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bookViews>
    <workbookView xWindow="3180" yWindow="3180" windowWidth="28800" windowHeight="15460" activeTab="0"/>
  </bookViews>
  <sheets>
    <sheet name="Rekapitulace stavby" sheetId="1" r:id="rId1"/>
    <sheet name="02 - Ostatní a vedlejší n..." sheetId="2" r:id="rId2"/>
    <sheet name="101 - Pozemní komunikace" sheetId="3" r:id="rId3"/>
    <sheet name="301 - Dešťová kanalizace" sheetId="4" r:id="rId4"/>
    <sheet name="302 - Přípojky dešťové ka..." sheetId="5" r:id="rId5"/>
    <sheet name="401 - Veřejné osvětlení" sheetId="6" r:id="rId6"/>
  </sheets>
  <definedNames>
    <definedName name="_xlnm._FilterDatabase" localSheetId="1" hidden="1">'02 - Ostatní a vedlejší n...'!$C$116:$K$171</definedName>
    <definedName name="_xlnm._FilterDatabase" localSheetId="2" hidden="1">'101 - Pozemní komunikace'!$C$126:$K$835</definedName>
    <definedName name="_xlnm._FilterDatabase" localSheetId="3" hidden="1">'301 - Dešťová kanalizace'!$C$121:$K$351</definedName>
    <definedName name="_xlnm._FilterDatabase" localSheetId="4" hidden="1">'302 - Přípojky dešťové ka...'!$C$120:$K$198</definedName>
    <definedName name="_xlnm._FilterDatabase" localSheetId="5" hidden="1">'401 - Veřejné osvětlení'!$C$122:$K$287</definedName>
    <definedName name="_xlnm.Print_Area" localSheetId="1">'02 - Ostatní a vedlejší n...'!$C$4:$J$39,'02 - Ostatní a vedlejší n...'!$C$50:$J$76,'02 - Ostatní a vedlejší n...'!$C$82:$J$98,'02 - Ostatní a vedlejší n...'!$C$104:$K$171</definedName>
    <definedName name="_xlnm.Print_Area" localSheetId="2">'101 - Pozemní komunikace'!$C$4:$J$39,'101 - Pozemní komunikace'!$C$50:$J$76,'101 - Pozemní komunikace'!$C$82:$J$108,'101 - Pozemní komunikace'!$C$114:$K$835</definedName>
    <definedName name="_xlnm.Print_Area" localSheetId="3">'301 - Dešťová kanalizace'!$C$4:$J$39,'301 - Dešťová kanalizace'!$C$50:$J$76,'301 - Dešťová kanalizace'!$C$82:$J$103,'301 - Dešťová kanalizace'!$C$109:$K$351</definedName>
    <definedName name="_xlnm.Print_Area" localSheetId="4">'302 - Přípojky dešťové ka...'!$C$4:$J$39,'302 - Přípojky dešťové ka...'!$C$50:$J$76,'302 - Přípojky dešťové ka...'!$C$82:$J$102,'302 - Přípojky dešťové ka...'!$C$108:$K$198</definedName>
    <definedName name="_xlnm.Print_Area" localSheetId="5">'401 - Veřejné osvětlení'!$C$4:$J$39,'401 - Veřejné osvětlení'!$C$50:$J$76,'401 - Veřejné osvětlení'!$C$82:$J$104,'401 - Veřejné osvětlení'!$C$110:$K$287</definedName>
    <definedName name="_xlnm.Print_Area" localSheetId="0">'Rekapitulace stavby'!$D$4:$AO$76,'Rekapitulace stavby'!$C$82:$AQ$100</definedName>
    <definedName name="_xlnm.Print_Titles" localSheetId="0">'Rekapitulace stavby'!$92:$92</definedName>
    <definedName name="_xlnm.Print_Titles" localSheetId="1">'02 - Ostatní a vedlejší n...'!$116:$116</definedName>
    <definedName name="_xlnm.Print_Titles" localSheetId="2">'101 - Pozemní komunikace'!$126:$126</definedName>
    <definedName name="_xlnm.Print_Titles" localSheetId="3">'301 - Dešťová kanalizace'!$121:$121</definedName>
    <definedName name="_xlnm.Print_Titles" localSheetId="4">'302 - Přípojky dešťové ka...'!$120:$120</definedName>
    <definedName name="_xlnm.Print_Titles" localSheetId="5">'401 - Veřejné osvětlení'!$122:$122</definedName>
  </definedNames>
  <calcPr calcId="191029"/>
  <extLst/>
</workbook>
</file>

<file path=xl/sharedStrings.xml><?xml version="1.0" encoding="utf-8"?>
<sst xmlns="http://schemas.openxmlformats.org/spreadsheetml/2006/main" count="11935" uniqueCount="1749">
  <si>
    <t>Export Komplet</t>
  </si>
  <si>
    <t/>
  </si>
  <si>
    <t>2.0</t>
  </si>
  <si>
    <t>False</t>
  </si>
  <si>
    <t>{293a99db-ce6d-47db-ae41-134cbf098220}</t>
  </si>
  <si>
    <t>&gt;&gt;  skryté sloupce  &lt;&lt;</t>
  </si>
  <si>
    <t>0,01</t>
  </si>
  <si>
    <t>21</t>
  </si>
  <si>
    <t>15</t>
  </si>
  <si>
    <t>REKAPITULACE STAVBY</t>
  </si>
  <si>
    <t>v ---  níže se nacházejí doplnkové a pomocné údaje k sestavám  --- v</t>
  </si>
  <si>
    <t>Návod na vyplnění</t>
  </si>
  <si>
    <t>0,001</t>
  </si>
  <si>
    <t>Kód:</t>
  </si>
  <si>
    <t>1037a</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</si>
  <si>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</si>
  <si>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</si>
  <si>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komunikace, parkovacích ploch a chodníku ulice Šafaříkova v Sezimově Ústí</t>
  </si>
  <si>
    <t>KSO:</t>
  </si>
  <si>
    <t>CC-CZ:</t>
  </si>
  <si>
    <t>Místo:</t>
  </si>
  <si>
    <t>Sezimovo Ústí</t>
  </si>
  <si>
    <t>Datum:</t>
  </si>
  <si>
    <t>6. 1. 2021</t>
  </si>
  <si>
    <t>Zadavatel:</t>
  </si>
  <si>
    <t>IČ:</t>
  </si>
  <si>
    <t>00252859</t>
  </si>
  <si>
    <t>Město Sezimovo Ústí</t>
  </si>
  <si>
    <t>DIČ:</t>
  </si>
  <si>
    <t>Uchazeč:</t>
  </si>
  <si>
    <t>Vyplň údaj</t>
  </si>
  <si>
    <t>Projektant:</t>
  </si>
  <si>
    <t>63906601</t>
  </si>
  <si>
    <t>WAY project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</si>
  <si>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</si>
  <si>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</si>
  <si>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</si>
  <si>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</si>
  <si>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</si>
  <si>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</si>
  <si>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</si>
  <si>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</si>
  <si>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</si>
  <si>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</si>
  <si>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</si>
  <si>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</si>
  <si>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</si>
  <si>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</si>
  <si>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</si>
  <si>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</si>
  <si>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</si>
  <si>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</si>
  <si>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</si>
  <si>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</si>
  <si>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</si>
  <si>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</si>
  <si>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</si>
  <si>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</si>
  <si>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</si>
  <si>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</si>
  <si>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</si>
  <si>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</si>
  <si>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</si>
  <si>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</si>
  <si>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</si>
  <si>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</si>
  <si>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</si>
  <si>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</si>
  <si>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</si>
  <si>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</si>
  <si>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</si>
  <si>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</si>
  <si>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</si>
  <si>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</si>
  <si>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</si>
  <si>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</si>
  <si>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</si>
  <si>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</si>
  <si>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</si>
  <si>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</si>
  <si>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</si>
  <si>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</si>
  <si>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</si>
  <si>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02</t>
  </si>
  <si>
    <t>Ostatní a vedlejší náklady</t>
  </si>
  <si>
    <t>STA</t>
  </si>
  <si>
    <t>1</t>
  </si>
  <si>
    <t>{1d32ce49-e871-4e99-9673-d93b3bdd361c}</t>
  </si>
  <si>
    <t>2</t>
  </si>
  <si>
    <t>101</t>
  </si>
  <si>
    <t>Pozemní komunikace</t>
  </si>
  <si>
    <t>{d7dbb394-ccff-4411-94b2-02a471c06a66}</t>
  </si>
  <si>
    <t>822 27 72</t>
  </si>
  <si>
    <t>301</t>
  </si>
  <si>
    <t>Dešťová kanalizace</t>
  </si>
  <si>
    <t>{43f8bf6d-f879-4bd3-b104-beb7fa9258f3}</t>
  </si>
  <si>
    <t>827 22 11</t>
  </si>
  <si>
    <t>302</t>
  </si>
  <si>
    <t>Přípojky dešťové kanalizace</t>
  </si>
  <si>
    <t>{c26d7fc3-0474-4f8c-9ec0-9d92fce7f2c7}</t>
  </si>
  <si>
    <t>401</t>
  </si>
  <si>
    <t>Veřejné osvětlení</t>
  </si>
  <si>
    <t>{910d24ce-fa29-45d0-8066-7849fdc9ea19}</t>
  </si>
  <si>
    <t>KRYCÍ LIST SOUPISU PRACÍ</t>
  </si>
  <si>
    <t>Objekt:</t>
  </si>
  <si>
    <t>02 - Ostatní a vedlejší náklady</t>
  </si>
  <si>
    <t>REKAPITULACE ČLENĚNÍ SOUPISU PRACÍ</t>
  </si>
  <si>
    <t>Kód dílu - Popis</t>
  </si>
  <si>
    <t>Cena celkem [CZK]</t>
  </si>
  <si>
    <t>Náklady ze soupisu prací</t>
  </si>
  <si>
    <t>-1</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</si>
  <si>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</si>
  <si>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</si>
  <si>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</si>
  <si>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</si>
  <si>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</si>
  <si>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</si>
  <si>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</si>
  <si>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</si>
  <si>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</si>
  <si>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</si>
  <si>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</si>
  <si>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</si>
  <si>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</si>
  <si>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</si>
  <si>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OST</t>
  </si>
  <si>
    <t>Ostatní</t>
  </si>
  <si>
    <t>4</t>
  </si>
  <si>
    <t>ROZPOCET</t>
  </si>
  <si>
    <t>K</t>
  </si>
  <si>
    <t>053002000</t>
  </si>
  <si>
    <t>Poplatky</t>
  </si>
  <si>
    <t>kpl</t>
  </si>
  <si>
    <t>CS ÚRS 2020 01</t>
  </si>
  <si>
    <t>512</t>
  </si>
  <si>
    <t>-1803026739</t>
  </si>
  <si>
    <t>PP</t>
  </si>
  <si>
    <t>VV</t>
  </si>
  <si>
    <t>"za vytýčení inženýrský sítí pro stavbu jako celek" 1</t>
  </si>
  <si>
    <t>043103000w</t>
  </si>
  <si>
    <t>Zkoušky bez rozlišení -Zkoušky materiálů zkušebnou zhotovitele</t>
  </si>
  <si>
    <t>-631003639</t>
  </si>
  <si>
    <t>zajištění všech zkoušek materiálů  dle požadavků TKP a ZTKP</t>
  </si>
  <si>
    <t>"Zkoušky materiálů zhotovitelem, pro stavbu jako celek" 1</t>
  </si>
  <si>
    <t>včetně zkoušek vzorkování dle vyhl. č. 130/2019 Sb.</t>
  </si>
  <si>
    <t>3</t>
  </si>
  <si>
    <t>043103000w1</t>
  </si>
  <si>
    <t>Zkoušky bez rozlišení -Zkoušky materiálů nezávislou zkušebnou</t>
  </si>
  <si>
    <t>Kč</t>
  </si>
  <si>
    <t>-828958501</t>
  </si>
  <si>
    <t>"bere se pro stavbu jako celek" 10000</t>
  </si>
  <si>
    <t>Čerpat po odsouhlasení TDI.</t>
  </si>
  <si>
    <t>043194000w</t>
  </si>
  <si>
    <t>Ostatní zkoušky - Zkoušky konstrukcí a prací zkušebnou zhotovitele</t>
  </si>
  <si>
    <t>583666159</t>
  </si>
  <si>
    <t>zajištění všech zkoušek konstrukcí a prací dle požadavků TKP a ZTKP</t>
  </si>
  <si>
    <t>"Pro stavbu jako celek" 1</t>
  </si>
  <si>
    <t>5</t>
  </si>
  <si>
    <t>043194000w1</t>
  </si>
  <si>
    <t>Ostatní zkoušky - Zkoušky konstrukcí a prací nezávislou zkušebnou</t>
  </si>
  <si>
    <t>-1265643410</t>
  </si>
  <si>
    <t>"bere se pro celou stavbu jako celek" 10000</t>
  </si>
  <si>
    <t>6</t>
  </si>
  <si>
    <t>034303000</t>
  </si>
  <si>
    <t>Dopravní značení na staveništi</t>
  </si>
  <si>
    <t>kpl…</t>
  </si>
  <si>
    <t>-1599670676</t>
  </si>
  <si>
    <t>dopravně inženýrské opatření</t>
  </si>
  <si>
    <t>označení omezení provozu, vč. přeznačování v průběhu stavby</t>
  </si>
  <si>
    <t>"bere se pro stavbu jako celek" 1</t>
  </si>
  <si>
    <t>7</t>
  </si>
  <si>
    <t>011103000</t>
  </si>
  <si>
    <t>Geologický průzkum bez rozlišení</t>
  </si>
  <si>
    <t>-1680787531</t>
  </si>
  <si>
    <t>prohlídka a posouzení podloží chodníků a vozovky geotechnikem včetně návrhu opatření</t>
  </si>
  <si>
    <t>"pro stavbu jako celek" 1</t>
  </si>
  <si>
    <t>8</t>
  </si>
  <si>
    <t>034203000</t>
  </si>
  <si>
    <t>Opatření na ochranu pozemků sousedních se staveništěm</t>
  </si>
  <si>
    <t>-1431308310</t>
  </si>
  <si>
    <t xml:space="preserve">Vypracování pasportu statického stavu přilehlé zástavby, </t>
  </si>
  <si>
    <t>9</t>
  </si>
  <si>
    <t>012203000</t>
  </si>
  <si>
    <t>Geodetické práce při provádění stavby</t>
  </si>
  <si>
    <t>-519015433</t>
  </si>
  <si>
    <t>podrobné vytýčení podle vytyčovacích protokolů</t>
  </si>
  <si>
    <t>podrobné vytýčení výšek povrchu podle příčných řezů</t>
  </si>
  <si>
    <t>10</t>
  </si>
  <si>
    <t>012303000</t>
  </si>
  <si>
    <t>Geodetické práce po výstavbě</t>
  </si>
  <si>
    <t>2101929908</t>
  </si>
  <si>
    <t>Zaměření skutečného provedení stavby</t>
  </si>
  <si>
    <t>11</t>
  </si>
  <si>
    <t>013254000</t>
  </si>
  <si>
    <t>Dokumentace skutečného provedení stavby</t>
  </si>
  <si>
    <t>773017539</t>
  </si>
  <si>
    <t>vypracování  dokumentace skutečného provedení</t>
  </si>
  <si>
    <t>"pro stavbu jako celek, PD ve 4 vyhotoveních" 1</t>
  </si>
  <si>
    <t>12</t>
  </si>
  <si>
    <t>042503000</t>
  </si>
  <si>
    <t>Plán BOZP na staveništi</t>
  </si>
  <si>
    <t>121459794</t>
  </si>
  <si>
    <t>opatření pro zajištění BOZP na staveništi</t>
  </si>
  <si>
    <t>oplocení a ohrazení staveniště, vytýčení bezp. koridoru pro pěší a cyklisty</t>
  </si>
  <si>
    <t>101 - Pozemní komunikace</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</si>
  <si>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</si>
  <si>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</si>
  <si>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</si>
  <si>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</si>
  <si>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</si>
  <si>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</si>
  <si>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</si>
  <si>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</si>
  <si>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</si>
  <si>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</si>
  <si>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</si>
  <si>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</si>
  <si>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</si>
  <si>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</si>
  <si>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111251101</t>
  </si>
  <si>
    <t>Odstranění křovin a stromů průměru kmene do 100 mm i s kořeny sklonu terénu do 1:5 z celkové plochy do 100 m2 strojně</t>
  </si>
  <si>
    <t>m2</t>
  </si>
  <si>
    <t>-47077810</t>
  </si>
  <si>
    <t>Odstranění křovin a stromů s odstraněním kořenů strojně průměru kmene do 100 mm v rovině nebo ve svahu sklonu terénu do 1:5, při celkové ploše do 100 m2</t>
  </si>
  <si>
    <t>"odstranění keřů, dle výk. výměr" 21,0</t>
  </si>
  <si>
    <t>111251111</t>
  </si>
  <si>
    <t>Drcení ořezaných větví D do 100 mm s odvozem do 20 km</t>
  </si>
  <si>
    <t>m3</t>
  </si>
  <si>
    <t>CS ÚRS 2019 01</t>
  </si>
  <si>
    <t>828189022</t>
  </si>
  <si>
    <t>Drcení ořezaných větví strojně - (štěpkování) o průměru větví do 100 mm</t>
  </si>
  <si>
    <t>PSC</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</si>
  <si>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</si>
  <si>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"uvažuje se 0,05m3/1m2 odstr. keřů" 0,05*21,0</t>
  </si>
  <si>
    <t>"uvažuje se 0,5m3/1ks odstr. stromů" 0,5*3</t>
  </si>
  <si>
    <t>Součet</t>
  </si>
  <si>
    <t>112101101</t>
  </si>
  <si>
    <t>Odstranění stromů listnatých průměru kmene do 300 mm</t>
  </si>
  <si>
    <t>kus</t>
  </si>
  <si>
    <t>-1036588321</t>
  </si>
  <si>
    <t>Odstranění stromů s odřezáním kmene a s odvětvením listnatých, průměru kmene přes 100 do 300 mm</t>
  </si>
  <si>
    <t>"dle výk. výměr" 1</t>
  </si>
  <si>
    <t>112101102</t>
  </si>
  <si>
    <t>Odstranění stromů listnatých průměru kmene do 500 mm</t>
  </si>
  <si>
    <t>2064017767</t>
  </si>
  <si>
    <t>Odstranění stromů s odřezáním kmene a s odvětvením listnatých, průměru kmene přes 300 do 500 mm</t>
  </si>
  <si>
    <t>"dle výk. výměr" 1+1</t>
  </si>
  <si>
    <t>112251101</t>
  </si>
  <si>
    <t>Odstranění pařezů D do 300 mm</t>
  </si>
  <si>
    <t>2071956630</t>
  </si>
  <si>
    <t>Odstranění pařezů strojně s jejich vykopáním, vytrháním nebo odstřelením průměru přes 100 do 300 mm</t>
  </si>
  <si>
    <t>"dle odstranění stromů" 1</t>
  </si>
  <si>
    <t>112251102</t>
  </si>
  <si>
    <t>Odstranění pařezů D do 500 mm</t>
  </si>
  <si>
    <t>1065089816</t>
  </si>
  <si>
    <t>Odstranění pařezů strojně s jejich vykopáním, vytrháním nebo odstřelením průměru přes 300 do 500 mm</t>
  </si>
  <si>
    <t>"dle odstranění stromů" 1+1</t>
  </si>
  <si>
    <t>113106132</t>
  </si>
  <si>
    <t>Rozebrání dlažeb z betonových nebo kamenných dlaždic komunikací pro pěší strojně pl do 50 m2</t>
  </si>
  <si>
    <t>-552862434</t>
  </si>
  <si>
    <t>Rozebrání dlažeb komunikací pro pěší s přemístěním hmot na skládku na vzdálenost do 3 m nebo s naložením na dopravní prostředek s ložem z kameniva nebo živice a s jakoukoliv výplní spár strojně plochy jednotlivě do 50 m2 z betonových nebo kameninových dla</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</si>
  <si>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</si>
  <si>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"odstranění kce chodníku/vjezdu, dlaždice bet. 0.3*0.3 m, dle výk. výměr" 31,2</t>
  </si>
  <si>
    <t>"odstranění kce chodníku/vjezdu, dlaždice bet. 0.5*0.5 m, dle výk. výměr" 11,5</t>
  </si>
  <si>
    <t>113106144</t>
  </si>
  <si>
    <t>Rozebrání dlažeb ze zámkových dlaždic komunikací pro pěší strojně pl přes 50 m2</t>
  </si>
  <si>
    <t>-1650277047</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</si>
  <si>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</si>
  <si>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"odstranění kce chodníku/vjezdu, ZD, dle výk. výměr" 520,9</t>
  </si>
  <si>
    <t>"pro předláždění chodníku ze ZD" 143,5+2,0</t>
  </si>
  <si>
    <t>113106192</t>
  </si>
  <si>
    <t>Rozebrání vozovek ze silničních dílců se spárami zalitými cementovou maltou strojně pl do 50 m2</t>
  </si>
  <si>
    <t>1172468245</t>
  </si>
  <si>
    <t>Rozebrání dlažeb a dílců vozovek a ploch s přemístěním hmot na skládku na vzdálenost do 3 m nebo s naložením na dopravní prostředek, s jakoukoliv výplní spár strojně ze silničních dílců jakýchkoliv rozměrů, s ložem z kameniva nebo živice se spárami zalitý</t>
  </si>
  <si>
    <t>"uvažováno pro odstranění vjezdu ze zatrav. bet, dílců" 22,0</t>
  </si>
  <si>
    <t>113107221</t>
  </si>
  <si>
    <t>Odstranění podkladu z kameniva drceného tl 100 mm strojně pl přes 200 m2</t>
  </si>
  <si>
    <t>-334057769</t>
  </si>
  <si>
    <t>Odstranění podkladů nebo krytů strojně plochy jednotlivě přes 200 m2 s přemístěním hmot na skládku na vzdálenost do 20 m nebo s naložením na dopravní prostředek z kameniva hrubého drceného, o tl. vrstvy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</si>
  <si>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</si>
  <si>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"Odstranění kce vozovky z PM + nátěr, dle výk. výměr" 1980,0</t>
  </si>
  <si>
    <t>odstraněná vrstva se použije do výměny AZ - předpokládá se 50% množství</t>
  </si>
  <si>
    <t>113107321</t>
  </si>
  <si>
    <t>Odstranění podkladu z kameniva drceného tl 100 mm strojně pl do 50 m2</t>
  </si>
  <si>
    <t>-1233862030</t>
  </si>
  <si>
    <t>Odstranění podkladů nebo krytů strojně plochy jednotlivě do 50 m2 s přemístěním hmot na skládku na vzdálenost do 3 m nebo s naložením na dopravní prostředek z kameniva hrubého drceného, o tl. vrstvy do 100 mm</t>
  </si>
  <si>
    <t>"Odstranění kce vchodů/vjezdů, beton, dle výkazu výměr" 51,0</t>
  </si>
  <si>
    <t>113107322</t>
  </si>
  <si>
    <t>Odstranění podkladu z kameniva drceného tl 200 mm strojně pl do 50 m2</t>
  </si>
  <si>
    <t>501878145</t>
  </si>
  <si>
    <t>Odstranění podkladů nebo krytů strojně plochy jednotlivě do 50 m2 s přemístěním hmot na skládku na vzdálenost do 3 m nebo s naložením na dopravní prostředek z kameniva hrubého drceného, o tl. vrstvy přes 100 do 200 mm</t>
  </si>
  <si>
    <t>"odstranění kce chodníku/vjezdu, AB, uvažovat tl.150 mm, dle výk. výměr" 135,7</t>
  </si>
  <si>
    <t>13</t>
  </si>
  <si>
    <t>113107341</t>
  </si>
  <si>
    <t>Odstranění podkladu živičného tl 50 mm strojně pl do 50 m2</t>
  </si>
  <si>
    <t>267744748</t>
  </si>
  <si>
    <t>Odstranění podkladů nebo krytů strojně plochy jednotlivě do 50 m2 s přemístěním hmot na skládku na vzdálenost do 3 m nebo s naložením na dopravní prostředek živičných, o tl. vrstvy do 50 mm</t>
  </si>
  <si>
    <t>"odstranění kce chodníku/vjezdu, AB, dle výk. výměr" 135,7</t>
  </si>
  <si>
    <t>14</t>
  </si>
  <si>
    <t>113107242</t>
  </si>
  <si>
    <t>Odstranění podkladu živičného tl 100 mm strojně pl přes 200 m2</t>
  </si>
  <si>
    <t>600242457</t>
  </si>
  <si>
    <t>Odstranění podkladů nebo krytů strojně plochy jednotlivě přes 200 m2 s přemístěním hmot na skládku na vzdálenost do 20 m nebo s naložením na dopravní prostředek živičných, o tl. vrstvy přes 50 do 100 mm</t>
  </si>
  <si>
    <t>odstraněná vrstva PM se použije do výměny AZ v souladu s TP 105 a TP 210</t>
  </si>
  <si>
    <t>113107222</t>
  </si>
  <si>
    <t>Odstranění podkladu z kameniva drceného tl 200 mm strojně pl přes 200 m2</t>
  </si>
  <si>
    <t>-146084836</t>
  </si>
  <si>
    <t>Odstranění podkladů nebo krytů strojně plochy jednotlivě přes 200 m2 s přemístěním hmot na skládku na vzdálenost do 20 m nebo s naložením na dopravní prostředek z kameniva hrubého drceného, o tl. vrstvy přes 100 do 200 mm</t>
  </si>
  <si>
    <t>"Odstranění kce vozovky z AB, dle výk. výměr" 680,0</t>
  </si>
  <si>
    <t>16</t>
  </si>
  <si>
    <t>113107330</t>
  </si>
  <si>
    <t>Odstranění podkladu z betonu prostého tl 100 mm strojně pl do 50 m2</t>
  </si>
  <si>
    <t>2069322029</t>
  </si>
  <si>
    <t>Odstranění podkladů nebo krytů strojně plochy jednotlivě do 50 m2 s přemístěním hmot na skládku na vzdálenost do 3 m nebo s naložením na dopravní prostředek z betonu prostého, o tl. vrstvy do 100 mm</t>
  </si>
  <si>
    <t>17</t>
  </si>
  <si>
    <t>113154112</t>
  </si>
  <si>
    <t>Frézování živičného krytu tl 40 mm pruh š 0,5 m pl do 500 m2 bez překážek v trase</t>
  </si>
  <si>
    <t>590669120</t>
  </si>
  <si>
    <t>Frézování živičného podkladu nebo krytu  s naložením na dopravní prostředek plochy do 500 m2 bez překážek v trase pruhu šířky do 0,5 m, tloušťky vrstvy 40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</si>
  <si>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</si>
  <si>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"uvažuje se pro povrch úpravu vozovky podél obrub, dle výk. výměr" 6,0</t>
  </si>
  <si>
    <t>18</t>
  </si>
  <si>
    <t>113154224</t>
  </si>
  <si>
    <t>Frézování živičného krytu tl 100 mm pruh š 1 m pl do 1000 m2 bez překážek v trase</t>
  </si>
  <si>
    <t>1039848882</t>
  </si>
  <si>
    <t>Frézování živičného podkladu nebo krytu  s naložením na dopravní prostředek plochy přes 500 do 1 000 m2 bez překážek v trase pruhu šířky do 1 m, tloušťky vrstvy 100 mm</t>
  </si>
  <si>
    <t>"Odfrézování AB vrstev vozovky, dle výk. výměr" 680,0</t>
  </si>
  <si>
    <t>19</t>
  </si>
  <si>
    <t>113201112</t>
  </si>
  <si>
    <t>Vytrhání obrub silničních ležatých</t>
  </si>
  <si>
    <t>m</t>
  </si>
  <si>
    <t>1459018136</t>
  </si>
  <si>
    <t>Vytrhání obrub  s vybouráním lože, s přemístěním hmot na skládku na vzdálenost do 3 m nebo s naložením na dopravní prostředek silničních ležatých</t>
  </si>
  <si>
    <t>"Vytrhání kamenných obrubníků silničních dle výk. výměr" 18,5</t>
  </si>
  <si>
    <t>"Vytrhání betonových obrubníků silničních ležatých dle výk. výměr" 15,6</t>
  </si>
  <si>
    <t>20</t>
  </si>
  <si>
    <t>113202111</t>
  </si>
  <si>
    <t>Vytrhání obrub krajníků obrubníků stojatých</t>
  </si>
  <si>
    <t>1045617037</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</si>
  <si>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</si>
  <si>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</si>
  <si>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"Vytrhání betonových obrubníků silničních stojatých dle výk. výměr" 534,6</t>
  </si>
  <si>
    <t>"Vytrhání betonových obrubníků chodníkových stojatých dle výk. výměr" 291,8</t>
  </si>
  <si>
    <t>"Vytrhání kamenných krajníků dle výk. výměr" 14,0</t>
  </si>
  <si>
    <t>"Vytrhání bet. obrubníků silničních stoj, úprava polohy dle výk. výměr" 70,9</t>
  </si>
  <si>
    <t>113204111</t>
  </si>
  <si>
    <t>Vytrhání obrub záhonových</t>
  </si>
  <si>
    <t>-308590105</t>
  </si>
  <si>
    <t>Vytrhání obrub  s vybouráním lože, s přemístěním hmot na skládku na vzdálenost do 3 m nebo s naložením na dopravní prostředek záhonových</t>
  </si>
  <si>
    <t>"Vytrhání záhonových obrubníků dle výk. výměr" 15,4</t>
  </si>
  <si>
    <t>22</t>
  </si>
  <si>
    <t>121151113</t>
  </si>
  <si>
    <t>Sejmutí ornice plochy do 500 m2 tl vrstvy do 200 mm strojně</t>
  </si>
  <si>
    <t>-579185262</t>
  </si>
  <si>
    <t>Sejmutí ornice strojně při souvislé ploše přes 100 do 500 m2, tl. vrstvy do 200 mm</t>
  </si>
  <si>
    <t>"odhumusování tl.100 mm dle výk. výměr" 504,5</t>
  </si>
  <si>
    <t>23</t>
  </si>
  <si>
    <t>129001101</t>
  </si>
  <si>
    <t>Příplatek za ztížení odkopávky nebo prokopávky v blízkosti inženýrských sítí</t>
  </si>
  <si>
    <t>738686993</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</si>
  <si>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</si>
  <si>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</si>
  <si>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"bere se cca 50% odkopávky" (583,87+740,12)*0,5</t>
  </si>
  <si>
    <t>24</t>
  </si>
  <si>
    <t>122251106</t>
  </si>
  <si>
    <t>Odkopávky a prokopávky nezapažené v hornině třídy těžitelnosti I, skupiny 3 objem do 5000 m3 strojně</t>
  </si>
  <si>
    <t>-328410005</t>
  </si>
  <si>
    <t>Odkopávky a prokopávky nezapažené strojně v hornině třídy těžitelnosti I skupiny 3 přes 1 000 do 5 000 m3</t>
  </si>
  <si>
    <t>"výkop pro nové konstrukce dle výk. výměr" 583,87</t>
  </si>
  <si>
    <t>"výkop pro výměnu zeminy dle výk. výměr" 740,12</t>
  </si>
  <si>
    <t>25</t>
  </si>
  <si>
    <t>132251103</t>
  </si>
  <si>
    <t>Hloubení rýh nezapažených  š do 800 mm v hornině třídy těžitelnosti I, skupiny 3 objem do 100 m3 strojně</t>
  </si>
  <si>
    <t>666211055</t>
  </si>
  <si>
    <t>Hloubení nezapažených rýh šířky do 800 mm strojně s urovnáním dna do předepsaného profilu a spádu v hornině třídy těžitelnosti I skupiny 3 přes 50 do 100 m3</t>
  </si>
  <si>
    <t>"pro drenáž š. 0.5, prům. hl. 0.4, délka dle výk. výměr" 0,5*0,4*447,2</t>
  </si>
  <si>
    <t>26</t>
  </si>
  <si>
    <t>132254203</t>
  </si>
  <si>
    <t>Hloubení zapažených rýh š do 2000 mm v hornině třídy těžitelnosti I, skupiny 3 objem do 100 m3</t>
  </si>
  <si>
    <t>-1599175315</t>
  </si>
  <si>
    <t>Hloubení zapažených rýh šířky přes 800 do 2 000 mm strojně s urovnáním dna do předepsaného profilu a spádu v hornině třídy těžitelnosti I skupiny 3 přes 50 do 100 m3</t>
  </si>
  <si>
    <t>výkop pro přípojky ul. vpustí a žlabů, šířka rýhy 0,9 m</t>
  </si>
  <si>
    <t>těžitelnost uvažována ve sk.3 v množství 50% a ve sk. 4 v množství 50%</t>
  </si>
  <si>
    <t>"hl. prům. 1,4 m pod plání " (44,2+25,4)*0,9*1,2*0,5</t>
  </si>
  <si>
    <t>27</t>
  </si>
  <si>
    <t>132354203</t>
  </si>
  <si>
    <t>Hloubení zapažených rýh š do 2000 mm v hornině třídy těžitelnosti II, skupiny 4 objem do 100 m3</t>
  </si>
  <si>
    <t>109479434</t>
  </si>
  <si>
    <t>Hloubení zapažených rýh šířky přes 800 do 2 000 mm strojně s urovnáním dna do předepsaného profilu a spádu v hornině třídy těžitelnosti II skupiny 4 přes 50 do 100 m3</t>
  </si>
  <si>
    <t>28</t>
  </si>
  <si>
    <t>133254102</t>
  </si>
  <si>
    <t>Hloubení šachet zapažených v hornině třídy těžitelnosti I, skupiny 3 objem do 50 m3</t>
  </si>
  <si>
    <t>-448183291</t>
  </si>
  <si>
    <t>Hloubení zapažených šachet strojně v hornině třídy těžitelnosti I skupiny 3 přes 20 do 50 m3</t>
  </si>
  <si>
    <t>těžitelnost uvažována ve sk.3 v množství 40% a ve sk. 4 v množství 60%</t>
  </si>
  <si>
    <t>"pro jednoduché ul. vpusti, půdor. 1,2x1,2m, cca hl. 2,00m pod plání " 1,2*1,2*2,0*14*0,4</t>
  </si>
  <si>
    <t>"pro dvojité ul. vpusti, půdor. 1,2x1,8m, cca hl. 2,00m pod plání " 1,2*1,8*2,0*1*0,4</t>
  </si>
  <si>
    <t>29</t>
  </si>
  <si>
    <t>133354102</t>
  </si>
  <si>
    <t>Hloubení šachet zapažených v hornině třídy těžitelnosti II, skupiny 4 objem do 50 m3</t>
  </si>
  <si>
    <t>1262779968</t>
  </si>
  <si>
    <t>Hloubení zapažených šachet strojně v hornině třídy těžitelnosti II skupiny 4 přes 20 do 50 m3</t>
  </si>
  <si>
    <t>"pro jednoduché ul. vpusti, půdor. 1,2x1,2m, cca hl. 2,00m pod plání " 1,2*1,2*2,0*14*0,6</t>
  </si>
  <si>
    <t>"pro dvojité ul. vpusti, půdor. 1,2x1,8m, cca hl. 2,00m pod plání " 1,2*1,8*2,0*1*0,6</t>
  </si>
  <si>
    <t>30</t>
  </si>
  <si>
    <t>151101101</t>
  </si>
  <si>
    <t>Zřízení příložného pažení a rozepření stěn rýh hl do 2 m</t>
  </si>
  <si>
    <t>-1558145004</t>
  </si>
  <si>
    <t>Zřízení pažení a rozepření stěn rýh pro podzemní vedení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</si>
  <si>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</si>
  <si>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"Pro šachty uličních vpustí pod plání" 1,2*4*2,0*14</t>
  </si>
  <si>
    <t>"Pro šachty uličních vpustí pod plání" (1,2+1,8)*2*2,0*1</t>
  </si>
  <si>
    <t>"Pro přípojky pod plání" (44,2+25,4)*1,2*2</t>
  </si>
  <si>
    <t>31</t>
  </si>
  <si>
    <t>151101111</t>
  </si>
  <si>
    <t>Odstranění příložného pažení a rozepření stěn rýh hl do 2 m</t>
  </si>
  <si>
    <t>-240507331</t>
  </si>
  <si>
    <t>Odstranění pažení a rozepření stěn rýh pro podzemní vedení s uložením materiálu na vzdálenost do 3 m od kraje výkopu příložné, hloubky do 2 m</t>
  </si>
  <si>
    <t>"dle zřízení" 313,44</t>
  </si>
  <si>
    <t>32</t>
  </si>
  <si>
    <t>162201411</t>
  </si>
  <si>
    <t>Vodorovné přemístění kmenů stromů listnatých do 1 km D kmene do 300 mm</t>
  </si>
  <si>
    <t>-848755631</t>
  </si>
  <si>
    <t>Vodorovné přemístění větví, kmenů nebo pařezů s naložením, složením a dopravou do 1000 m kmenů stromů listnatých, průměru přes 100 do 300 mm</t>
  </si>
  <si>
    <t>na deponii stevebníka, uvažována vzdálenost do 1km</t>
  </si>
  <si>
    <t>33</t>
  </si>
  <si>
    <t>162201412</t>
  </si>
  <si>
    <t>Vodorovné přemístění kmenů stromů listnatých do 1 km D kmene do 500 mm</t>
  </si>
  <si>
    <t>-1339417493</t>
  </si>
  <si>
    <t>Vodorovné přemístění větví, kmenů nebo pařezů s naložením, složením a dopravou do 1000 m kmenů stromů listnatých, průměru přes 300 do 500 mm</t>
  </si>
  <si>
    <t>34</t>
  </si>
  <si>
    <t>162201421</t>
  </si>
  <si>
    <t>Vodorovné přemístění pařezů do 1 km D do 300 mm</t>
  </si>
  <si>
    <t>1564534182</t>
  </si>
  <si>
    <t>Vodorovné přemístění větví, kmenů nebo pařezů s naložením, složením a dopravou do 1000 m pařezů kmenů, průměru přes 100 do 300 mm</t>
  </si>
  <si>
    <t>35</t>
  </si>
  <si>
    <t>162201422</t>
  </si>
  <si>
    <t>Vodorovné přemístění pařezů do 1 km D do 500 mm</t>
  </si>
  <si>
    <t>-1813757833</t>
  </si>
  <si>
    <t>Vodorovné přemístění větví, kmenů nebo pařezů s naložením, složením a dopravou do 1000 m pařezů kmenů, průměru přes 300 do 500 mm</t>
  </si>
  <si>
    <t>36</t>
  </si>
  <si>
    <t>162351104</t>
  </si>
  <si>
    <t>Vodorovné přemístění do 1000 m výkopku/sypaniny z horniny třídy těžitelnosti I, skupiny 1 až 3</t>
  </si>
  <si>
    <t>209572800</t>
  </si>
  <si>
    <t>Vodorovné přemístění výkopku nebo sypaniny po suchu na obvyklém dopravním prostředku, bez naložení výkopku, avšak se složením bez rozhrnutí z horniny třídy těžitelnosti I skupiny 1 až 3 na vzdálenost přes 500 do 1 000 m</t>
  </si>
  <si>
    <t>"odvoz přebytečné ornice na deponii stevebníka, uvažována vzdálenost do 1km" (504,5-417,0)*0,1</t>
  </si>
  <si>
    <t>37</t>
  </si>
  <si>
    <t>162751117</t>
  </si>
  <si>
    <t>Vodorovné přemístění do 10000 m výkopku/sypaniny z horniny třídy těžitelnosti I, skupiny 1 až 3</t>
  </si>
  <si>
    <t>1443379047</t>
  </si>
  <si>
    <t>Vodorovné přemístění výkopku nebo sypaniny po suchu na obvyklém dopravním prostředku, bez naložení výkopku, avšak se složením bez rozhrnutí z horniny třídy těžitelnosti I skupiny 1 až 3 na vzdálenost přes 9 000 do 10 000 m</t>
  </si>
  <si>
    <t>přebytečná zemina z výkopů, těž. sk. 3</t>
  </si>
  <si>
    <t>uvažován odvoz do recykl. střediska, 15 km</t>
  </si>
  <si>
    <t>"odkopávka" 1323,99</t>
  </si>
  <si>
    <t>"rýhy" 89,44+37,584</t>
  </si>
  <si>
    <t>"šachty" 17,856</t>
  </si>
  <si>
    <t>"odečte se zásyp" -75,791</t>
  </si>
  <si>
    <t>"odečte se dod. násyp" -47,50</t>
  </si>
  <si>
    <t>38</t>
  </si>
  <si>
    <t>162751119</t>
  </si>
  <si>
    <t>Příplatek k vodorovnému přemístění výkopku/sypaniny z horniny třídy těžitelnosti I, skupiny 1 až 3 ZKD 1000 m přes 10000 m</t>
  </si>
  <si>
    <t>1330613470</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</si>
  <si>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</si>
  <si>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"dle přemístění" 1345,579*(15-10)</t>
  </si>
  <si>
    <t>39</t>
  </si>
  <si>
    <t>162751137</t>
  </si>
  <si>
    <t>Vodorovné přemístění do 10000 m výkopku/sypaniny z horniny třídy těžitelnosti II, skupiny 4 a 5</t>
  </si>
  <si>
    <t>-1550362987</t>
  </si>
  <si>
    <t>Vodorovné přemístění výkopku nebo sypaniny po suchu na obvyklém dopravním prostředku, bez naložení výkopku, avšak se složením bez rozhrnutí z horniny třídy těžitelnosti II na vzdálenost skupiny 4 a 5 na vzdálenost přes 9 000 do 10 000 m</t>
  </si>
  <si>
    <t>přebytečná zemina z výkopů, těž. sk. 4</t>
  </si>
  <si>
    <t>"rýhy" 37,584</t>
  </si>
  <si>
    <t>"šachty" 26,784</t>
  </si>
  <si>
    <t>40</t>
  </si>
  <si>
    <t>162751139</t>
  </si>
  <si>
    <t>Příplatek k vodorovnému přemístění výkopku/sypaniny z horniny třídy těžitelnosti II, skupiny 4 a 5 ZKD 1000 m přes 10000 m</t>
  </si>
  <si>
    <t>460396603</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</si>
  <si>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t>
  </si>
  <si>
    <t>"dle přemístění" 64,368*(15-10)</t>
  </si>
  <si>
    <t>41</t>
  </si>
  <si>
    <t>171201231</t>
  </si>
  <si>
    <t>Poplatek za uložení zeminy a kamení na recyklační skládce (skládkovné) kód odpadu 17 05 04</t>
  </si>
  <si>
    <t>t</t>
  </si>
  <si>
    <t>1855243398</t>
  </si>
  <si>
    <t>Poplatek za uložení stavebního odpadu na recyklační skládce (skládkovné) zeminy a kamení zatříděného do Katalogu odpadů pod kódem 17 05 04</t>
  </si>
  <si>
    <t>"přebytečná zemina dle přepravy" (1345,579+64,368)*1,8</t>
  </si>
  <si>
    <t>42</t>
  </si>
  <si>
    <t>171152112</t>
  </si>
  <si>
    <t>Uložení sypaniny z hornin nesoudržných a sypkých do násypů zhutněných mimo aktivní zónu silnic a dálnic</t>
  </si>
  <si>
    <t>-1151528357</t>
  </si>
  <si>
    <t>Uložení sypaniny do zhutněných násypů pro silnice, dálnice a letiště s rozprostřením sypaniny ve vrstvách, s hrubým urovnáním a uzavřením povrchu násypu z hornin nesoudržných sypkých mimo aktivní zónu</t>
  </si>
  <si>
    <t>"pro dodatečný násyp dle výk. výměr" 47,5</t>
  </si>
  <si>
    <t>43</t>
  </si>
  <si>
    <t>171152111</t>
  </si>
  <si>
    <t>Uložení sypaniny z hornin nesoudržných a sypkých do násypů zhutněných v aktivní zóně silnic a dálnic</t>
  </si>
  <si>
    <t>-2142317063</t>
  </si>
  <si>
    <t>Uložení sypaniny do zhutněných násypů pro silnice, dálnice a letiště s rozprostřením sypaniny ve vrstvách, s hrubým urovnáním a uzavřením povrchu násypu z hornin nesoudržných sypkých v aktivní zóně</t>
  </si>
  <si>
    <t>"násyp dle výk. výměr" 8,29</t>
  </si>
  <si>
    <t>"násyp výměny zeminy" 740,12</t>
  </si>
  <si>
    <t>44</t>
  </si>
  <si>
    <t>M</t>
  </si>
  <si>
    <t>583442290</t>
  </si>
  <si>
    <t>štěrkodrť frakce 0/125</t>
  </si>
  <si>
    <t>1535309411</t>
  </si>
  <si>
    <t>Vhodná nenamrzavá zemina do aktivní zóny dle ČSN 736133</t>
  </si>
  <si>
    <t>"materiál pro výměnu zeminy a násyp, dle uložení" 748,41*2,0</t>
  </si>
  <si>
    <t>"odečte se 100% stávajících odstr. asfalt. vrstev PM vozovek, které se použijí do výměny" -435,60</t>
  </si>
  <si>
    <t>"odečte se 50% stávajících odstr. štěrk. vrstev vozovek, které se použijí do výměny" -(425,153+197,2)*0,5</t>
  </si>
  <si>
    <t>45</t>
  </si>
  <si>
    <t>174101101</t>
  </si>
  <si>
    <t>Zásyp jam, šachet rýh nebo kolem objektů sypaninou se zhutněním</t>
  </si>
  <si>
    <t>100568210</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</si>
  <si>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</si>
  <si>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</si>
  <si>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"výkop rýh do 2 m" 37,584*2</t>
  </si>
  <si>
    <t>"výkop šachet" 17,856+26,784</t>
  </si>
  <si>
    <t>"zásyp po bouraných vpustí do hl. cca 1,2 pod plání" (0,3*0,3)*3,14*1,2*5</t>
  </si>
  <si>
    <t>"odečte se obsyp vč. potrubí" -30,406</t>
  </si>
  <si>
    <t xml:space="preserve">odečte se zemina vytlačená tělesy ul. vpustí </t>
  </si>
  <si>
    <t>-0,3*0,3*3,14*2,0*(14+2)</t>
  </si>
  <si>
    <t>odečte se lože pro potrubí</t>
  </si>
  <si>
    <t>-0,9*(44,2+25,4)*0,1</t>
  </si>
  <si>
    <t>46</t>
  </si>
  <si>
    <t>175111101</t>
  </si>
  <si>
    <t>Obsypání potrubí ručně sypaninou bez prohození, uloženou do 3 m</t>
  </si>
  <si>
    <t>-472783130</t>
  </si>
  <si>
    <t>Obsypání potrubí ručně sypaninou z vhodných hornin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</si>
  <si>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</si>
  <si>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přípojky De 160 do výšky 0,3 m nad povrch potrubí</t>
  </si>
  <si>
    <t>(0,16+0,3)*0,9*25,4</t>
  </si>
  <si>
    <t>přípojky De 200 do výšky 0,3 m nad povrch potrubí</t>
  </si>
  <si>
    <t>(0,20+0,3)*0,9*44,2</t>
  </si>
  <si>
    <t>Mezisoučet</t>
  </si>
  <si>
    <t>odečte se zemina vytlačená potrubím De 160</t>
  </si>
  <si>
    <t>-(0,08*0,08)*3,14*25,4</t>
  </si>
  <si>
    <t>odečte se zemina vytlačená potrubím De 200</t>
  </si>
  <si>
    <t>-(0,1*0,1)*3,14*44,2</t>
  </si>
  <si>
    <t>47</t>
  </si>
  <si>
    <t>583313450</t>
  </si>
  <si>
    <t>kamenivo těžené drobné frakce 0/4</t>
  </si>
  <si>
    <t>73887226</t>
  </si>
  <si>
    <t>"pro obsyp, cca 2,0 t/m3" 28,508*2,0</t>
  </si>
  <si>
    <t>48</t>
  </si>
  <si>
    <t>181351003</t>
  </si>
  <si>
    <t>Rozprostření ornice tl vrstvy do 200 mm pl do 100 m2 v rovině nebo ve svahu do 1:5 strojně</t>
  </si>
  <si>
    <t>590308626</t>
  </si>
  <si>
    <t>Rozprostření a urovnání ornice v rovině nebo ve svahu sklonu do 1:5 strojně při souvislé ploše do 100 m2, tl. vrstvy do 200 mm</t>
  </si>
  <si>
    <t>"ohumusování v rovině tl.100 mm dle výk. výměr" 417,0</t>
  </si>
  <si>
    <t>49</t>
  </si>
  <si>
    <t>181411131</t>
  </si>
  <si>
    <t>Založení parkového trávníku výsevem plochy do 1000 m2 v rovině a ve svahu do 1:5</t>
  </si>
  <si>
    <t>998714460</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</si>
  <si>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</si>
  <si>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</si>
  <si>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"dle ohumusování v rovině dle výk. výměr" 417,0</t>
  </si>
  <si>
    <t>50</t>
  </si>
  <si>
    <t>00572410</t>
  </si>
  <si>
    <t>osivo směs travní parková</t>
  </si>
  <si>
    <t>kg</t>
  </si>
  <si>
    <t>-1124438157</t>
  </si>
  <si>
    <t>dle ohumusování dle výk. výměr, cca 0.03 kg/m2</t>
  </si>
  <si>
    <t>417,0*0,03</t>
  </si>
  <si>
    <t>51</t>
  </si>
  <si>
    <t>181951111</t>
  </si>
  <si>
    <t>Úprava pláně v hornině třídy těžitelnosti I, skupiny 1 až 3 bez zhutnění</t>
  </si>
  <si>
    <t>2100996507</t>
  </si>
  <si>
    <t>Úprava pláně vyrovnáním výškových rozdílů strojně v hornině třídy těžitelnosti I, skupiny 1 až 3 bez zhutnění</t>
  </si>
  <si>
    <t>"uvažuje se pro plochy ohumusování v rovině dle výk. výměr" 417,0</t>
  </si>
  <si>
    <t>"uvažuje se pro plochy kačírku dle výk. výměr" 74,0</t>
  </si>
  <si>
    <t>52</t>
  </si>
  <si>
    <t>181951112</t>
  </si>
  <si>
    <t>Úprava pláně v hornině třídy těžitelnosti I, skupiny 1 až 3 se zhutněním</t>
  </si>
  <si>
    <t>-746915973</t>
  </si>
  <si>
    <t>Úprava pláně vyrovnáním výškových rozdílů strojně v hornině třídy těžitelnosti I, skupiny 1 až 3 se zhutněním</t>
  </si>
  <si>
    <t>"plocha  pláně, dle výk. výměr" 3247,85</t>
  </si>
  <si>
    <t>"plocha parapláně, dle výk. výměr" 2690,65</t>
  </si>
  <si>
    <t>"přičte se plocha zp. plocha a chodníků dle výk. výměr" 166,0</t>
  </si>
  <si>
    <t>53</t>
  </si>
  <si>
    <t>185804312</t>
  </si>
  <si>
    <t>Zalití rostlin vodou plocha přes 20 m2</t>
  </si>
  <si>
    <t>458163185</t>
  </si>
  <si>
    <t>Zalití rostlin vodou plochy záhonů jednotlivě přes 20 m2</t>
  </si>
  <si>
    <t>uvažuje se 10x po 10 l na 1 m2 travnatých ploch</t>
  </si>
  <si>
    <t>417,0*10*10*0,001</t>
  </si>
  <si>
    <t>Zakládání</t>
  </si>
  <si>
    <t>54</t>
  </si>
  <si>
    <t>211561111</t>
  </si>
  <si>
    <t>Výplň odvodňovacích žeber nebo trativodů kamenivem hrubým drceným frakce 4 až 16 mm</t>
  </si>
  <si>
    <t>-1929041752</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</si>
  <si>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</si>
  <si>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</si>
  <si>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pro drenáž komunikace DN100 dle výk. výměr, uvažována fr.4/16</t>
  </si>
  <si>
    <t>uvažuje se výplň drenážních žeber nezapočtená v pol. č. 55, cca 50%</t>
  </si>
  <si>
    <t>"dle hloubení rýh" 0,5*0,4*447,2*0,5</t>
  </si>
  <si>
    <t>55</t>
  </si>
  <si>
    <t>212752101</t>
  </si>
  <si>
    <t>Trativod z drenážních trubek korugovaných PE-HD SN 4 perforace 360° včetně lože otevřený výkop DN 100 pro liniové stavby</t>
  </si>
  <si>
    <t>-272916013</t>
  </si>
  <si>
    <t>Trativody z drenážních trubek pro liniové stavby a komunikace se zřízením štěrkového lože pod trubky a s jejich obsypem v otevřeném výkopu trubka korugovaná sendvičová PE-HD SN 4 celoperforovaná 360° DN 100</t>
  </si>
  <si>
    <t>"drenáž dle výk.výměr" 447,2</t>
  </si>
  <si>
    <t>Svislé a kompletní konstrukce</t>
  </si>
  <si>
    <t>56</t>
  </si>
  <si>
    <t>339921132</t>
  </si>
  <si>
    <t>Osazování betonových palisád do betonového základu v řadě výšky prvku přes 0,5 do 1 m</t>
  </si>
  <si>
    <t>543511607</t>
  </si>
  <si>
    <t>Osazování palisád  betonových v řadě se zabetonováním výšky palisády přes 500 do 1000 mm</t>
  </si>
  <si>
    <t>"dle výk. výměr" 3,5</t>
  </si>
  <si>
    <t>57</t>
  </si>
  <si>
    <t>59228420</t>
  </si>
  <si>
    <t>palisáda betonová vzhled dobové dlažební kameny barevná 160x160x600mm</t>
  </si>
  <si>
    <t>-506284387</t>
  </si>
  <si>
    <t>"uvažovat v šedé barvě, dle výk. výměr" 22</t>
  </si>
  <si>
    <t>Vodorovné konstrukce</t>
  </si>
  <si>
    <t>58</t>
  </si>
  <si>
    <t>451311111</t>
  </si>
  <si>
    <t>Podklad pod dlažbu z betonu prostého C 20/25 tl do 100 mm</t>
  </si>
  <si>
    <t>-201792431</t>
  </si>
  <si>
    <t>Podklad pod dlažbu z betonu prostého  bez zvýšených nároků na prostředí tř. C 20/25 tl. do 100 mm</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</si>
  <si>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</si>
  <si>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"pro odláždění výtoku přípojky z lom. kamene, dle výk. výměr" 1,5</t>
  </si>
  <si>
    <t>59</t>
  </si>
  <si>
    <t>451572111</t>
  </si>
  <si>
    <t>Lože pod potrubí otevřený výkop z kameniva drobného těženého</t>
  </si>
  <si>
    <t>1178178458</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</si>
  <si>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</si>
  <si>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</si>
  <si>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pod přípojky dle výkazu výměr</t>
  </si>
  <si>
    <t>"kubatura" 0,9*(44,2+25,4)*0,1</t>
  </si>
  <si>
    <t>60</t>
  </si>
  <si>
    <t>452112121</t>
  </si>
  <si>
    <t>Osazení betonových prstenců nebo rámů v do 200 mm</t>
  </si>
  <si>
    <t>1076914426</t>
  </si>
  <si>
    <t>Osazení betonových dílců prstenců nebo rámů pod poklopy a mříže, výšky přes 100 do 200 mm</t>
  </si>
  <si>
    <t xml:space="preserve">Poznámka k souboru cen:
1. V cenách nejsou započteny náklady na dodávku betonových výrobků; tyto se oceňují ve specifikaci. </t>
  </si>
  <si>
    <t>pro nové uliční vpusti, 2 ks/vpust</t>
  </si>
  <si>
    <t>"dle výk. výměr" 2*(14+2)</t>
  </si>
  <si>
    <t>61</t>
  </si>
  <si>
    <t>592238640</t>
  </si>
  <si>
    <t>prstenec pro uliční vpusť vyrovnávací betonový 390x60x130mm</t>
  </si>
  <si>
    <t>-923924228</t>
  </si>
  <si>
    <t>62</t>
  </si>
  <si>
    <t>592238210</t>
  </si>
  <si>
    <t>vpusť uliční prstenec betonový 180x660x100mm</t>
  </si>
  <si>
    <t>1392327799</t>
  </si>
  <si>
    <t>63</t>
  </si>
  <si>
    <t>465513127</t>
  </si>
  <si>
    <t>Dlažba z lomového kamene na cementovou maltu s vyspárováním tl 200 mm</t>
  </si>
  <si>
    <t>1097851351</t>
  </si>
  <si>
    <t>Dlažba z lomového kamene lomařsky upraveného  na cementovou maltu, s vyspárováním cementovou maltou, tl. kamene 200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</si>
  <si>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</si>
  <si>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Komunikace pozemní</t>
  </si>
  <si>
    <t>64</t>
  </si>
  <si>
    <t>564851111</t>
  </si>
  <si>
    <t>Podklad ze štěrkodrtě ŠD tl 150 mm</t>
  </si>
  <si>
    <t>1911074285</t>
  </si>
  <si>
    <t>Podklad ze štěrkodrti ŠD  s rozprostřením a zhutněním, po zhutnění tl. 150 mm</t>
  </si>
  <si>
    <t>Pro konstrukci  vozovky v tl. 150 mm ŠDa 0/32</t>
  </si>
  <si>
    <t>"dle výk. výměr" 2007,6</t>
  </si>
  <si>
    <t>65</t>
  </si>
  <si>
    <t>564851114</t>
  </si>
  <si>
    <t>Podklad ze štěrkodrtě ŠD tl 180 mm</t>
  </si>
  <si>
    <t>2005973031</t>
  </si>
  <si>
    <t>Podklad ze štěrkodrti ŠD  s rozprostřením a zhutněním, po zhutnění tl. 180 mm</t>
  </si>
  <si>
    <t>Pro konstrukci  v tl. min 150 mm, prům 180 mm, ŠDa 0/32, ochranná vrstva</t>
  </si>
  <si>
    <t>"pro kci vozovky dle výk. výměr" 2007,6</t>
  </si>
  <si>
    <t>"pro kci park. ploch dle výk. výměr" 430,2+46,6</t>
  </si>
  <si>
    <t>"pro kci vozovky u park. ploch dle výk. výměr" 164,6</t>
  </si>
  <si>
    <t>včetně rozšíření vrstvy dle příčných řezů</t>
  </si>
  <si>
    <t>66</t>
  </si>
  <si>
    <t>564861112</t>
  </si>
  <si>
    <t>Podklad ze štěrkodrtě ŠD tl 210 mm</t>
  </si>
  <si>
    <t>535978742</t>
  </si>
  <si>
    <t>Podklad ze štěrkodrti ŠD  s rozprostřením a zhutněním, po zhutnění tl. 210 mm</t>
  </si>
  <si>
    <t>Pro konstrukci  zp. ploch a chodníků, ŠD 0/32  v min. tl. 200 mm, prům. 210 mm</t>
  </si>
  <si>
    <t>"pro zpevněné plochy v OZ, dle výk výměr" 533,7</t>
  </si>
  <si>
    <t>"pro chodníky a vjezdy, dle výk výměr" 166,0</t>
  </si>
  <si>
    <t>67</t>
  </si>
  <si>
    <t>565135121</t>
  </si>
  <si>
    <t>Asfaltový beton vrstva podkladní ACP 16 (obalované kamenivo OKS) tl 50 mm š přes 3 m</t>
  </si>
  <si>
    <t>-1558929082</t>
  </si>
  <si>
    <t>Asfaltový beton vrstva podkladní ACP 16 (obalované kamenivo střednězrnné - OKS)  s rozprostřením a zhutněním v pruhu šířky přes 3 m, po zhutnění tl. 50 mm</t>
  </si>
  <si>
    <t>uvažováno ACP16+, tl. 50 mm</t>
  </si>
  <si>
    <t>68</t>
  </si>
  <si>
    <t>567921111</t>
  </si>
  <si>
    <t>Podklad z mezerovitého betonu MCB tl 120 mm</t>
  </si>
  <si>
    <t>309210889</t>
  </si>
  <si>
    <t>Podklad z mezerovitého betonu MCB  tl. 120 mm</t>
  </si>
  <si>
    <t>Pro konstrukci parkovacích pásů, zálivů a vozovky park. plochy</t>
  </si>
  <si>
    <t>"dle výk. výměr" 430,2+46,6+164,6</t>
  </si>
  <si>
    <t>69</t>
  </si>
  <si>
    <t>572341111</t>
  </si>
  <si>
    <t>Vyspravení krytu komunikací po překopech plochy přes 15 m2 asfalt betonem ACO (AB) tl 50 mm</t>
  </si>
  <si>
    <t>1861743187</t>
  </si>
  <si>
    <t>Vyspravení krytu komunikací po překopech inženýrských sítí plochy přes 15 m2 asfaltovým betonem ACO (AB), po zhutnění tl. přes 30 do 50 mm</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</si>
  <si>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</si>
  <si>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pro povrch. úpravu st. vozovky podél obrub, ACO 11 tl. 40 mm</t>
  </si>
  <si>
    <t>"dle výk. výměr" 6,0</t>
  </si>
  <si>
    <t>70</t>
  </si>
  <si>
    <t>573211107</t>
  </si>
  <si>
    <t>Postřik živičný spojovací z asfaltu v množství 0,30 kg/m2</t>
  </si>
  <si>
    <t>-310488023</t>
  </si>
  <si>
    <t>Postřik spojovací PS bez posypu kamenivem z asfaltu silničního, v množství 0,30 kg/m2</t>
  </si>
  <si>
    <t>PS-B, pod ACO v množství 0,3 kg/m2</t>
  </si>
  <si>
    <t>71</t>
  </si>
  <si>
    <t>573211109</t>
  </si>
  <si>
    <t>Postřik živičný spojovací z asfaltu v množství 0,50 kg/m2</t>
  </si>
  <si>
    <t>1766220297</t>
  </si>
  <si>
    <t>Postřik spojovací PS bez posypu kamenivem z asfaltu silničního, v množství 0,50 kg/m2</t>
  </si>
  <si>
    <t>PS-B, pod ACO v množství 0,5 kg/m2</t>
  </si>
  <si>
    <t>pro povrch. úpravu st. vozovky podél obrub</t>
  </si>
  <si>
    <t>72</t>
  </si>
  <si>
    <t>577134121</t>
  </si>
  <si>
    <t>Asfaltový beton vrstva obrusná ACO 11 (ABS) tř. I tl 40 mm š přes 3 m z nemodifikovaného asfaltu</t>
  </si>
  <si>
    <t>1446183134</t>
  </si>
  <si>
    <t>Asfaltový beton vrstva obrusná ACO 11 (ABS)  s rozprostřením a se zhutněním z nemodifikovaného asfaltu v pruhu šířky přes 3 m tř. I, po zhutnění tl. 40 mm</t>
  </si>
  <si>
    <t>uvažováno ACO 11, tl. 40 mm</t>
  </si>
  <si>
    <t>73</t>
  </si>
  <si>
    <t>596211113</t>
  </si>
  <si>
    <t>Kladení zámkové dlažby komunikací pro pěší tl 60 mm skupiny A pl přes 300 m2</t>
  </si>
  <si>
    <t>65000454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</si>
  <si>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</si>
  <si>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</si>
  <si>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"nová kce chodníků a vjezdů ZD, dle výk. výměr" 166,0</t>
  </si>
  <si>
    <t>"předláždění st. chodníků ze stávající ZD, dle výk. výměr" 143,5</t>
  </si>
  <si>
    <t>"předláždění st. chodníků z nové ZD - nový sign. pás, dle výk. výměr" 2,0</t>
  </si>
  <si>
    <t>74</t>
  </si>
  <si>
    <t>59245018</t>
  </si>
  <si>
    <t>dlažba tvar obdélník betonová 200x100x60mm přírodní</t>
  </si>
  <si>
    <t>1897992442</t>
  </si>
  <si>
    <t>dle kladení, přičteno ztratné 2%</t>
  </si>
  <si>
    <t>"odečte se dl. pro nevidomé v ZD chodníku, dle výk. výměr" -16,3</t>
  </si>
  <si>
    <t>149,7*1,02 'Přepočtené koeficientem množství</t>
  </si>
  <si>
    <t>75</t>
  </si>
  <si>
    <t>59245006</t>
  </si>
  <si>
    <t>dlažba tvar obdélník betonová pro nevidomé 200x100x60mm barevná</t>
  </si>
  <si>
    <t>-837118295</t>
  </si>
  <si>
    <t>dlažba pro nevidomé, barva červená, přičteno ztratné 3%</t>
  </si>
  <si>
    <t>"dle výk. výměr" 16,3+2,0</t>
  </si>
  <si>
    <t>18,3*1,03 'Přepočtené koeficientem množství</t>
  </si>
  <si>
    <t>76</t>
  </si>
  <si>
    <t>596211213</t>
  </si>
  <si>
    <t>Kladení zámkové dlažby komunikací pro pěší tl 80 mm skupiny A pl přes 300 m2</t>
  </si>
  <si>
    <t>223669507</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</si>
  <si>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t>
  </si>
  <si>
    <t>"pro kci vozovky u park. plochy, dle výk. výměr" 164,6</t>
  </si>
  <si>
    <t>"pro kci zpev. plochy v OZ, dle výk. výměr" 533,7</t>
  </si>
  <si>
    <t>"pro var. pásy ve vozovce, dle výk. výměr" 3,6</t>
  </si>
  <si>
    <t>77</t>
  </si>
  <si>
    <t>59245020</t>
  </si>
  <si>
    <t>dlažba tvar obdélník betonová 200x100x80mm přírodní</t>
  </si>
  <si>
    <t>-1721265961</t>
  </si>
  <si>
    <t>dle kladení, přičteno ztratné 1%</t>
  </si>
  <si>
    <t>"odčte se plocha var. sig. pásů, dle výk. výměr" -0,7</t>
  </si>
  <si>
    <t>697,6*1,01 'Přepočtené koeficientem množství</t>
  </si>
  <si>
    <t>78</t>
  </si>
  <si>
    <t>59245226</t>
  </si>
  <si>
    <t>dlažba tvar obdélník betonová pro nevidomé 200x100x80mm barevná</t>
  </si>
  <si>
    <t>-773403695</t>
  </si>
  <si>
    <t>dle kladení, přičteno ztratné 3%</t>
  </si>
  <si>
    <t>"plocha var. sig. pásů zpev. ploch v OZ, dle výk. výměr" 0,7</t>
  </si>
  <si>
    <t>"var. pásy ve vozovce, dle výk. výměr" 3,6</t>
  </si>
  <si>
    <t>4,3*1,03 'Přepočtené koeficientem množství</t>
  </si>
  <si>
    <t>79</t>
  </si>
  <si>
    <t>596411114</t>
  </si>
  <si>
    <t>Kladení dlažby z vegetačních tvárnic komunikací pro pěší tl 80 mm pl přes 300 m2</t>
  </si>
  <si>
    <t>-391455102</t>
  </si>
  <si>
    <t>Kladení dlažby z betonových vegetačních dlaždic komunikací pro pěší s ložem z kameniva těženého nebo drceného tl. do 40 mm, s vyplněním spár a vegetačních otvorů, s hutněním vibrováním tl. 80 mm, pro plochy přes 300 m2</t>
  </si>
  <si>
    <t>"plocha park. pásů a zálivů dle výk. výměr" 430,2+46,6</t>
  </si>
  <si>
    <t>80</t>
  </si>
  <si>
    <t>000592275900</t>
  </si>
  <si>
    <t>Dlažba zatravňovací, obdélníky s nálisky a širokou sprárou 30 mm, tl. 80 mm, červená</t>
  </si>
  <si>
    <t>1611256529</t>
  </si>
  <si>
    <t>"plocha park. pásů a zálivů, barvená, dle výk. výměr" 430,2</t>
  </si>
  <si>
    <t>"odečte se pl. bílé dlažby pro vyznačení park. stání " -6,30</t>
  </si>
  <si>
    <t>přičteno ztratné 1%</t>
  </si>
  <si>
    <t>423,9*1,01 'Přepočtené koeficientem množství</t>
  </si>
  <si>
    <t>81</t>
  </si>
  <si>
    <t>000592275901</t>
  </si>
  <si>
    <t>Dlažba zatravňovací, obdélníky s nálisky a širokou sprárou 30 mm, tl. 80 mm, přírodní</t>
  </si>
  <si>
    <t>-1829397297</t>
  </si>
  <si>
    <t>"plocha park. zálivů v místech sjezdů, barvená, dle výk. výměr" 46,6</t>
  </si>
  <si>
    <t>přičteno ztratné 3%</t>
  </si>
  <si>
    <t>46,6*1,03 'Přepočtené koeficientem množství</t>
  </si>
  <si>
    <t>82</t>
  </si>
  <si>
    <t>59245005</t>
  </si>
  <si>
    <t>dlažba tvar obdélník betonová 200x100x80mm barevná</t>
  </si>
  <si>
    <t>1649180972</t>
  </si>
  <si>
    <t>"bílá dlažba pro vyznačení park. stání " 6,30</t>
  </si>
  <si>
    <t>6,3*1,03 'Přepočtené koeficientem množství</t>
  </si>
  <si>
    <t>83</t>
  </si>
  <si>
    <t>58343810</t>
  </si>
  <si>
    <t>kamenivo drcené hrubé frakce 4/8</t>
  </si>
  <si>
    <t>58271890</t>
  </si>
  <si>
    <t>Pro výplň spár dlažby se širokou spárou, předpoklad 27,5% plochy</t>
  </si>
  <si>
    <t>(430,2+46,6)*0,275*0,08*2,0</t>
  </si>
  <si>
    <t>Úpravy povrchů, podlahy a osazování výplní</t>
  </si>
  <si>
    <t>84</t>
  </si>
  <si>
    <t>637121111</t>
  </si>
  <si>
    <t>Okapový chodník z kačírku tl 100 mm s udusáním</t>
  </si>
  <si>
    <t>-486028870</t>
  </si>
  <si>
    <t>Okapový chodník z kameniva  s udusáním a urovnáním povrchu z kačírku tl. 100 mm</t>
  </si>
  <si>
    <t>"pro ter. úpravu kačírkem dle výk. výměr" 74,0</t>
  </si>
  <si>
    <t>Trubní vedení</t>
  </si>
  <si>
    <t>85</t>
  </si>
  <si>
    <t>871315231</t>
  </si>
  <si>
    <t>Kanalizační potrubí z tvrdého PVC jednovrstvé tuhost třídy SN10 DN 160</t>
  </si>
  <si>
    <t>705503019</t>
  </si>
  <si>
    <t>Kanalizační potrubí z tvrdého PVC v otevřeném výkopu ve sklonu do 20 %, hladkého plnostěnného jednovrstvého, tuhost třídy SN 10 DN 160</t>
  </si>
  <si>
    <t>"přípojky De160, SN10, dle výk. výměr" 25,4</t>
  </si>
  <si>
    <t>včetně dodání veškerých trub a tvarovek</t>
  </si>
  <si>
    <t>86</t>
  </si>
  <si>
    <t>871355231</t>
  </si>
  <si>
    <t>Kanalizační potrubí z tvrdého PVC jednovrstvé tuhost třídy SN10 DN 200</t>
  </si>
  <si>
    <t>1051622060</t>
  </si>
  <si>
    <t>Kanalizační potrubí z tvrdého PVC v otevřeném výkopu ve sklonu do 20 %, hladkého plnostěnného jednovrstvého, tuhost třídy SN 10 DN 200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</si>
  <si>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</si>
  <si>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"přípojky De200, SN10, dle výk. výměr" 44,2</t>
  </si>
  <si>
    <t>87</t>
  </si>
  <si>
    <t>890411811</t>
  </si>
  <si>
    <t>Bourání šachet z prefabrikovaných skruží ručně obestavěného prostoru do 1,5 m3</t>
  </si>
  <si>
    <t>-277276365</t>
  </si>
  <si>
    <t>Bourání šachet a jímek ručně velikosti obestavěného prostoru do 1,5 m3 z prefabrikovaných skruží</t>
  </si>
  <si>
    <t>"Bourání rušených uličních vpustí, cca 0,3 m3/1kus, dle výk. výměr" 5*0,3</t>
  </si>
  <si>
    <t>88</t>
  </si>
  <si>
    <t>895941311</t>
  </si>
  <si>
    <t>Zřízení vpusti kanalizační uliční z betonových dílců typ UVB-50</t>
  </si>
  <si>
    <t>343965383</t>
  </si>
  <si>
    <t>Zřízení vpusti kanalizační  uliční z betonových dílců typ UVB-50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</si>
  <si>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</si>
  <si>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 xml:space="preserve">"nové uliční vpusti dle výk. výměr" </t>
  </si>
  <si>
    <t>"jednoduché UV" 14</t>
  </si>
  <si>
    <t>"dvojité UV" 1*2</t>
  </si>
  <si>
    <t>dle typových výkresů</t>
  </si>
  <si>
    <t>89</t>
  </si>
  <si>
    <t>59223820</t>
  </si>
  <si>
    <t>vpusť uliční skruž betonová 290x500x50mm s osazením na kalový koš pro těžké naplaveniny</t>
  </si>
  <si>
    <t>52765687</t>
  </si>
  <si>
    <t>"dle zřízení  UV" 16</t>
  </si>
  <si>
    <t>90</t>
  </si>
  <si>
    <t>59223826</t>
  </si>
  <si>
    <t>vpusť uliční skruž betonová 590x500x50mm</t>
  </si>
  <si>
    <t>-1162511207</t>
  </si>
  <si>
    <t>91</t>
  </si>
  <si>
    <t>59223824</t>
  </si>
  <si>
    <t>vpusť uliční skruž betonová 590x500x50mm s výtokem (bez vložky)</t>
  </si>
  <si>
    <t>1716440148</t>
  </si>
  <si>
    <t>92</t>
  </si>
  <si>
    <t>59223823</t>
  </si>
  <si>
    <t>vpusť uliční dno betonové 626x495x50mm</t>
  </si>
  <si>
    <t>1414038806</t>
  </si>
  <si>
    <t>93</t>
  </si>
  <si>
    <t>899202211</t>
  </si>
  <si>
    <t>Demontáž mříží litinových včetně rámů hmotnosti přes 50 do 100 kg</t>
  </si>
  <si>
    <t>-269880924</t>
  </si>
  <si>
    <t>Demontáž mříží litinových včetně rámů, hmotnosti jednotlivě přes 50 do 100 Kg</t>
  </si>
  <si>
    <t>"rušené UV dle výk. výměr" 5</t>
  </si>
  <si>
    <t>94</t>
  </si>
  <si>
    <t>899204112</t>
  </si>
  <si>
    <t>Osazení mříží litinových včetně rámů a košů na bahno pro třídu zatížení D400, E600</t>
  </si>
  <si>
    <t>900376448</t>
  </si>
  <si>
    <t xml:space="preserve">Poznámka k souboru cen:
1. V cenách nejsou započteny náklady na dodání mříží, rámů a košů na bahno; tyto náklady se oceňují ve specifikaci. </t>
  </si>
  <si>
    <t>"Pro nové uliční vpusti dle zřízení" 16</t>
  </si>
  <si>
    <t>95</t>
  </si>
  <si>
    <t>28661789</t>
  </si>
  <si>
    <t>koš kalový ocelový pro silniční vpusť 425mm vč. madla</t>
  </si>
  <si>
    <t>-589425733</t>
  </si>
  <si>
    <t>"dle osazení" 16</t>
  </si>
  <si>
    <t>96</t>
  </si>
  <si>
    <t>55242320</t>
  </si>
  <si>
    <t>mříž vtoková litinová plochá 500x500mm</t>
  </si>
  <si>
    <t>-1449390567</t>
  </si>
  <si>
    <t>"pro zatížení D s pantem, dle osazení" 16</t>
  </si>
  <si>
    <t>97</t>
  </si>
  <si>
    <t>899331111</t>
  </si>
  <si>
    <t>Výšková úprava uličního vstupu nebo vpusti do 200 mm zvýšením poklopu</t>
  </si>
  <si>
    <t>364909471</t>
  </si>
  <si>
    <t>Výšková úprava uličního vstupu nebo vpusti do 200 mm  zvýšením poklopu</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</si>
  <si>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</si>
  <si>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"zvýšení i snížení dle výk. výměr" 11</t>
  </si>
  <si>
    <t>98</t>
  </si>
  <si>
    <t>899431111</t>
  </si>
  <si>
    <t>Výšková úprava uličního vstupu nebo vpusti do 200 mm zvýšením krycího hrnce, šoupěte nebo hydrantu</t>
  </si>
  <si>
    <t>-1717126281</t>
  </si>
  <si>
    <t>Výšková úprava uličního vstupu nebo vpusti do 200 mm  zvýšením krycího hrnce, šoupěte nebo hydrantu bez úpravy armatur</t>
  </si>
  <si>
    <t>"zvýšení i snížení dle výk. výměr" 25</t>
  </si>
  <si>
    <t>Ostatní konstrukce a práce, bourání</t>
  </si>
  <si>
    <t>99</t>
  </si>
  <si>
    <t>912211111</t>
  </si>
  <si>
    <t>Montáž směrového sloupku silničního plastového prosté uložení bez betonového základu</t>
  </si>
  <si>
    <t>1865243830</t>
  </si>
  <si>
    <t>Montáž směrového sloupku  plastového s odrazkou prostým uložením bez betonového základu silničního</t>
  </si>
  <si>
    <t>"červené směrové sloupky, dle TZ" 2</t>
  </si>
  <si>
    <t>100</t>
  </si>
  <si>
    <t>40445162</t>
  </si>
  <si>
    <t>sloupek směrový silniční plastový 1,0m</t>
  </si>
  <si>
    <t>-643469130</t>
  </si>
  <si>
    <t>"sloupek Z11g červený kulatý, dle montáže" 2</t>
  </si>
  <si>
    <t>914111111</t>
  </si>
  <si>
    <t>Montáž svislé dopravní značky do velikosti 1 m2 objímkami na sloupek nebo konzolu</t>
  </si>
  <si>
    <t>1327677659</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</si>
  <si>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</si>
  <si>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</si>
  <si>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"nové svislé dopravní značky na sloupky dle výk. výměr" 11,0-1</t>
  </si>
  <si>
    <t>102</t>
  </si>
  <si>
    <t>40445611</t>
  </si>
  <si>
    <t>značky upravující přednost P2, P3, P8 500mm</t>
  </si>
  <si>
    <t>945593926</t>
  </si>
  <si>
    <t>"nové DZ P2 dle TZ" 3</t>
  </si>
  <si>
    <t>103</t>
  </si>
  <si>
    <t>40445621</t>
  </si>
  <si>
    <t>informativní značky provozní IP1-IP3, IP4b-IP7, IP10a, b 500x500mm</t>
  </si>
  <si>
    <t>-1238435522</t>
  </si>
  <si>
    <t>"nové SDZ, E9, dle TZ" 1</t>
  </si>
  <si>
    <t>104</t>
  </si>
  <si>
    <t>40445625</t>
  </si>
  <si>
    <t>informativní značky provozní IP8, IP9, IP11-IP13 500x700mm</t>
  </si>
  <si>
    <t>-225842936</t>
  </si>
  <si>
    <t>"nové SDZ, IP11a, dle TZ" 1</t>
  </si>
  <si>
    <t>"nové SDZ, IP12, dle TZ" 1</t>
  </si>
  <si>
    <t>105</t>
  </si>
  <si>
    <t>40445633</t>
  </si>
  <si>
    <t>informativní značky směrové IS6a,f , IS7a, IS8 1000x750mm</t>
  </si>
  <si>
    <t>625256131</t>
  </si>
  <si>
    <t>"nové SDZ, IZ5a, dle TZ" 2</t>
  </si>
  <si>
    <t>"nové SDZ, IZ5b, dle TZ" 2</t>
  </si>
  <si>
    <t>106</t>
  </si>
  <si>
    <t>914111112</t>
  </si>
  <si>
    <t>Montáž svislé dopravní značky do velikosti 1 m2 páskováním na sloup</t>
  </si>
  <si>
    <t>385129782</t>
  </si>
  <si>
    <t>Montáž svislé dopravní značky základní  velikosti do 1 m2 páskováním na sloupy</t>
  </si>
  <si>
    <t>"nové svislé dopravní značky na stožár VO dle TZ" 1</t>
  </si>
  <si>
    <t>107</t>
  </si>
  <si>
    <t>40445619</t>
  </si>
  <si>
    <t>zákazové, příkazové dopravní značky B1-B34, C1-15 500mm</t>
  </si>
  <si>
    <t>-1632605646</t>
  </si>
  <si>
    <t>"DZ B20a (40) dle TZ" 1</t>
  </si>
  <si>
    <t>retroreflexní fólie tř. RA1, FeZn</t>
  </si>
  <si>
    <t>108</t>
  </si>
  <si>
    <t>914511112</t>
  </si>
  <si>
    <t>Montáž sloupku dopravních značek délky do 3,5 m s betonovým základem a patkou</t>
  </si>
  <si>
    <t>1914541090</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</si>
  <si>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</si>
  <si>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</si>
  <si>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"nové sloupky pro svislé dopravní značky" 7</t>
  </si>
  <si>
    <t>"přesunuté svislé dopravní značky vč. sloupku" 2</t>
  </si>
  <si>
    <t>"přesunuté svislé dopravní značky na nový sloupek" 1</t>
  </si>
  <si>
    <t>109</t>
  </si>
  <si>
    <t>40445225</t>
  </si>
  <si>
    <t>sloupek pro dopravní značku Zn D 60mm v 3,5m</t>
  </si>
  <si>
    <t>1435601729</t>
  </si>
  <si>
    <t>"dle montáže" 7+1</t>
  </si>
  <si>
    <t>110</t>
  </si>
  <si>
    <t>915121122</t>
  </si>
  <si>
    <t>Vodorovné dopravní značení vodící čáry přerušované š 250 mm retroreflexní bílá barva</t>
  </si>
  <si>
    <t>-278571118</t>
  </si>
  <si>
    <t>Vodorovné dopravní značení stříkané barvou  vodící čára bílá šířky 250 mm přerušovaná retroreflexní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</si>
  <si>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</si>
  <si>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"V7b, dle výk. výměr" 15,4</t>
  </si>
  <si>
    <t>111</t>
  </si>
  <si>
    <t>915131112</t>
  </si>
  <si>
    <t>Vodorovné dopravní značení přechody pro chodce, šipky, symboly retroreflexní bílá barva</t>
  </si>
  <si>
    <t>1238457536</t>
  </si>
  <si>
    <t>Vodorovné dopravní značení stříkané barvou  přechody pro chodce, šipky, symboly bílé retroreflexní</t>
  </si>
  <si>
    <t>"V10f, dle výk. výměr" 1*1,5</t>
  </si>
  <si>
    <t>112</t>
  </si>
  <si>
    <t>915321115</t>
  </si>
  <si>
    <t>Předformátované vodorovné dopravní značení vodící pás pro slabozraké</t>
  </si>
  <si>
    <t>115191326</t>
  </si>
  <si>
    <t>Vodorovné značení předformovaným termoplastem  vodící pás pro slabozraké z 6 proužků</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</si>
  <si>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</si>
  <si>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"vodící linie místa pro přecházení dle výk. výměr" 7,0</t>
  </si>
  <si>
    <t>113</t>
  </si>
  <si>
    <t>915611111</t>
  </si>
  <si>
    <t>Předznačení vodorovného liniového značení</t>
  </si>
  <si>
    <t>1672828457</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</si>
  <si>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</si>
  <si>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</si>
  <si>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"dle liniového VDZ" 15,4+7</t>
  </si>
  <si>
    <t>114</t>
  </si>
  <si>
    <t>915621111</t>
  </si>
  <si>
    <t>Předznačení vodorovného plošného značení</t>
  </si>
  <si>
    <t>1841911295</t>
  </si>
  <si>
    <t>Předznačení pro vodorovné značení  stříkané barvou nebo prováděné z nátěrových hmot plošné šipky, symboly, nápisy</t>
  </si>
  <si>
    <t>"dle plošného VDZ" 1,5</t>
  </si>
  <si>
    <t>115</t>
  </si>
  <si>
    <t>916131213</t>
  </si>
  <si>
    <t>Osazení silničního obrubníku betonového stojatého s boční opěrou do lože z betonu prostého</t>
  </si>
  <si>
    <t>391426279</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</si>
  <si>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</si>
  <si>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</si>
  <si>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"osazení bet. silničních obrubníků do lože z betonu C20/25n XF3 dle výk. výměr" 552,8</t>
  </si>
  <si>
    <t>"osazení bet. silničních obrubníků nájezdových do lože z betonu C20/25n XF3 dle výk. výměr" 304,9</t>
  </si>
  <si>
    <t>"úprava polohy silničních obrubníků do lože z betonu C20/25n XF3 dle výk. výměr" 70,9</t>
  </si>
  <si>
    <t>116</t>
  </si>
  <si>
    <t>59217031</t>
  </si>
  <si>
    <t>obrubník betonový silniční 1000x150x250mm</t>
  </si>
  <si>
    <t>-323639300</t>
  </si>
  <si>
    <t>"bet. silniční obrubníky dle výk. výměr" 552,8</t>
  </si>
  <si>
    <t>včetně obloukových obrubníků dle výk. výměr</t>
  </si>
  <si>
    <t>včetně přechodových obrubníků na nájezdové obrubníky</t>
  </si>
  <si>
    <t>117</t>
  </si>
  <si>
    <t>59217029</t>
  </si>
  <si>
    <t>obrubník betonový silniční nájezdový 1000x150x150mm</t>
  </si>
  <si>
    <t>-2124827302</t>
  </si>
  <si>
    <t>"bet. silniční obrubníky nájezdové dle výk. výměr" 304,9</t>
  </si>
  <si>
    <t>118</t>
  </si>
  <si>
    <t>916231213</t>
  </si>
  <si>
    <t>Osazení chodníkového obrubníku betonového stojatého s boční opěrou do lože z betonu prostého</t>
  </si>
  <si>
    <t>-1037662370</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</si>
  <si>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</si>
  <si>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</si>
  <si>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"osazení bet. chodníkových obrubníků do lože z betonu C20/25n XF3 dle výk. výměr" 276,5</t>
  </si>
  <si>
    <t>"osazení bet. parkových obrubníků do lože z betonu C20/25n XF3 dle výk. výměr" 74,5</t>
  </si>
  <si>
    <t>119</t>
  </si>
  <si>
    <t>59217017</t>
  </si>
  <si>
    <t>obrubník betonový chodníkový 1000x100x250mm</t>
  </si>
  <si>
    <t>252019097</t>
  </si>
  <si>
    <t>"betonové chodníkové obrubníky dle výk. výměr" 276,5</t>
  </si>
  <si>
    <t>120</t>
  </si>
  <si>
    <t>59217016</t>
  </si>
  <si>
    <t>obrubník betonový chodníkový 1000x80x250mm</t>
  </si>
  <si>
    <t>2116738854</t>
  </si>
  <si>
    <t>"betonový obrubník parkový, dle výk.výměr" 74,5</t>
  </si>
  <si>
    <t>121</t>
  </si>
  <si>
    <t>919112213</t>
  </si>
  <si>
    <t>Řezání spár pro vytvoření komůrky š 10 mm hl 25 mm pro těsnící zálivku v živičném krytu</t>
  </si>
  <si>
    <t>-1690523126</t>
  </si>
  <si>
    <t>Řezání dilatačních spár v živičném krytu  vytvoření komůrky pro těsnící zálivku šířky 10 mm, hloubky 25 mm</t>
  </si>
  <si>
    <t xml:space="preserve">Poznámka k souboru cen:
1. V cenách jsou započteny i náklady na vyčištění spár po řezání. </t>
  </si>
  <si>
    <t>"dle řezání AB krytu" 82,8</t>
  </si>
  <si>
    <t>122</t>
  </si>
  <si>
    <t>919121213</t>
  </si>
  <si>
    <t>Těsnění spár zálivkou za studena pro komůrky š 10 mm hl 25 mm bez těsnicího profilu</t>
  </si>
  <si>
    <t>1863658957</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</si>
  <si>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</si>
  <si>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</si>
  <si>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123</t>
  </si>
  <si>
    <t>919726121</t>
  </si>
  <si>
    <t>Geotextilie pro ochranu, separaci a filtraci netkaná měrná hmotnost do 200 g/m2</t>
  </si>
  <si>
    <t>469897062</t>
  </si>
  <si>
    <t>Geotextilie netkaná pro ochranu, separaci nebo filtraci měrná hmotnost do 200 g/m2</t>
  </si>
  <si>
    <t>separační geotextilie na parapláň</t>
  </si>
  <si>
    <t>"plocha výměny zeminy dle výk. výměr" 2690,65</t>
  </si>
  <si>
    <t>"přičtou se svislé plochy (cca 15%)" 2690,65*0,15</t>
  </si>
  <si>
    <t>124</t>
  </si>
  <si>
    <t>919735111</t>
  </si>
  <si>
    <t>Řezání stávajícího živičného krytu hl do 50 mm</t>
  </si>
  <si>
    <t>-1843732894</t>
  </si>
  <si>
    <t>Řezání stávajícího živičného krytu nebo podkladu  hloubky do 50 mm</t>
  </si>
  <si>
    <t xml:space="preserve">Poznámka k souboru cen:
1. V cenách jsou započteny i náklady na spotřebu vody. </t>
  </si>
  <si>
    <t>"řezání AB krytu dle výk. výměr" 82,8</t>
  </si>
  <si>
    <t>125</t>
  </si>
  <si>
    <t>919735122</t>
  </si>
  <si>
    <t>Řezání stávajícího betonového krytu hl do 100 mm</t>
  </si>
  <si>
    <t>-968643452</t>
  </si>
  <si>
    <t>Řezání stávajícího betonového krytu nebo podkladu  hloubky přes 50 do 100 mm</t>
  </si>
  <si>
    <t>"řezání bet. krytu dle výk. výměr" 6,7</t>
  </si>
  <si>
    <t>126</t>
  </si>
  <si>
    <t>935932314</t>
  </si>
  <si>
    <t>Odvodňovací plastový žlab pro zatížení C250 vnitřní š 100 mm s roštem můstkovým z litiny</t>
  </si>
  <si>
    <t>2145224066</t>
  </si>
  <si>
    <t>Odvodňovací plastový žlab pro třídu zatížení C 250 vnitřní šířky 100 mm s krycím roštem můstkovým z litiny</t>
  </si>
  <si>
    <t>uvažují se polymerbet. žlaby pro liniové  odvodnění</t>
  </si>
  <si>
    <t>včetně osazení a dodání všech dílů a čelních stěn, uvažuje se 7 úseků</t>
  </si>
  <si>
    <t>"dle výkaz výměr" 29,80</t>
  </si>
  <si>
    <t>127</t>
  </si>
  <si>
    <t>935932611</t>
  </si>
  <si>
    <t>Vpusť s kalovým košem pro plastový žlab vnitřní š 100 mm</t>
  </si>
  <si>
    <t>1030319540</t>
  </si>
  <si>
    <t>Odvodňovací plastový žlab vpusť s kalovým košem pro žlab vnitřní šířky 100 mm</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</si>
  <si>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</si>
  <si>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"kompletní vpust pro odvodňovací žlad DN100, dle počtu úseků žlabů" 7</t>
  </si>
  <si>
    <t>128</t>
  </si>
  <si>
    <t>966006132</t>
  </si>
  <si>
    <t>Odstranění značek dopravních nebo orientačních se sloupky s betonovými patkami</t>
  </si>
  <si>
    <t>217172655</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</si>
  <si>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</si>
  <si>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</si>
  <si>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"přesunuté svislé DZ se sloupky dle výk. výměr" 2</t>
  </si>
  <si>
    <t>"rušené sloupky SDZ dle výk. výměr" 2</t>
  </si>
  <si>
    <t>129</t>
  </si>
  <si>
    <t>966006211</t>
  </si>
  <si>
    <t>Odstranění svislých dopravních značek ze sloupů, sloupků nebo konzol</t>
  </si>
  <si>
    <t>-1612584880</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</si>
  <si>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</si>
  <si>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</si>
  <si>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"pro přesunuté svislé DZ dle výk. výměr" 1</t>
  </si>
  <si>
    <t>"rušené SDZ dle výk. výměr" 4</t>
  </si>
  <si>
    <t>130</t>
  </si>
  <si>
    <t>966008212</t>
  </si>
  <si>
    <t>Bourání odvodňovacího žlabu z betonových příkopových tvárnic š do 800 mm</t>
  </si>
  <si>
    <t>1925707007</t>
  </si>
  <si>
    <t>Bourání odvodňovacího žlabu s odklizením a uložením vybouraného materiálu na skládku na vzdálenost do 10 m nebo s naložením na dopravní prostředek z betonových příkopových tvárnic nebo desek šířky přes 500 do 800 mm</t>
  </si>
  <si>
    <t>"odstranění bet. rigolu dle výk. výměr" 2</t>
  </si>
  <si>
    <t>131</t>
  </si>
  <si>
    <t>966008231</t>
  </si>
  <si>
    <t>Bourání plastového odvodňovacího žlabu š do 200 mm</t>
  </si>
  <si>
    <t>1138217226</t>
  </si>
  <si>
    <t>Bourání odvodňovacího žlabu s odklizením a uložením vybouraného materiálu na skládku na vzdálenost do 10 m nebo s naložením na dopravní prostředek plastového s krycím roštem šířky do 200 mm</t>
  </si>
  <si>
    <t>"odstranění odvod. žlabů dle výk. výměr" 33,0</t>
  </si>
  <si>
    <t>132</t>
  </si>
  <si>
    <t>979054451</t>
  </si>
  <si>
    <t>Očištění vybouraných zámkových dlaždic s původním spárováním z kameniva těženého</t>
  </si>
  <si>
    <t>-1380608841</t>
  </si>
  <si>
    <t>Očištění vybouraných prvků komunikací od spojovacího materiálu s odklizením a uložením očištěných hmot a spojovacího materiálu na skládku na vzdálenost do 10 m zámkových dlaždic s vyplněním spár kamenivem</t>
  </si>
  <si>
    <t>"pro předláždění chodníku ZD, dle výk. výměr" 143,5</t>
  </si>
  <si>
    <t>997</t>
  </si>
  <si>
    <t>Přesun sutě</t>
  </si>
  <si>
    <t>133</t>
  </si>
  <si>
    <t>997221551</t>
  </si>
  <si>
    <t>Vodorovná doprava suti ze sypkých materiálů do 1 km</t>
  </si>
  <si>
    <t>1839912100</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</si>
  <si>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</si>
  <si>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</si>
  <si>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 drcené z  vozovky PM, 50%" 1980*0,17*0,5</t>
  </si>
  <si>
    <t>"Kamenivo drcené z  vozovky AB, 50%" 680,0*0,29*0,5</t>
  </si>
  <si>
    <t>"Kamenivo drcené z  chodníku" (520,9*0,17)+15,929+39,353</t>
  </si>
  <si>
    <t>134</t>
  </si>
  <si>
    <t>997221559</t>
  </si>
  <si>
    <t>Příplatek ZKD 1 km u vodorovné dopravy suti ze sypkých materiálů</t>
  </si>
  <si>
    <t>-1657802041</t>
  </si>
  <si>
    <t>Vodorovná doprava suti  bez naložení, ale se složením a s hrubým urovnáním Příplatek k ceně za každý další i započatý 1 km přes 1 km</t>
  </si>
  <si>
    <t>"Kamenivo drcené z  vozovky 50%" 1980*0,17*0,5*(15-1)</t>
  </si>
  <si>
    <t>"Kamenivo drcené z  vozovky AB, 50%" 680,0*0,29*0,5*(15-1)</t>
  </si>
  <si>
    <t>"Kamenivo drcené z  chodníku" ((520,9*0,17)+15,929+39,353)*(15-1)</t>
  </si>
  <si>
    <t>135</t>
  </si>
  <si>
    <t>997221561</t>
  </si>
  <si>
    <t>Vodorovná doprava suti z kusových materiálů do 1 km</t>
  </si>
  <si>
    <t>-282444511</t>
  </si>
  <si>
    <t>Vodorovná doprava suti  bez naložení, ale se složením a s hrubým urovnáním z kusových materiálů, na vzdálenost do 1 km</t>
  </si>
  <si>
    <t>"odstraněné bet. dlaždice" 10,889</t>
  </si>
  <si>
    <t>"Rozebraná ZD" (520,9+2,0)*0,26</t>
  </si>
  <si>
    <t>"odstraněný beton" 12,24</t>
  </si>
  <si>
    <t>"odstraněné beton. vpusti" 2,88</t>
  </si>
  <si>
    <t>"odstraněný asfalt z chodníku" 13,299</t>
  </si>
  <si>
    <t>na deponii dle určení stavebnéka do 1 km</t>
  </si>
  <si>
    <t>"odstraněná zatrav. dlažba" 9,35</t>
  </si>
  <si>
    <t>136</t>
  </si>
  <si>
    <t>997221569</t>
  </si>
  <si>
    <t>Příplatek ZKD 1 km u vodorovné dopravy suti z kusových materiálů</t>
  </si>
  <si>
    <t>1892259922</t>
  </si>
  <si>
    <t>"odstraněné bet. dlaždice" 10,889*(15-1)</t>
  </si>
  <si>
    <t>"Rozebraná ZD" (520,9+2,0)*0,26*(15-1)</t>
  </si>
  <si>
    <t>"odstraněný beton" 12,24*(15-1)</t>
  </si>
  <si>
    <t>"odstraněné beton. vpusti" 2,88*(15-1)</t>
  </si>
  <si>
    <t>"odstraněný asfalt z chodníku" 13,299*(15-1)</t>
  </si>
  <si>
    <t>137</t>
  </si>
  <si>
    <t>997221571</t>
  </si>
  <si>
    <t>Vodorovná doprava vybouraných hmot do 1 km</t>
  </si>
  <si>
    <t>1192178560</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</si>
  <si>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</si>
  <si>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</si>
  <si>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Na deponii stavebníka do 1 km</t>
  </si>
  <si>
    <t>"vytrhané kamenné obrubníky" 18,5*0,29</t>
  </si>
  <si>
    <t>"vytrhané kamenné krajníky" 14,0*0,205</t>
  </si>
  <si>
    <t>"mříže rušených UV" 0,50</t>
  </si>
  <si>
    <t>"rušené DZ" 4*0,004</t>
  </si>
  <si>
    <t>"rušené sloupky DZ" 2*0,082</t>
  </si>
  <si>
    <t>"odstr. odvod. žlaby" 11,55</t>
  </si>
  <si>
    <t>"vytrhané obrubníky betonové silniční ležaté" 15,6*0,29</t>
  </si>
  <si>
    <t>"vytrhané obrubníky betonové silniční stojaté" 534,6*0,205</t>
  </si>
  <si>
    <t>"vytrhané obrubníky betonové chodníkové stojaté" 291,8*0,205</t>
  </si>
  <si>
    <t>"vytrhané obrubníky betonové záhonové" 0,616</t>
  </si>
  <si>
    <t>"vytrhaný betonový rigol" 0,700</t>
  </si>
  <si>
    <t>138</t>
  </si>
  <si>
    <t>997221579</t>
  </si>
  <si>
    <t>Příplatek ZKD 1 km u vodorovné dopravy vybouraných hmot</t>
  </si>
  <si>
    <t>-624302324</t>
  </si>
  <si>
    <t>Vodorovná doprava vybouraných hmot  bez naložení, ale se složením a s hrubým urovnáním na vzdálenost Příplatek k ceně za každý další i započatý 1 km přes 1 km</t>
  </si>
  <si>
    <t>"vytrhané obrubníky betonové silniční ležaté" 15,6*0,29*(15-1)</t>
  </si>
  <si>
    <t>"vytrhané obrubníky betonové silniční stojaté" 534,6*0,205*(15-1)</t>
  </si>
  <si>
    <t>"vytrhané obrubníky betonové chodníkové stojaté" 291,8*0,205*(15-1)</t>
  </si>
  <si>
    <t>"vytrhané obrubníky betonové záhonové" 0,616*(15-1)</t>
  </si>
  <si>
    <t>"vytrhaný betonový rigol" 0,700*(15-1)</t>
  </si>
  <si>
    <t>139</t>
  </si>
  <si>
    <t>997221615</t>
  </si>
  <si>
    <t>Poplatek za uložení na skládce (skládkovné) stavebního odpadu betonového kód odpadu 17 01 01</t>
  </si>
  <si>
    <t>1461805405</t>
  </si>
  <si>
    <t>Poplatek za uložení stavebního odpadu na skládce (skládkovné) z prostého betonu zatříděného do Katalogu odpadů pod kódem 17 01 01</t>
  </si>
  <si>
    <t>140</t>
  </si>
  <si>
    <t>997221645</t>
  </si>
  <si>
    <t>Poplatek za uložení na skládce (skládkovné) odpadu asfaltového bez dehtu kód odpadu 17 03 02</t>
  </si>
  <si>
    <t>-336766806</t>
  </si>
  <si>
    <t>Poplatek za uložení stavebního odpadu na skládce (skládkovné) asfaltového bez obsahu dehtu zatříděného do Katalogu odpadů pod kódem 17 03 02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</si>
  <si>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</si>
  <si>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"odstraněný asfalt z chodníku považovaný za ZAS-T1" 13,299</t>
  </si>
  <si>
    <t>při stavbě nutno ověřit zatřídění  asf. směsi, viz. SO 02 - pol. č. 2</t>
  </si>
  <si>
    <t>141</t>
  </si>
  <si>
    <t>997221645w1</t>
  </si>
  <si>
    <t>-1807571133</t>
  </si>
  <si>
    <t>Zhotovitel ocení převzetí vyfrézovaných asf. vrstev v místě stavby</t>
  </si>
  <si>
    <t>považovaných za znovuzískanou asfaltovou směs kvalitativní třídy ZAS-T1, včetně dopravy</t>
  </si>
  <si>
    <t>"vyfrézovaný kryt" 0,618+174,08</t>
  </si>
  <si>
    <t>142</t>
  </si>
  <si>
    <t>997221655</t>
  </si>
  <si>
    <t>Poplatek za uložení na skládce (skládkovné) zeminy a kamení kód odpadu 17 05 04</t>
  </si>
  <si>
    <t>-1747843607</t>
  </si>
  <si>
    <t>Poplatek za uložení stavebního odpadu na skládce (skládkovné) zeminy a kamení zatříděného do Katalogu odpadů pod kódem 17 05 04</t>
  </si>
  <si>
    <t>998</t>
  </si>
  <si>
    <t>Přesun hmot</t>
  </si>
  <si>
    <t>143</t>
  </si>
  <si>
    <t>998225111</t>
  </si>
  <si>
    <t>Přesun hmot pro pozemní komunikace s krytem z kamene, monolitickým betonovým nebo živičným</t>
  </si>
  <si>
    <t>-649799546</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</si>
  <si>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</si>
  <si>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</si>
  <si>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144</t>
  </si>
  <si>
    <t>000Překl 24</t>
  </si>
  <si>
    <t>Úprava polohy kabelu, včetně doplnění ochrany</t>
  </si>
  <si>
    <t>-1454947050</t>
  </si>
  <si>
    <t>úprava polohy sděl. kabelů , včetně zemních prací a chráničky</t>
  </si>
  <si>
    <t>"dle výk. výměr" 360,0</t>
  </si>
  <si>
    <t>301 - Dešťová kanalizace</t>
  </si>
  <si>
    <t>CZ63906601</t>
  </si>
  <si>
    <t>115101201</t>
  </si>
  <si>
    <t>Čerpání vody na dopravní výšku do 10 m průměrný přítok do 500 l/min</t>
  </si>
  <si>
    <t>hod</t>
  </si>
  <si>
    <t>-177567322</t>
  </si>
  <si>
    <t>Čerpání vody na dopravní výšku do 10 m s uvažovaným průměrným přítokem do 500 l/min</t>
  </si>
  <si>
    <t xml:space="preserve">pro přečerpávání spodní vody </t>
  </si>
  <si>
    <t>"uvažuje se 15 prac. dní po 8 hod" 15*8</t>
  </si>
  <si>
    <t>120001101</t>
  </si>
  <si>
    <t>1015579821</t>
  </si>
  <si>
    <t>uvažováno 50% z výkopu rýhy pro dešťovou kanalizaci</t>
  </si>
  <si>
    <t>(618,43+209,13+6,77)*0,50</t>
  </si>
  <si>
    <t>132254205</t>
  </si>
  <si>
    <t>Hloubení zapažených rýh š do 2000 mm v hornině třídy těžitelnosti I, skupiny 3 objem do 1000 m3</t>
  </si>
  <si>
    <t>-1535261179</t>
  </si>
  <si>
    <t>Hloubení zapažených rýh šířky přes 800 do 2 000 mm strojně s urovnáním dna do předepsaného profilu a spádu v hornině třídy těžitelnosti I skupiny 3 přes 500 do 1 000 m3</t>
  </si>
  <si>
    <t>"Pro sběrač A a A1 dle výkazu výměr z úrovně silniční pláně" (618,43+209,13+6,77)*0,5</t>
  </si>
  <si>
    <t>Těžitelnost uvažována 50% ve tř. 3, 30% ve tř.4 a 20% v tř. 5</t>
  </si>
  <si>
    <t>včetně rozšíření a prohloubení rýhy v mísech šachet</t>
  </si>
  <si>
    <t>vykazovat dle skutečnosti</t>
  </si>
  <si>
    <t>132354205</t>
  </si>
  <si>
    <t>Hloubení zapažených rýh š do 2000 mm v hornině třídy těžitelnosti II, skupiny 4 objem do 1000 m3</t>
  </si>
  <si>
    <t>1465449512</t>
  </si>
  <si>
    <t>Hloubení zapažených rýh šířky přes 800 do 2 000 mm strojně s urovnáním dna do předepsaného profilu a spádu v hornině třídy těžitelnosti II skupiny 4 přes 500 do 1 000 m3</t>
  </si>
  <si>
    <t>"Pro sběrač A a A1 dle výkazu výměr z úrovně silniční pláně" (618,43+209,13+6,77)*0,3</t>
  </si>
  <si>
    <t>132454205</t>
  </si>
  <si>
    <t>Hloubení zapažených rýh š do 2000 mm v hornině třídy těžitelnosti II, skupiny 5 objem do 1000 m3</t>
  </si>
  <si>
    <t>-1905863611</t>
  </si>
  <si>
    <t>Hloubení zapažených rýh šířky přes 800 do 2 000 mm strojně s urovnáním dna do předepsaného profilu a spádu v hornině třídy těžitelnosti II skupiny 5 přes 500 do 1 000 m3</t>
  </si>
  <si>
    <t>"Pro sběrač A a A1 dle výkazu výměr z úrovně silniční pláně" (618,43+209,13+6,77)*0,2</t>
  </si>
  <si>
    <t>663858719</t>
  </si>
  <si>
    <t>"dle výk. výměr" 51,24</t>
  </si>
  <si>
    <t>včetně pažení šachet</t>
  </si>
  <si>
    <t>-1736810607</t>
  </si>
  <si>
    <t>"dle zřízení" 51,24</t>
  </si>
  <si>
    <t>151101102</t>
  </si>
  <si>
    <t>Zřízení příložného pažení a rozepření stěn rýh hl do 4 m</t>
  </si>
  <si>
    <t>-587266124</t>
  </si>
  <si>
    <t>Zřízení pažení a rozepření stěn rýh pro podzemní vedení příložné pro jakoukoliv mezerovitost, hloubky do 4 m</t>
  </si>
  <si>
    <t>"dle výk. výměr" 1774,29</t>
  </si>
  <si>
    <t>151101112</t>
  </si>
  <si>
    <t>Odstranění příložného pažení a rozepření stěn rýh hl do 4 m</t>
  </si>
  <si>
    <t>-1828887630</t>
  </si>
  <si>
    <t>Odstranění pažení a rozepření stěn rýh pro podzemní vedení s uložením materiálu na vzdálenost do 3 m od kraje výkopu příložné, hloubky přes 2 do 4 m</t>
  </si>
  <si>
    <t>"dle zřízení" 1774,29</t>
  </si>
  <si>
    <t>161151113</t>
  </si>
  <si>
    <t>Svislé přemístění výkopku z horniny třídy těžitelnosti II, skupiny 4 a 5 hl výkopu přes 4 do 8 m</t>
  </si>
  <si>
    <t>875647983</t>
  </si>
  <si>
    <t>Svislé přemístění výkopku strojně bez naložení do dopravní nádoby avšak s vyprázdněním dopravní nádoby na hromadu nebo do dopravního prostředku z horniny třídy těžitelnosti II skupiny 4 a 5 při hloubce výkopu přes 4 do 8 m</t>
  </si>
  <si>
    <t>"dle výk. výměr, rýhy o hl. přes 4.0 m" 6,77</t>
  </si>
  <si>
    <t>2109249272</t>
  </si>
  <si>
    <t>přebytečná zemina z výkopu</t>
  </si>
  <si>
    <t>"rýhy tř.3" 417,165</t>
  </si>
  <si>
    <t>"odečte se 50% zásypu" -519,659*0,5</t>
  </si>
  <si>
    <t>303427855</t>
  </si>
  <si>
    <t>"dle přemístění" 157,335*(15-10)</t>
  </si>
  <si>
    <t>225410101</t>
  </si>
  <si>
    <t>"rýhy tř. II, sk. 4 a  5" 250,299+166,866</t>
  </si>
  <si>
    <t>-1025828842</t>
  </si>
  <si>
    <t>-889594993</t>
  </si>
  <si>
    <t>"přebytečná zemina dle přepravy" (157,335+157,335)*1,8</t>
  </si>
  <si>
    <t>-650795464</t>
  </si>
  <si>
    <t>pro zásyp je uvažována vhodná zemina z výkopu</t>
  </si>
  <si>
    <t>"rýhy" 618,43+209,13+6,77</t>
  </si>
  <si>
    <t>"odečte se obsyp včetně potrubí" -216,311-27,36</t>
  </si>
  <si>
    <t xml:space="preserve">odečte se lože pod potrubí DN 300 </t>
  </si>
  <si>
    <t>-0,1*1,05*(336,0-9,0)</t>
  </si>
  <si>
    <t xml:space="preserve">odečte se lože pod potrubí DN 250 </t>
  </si>
  <si>
    <t>-0,1*1,0*(50,0-2,0)</t>
  </si>
  <si>
    <t>odečtou se tělesa bet.šachet, prům. hl. 2.2 m</t>
  </si>
  <si>
    <t xml:space="preserve"> -0,62*0,62*3,14*2,2*12</t>
  </si>
  <si>
    <t>761820191</t>
  </si>
  <si>
    <t>0,3 m nad povrch potrubí DN 300</t>
  </si>
  <si>
    <t>1,05*(0,33+0,3)*(336,0-9,0)</t>
  </si>
  <si>
    <t xml:space="preserve">odečte se zemina vytlačená potrubím DN 300  </t>
  </si>
  <si>
    <t>-3,14*0,165*0,165*(336,0-9,0)</t>
  </si>
  <si>
    <t>0,3 m nad povrch potrubí DN 250</t>
  </si>
  <si>
    <t>1,00*(0,27+0,3)*(50,0-2,0)</t>
  </si>
  <si>
    <t xml:space="preserve">odečte se zemina vytlačená potrubím DN 250  </t>
  </si>
  <si>
    <t>-3,14*0,135*0,135*(50,0-2,0)</t>
  </si>
  <si>
    <t>58331351</t>
  </si>
  <si>
    <t>-1834109991</t>
  </si>
  <si>
    <t>"pro obsyp" 212,97*2,0</t>
  </si>
  <si>
    <t>359901211</t>
  </si>
  <si>
    <t>Monitoring stoky jakékoli výšky na nové kanalizaci</t>
  </si>
  <si>
    <t>-1650669494</t>
  </si>
  <si>
    <t>Monitoring stok (kamerový systém) jakékoli výšky nová kanalizace</t>
  </si>
  <si>
    <t>"kamerová prohlídka dle délky stok" 336+50</t>
  </si>
  <si>
    <t>-1893679246</t>
  </si>
  <si>
    <t>lože pod potrubí DN300</t>
  </si>
  <si>
    <t>0,1*1,05*(336,0-9,0)</t>
  </si>
  <si>
    <t>lože pod potrubí DN250</t>
  </si>
  <si>
    <t>0,1*1,0*(50,0-2,0)</t>
  </si>
  <si>
    <t>452112111</t>
  </si>
  <si>
    <t>Osazení betonových prstenců nebo rámů v do 100 mm</t>
  </si>
  <si>
    <t>-541026864</t>
  </si>
  <si>
    <t>Osazení betonových dílců prstenců nebo rámů pod poklopy a mříže, výšky do 100 mm</t>
  </si>
  <si>
    <t>"dle tabulky šachet" 1+9+7+9</t>
  </si>
  <si>
    <t>59224184</t>
  </si>
  <si>
    <t>prstenec šachtový vyrovnávací betonový 625x120x40mm</t>
  </si>
  <si>
    <t>-1349226203</t>
  </si>
  <si>
    <t>"dle tabulky šachet" 1</t>
  </si>
  <si>
    <t>59224185</t>
  </si>
  <si>
    <t>prstenec šachtový vyrovnávací betonový 625x120x60mm</t>
  </si>
  <si>
    <t>-831506997</t>
  </si>
  <si>
    <t>"dle tabulky šachet" 9</t>
  </si>
  <si>
    <t>59224176</t>
  </si>
  <si>
    <t>prstenec šachtový vyrovnávací betonový 625x120x80mm</t>
  </si>
  <si>
    <t>-619278399</t>
  </si>
  <si>
    <t>"dle tabulky šachet" 7</t>
  </si>
  <si>
    <t>59224187</t>
  </si>
  <si>
    <t>prstenec šachtový vyrovnávací betonový 625x120x100mm</t>
  </si>
  <si>
    <t>218153788</t>
  </si>
  <si>
    <t>871360420</t>
  </si>
  <si>
    <t>Montáž kanalizačního potrubí korugovaného SN 12 z polypropylenu DN 250</t>
  </si>
  <si>
    <t>-1847991889</t>
  </si>
  <si>
    <t>Montáž kanalizačního potrubí z plastů z polypropylenu PP korugovaného nebo žebrovaného SN 12 DN 250</t>
  </si>
  <si>
    <t>"potrubí DN 250 dle výk. výměr" 50,0</t>
  </si>
  <si>
    <t>"odečtou se šachty" -2,00</t>
  </si>
  <si>
    <t>"odečte se délka odboček dle výk. výměr" -(2+3)*0,34</t>
  </si>
  <si>
    <t>28617268</t>
  </si>
  <si>
    <t>trubka kanalizační PP korugovaná DN 250x6000mm SN12</t>
  </si>
  <si>
    <t>-705718767</t>
  </si>
  <si>
    <t>"dle montáže" 46.3</t>
  </si>
  <si>
    <t>přičteno ztratné 1.5%</t>
  </si>
  <si>
    <t>46,3*1,015 'Přepočtené koeficientem množství</t>
  </si>
  <si>
    <t>871370420</t>
  </si>
  <si>
    <t>Montáž kanalizačního potrubí korugovaného SN 12 z polypropylenu DN 300</t>
  </si>
  <si>
    <t>605771111</t>
  </si>
  <si>
    <t>Montáž kanalizačního potrubí z plastů z polypropylenu PP korugovaného nebo žebrovaného SN 12 DN 300</t>
  </si>
  <si>
    <t>"potrubí DN 300 dle výk. výměr" 336,0</t>
  </si>
  <si>
    <t>"odečtou se šachty" -9,0</t>
  </si>
  <si>
    <t>"odečte se délka odboček dle výk. výměr" -(7+11)*0,341</t>
  </si>
  <si>
    <t>28617269</t>
  </si>
  <si>
    <t>trubka kanalizační PP korugovaná DN 300x6000mm SN12</t>
  </si>
  <si>
    <t>-1837787696</t>
  </si>
  <si>
    <t>"dle montáže" 320,862</t>
  </si>
  <si>
    <t>320,862*1,015 'Přepočtené koeficientem množství</t>
  </si>
  <si>
    <t>877360420</t>
  </si>
  <si>
    <t>Montáž odboček na kanalizačním potrubí z PP trub korugovaných DN 250</t>
  </si>
  <si>
    <t>-722387878</t>
  </si>
  <si>
    <t>Montáž tvarovek na kanalizačním plastovém potrubí z polypropylenu PP korugovaného nebo žebrovaného odboček DN 250</t>
  </si>
  <si>
    <t>"odbočky PP/PVC, DN250/De160, dle výk. výměr" 2</t>
  </si>
  <si>
    <t>"odbočky PP/PVC, DN250/De200, dle výk. výměr" 3</t>
  </si>
  <si>
    <t>28617361</t>
  </si>
  <si>
    <t>odbočka kanalizace PP korugované pro KG 45° DN 250/160</t>
  </si>
  <si>
    <t>353243477</t>
  </si>
  <si>
    <t>28617367</t>
  </si>
  <si>
    <t>odbočka kanalizace PP korugované pro KG 45° DN 250/200</t>
  </si>
  <si>
    <t>1972681409</t>
  </si>
  <si>
    <t>877370420</t>
  </si>
  <si>
    <t>Montáž odboček na kanalizačním potrubí z PP trub korugovaných DN 300</t>
  </si>
  <si>
    <t>358260557</t>
  </si>
  <si>
    <t>Montáž tvarovek na kanalizačním plastovém potrubí z polypropylenu PP korugovaného nebo žebrovaného odboček DN 300</t>
  </si>
  <si>
    <t>"odbočky PP/PVC, DN300/De160, dle výk. výměr" 7</t>
  </si>
  <si>
    <t>"odbočky PP/PVC, DN300/De200, dle výk. výměr" 11</t>
  </si>
  <si>
    <t>28617362</t>
  </si>
  <si>
    <t>odbočka kanalizace PP korugované pro KG 45° DN 300/160</t>
  </si>
  <si>
    <t>-1782104405</t>
  </si>
  <si>
    <t>28617368</t>
  </si>
  <si>
    <t>odbočka kanalizace PP korugované pro KG 45° DN 300/200</t>
  </si>
  <si>
    <t>-310162176</t>
  </si>
  <si>
    <t>892362121</t>
  </si>
  <si>
    <t>Tlaková zkouška vzduchem potrubí DN 250 těsnícím vakem ucpávkovým</t>
  </si>
  <si>
    <t>úsek</t>
  </si>
  <si>
    <t>713381365</t>
  </si>
  <si>
    <t>Tlakové zkoušky vzduchem těsnícími vaky ucpávkovými DN 250</t>
  </si>
  <si>
    <t>"včetně ucpávek přípojek, 2 úseky" 2</t>
  </si>
  <si>
    <t>892372121</t>
  </si>
  <si>
    <t>Tlaková zkouška vzduchem potrubí DN 300 těsnícím vakem ucpávkovým</t>
  </si>
  <si>
    <t>665572196</t>
  </si>
  <si>
    <t>Tlakové zkoušky vzduchem těsnícími vaky ucpávkovými DN 300</t>
  </si>
  <si>
    <t>"včetně ucpávek přípojek, 9 úseků" 9</t>
  </si>
  <si>
    <t>894211221</t>
  </si>
  <si>
    <t>Šachty kanalizační kruhové z prostého betonu na potrubí DN 250 nebo 300 dno kamenina</t>
  </si>
  <si>
    <t>794782896</t>
  </si>
  <si>
    <t>Šachty kanalizační z prostého betonu výšky vstupu do 1,50 m kruhové s obložením dna kameninou nebo kanalizačními cihlami, na potrubí DN 250 nebo 300</t>
  </si>
  <si>
    <t>"pro spadištní šachtu SP4 dle tab. šachet" 1</t>
  </si>
  <si>
    <t>uvažováno monolit. dno s obkladem z čediče</t>
  </si>
  <si>
    <t>896212212</t>
  </si>
  <si>
    <t>Spadiště kanalizační z betonu kruhové boční dno z čediče 90° horní potrubí DN 250 nebo 300</t>
  </si>
  <si>
    <t>459259219</t>
  </si>
  <si>
    <t>Spadiště kanalizační z prostého betonu  kruhové výšky vstupu do 0,90 m a základní výšky spadiště 0,60 m boční se dnem obloženým čedičem, při úhlu sevřeném mezi horním a dolním potrubím 90° s horním potrubím DN 250 nebo 300</t>
  </si>
  <si>
    <t>"pro spadištní šachtu SP1 dle tab. šachet" 1</t>
  </si>
  <si>
    <t>včetně úpravy st. betonového potrubí</t>
  </si>
  <si>
    <t>894411121</t>
  </si>
  <si>
    <t>Zřízení šachet kanalizačních z betonových dílců na potrubí DN nad 200 do 300 dno beton tř. C 25/30</t>
  </si>
  <si>
    <t>-1850599463</t>
  </si>
  <si>
    <t>Zřízení šachet kanalizačních z betonových dílců výšky vstupu do 1,50 m s obložením dna betonem tř. C 25/30, na potrubí DN přes 200 do 300</t>
  </si>
  <si>
    <t>"pro šachty s prefabrik. dnem dle tab. šachet" 12-2</t>
  </si>
  <si>
    <t>59224029w</t>
  </si>
  <si>
    <t>dno betonové šachtové DN 250 betonový žlab i nástupnice 100x68,5x15cm</t>
  </si>
  <si>
    <t>1986101658</t>
  </si>
  <si>
    <t>uvažovat na potrubí dle tab. šachet</t>
  </si>
  <si>
    <t>"dle tab. šachet" 1</t>
  </si>
  <si>
    <t>59224029</t>
  </si>
  <si>
    <t>dno betonové šachtové DN 300 betonový žlab i nástupnice 100x78,5x15cm</t>
  </si>
  <si>
    <t>-1998944049</t>
  </si>
  <si>
    <t>"dle tab. šachet" 9</t>
  </si>
  <si>
    <t>59224066</t>
  </si>
  <si>
    <t>skruž betonová DN 1000x250 PS, 100x25x12cm</t>
  </si>
  <si>
    <t>50231330</t>
  </si>
  <si>
    <t>"dle tab. šachet" 8</t>
  </si>
  <si>
    <t>59224068</t>
  </si>
  <si>
    <t>skruž betonová DN 1000x500 PS, 100x50x12cm</t>
  </si>
  <si>
    <t>964975984</t>
  </si>
  <si>
    <t>"dle tab. šachet" 7</t>
  </si>
  <si>
    <t>59224070</t>
  </si>
  <si>
    <t>skruž betonová DN 1000x1000 PS, 100x100x12cm</t>
  </si>
  <si>
    <t>188862369</t>
  </si>
  <si>
    <t>"dle tab. šachet" 5</t>
  </si>
  <si>
    <t>59224056</t>
  </si>
  <si>
    <t>kónus pro kanalizační šachty s kapsovým stupadlem 100/62,5x67x12cm</t>
  </si>
  <si>
    <t>-1342720986</t>
  </si>
  <si>
    <t>"dle tab. šachet" 12</t>
  </si>
  <si>
    <t>894118001</t>
  </si>
  <si>
    <t>Příplatek ZKD 0,60 m výšky vstupu na potrubí</t>
  </si>
  <si>
    <t>1743972826</t>
  </si>
  <si>
    <t>Šachty kanalizační zděné Příplatek k cenám za každých dalších 0,60 m výšky vstupu</t>
  </si>
  <si>
    <t>"uvažuje se pro SP1, ŠS2, Š3 a Š11 6x příplatek" 6</t>
  </si>
  <si>
    <t>896290113</t>
  </si>
  <si>
    <t>Příplatek ke spadišti jednoduchému nebo bočnímu ZKD 300 mm výšky</t>
  </si>
  <si>
    <t>1787523989</t>
  </si>
  <si>
    <t>Spadiště kanalizační z prostého betonu  kruhové výšky vstupu do 0,90 m a základní výšky spadiště 0,60 m Příplatek k cenám za každých dalších i započatých 0,30 m výšky spadiště jednoduchého nebo bočního</t>
  </si>
  <si>
    <t>"spadiště výšky 1450 mm - 3x příplatek" 3</t>
  </si>
  <si>
    <t>899103112</t>
  </si>
  <si>
    <t>Osazení poklopů litinových nebo ocelových včetně rámů pro třídu zatížení B125, C250</t>
  </si>
  <si>
    <t>1213488363</t>
  </si>
  <si>
    <t>Osazení poklopů litinových a ocelových včetně rámů pro třídu zatížení B125, C250</t>
  </si>
  <si>
    <t>"poklopy revizních šachet DN 1000, B125, dle tabulky poklopů" 2</t>
  </si>
  <si>
    <t>28661933</t>
  </si>
  <si>
    <t>poklop šachtový litinový dno DN 600 pro třídu zatížení B125</t>
  </si>
  <si>
    <t>1006067490</t>
  </si>
  <si>
    <t>"dle osazení a tabulky šachet" 2</t>
  </si>
  <si>
    <t>899104112</t>
  </si>
  <si>
    <t>Osazení poklopů litinových nebo ocelových včetně rámů pro třídu zatížení D400, E600</t>
  </si>
  <si>
    <t>-1323116842</t>
  </si>
  <si>
    <t>Osazení poklopů litinových a ocelových včetně rámů pro třídu zatížení D400, E600</t>
  </si>
  <si>
    <t>55241017</t>
  </si>
  <si>
    <t>poklop šachtový litinový kruhový DN 600 bez ventilace tř D400 pro běžný provoz</t>
  </si>
  <si>
    <t>-697718779</t>
  </si>
  <si>
    <t>"dle osazení a tabulky poklopů" 10</t>
  </si>
  <si>
    <t>998276101</t>
  </si>
  <si>
    <t>Přesun hmot pro trubní vedení z trub z plastických hmot otevřený výkop</t>
  </si>
  <si>
    <t>-384745524</t>
  </si>
  <si>
    <t>Přesun hmot pro trubní vedení hloubené z trub z plastických hmot nebo sklolaminátových pro vodovody nebo kanalizace v otevřeném výkopu dopravní vzdálenost do 15 m</t>
  </si>
  <si>
    <t>302 - Přípojky dešťové kanalizace</t>
  </si>
  <si>
    <t>132254202</t>
  </si>
  <si>
    <t>Hloubení zapažených rýh š do 2000 mm v hornině třídy těžitelnosti I, skupiny 3 objem do 50 m3</t>
  </si>
  <si>
    <t>-1206448337</t>
  </si>
  <si>
    <t>Hloubení zapažených rýh šířky přes 800 do 2 000 mm strojně s urovnáním dna do předepsaného profilu a spádu v hornině třídy těžitelnosti I skupiny 3 přes 20 do 50 m3</t>
  </si>
  <si>
    <t>"Pro přípojky dle výkazu výměr z úrovně silniční pláně" 32,33*0,5</t>
  </si>
  <si>
    <t>Těžitelnost uvažována 50% ve tř. 3, 40% ve tř.4 a 10% v tř. 5</t>
  </si>
  <si>
    <t>132354202</t>
  </si>
  <si>
    <t>Hloubení zapažených rýh š do 2000 mm v hornině třídy těžitelnosti II, skupiny 4 objem do 50 m3</t>
  </si>
  <si>
    <t>-1828780886</t>
  </si>
  <si>
    <t>Hloubení zapažených rýh šířky přes 800 do 2 000 mm strojně s urovnáním dna do předepsaného profilu a spádu v hornině třídy těžitelnosti II skupiny 4 přes 20 do 50 m3</t>
  </si>
  <si>
    <t>"Pro přípojky dle výkazu výměr z úrovně silniční pláně" 32,33*0,4</t>
  </si>
  <si>
    <t>132454202</t>
  </si>
  <si>
    <t>Hloubení zapažených rýh š do 2000 mm v hornině třídy těžitelnosti II, skupiny 5 objem do 50 m3</t>
  </si>
  <si>
    <t>1970487282</t>
  </si>
  <si>
    <t>Hloubení zapažených rýh šířky přes 800 do 2 000 mm strojně s urovnáním dna do předepsaného profilu a spádu v hornině třídy těžitelnosti II skupiny 5 přes 20 do 50 m3</t>
  </si>
  <si>
    <t>"Pro přípojky dle výkazu výměr z úrovně silniční pláně" 32,33*0,1</t>
  </si>
  <si>
    <t>2094482742</t>
  </si>
  <si>
    <t>plocha pažení rýh kanalizačních přípojek</t>
  </si>
  <si>
    <t>"dle výk. výměr dle výkopu" 71,85</t>
  </si>
  <si>
    <t>1778494235</t>
  </si>
  <si>
    <t>"dle zřízení" 71,85</t>
  </si>
  <si>
    <t>801017677</t>
  </si>
  <si>
    <t>přebytečná zemina z výkopů</t>
  </si>
  <si>
    <t>"celkový výkop rýh" 32,33</t>
  </si>
  <si>
    <t>"zemina tež. tř.3 ponechaná pro zásyp"-16,165</t>
  </si>
  <si>
    <t>"odečte se zásyp" -19,226+16,165</t>
  </si>
  <si>
    <t>-68187409</t>
  </si>
  <si>
    <t>"dle přemístění" 13,104*(15-10)</t>
  </si>
  <si>
    <t>-1002075511</t>
  </si>
  <si>
    <t>"přebytečná zemina dle přepravy" 13,104*1,8</t>
  </si>
  <si>
    <t>-1270634414</t>
  </si>
  <si>
    <t>"výkop rýh" 32,33</t>
  </si>
  <si>
    <t>"odečte se obsyp včetně potrubí" -10,764</t>
  </si>
  <si>
    <t>odečte se lože pod potrubí kanalizačních přípojek</t>
  </si>
  <si>
    <t>-0,1*0,90*26,0</t>
  </si>
  <si>
    <t>196153082</t>
  </si>
  <si>
    <t>0,3 m nad povrch potrubí kanalizačních přípojek</t>
  </si>
  <si>
    <t>"De160" 0,9*0,46*26,0</t>
  </si>
  <si>
    <t>odečte se zemina vytlačená potrubím</t>
  </si>
  <si>
    <t>"De160" -3,14*0,08*0,08*26,0</t>
  </si>
  <si>
    <t>-367909392</t>
  </si>
  <si>
    <t>"pro obsyp" 10,242*2,0</t>
  </si>
  <si>
    <t>-946805019</t>
  </si>
  <si>
    <t>lože pod potrubí kanalizačních přípojek</t>
  </si>
  <si>
    <t>0,1*0,90*26,0</t>
  </si>
  <si>
    <t>-716423755</t>
  </si>
  <si>
    <t>"pro potrubí přípojek De160 dle výk. výměr" 26,0</t>
  </si>
  <si>
    <t>"přičte se svislá část přípojek dle výk. výměr" 4,0</t>
  </si>
  <si>
    <t>včetně dodání trub a tvarovek vč. redukcí</t>
  </si>
  <si>
    <t>877265271</t>
  </si>
  <si>
    <t>Montáž lapače střešních splavenin z tvrdého PVC-systém KG DN 110</t>
  </si>
  <si>
    <t>165866908</t>
  </si>
  <si>
    <t>Montáž tvarovek na kanalizačním potrubí z trub z plastu  z tvrdého PVC nebo z polypropylenu v otevřeném výkopu lapačů střešních splavenin DN 100</t>
  </si>
  <si>
    <t>"dle výk. výměr" 4</t>
  </si>
  <si>
    <t>28341110</t>
  </si>
  <si>
    <t>lapače střešních splavenin okapová vpusť s klapkou+inspekční poklop z PP</t>
  </si>
  <si>
    <t>-1054036950</t>
  </si>
  <si>
    <t>"dle montáže" 4</t>
  </si>
  <si>
    <t>-696086855</t>
  </si>
  <si>
    <t>401 - Veřejné osvětlení</t>
  </si>
  <si>
    <t>00246875</t>
  </si>
  <si>
    <t>Ing. Jakub Kašparů</t>
  </si>
  <si>
    <t>PSV - Práce a dodávky PSV</t>
  </si>
  <si>
    <t xml:space="preserve">    741 - Elektroinstalace - silnoproud</t>
  </si>
  <si>
    <t>M - Práce a dodávky M</t>
  </si>
  <si>
    <t xml:space="preserve">    21-M - Elektromontáže</t>
  </si>
  <si>
    <t xml:space="preserve">    46-M - Zemní práce při extr.mont.pracích</t>
  </si>
  <si>
    <t xml:space="preserve">      997 - Přesun sutě</t>
  </si>
  <si>
    <t xml:space="preserve">        O01 - Ostatní</t>
  </si>
  <si>
    <t>PSV</t>
  </si>
  <si>
    <t>Práce a dodávky PSV</t>
  </si>
  <si>
    <t>741</t>
  </si>
  <si>
    <t>Elektroinstalace - silnoproud</t>
  </si>
  <si>
    <t>460520172</t>
  </si>
  <si>
    <t>Montáž trubek ochranných plastových ohebných do 50 mm uložených do rýhy</t>
  </si>
  <si>
    <t>2000533520</t>
  </si>
  <si>
    <t>Montáž trubek ochranných uložených volně do rýhy plastových ohebných, vnitřního průměru přes 32 do 50 mm</t>
  </si>
  <si>
    <t>"kabelová chránička, 50/41 mm" 485,0</t>
  </si>
  <si>
    <t>34571351</t>
  </si>
  <si>
    <t>trubka elektroinstalační ohebná dvouplášťová korugovaná (chránička) D 41/50mm, HDPE+LDPE</t>
  </si>
  <si>
    <t>-145429925</t>
  </si>
  <si>
    <t>"dle montáže" 485,0</t>
  </si>
  <si>
    <t>460520164</t>
  </si>
  <si>
    <t>Montáž trubek ochranných plastových tuhých D do 110 mm uložených do rýhy</t>
  </si>
  <si>
    <t>884323796</t>
  </si>
  <si>
    <t>Montáž trubek ochranných uložených volně do rýhy plastových tuhých,vnitřního průměru přes 90 do 110 mm</t>
  </si>
  <si>
    <t>"chránička De110 v přechodech přes vozovku" 20</t>
  </si>
  <si>
    <t>34571365</t>
  </si>
  <si>
    <t>trubka elektroinstalační HDPE tuhá dvouplášťová korugovaná D 94/110mm</t>
  </si>
  <si>
    <t>643858997</t>
  </si>
  <si>
    <t>"dle montáže" 20</t>
  </si>
  <si>
    <t>Práce a dodávky M</t>
  </si>
  <si>
    <t>21-M</t>
  </si>
  <si>
    <t>Elektromontáže</t>
  </si>
  <si>
    <t>210202013</t>
  </si>
  <si>
    <t>Montáž svítidlo výbojkové průmyslové nebo venkovní na výložník</t>
  </si>
  <si>
    <t>-1838307133</t>
  </si>
  <si>
    <t>Montáž svítidel výbojkových se zapojením vodičů průmyslových nebo venkovních na výložník</t>
  </si>
  <si>
    <t>"svítidla VO, LED 31 W, 14 ks" 14</t>
  </si>
  <si>
    <t>8500102780r</t>
  </si>
  <si>
    <t>Svítidlo LED pro VO, 31 W, 2700K</t>
  </si>
  <si>
    <t>256</t>
  </si>
  <si>
    <t>941095221</t>
  </si>
  <si>
    <t>"dle montáže, viz. TZ a výpočet osvětlení" 14</t>
  </si>
  <si>
    <t>210204011</t>
  </si>
  <si>
    <t>Montáž stožárů osvětlení ocelových samostatně stojících délky do 12 m</t>
  </si>
  <si>
    <t>-1309700686</t>
  </si>
  <si>
    <t>Montáž stožárů osvětlení, bez zemních prací  ocelových samostatně stojících, délky do 12 m</t>
  </si>
  <si>
    <t>"stožárů VO dle sit. 13 ks" 13</t>
  </si>
  <si>
    <t>včetně montáže pouzder</t>
  </si>
  <si>
    <t>31674067</t>
  </si>
  <si>
    <t>stožár osvětlovací sadový Pz 133/89/60 v 6,0m</t>
  </si>
  <si>
    <t>53639875</t>
  </si>
  <si>
    <t>"dle montáže" 13</t>
  </si>
  <si>
    <t>1290542</t>
  </si>
  <si>
    <t>STOZAROVE POUZDRO SP 315/1000</t>
  </si>
  <si>
    <t>-980655850</t>
  </si>
  <si>
    <t>210204105</t>
  </si>
  <si>
    <t>Montáž výložníků osvětlení dvouramenných sloupových hmotnosti do 70 kg</t>
  </si>
  <si>
    <t>986216073</t>
  </si>
  <si>
    <t>Montáž výložníků osvětlení  dvouramenných sloupových, hmotnosti do 70 kg</t>
  </si>
  <si>
    <t>"pro svítidla S13 a 14, 1 ks" 1</t>
  </si>
  <si>
    <t>31674006</t>
  </si>
  <si>
    <t>Výložník rovný dvojnásobný k osvětlovacím stožárům uličním vyložení 500mm</t>
  </si>
  <si>
    <t>-1108102209</t>
  </si>
  <si>
    <t>"dvouramenný lomený 500 mm 120 stupňů, dle montáže" 1</t>
  </si>
  <si>
    <t>210204202</t>
  </si>
  <si>
    <t>Montáž elektrovýzbroje stožárů osvětlení 2 okruhy</t>
  </si>
  <si>
    <t>-1892433801</t>
  </si>
  <si>
    <t>Montáž elektrovýzbroje stožárů osvětlení  2 okruhy</t>
  </si>
  <si>
    <t>"dle počte sožárů VO" 13</t>
  </si>
  <si>
    <t>ELST2951</t>
  </si>
  <si>
    <t>SR st.rozvodnice SR721-14/N Al,CU universální</t>
  </si>
  <si>
    <t>-1334245533</t>
  </si>
  <si>
    <t>210220022</t>
  </si>
  <si>
    <t>Montáž uzemňovacího vedení vodičů FeZn pomocí svorek v zemi drátem do 10 mm ve městské zástavbě</t>
  </si>
  <si>
    <t>-1335712497</t>
  </si>
  <si>
    <t>Montáž uzemňovacího vedení s upevněním, propojením a připojením pomocí svorek  v zemi s izolací spojů vodičů FeZn drátem nebo lanem průměru do 10 mm v městské zástavbě</t>
  </si>
  <si>
    <t>"drát FeZn 10 mm, 498 m" 498</t>
  </si>
  <si>
    <t>včetně montáže smršťovací bužírky zemění, 5 ks</t>
  </si>
  <si>
    <t>1561082</t>
  </si>
  <si>
    <t>SM.BUZIRKA HSD-T2 1,6/0,8 C 88861000</t>
  </si>
  <si>
    <t>1491234554</t>
  </si>
  <si>
    <t>"uvažuje se 5 ks" 5</t>
  </si>
  <si>
    <t>35441073</t>
  </si>
  <si>
    <t>drát D 10mm FeZn</t>
  </si>
  <si>
    <t>1981832174</t>
  </si>
  <si>
    <t>"dle montáže, 0.62 kg/m" 498*0,62</t>
  </si>
  <si>
    <t>210220301</t>
  </si>
  <si>
    <t>Montáž svorek hromosvodných se 2 šrouby</t>
  </si>
  <si>
    <t>694856489</t>
  </si>
  <si>
    <t>Montáž hromosvodného vedení  svorek se 2 šrouby</t>
  </si>
  <si>
    <t>"svorka hromosvodní typ SR02, 39 ks" 39</t>
  </si>
  <si>
    <t>35441996</t>
  </si>
  <si>
    <t>svorka odbočovací a spojovací pro spojování kruhových a páskových vodičů, FeZn</t>
  </si>
  <si>
    <t>-1530150353</t>
  </si>
  <si>
    <t>"dle montáže" 39</t>
  </si>
  <si>
    <t>210812011</t>
  </si>
  <si>
    <t>Montáž kabel Cu plný kulatý do 1 kV 3x1,5 až 6 mm2 uložený volně nebo v liště (CYKY)</t>
  </si>
  <si>
    <t>1264078361</t>
  </si>
  <si>
    <t>Montáž izolovaných kabelů měděných do 1 kV bez ukončení plných a kulatých (CYKY, CHKE-R,...) uložených volně nebo v liště počtu a průřezu žil 3x1,5 až 6 mm2</t>
  </si>
  <si>
    <t>"uvažuje se 84 m" 84</t>
  </si>
  <si>
    <t>34111030</t>
  </si>
  <si>
    <t>kabel silový s Cu jádrem 1kV 3x1,5mm2</t>
  </si>
  <si>
    <t>227797998</t>
  </si>
  <si>
    <t>"kabel CYKY 3C x 1.5 mm2, dle montáže" 84</t>
  </si>
  <si>
    <t>210812033</t>
  </si>
  <si>
    <t>Montáž kabel Cu plný kulatý do 1 kV 4x6 až 10 mm2 uložený volně nebo v liště (CYKY)</t>
  </si>
  <si>
    <t>-290752554</t>
  </si>
  <si>
    <t>Montáž izolovaných kabelů měděných do 1 kV bez ukončení plných a kulatých (CYKY, CHKE-R,...) uložených volně nebo v liště počtu a průřezu žil 4x6 až 10 mm2</t>
  </si>
  <si>
    <t>"uvažuje se 513 m" 513</t>
  </si>
  <si>
    <t>34111076</t>
  </si>
  <si>
    <t>kabel silový s Cu jádrem 1kV 4x10mm2</t>
  </si>
  <si>
    <t>724591775</t>
  </si>
  <si>
    <t>"kabel CYKY 4 x 10 mm2, dle montáže" 513</t>
  </si>
  <si>
    <t>210100099</t>
  </si>
  <si>
    <t>Ukončení vodičů na svorkovnici s otevřením a uzavřením krytu včetně zapojení průřezu žíly do 10 mm2</t>
  </si>
  <si>
    <t>1585442727</t>
  </si>
  <si>
    <t>Ukončení vodičů izolovaných s označením a zapojením  na svorkovnici s otevřením a uzavřením krytu průřezu žíly do 10 mm2</t>
  </si>
  <si>
    <t>"bere se 28 ks" 28</t>
  </si>
  <si>
    <t>210950201</t>
  </si>
  <si>
    <t>Příplatek na zatahování kabelů hmotnosti do 0,75 kg do tvárnicových tras a kolektorů</t>
  </si>
  <si>
    <t>1237318167</t>
  </si>
  <si>
    <t>Ostatní práce při montáži vodičů, šňůr a kabelů  Příplatek k cenám za zatahování kabelů do tvárnicových tras s komorami nebo do kolektorů hmotnosti kabelů do 0,75 kg</t>
  </si>
  <si>
    <t>"příplatek za zatažení kabelu do chráničky, dle mnotáže kabelu" 513,0</t>
  </si>
  <si>
    <t>2109102.R</t>
  </si>
  <si>
    <t>Připojení nového rozvodu VO do stávajícího stožáru VO</t>
  </si>
  <si>
    <t>1170608648</t>
  </si>
  <si>
    <t>Připojení nového rozvodu VO do stávajícího stožáru VO - při ztížených podmínkách bude nutnéodpojení stávajících přívodních vedení, demontáž a opětovná montáž stožáru včetně výložníku a svítidla</t>
  </si>
  <si>
    <t>"uvažuje se 1 kus" 1</t>
  </si>
  <si>
    <t>2109103.R</t>
  </si>
  <si>
    <t>Připojení nového rozvodu VO do stávajícího rozvaděče VO</t>
  </si>
  <si>
    <t>1260228862</t>
  </si>
  <si>
    <t>3411001.M</t>
  </si>
  <si>
    <t>Podružný materiál</t>
  </si>
  <si>
    <t>-235660239</t>
  </si>
  <si>
    <t>"Pro stavbu veřejného osvětlení komplet"1</t>
  </si>
  <si>
    <t>210280002</t>
  </si>
  <si>
    <t>Zkoušky a prohlídky el rozvodů a zařízení celková prohlídka pro objem mtž prací do 500 000 Kč</t>
  </si>
  <si>
    <t>-984403271</t>
  </si>
  <si>
    <t>Zkoušky a prohlídky elektrických rozvodů a zařízení  celková prohlídka, zkoušení, měření a vyhotovení revizní zprávy pro objem montážních prací přes 100 do 500 tisíc Kč</t>
  </si>
  <si>
    <t>"revize provedeného VO" 1</t>
  </si>
  <si>
    <t>46-M</t>
  </si>
  <si>
    <t>Zemní práce při extr.mont.pracích</t>
  </si>
  <si>
    <t>460010024</t>
  </si>
  <si>
    <t>Vytyčení trasy vedení kabelového podzemního v zastavěném prostoru</t>
  </si>
  <si>
    <t>km</t>
  </si>
  <si>
    <t>513711045</t>
  </si>
  <si>
    <t>Vytyčení trasy  vedení kabelového (podzemního) v zastavěném prostoru</t>
  </si>
  <si>
    <t>"dle délky kabelu VO" 0,485</t>
  </si>
  <si>
    <t>460050004</t>
  </si>
  <si>
    <t>Hloubení nezapažených jam pro stožáry jednoduché délky do 8 m na rovině ručně v hornině tř 4</t>
  </si>
  <si>
    <t>1978755547</t>
  </si>
  <si>
    <t>Hloubení nezapažených jam ručně pro stožáry  s přemístěním výkopku do vzdálenosti 3 m od okraje jámy nebo naložením na dopravní prostředek, včetně zásypu, zhutnění a urovnání povrchu bez patky jednoduché na rovině, délky přes 6 do 8 m, v hornině třídy 4</t>
  </si>
  <si>
    <t>"dle počtu stožárů" 13</t>
  </si>
  <si>
    <t>460080013</t>
  </si>
  <si>
    <t>Základové konstrukce z monolitického betonu C 12/15 bez bednění</t>
  </si>
  <si>
    <t>-458239075</t>
  </si>
  <si>
    <t>Základové konstrukce  základ bez bednění do rostlé zeminy z monolitického betonu tř. C 12/15</t>
  </si>
  <si>
    <t>základ pro stožár VO z betonu C25/30 XF2 (ChRL)</t>
  </si>
  <si>
    <t>vel. 0,5x 0,5 x 1,0 m -13 ks</t>
  </si>
  <si>
    <t>0,5*0,5*1,0*13</t>
  </si>
  <si>
    <t>460120019</t>
  </si>
  <si>
    <t>Naložení výkopku strojně z hornin třídy 1 až 4</t>
  </si>
  <si>
    <t>-1096383817</t>
  </si>
  <si>
    <t>Ostatní zemní práce při stavbě nadzemních vedení  naložení výkopku strojně, z hornin třídy 1 až 4</t>
  </si>
  <si>
    <t>"naložení přebytečné zeminy</t>
  </si>
  <si>
    <t>"ze základových šachet pro stožáry</t>
  </si>
  <si>
    <t>0,5*0,5*1*13</t>
  </si>
  <si>
    <t>"z rýh místo pískového lože</t>
  </si>
  <si>
    <t>0,35*0,2*462</t>
  </si>
  <si>
    <t>460202103</t>
  </si>
  <si>
    <t>Hloubení kabelových nezapažených rýh strojně š 35 cm, hl 20 cm, v hornině tř 3</t>
  </si>
  <si>
    <t>-1701706391</t>
  </si>
  <si>
    <t>Hloubení nezapažených kabelových rýh strojně  zarovnání kabelových rýh po výkopu strojně, šířka rýhy bez zarovnání rýh šířky 35 cm, hloubky 20 cm, v hornině třídy 3</t>
  </si>
  <si>
    <t>"pod plání chodníků, bere se délka 442 m" 442</t>
  </si>
  <si>
    <t>uvažovat obsazenou trasu</t>
  </si>
  <si>
    <t>460202263</t>
  </si>
  <si>
    <t>Hloubení kabelových nezapažených rýh strojně š 50 cm, hl 80 cm, v hornině tř 3</t>
  </si>
  <si>
    <t>-1202637749</t>
  </si>
  <si>
    <t>Hloubení nezapažených kabelových rýh strojně  zarovnání kabelových rýh po výkopu strojně, šířka rýhy bez zarovnání rýh šířky 50 cm, hloubky 80 cm, v hornině třídy 3</t>
  </si>
  <si>
    <t>"pod plání vozovek, bere se délka 20 m" 20</t>
  </si>
  <si>
    <t>460421101</t>
  </si>
  <si>
    <t>Lože kabelů z písku nebo štěrkopísku tl 10 cm nad kabel, bez zakrytí, šířky lože do 65 cm</t>
  </si>
  <si>
    <t>-295902950</t>
  </si>
  <si>
    <t>Kabelové lože včetně podsypu, zhutnění a urovnání povrchu  z písku nebo štěrkopísku tloušťky 10 cm nad kabel bez zakrytí, šířky do 65 cm</t>
  </si>
  <si>
    <t>pískové kabelové lože včetně dodávky písku</t>
  </si>
  <si>
    <t>"kabelové lože 0,35 x 0,2 v délce 462 m" 462</t>
  </si>
  <si>
    <t>460490013</t>
  </si>
  <si>
    <t>Krytí kabelů výstražnou fólií šířky 34 cm</t>
  </si>
  <si>
    <t>-846038860</t>
  </si>
  <si>
    <t>Krytí kabelů, spojek, koncovek a odbočnic  kabelů výstražnou fólií z PVC včetně vyrovnání povrchu rýhy, rozvinutí a uložení fólie do rýhy, fólie šířky do 34cm</t>
  </si>
  <si>
    <t>"dle celkové délky kabel. rýh" 442+20</t>
  </si>
  <si>
    <t>460561821</t>
  </si>
  <si>
    <t>Zásyp rýh strojně včetně zhutnění a urovnání povrchu - v zástavbě</t>
  </si>
  <si>
    <t>-46051773</t>
  </si>
  <si>
    <t>Zásyp kabelových rýh strojně  s uložením výkopku ve vrstvách včetně zhutnění a urovnání povrchu v zástavbě</t>
  </si>
  <si>
    <t>"hloubení rýh" (0,35*0,2*442)+(0,5*0,8*20)</t>
  </si>
  <si>
    <t>"odešte se pískové lože" -0,35*0,2*462</t>
  </si>
  <si>
    <t>460600023</t>
  </si>
  <si>
    <t>Vodorovné přemístění horniny jakékoliv třídy do 1000 m</t>
  </si>
  <si>
    <t>1452675081</t>
  </si>
  <si>
    <t>Přemístění (odvoz) horniny, suti a vybouraných hmot  vodorovné přemístění horniny včetně složení, bez naložení a rozprostření jakékoliv třídy, na vzdálenost přes 500 do 1000 m</t>
  </si>
  <si>
    <t>"jámy pro stožáry" 0,5*0,5*1*13</t>
  </si>
  <si>
    <t>"kabelové rýhy" (0,35*0,2*442)+(0,5*0,8*20)</t>
  </si>
  <si>
    <t>"odečte se zásyp" -6,6</t>
  </si>
  <si>
    <t>460600031</t>
  </si>
  <si>
    <t>Příplatek k vodorovnému přemístění horniny za každých dalších 1000 m</t>
  </si>
  <si>
    <t>1918585839</t>
  </si>
  <si>
    <t>Přemístění (odvoz) horniny, suti a vybouraných hmot  vodorovné přemístění horniny včetně složení, bez naložení a rozprostření jakékoliv třídy, na vzdálenost Příplatek k ceně -0023 za každých dalších i započatých 1000 m</t>
  </si>
  <si>
    <t>"dle vodor. přemístění" 35,59*(15-1)</t>
  </si>
  <si>
    <t>332894061</t>
  </si>
  <si>
    <t>"dle vodorovného přemístění" 35,59*1,8</t>
  </si>
  <si>
    <t>460620013</t>
  </si>
  <si>
    <t>Provizorní úprava terénu se zhutněním, v hornině tř 3</t>
  </si>
  <si>
    <t>-1928021502</t>
  </si>
  <si>
    <t>Úprava terénu  provizorní úprava terénu včetně odkopání drobných nerovností a zásypu prohlubní se zhutněním, v hornině třídy 3</t>
  </si>
  <si>
    <t>dle celková délky a šířky kabelových rýh</t>
  </si>
  <si>
    <t>(0,35*442)+(0,5*20)</t>
  </si>
  <si>
    <t>68555616</t>
  </si>
  <si>
    <t>"demontované stožáry se svítidly, cca 0,25t/ ks" 0,25*17</t>
  </si>
  <si>
    <t>762711831</t>
  </si>
  <si>
    <t>Na deponii stavebníka do 3 km</t>
  </si>
  <si>
    <t>"demontované stožáry se svítidly" 4,25*(3-1)</t>
  </si>
  <si>
    <t>O01</t>
  </si>
  <si>
    <t>O009</t>
  </si>
  <si>
    <t>S2 - Demontáž stáv. ocel.stožáru s výložníkem a svítidlem VO vč.bet.patky</t>
  </si>
  <si>
    <t>792702570</t>
  </si>
  <si>
    <t>S2 - Demontáž stáv. ocel.stožáru s výložníkem a svítidlem VO</t>
  </si>
  <si>
    <t>"dmontáž v počtu 17 ks"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</si>
</sst>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505050"/>
      <name val="Arial CE"/>
      <family val="2"/>
    </font>
    <font>
      <sz val="8"/>
      <color rgb="FF800080"/>
      <name val="Arial CE"/>
      <family val="2"/>
    </font>
    <font>
      <sz val="10"/>
      <color rgb="FF003366"/>
      <name val="Arial CE"/>
      <family val="2"/>
    </font>
    <font>
      <sz val="8"/>
      <color rgb="FFFF0000"/>
      <name val="Arial CE"/>
      <family val="2"/>
    </font>
    <font>
      <sz val="8"/>
      <color rgb="FF0000A8"/>
      <name val="Arial CE"/>
      <family val="2"/>
    </font>
    <font>
      <i/>
      <sz val="8"/>
      <color rgb="FF003366"/>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20"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2"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20"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5" fillId="4" borderId="0" xfId="0" applyFont="1" applyFill="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7" fillId="0" borderId="0" xfId="0" applyFont="1" applyAlignment="1">
      <alignment horizontal="left" vertical="center"/>
    </xf>
    <xf numFmtId="0" fontId="27" fillId="0" borderId="0" xfId="0" applyFont="1" applyAlignment="1">
      <alignment vertical="center"/>
    </xf>
    <xf numFmtId="4" fontId="27" fillId="0" borderId="0" xfId="0" applyNumberFormat="1" applyFont="1" applyAlignment="1">
      <alignment vertical="center"/>
    </xf>
    <xf numFmtId="0" fontId="5" fillId="0" borderId="0" xfId="0" applyFont="1" applyAlignment="1">
      <alignment horizontal="center" vertical="center"/>
    </xf>
    <xf numFmtId="4" fontId="23" fillId="0" borderId="17"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2" xfId="0" applyNumberFormat="1" applyFont="1" applyBorder="1" applyAlignment="1">
      <alignment vertical="center"/>
    </xf>
    <xf numFmtId="0" fontId="5"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horizontal="center" vertical="center"/>
    </xf>
    <xf numFmtId="4" fontId="32" fillId="0" borderId="17"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12" xfId="0" applyNumberFormat="1" applyFont="1" applyBorder="1" applyAlignment="1">
      <alignment vertical="center"/>
    </xf>
    <xf numFmtId="0" fontId="6" fillId="0" borderId="0" xfId="0" applyFont="1" applyAlignment="1">
      <alignment horizontal="left" vertical="center"/>
    </xf>
    <xf numFmtId="4" fontId="32" fillId="0" borderId="18" xfId="0" applyNumberFormat="1" applyFont="1" applyBorder="1" applyAlignment="1">
      <alignment vertical="center"/>
    </xf>
    <xf numFmtId="4" fontId="32" fillId="0" borderId="19" xfId="0" applyNumberFormat="1" applyFont="1" applyBorder="1" applyAlignment="1">
      <alignment vertical="center"/>
    </xf>
    <xf numFmtId="166" fontId="32" fillId="0" borderId="19" xfId="0" applyNumberFormat="1" applyFont="1" applyBorder="1" applyAlignment="1">
      <alignment vertical="center"/>
    </xf>
    <xf numFmtId="4" fontId="32" fillId="0" borderId="20" xfId="0" applyNumberFormat="1" applyFont="1" applyBorder="1" applyAlignment="1">
      <alignment vertical="center"/>
    </xf>
    <xf numFmtId="0" fontId="33"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20" fillId="0" borderId="0" xfId="0" applyFont="1" applyAlignment="1">
      <alignment horizontal="left" vertical="center"/>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5" fillId="4" borderId="0" xfId="0" applyFont="1" applyFill="1" applyAlignment="1">
      <alignment horizontal="left" vertical="center"/>
    </xf>
    <xf numFmtId="0" fontId="25"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5" fillId="4" borderId="13"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7"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8" fillId="0" borderId="3" xfId="0" applyFont="1" applyBorder="1" applyAlignment="1">
      <alignment/>
    </xf>
    <xf numFmtId="0" fontId="8" fillId="0" borderId="0" xfId="0" applyFont="1" applyAlignment="1">
      <alignment horizontal="left"/>
    </xf>
    <xf numFmtId="0" fontId="7" fillId="0" borderId="0" xfId="0" applyFont="1" applyAlignment="1">
      <alignment horizontal="left"/>
    </xf>
    <xf numFmtId="0" fontId="8" fillId="0" borderId="0" xfId="0" applyFont="1" applyAlignment="1" applyProtection="1">
      <alignment/>
      <protection locked="0"/>
    </xf>
    <xf numFmtId="4" fontId="7" fillId="0" borderId="0" xfId="0" applyNumberFormat="1" applyFont="1" applyAlignment="1">
      <alignment/>
    </xf>
    <xf numFmtId="0" fontId="8" fillId="0" borderId="17"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2"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5" fillId="0" borderId="22" xfId="0" applyFont="1" applyBorder="1" applyAlignment="1" applyProtection="1">
      <alignment horizontal="center" vertical="center"/>
      <protection locked="0"/>
    </xf>
    <xf numFmtId="49" fontId="25" fillId="0" borderId="22" xfId="0" applyNumberFormat="1" applyFont="1" applyBorder="1" applyAlignment="1" applyProtection="1">
      <alignment horizontal="left" vertical="center" wrapText="1"/>
      <protection locked="0"/>
    </xf>
    <xf numFmtId="0" fontId="25" fillId="0" borderId="22" xfId="0" applyFont="1" applyBorder="1" applyAlignment="1" applyProtection="1">
      <alignment horizontal="left" vertical="center" wrapText="1"/>
      <protection locked="0"/>
    </xf>
    <xf numFmtId="0" fontId="25" fillId="0" borderId="22" xfId="0" applyFont="1" applyBorder="1" applyAlignment="1" applyProtection="1">
      <alignment horizontal="center" vertical="center" wrapText="1"/>
      <protection locked="0"/>
    </xf>
    <xf numFmtId="167" fontId="25" fillId="0" borderId="22" xfId="0" applyNumberFormat="1" applyFont="1" applyBorder="1" applyAlignment="1" applyProtection="1">
      <alignment vertical="center"/>
      <protection locked="0"/>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locked="0"/>
    </xf>
    <xf numFmtId="0" fontId="26" fillId="2" borderId="17" xfId="0" applyFont="1" applyFill="1" applyBorder="1" applyAlignment="1" applyProtection="1">
      <alignment horizontal="left" vertical="center"/>
      <protection locked="0"/>
    </xf>
    <xf numFmtId="0" fontId="26" fillId="0" borderId="0" xfId="0" applyFont="1" applyBorder="1" applyAlignment="1">
      <alignment horizontal="center" vertical="center"/>
    </xf>
    <xf numFmtId="166" fontId="26" fillId="0" borderId="0" xfId="0" applyNumberFormat="1" applyFont="1" applyBorder="1" applyAlignment="1">
      <alignment vertical="center"/>
    </xf>
    <xf numFmtId="166" fontId="26" fillId="0" borderId="12" xfId="0" applyNumberFormat="1" applyFont="1" applyBorder="1" applyAlignment="1">
      <alignment vertical="center"/>
    </xf>
    <xf numFmtId="0" fontId="25"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11" fillId="0" borderId="3" xfId="0" applyFont="1" applyBorder="1" applyAlignment="1">
      <alignment vertical="center"/>
    </xf>
    <xf numFmtId="0" fontId="11" fillId="0" borderId="19" xfId="0" applyFont="1" applyBorder="1" applyAlignment="1">
      <alignment horizontal="left" vertical="center"/>
    </xf>
    <xf numFmtId="0" fontId="11" fillId="0" borderId="19" xfId="0" applyFont="1" applyBorder="1" applyAlignment="1">
      <alignment vertical="center"/>
    </xf>
    <xf numFmtId="4" fontId="11" fillId="0" borderId="19" xfId="0" applyNumberFormat="1" applyFont="1" applyBorder="1" applyAlignment="1">
      <alignment vertical="center"/>
    </xf>
    <xf numFmtId="0" fontId="11" fillId="0" borderId="0" xfId="0" applyFont="1" applyAlignment="1">
      <alignment horizontal="left"/>
    </xf>
    <xf numFmtId="4" fontId="11" fillId="0" borderId="0" xfId="0" applyNumberFormat="1" applyFont="1" applyAlignment="1">
      <alignment/>
    </xf>
    <xf numFmtId="0" fontId="39" fillId="0" borderId="0" xfId="0" applyFont="1" applyAlignment="1">
      <alignment vertical="center" wrapText="1"/>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40" fillId="0" borderId="22" xfId="0" applyFont="1" applyBorder="1" applyAlignment="1" applyProtection="1">
      <alignment horizontal="center" vertical="center"/>
      <protection locked="0"/>
    </xf>
    <xf numFmtId="49" fontId="40" fillId="0" borderId="22" xfId="0" applyNumberFormat="1" applyFont="1" applyBorder="1" applyAlignment="1" applyProtection="1">
      <alignment horizontal="left" vertical="center" wrapText="1"/>
      <protection locked="0"/>
    </xf>
    <xf numFmtId="0" fontId="40" fillId="0" borderId="22" xfId="0" applyFont="1" applyBorder="1" applyAlignment="1" applyProtection="1">
      <alignment horizontal="left" vertical="center" wrapText="1"/>
      <protection locked="0"/>
    </xf>
    <xf numFmtId="0" fontId="40" fillId="0" borderId="22" xfId="0" applyFont="1" applyBorder="1" applyAlignment="1" applyProtection="1">
      <alignment horizontal="center" vertical="center" wrapText="1"/>
      <protection locked="0"/>
    </xf>
    <xf numFmtId="167" fontId="40" fillId="0" borderId="22" xfId="0" applyNumberFormat="1" applyFont="1" applyBorder="1" applyAlignment="1" applyProtection="1">
      <alignment vertical="center"/>
      <protection locked="0"/>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4" fillId="0" borderId="3" xfId="0" applyFont="1" applyBorder="1" applyAlignment="1">
      <alignment/>
    </xf>
    <xf numFmtId="0" fontId="14" fillId="0" borderId="0" xfId="0" applyFont="1" applyAlignment="1">
      <alignment horizontal="left"/>
    </xf>
    <xf numFmtId="0" fontId="14" fillId="0" borderId="0" xfId="0" applyFont="1" applyAlignment="1" applyProtection="1">
      <alignment/>
      <protection locked="0"/>
    </xf>
    <xf numFmtId="4" fontId="14" fillId="0" borderId="0" xfId="0" applyNumberFormat="1" applyFont="1" applyAlignment="1">
      <alignment/>
    </xf>
    <xf numFmtId="0" fontId="14" fillId="0" borderId="17" xfId="0" applyFont="1" applyBorder="1" applyAlignment="1">
      <alignment/>
    </xf>
    <xf numFmtId="0" fontId="14" fillId="0" borderId="0" xfId="0" applyFont="1" applyBorder="1" applyAlignment="1">
      <alignment/>
    </xf>
    <xf numFmtId="166" fontId="14" fillId="0" borderId="0" xfId="0" applyNumberFormat="1" applyFont="1" applyBorder="1" applyAlignment="1">
      <alignment/>
    </xf>
    <xf numFmtId="166" fontId="14" fillId="0" borderId="12" xfId="0" applyNumberFormat="1" applyFont="1" applyBorder="1" applyAlignment="1">
      <alignment/>
    </xf>
    <xf numFmtId="0" fontId="14" fillId="0" borderId="0" xfId="0" applyFont="1" applyAlignment="1">
      <alignment horizontal="center"/>
    </xf>
    <xf numFmtId="4" fontId="14" fillId="0" borderId="0" xfId="0" applyNumberFormat="1" applyFont="1" applyAlignment="1">
      <alignment vertical="center"/>
    </xf>
    <xf numFmtId="0" fontId="16" fillId="5" borderId="0" xfId="0" applyFont="1" applyFill="1" applyAlignment="1">
      <alignment horizontal="center" vertical="center"/>
    </xf>
    <xf numFmtId="0" fontId="0" fillId="0" borderId="0" xfId="0"/>
    <xf numFmtId="4" fontId="21"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9" fillId="0" borderId="0" xfId="0" applyFont="1" applyAlignment="1">
      <alignment horizontal="left" vertical="top" wrapText="1"/>
    </xf>
    <xf numFmtId="0" fontId="19"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20"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31" fillId="0" borderId="0" xfId="0" applyNumberFormat="1" applyFont="1" applyAlignment="1">
      <alignment vertical="center"/>
    </xf>
    <xf numFmtId="0" fontId="31" fillId="0" borderId="0" xfId="0" applyFont="1" applyAlignment="1">
      <alignment vertical="center"/>
    </xf>
    <xf numFmtId="0" fontId="30" fillId="0" borderId="0" xfId="0" applyFont="1" applyAlignment="1">
      <alignment horizontal="left" vertical="center" wrapText="1"/>
    </xf>
    <xf numFmtId="0" fontId="25" fillId="4" borderId="6" xfId="0" applyFont="1" applyFill="1" applyBorder="1" applyAlignment="1">
      <alignment horizontal="center" vertical="center"/>
    </xf>
    <xf numFmtId="0" fontId="25" fillId="4" borderId="7" xfId="0" applyFont="1" applyFill="1" applyBorder="1" applyAlignment="1">
      <alignment horizontal="left" vertical="center"/>
    </xf>
    <xf numFmtId="0" fontId="25" fillId="4" borderId="7" xfId="0" applyFont="1" applyFill="1" applyBorder="1" applyAlignment="1">
      <alignment horizontal="right" vertical="center"/>
    </xf>
    <xf numFmtId="0" fontId="25" fillId="4" borderId="7" xfId="0" applyFont="1" applyFill="1" applyBorder="1" applyAlignment="1">
      <alignment horizontal="center" vertical="center"/>
    </xf>
    <xf numFmtId="0" fontId="25" fillId="4" borderId="21" xfId="0" applyFont="1" applyFill="1" applyBorder="1" applyAlignment="1">
      <alignment horizontal="left" vertical="center"/>
    </xf>
    <xf numFmtId="4" fontId="27" fillId="0" borderId="0" xfId="0" applyNumberFormat="1" applyFont="1" applyAlignment="1">
      <alignment horizontal="right" vertical="center"/>
    </xf>
    <xf numFmtId="4" fontId="27"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3" fillId="0" borderId="16" xfId="0" applyFont="1" applyBorder="1" applyAlignment="1">
      <alignment horizontal="center" vertical="center"/>
    </xf>
    <xf numFmtId="0" fontId="23" fillId="0" borderId="10" xfId="0" applyFont="1" applyBorder="1" applyAlignment="1">
      <alignment horizontal="left" vertical="center"/>
    </xf>
    <xf numFmtId="0" fontId="24" fillId="0" borderId="17"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tabSelected="1" view="pageLayout" workbookViewId="0" topLeftCell="A1">
      <selection activeCell="AP2" sqref="AP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710937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1</v>
      </c>
      <c r="BT1" s="18" t="s">
        <v>3</v>
      </c>
      <c r="BU1" s="18" t="s">
        <v>3</v>
      </c>
      <c r="BV1" s="18" t="s">
        <v>4</v>
      </c>
    </row>
    <row r="2" spans="44:72" s="1" customFormat="1" ht="37" customHeight="1">
      <c r="AR2" s="223" t="s">
        <v>5</v>
      </c>
      <c r="AS2" s="224"/>
      <c r="AT2" s="224"/>
      <c r="AU2" s="224"/>
      <c r="AV2" s="224"/>
      <c r="AW2" s="224"/>
      <c r="AX2" s="224"/>
      <c r="AY2" s="224"/>
      <c r="AZ2" s="224"/>
      <c r="BA2" s="224"/>
      <c r="BB2" s="224"/>
      <c r="BC2" s="224"/>
      <c r="BD2" s="224"/>
      <c r="BE2" s="224"/>
      <c r="BS2" s="19" t="s">
        <v>6</v>
      </c>
      <c r="BT2" s="19" t="s">
        <v>7</v>
      </c>
    </row>
    <row r="3" spans="2:72" s="1" customFormat="1" ht="7"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5" customHeight="1">
      <c r="B4" s="22"/>
      <c r="D4" s="23" t="s">
        <v>9</v>
      </c>
      <c r="AR4" s="22"/>
      <c r="AS4" s="24" t="s">
        <v>10</v>
      </c>
      <c r="BE4" s="25" t="s">
        <v>11</v>
      </c>
      <c r="BS4" s="19" t="s">
        <v>12</v>
      </c>
    </row>
    <row r="5" spans="2:71" s="1" customFormat="1" ht="12" customHeight="1">
      <c r="B5" s="22"/>
      <c r="D5" s="26" t="s">
        <v>13</v>
      </c>
      <c r="K5" s="235" t="s">
        <v>14</v>
      </c>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R5" s="22"/>
      <c r="BE5" s="232" t="s">
        <v>15</v>
      </c>
      <c r="BS5" s="19" t="s">
        <v>6</v>
      </c>
    </row>
    <row r="6" spans="2:71" s="1" customFormat="1" ht="37" customHeight="1">
      <c r="B6" s="22"/>
      <c r="D6" s="28" t="s">
        <v>16</v>
      </c>
      <c r="K6" s="236" t="s">
        <v>17</v>
      </c>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R6" s="22"/>
      <c r="BE6" s="233"/>
      <c r="BS6" s="19" t="s">
        <v>6</v>
      </c>
    </row>
    <row r="7" spans="2:71" s="1" customFormat="1" ht="12" customHeight="1">
      <c r="B7" s="22"/>
      <c r="D7" s="29" t="s">
        <v>18</v>
      </c>
      <c r="K7" s="27" t="s">
        <v>1</v>
      </c>
      <c r="AK7" s="29" t="s">
        <v>19</v>
      </c>
      <c r="AN7" s="27" t="s">
        <v>1</v>
      </c>
      <c r="AR7" s="22"/>
      <c r="BE7" s="233"/>
      <c r="BS7" s="19" t="s">
        <v>6</v>
      </c>
    </row>
    <row r="8" spans="2:71" s="1" customFormat="1" ht="12" customHeight="1">
      <c r="B8" s="22"/>
      <c r="D8" s="29" t="s">
        <v>20</v>
      </c>
      <c r="K8" s="27" t="s">
        <v>21</v>
      </c>
      <c r="AK8" s="29" t="s">
        <v>22</v>
      </c>
      <c r="AN8" s="30" t="s">
        <v>23</v>
      </c>
      <c r="AR8" s="22"/>
      <c r="BE8" s="233"/>
      <c r="BS8" s="19" t="s">
        <v>6</v>
      </c>
    </row>
    <row r="9" spans="2:71" s="1" customFormat="1" ht="14.5" customHeight="1">
      <c r="B9" s="22"/>
      <c r="AR9" s="22"/>
      <c r="BE9" s="233"/>
      <c r="BS9" s="19" t="s">
        <v>6</v>
      </c>
    </row>
    <row r="10" spans="2:71" s="1" customFormat="1" ht="12" customHeight="1">
      <c r="B10" s="22"/>
      <c r="D10" s="29" t="s">
        <v>24</v>
      </c>
      <c r="AK10" s="29" t="s">
        <v>25</v>
      </c>
      <c r="AN10" s="27" t="s">
        <v>26</v>
      </c>
      <c r="AR10" s="22"/>
      <c r="BE10" s="233"/>
      <c r="BS10" s="19" t="s">
        <v>6</v>
      </c>
    </row>
    <row r="11" spans="2:71" s="1" customFormat="1" ht="18.4" customHeight="1">
      <c r="B11" s="22"/>
      <c r="E11" s="27" t="s">
        <v>27</v>
      </c>
      <c r="AK11" s="29" t="s">
        <v>28</v>
      </c>
      <c r="AN11" s="27" t="s">
        <v>1</v>
      </c>
      <c r="AR11" s="22"/>
      <c r="BE11" s="233"/>
      <c r="BS11" s="19" t="s">
        <v>6</v>
      </c>
    </row>
    <row r="12" spans="2:71" s="1" customFormat="1" ht="7" customHeight="1">
      <c r="B12" s="22"/>
      <c r="AR12" s="22"/>
      <c r="BE12" s="233"/>
      <c r="BS12" s="19" t="s">
        <v>6</v>
      </c>
    </row>
    <row r="13" spans="2:71" s="1" customFormat="1" ht="12" customHeight="1">
      <c r="B13" s="22"/>
      <c r="D13" s="29" t="s">
        <v>29</v>
      </c>
      <c r="AK13" s="29" t="s">
        <v>25</v>
      </c>
      <c r="AN13" s="31" t="s">
        <v>30</v>
      </c>
      <c r="AR13" s="22"/>
      <c r="BE13" s="233"/>
      <c r="BS13" s="19" t="s">
        <v>6</v>
      </c>
    </row>
    <row r="14" spans="2:71" ht="12.5">
      <c r="B14" s="22"/>
      <c r="E14" s="237" t="s">
        <v>30</v>
      </c>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9" t="s">
        <v>28</v>
      </c>
      <c r="AN14" s="31" t="s">
        <v>30</v>
      </c>
      <c r="AR14" s="22"/>
      <c r="BE14" s="233"/>
      <c r="BS14" s="19" t="s">
        <v>6</v>
      </c>
    </row>
    <row r="15" spans="2:71" s="1" customFormat="1" ht="7" customHeight="1">
      <c r="B15" s="22"/>
      <c r="AR15" s="22"/>
      <c r="BE15" s="233"/>
      <c r="BS15" s="19" t="s">
        <v>3</v>
      </c>
    </row>
    <row r="16" spans="2:71" s="1" customFormat="1" ht="12" customHeight="1">
      <c r="B16" s="22"/>
      <c r="D16" s="29" t="s">
        <v>31</v>
      </c>
      <c r="AK16" s="29" t="s">
        <v>25</v>
      </c>
      <c r="AN16" s="27" t="s">
        <v>32</v>
      </c>
      <c r="AR16" s="22"/>
      <c r="BE16" s="233"/>
      <c r="BS16" s="19" t="s">
        <v>3</v>
      </c>
    </row>
    <row r="17" spans="2:71" s="1" customFormat="1" ht="18.4" customHeight="1">
      <c r="B17" s="22"/>
      <c r="E17" s="27" t="s">
        <v>33</v>
      </c>
      <c r="AK17" s="29" t="s">
        <v>28</v>
      </c>
      <c r="AN17" s="27" t="s">
        <v>1</v>
      </c>
      <c r="AR17" s="22"/>
      <c r="BE17" s="233"/>
      <c r="BS17" s="19" t="s">
        <v>34</v>
      </c>
    </row>
    <row r="18" spans="2:71" s="1" customFormat="1" ht="7" customHeight="1">
      <c r="B18" s="22"/>
      <c r="AR18" s="22"/>
      <c r="BE18" s="233"/>
      <c r="BS18" s="19" t="s">
        <v>6</v>
      </c>
    </row>
    <row r="19" spans="2:71" s="1" customFormat="1" ht="12" customHeight="1">
      <c r="B19" s="22"/>
      <c r="D19" s="29" t="s">
        <v>35</v>
      </c>
      <c r="AK19" s="29" t="s">
        <v>25</v>
      </c>
      <c r="AN19" s="27" t="s">
        <v>1</v>
      </c>
      <c r="AR19" s="22"/>
      <c r="BE19" s="233"/>
      <c r="BS19" s="19" t="s">
        <v>6</v>
      </c>
    </row>
    <row r="20" spans="2:71" s="1" customFormat="1" ht="18.4" customHeight="1">
      <c r="B20" s="22"/>
      <c r="E20" s="27" t="s">
        <v>36</v>
      </c>
      <c r="AK20" s="29" t="s">
        <v>28</v>
      </c>
      <c r="AN20" s="27" t="s">
        <v>1</v>
      </c>
      <c r="AR20" s="22"/>
      <c r="BE20" s="233"/>
      <c r="BS20" s="19" t="s">
        <v>34</v>
      </c>
    </row>
    <row r="21" spans="2:57" s="1" customFormat="1" ht="7" customHeight="1">
      <c r="B21" s="22"/>
      <c r="AR21" s="22"/>
      <c r="BE21" s="233"/>
    </row>
    <row r="22" spans="2:57" s="1" customFormat="1" ht="12" customHeight="1">
      <c r="B22" s="22"/>
      <c r="D22" s="29" t="s">
        <v>37</v>
      </c>
      <c r="AR22" s="22"/>
      <c r="BE22" s="233"/>
    </row>
    <row r="23" spans="2:57" s="1" customFormat="1" ht="16.5" customHeight="1">
      <c r="B23" s="22"/>
      <c r="E23" s="239" t="s">
        <v>1</v>
      </c>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R23" s="22"/>
      <c r="BE23" s="233"/>
    </row>
    <row r="24" spans="2:57" s="1" customFormat="1" ht="7" customHeight="1">
      <c r="B24" s="22"/>
      <c r="AR24" s="22"/>
      <c r="BE24" s="233"/>
    </row>
    <row r="25" spans="2:57" s="1" customFormat="1" ht="7" customHeight="1">
      <c r="B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2"/>
      <c r="BE25" s="233"/>
    </row>
    <row r="26" spans="1:57" s="2" customFormat="1" ht="25.9" customHeight="1">
      <c r="A26" s="34"/>
      <c r="B26" s="35"/>
      <c r="C26" s="34"/>
      <c r="D26" s="36" t="s">
        <v>38</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40">
        <f>ROUND(AG94,2)</f>
        <v>0</v>
      </c>
      <c r="AL26" s="241"/>
      <c r="AM26" s="241"/>
      <c r="AN26" s="241"/>
      <c r="AO26" s="241"/>
      <c r="AP26" s="34"/>
      <c r="AQ26" s="34"/>
      <c r="AR26" s="35"/>
      <c r="BE26" s="233"/>
    </row>
    <row r="27" spans="1:57" s="2" customFormat="1" ht="7"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233"/>
    </row>
    <row r="28" spans="1:57" s="2" customFormat="1" ht="12.5">
      <c r="A28" s="34"/>
      <c r="B28" s="35"/>
      <c r="C28" s="34"/>
      <c r="D28" s="34"/>
      <c r="E28" s="34"/>
      <c r="F28" s="34"/>
      <c r="G28" s="34"/>
      <c r="H28" s="34"/>
      <c r="I28" s="34"/>
      <c r="J28" s="34"/>
      <c r="K28" s="34"/>
      <c r="L28" s="242" t="s">
        <v>39</v>
      </c>
      <c r="M28" s="242"/>
      <c r="N28" s="242"/>
      <c r="O28" s="242"/>
      <c r="P28" s="242"/>
      <c r="Q28" s="34"/>
      <c r="R28" s="34"/>
      <c r="S28" s="34"/>
      <c r="T28" s="34"/>
      <c r="U28" s="34"/>
      <c r="V28" s="34"/>
      <c r="W28" s="242" t="s">
        <v>40</v>
      </c>
      <c r="X28" s="242"/>
      <c r="Y28" s="242"/>
      <c r="Z28" s="242"/>
      <c r="AA28" s="242"/>
      <c r="AB28" s="242"/>
      <c r="AC28" s="242"/>
      <c r="AD28" s="242"/>
      <c r="AE28" s="242"/>
      <c r="AF28" s="34"/>
      <c r="AG28" s="34"/>
      <c r="AH28" s="34"/>
      <c r="AI28" s="34"/>
      <c r="AJ28" s="34"/>
      <c r="AK28" s="242" t="s">
        <v>41</v>
      </c>
      <c r="AL28" s="242"/>
      <c r="AM28" s="242"/>
      <c r="AN28" s="242"/>
      <c r="AO28" s="242"/>
      <c r="AP28" s="34"/>
      <c r="AQ28" s="34"/>
      <c r="AR28" s="35"/>
      <c r="BE28" s="233"/>
    </row>
    <row r="29" spans="2:57" s="3" customFormat="1" ht="14.5" customHeight="1">
      <c r="B29" s="39"/>
      <c r="D29" s="29" t="s">
        <v>42</v>
      </c>
      <c r="F29" s="29" t="s">
        <v>43</v>
      </c>
      <c r="L29" s="227">
        <v>0.21</v>
      </c>
      <c r="M29" s="226"/>
      <c r="N29" s="226"/>
      <c r="O29" s="226"/>
      <c r="P29" s="226"/>
      <c r="W29" s="225">
        <f>ROUND(AZ94,2)</f>
        <v>0</v>
      </c>
      <c r="X29" s="226"/>
      <c r="Y29" s="226"/>
      <c r="Z29" s="226"/>
      <c r="AA29" s="226"/>
      <c r="AB29" s="226"/>
      <c r="AC29" s="226"/>
      <c r="AD29" s="226"/>
      <c r="AE29" s="226"/>
      <c r="AK29" s="225">
        <f>ROUND(AV94,2)</f>
        <v>0</v>
      </c>
      <c r="AL29" s="226"/>
      <c r="AM29" s="226"/>
      <c r="AN29" s="226"/>
      <c r="AO29" s="226"/>
      <c r="AR29" s="39"/>
      <c r="BE29" s="234"/>
    </row>
    <row r="30" spans="2:57" s="3" customFormat="1" ht="14.5" customHeight="1">
      <c r="B30" s="39"/>
      <c r="F30" s="29" t="s">
        <v>44</v>
      </c>
      <c r="L30" s="227">
        <v>0.15</v>
      </c>
      <c r="M30" s="226"/>
      <c r="N30" s="226"/>
      <c r="O30" s="226"/>
      <c r="P30" s="226"/>
      <c r="W30" s="225">
        <f>ROUND(BA94,2)</f>
        <v>0</v>
      </c>
      <c r="X30" s="226"/>
      <c r="Y30" s="226"/>
      <c r="Z30" s="226"/>
      <c r="AA30" s="226"/>
      <c r="AB30" s="226"/>
      <c r="AC30" s="226"/>
      <c r="AD30" s="226"/>
      <c r="AE30" s="226"/>
      <c r="AK30" s="225">
        <f>ROUND(AW94,2)</f>
        <v>0</v>
      </c>
      <c r="AL30" s="226"/>
      <c r="AM30" s="226"/>
      <c r="AN30" s="226"/>
      <c r="AO30" s="226"/>
      <c r="AR30" s="39"/>
      <c r="BE30" s="234"/>
    </row>
    <row r="31" spans="2:57" s="3" customFormat="1" ht="14.5" customHeight="1" hidden="1">
      <c r="B31" s="39"/>
      <c r="F31" s="29" t="s">
        <v>45</v>
      </c>
      <c r="L31" s="227">
        <v>0.21</v>
      </c>
      <c r="M31" s="226"/>
      <c r="N31" s="226"/>
      <c r="O31" s="226"/>
      <c r="P31" s="226"/>
      <c r="W31" s="225">
        <f>ROUND(BB94,2)</f>
        <v>0</v>
      </c>
      <c r="X31" s="226"/>
      <c r="Y31" s="226"/>
      <c r="Z31" s="226"/>
      <c r="AA31" s="226"/>
      <c r="AB31" s="226"/>
      <c r="AC31" s="226"/>
      <c r="AD31" s="226"/>
      <c r="AE31" s="226"/>
      <c r="AK31" s="225">
        <v>0</v>
      </c>
      <c r="AL31" s="226"/>
      <c r="AM31" s="226"/>
      <c r="AN31" s="226"/>
      <c r="AO31" s="226"/>
      <c r="AR31" s="39"/>
      <c r="BE31" s="234"/>
    </row>
    <row r="32" spans="2:57" s="3" customFormat="1" ht="14.5" customHeight="1" hidden="1">
      <c r="B32" s="39"/>
      <c r="F32" s="29" t="s">
        <v>46</v>
      </c>
      <c r="L32" s="227">
        <v>0.15</v>
      </c>
      <c r="M32" s="226"/>
      <c r="N32" s="226"/>
      <c r="O32" s="226"/>
      <c r="P32" s="226"/>
      <c r="W32" s="225">
        <f>ROUND(BC94,2)</f>
        <v>0</v>
      </c>
      <c r="X32" s="226"/>
      <c r="Y32" s="226"/>
      <c r="Z32" s="226"/>
      <c r="AA32" s="226"/>
      <c r="AB32" s="226"/>
      <c r="AC32" s="226"/>
      <c r="AD32" s="226"/>
      <c r="AE32" s="226"/>
      <c r="AK32" s="225">
        <v>0</v>
      </c>
      <c r="AL32" s="226"/>
      <c r="AM32" s="226"/>
      <c r="AN32" s="226"/>
      <c r="AO32" s="226"/>
      <c r="AR32" s="39"/>
      <c r="BE32" s="234"/>
    </row>
    <row r="33" spans="2:57" s="3" customFormat="1" ht="14.5" customHeight="1" hidden="1">
      <c r="B33" s="39"/>
      <c r="F33" s="29" t="s">
        <v>47</v>
      </c>
      <c r="L33" s="227">
        <v>0</v>
      </c>
      <c r="M33" s="226"/>
      <c r="N33" s="226"/>
      <c r="O33" s="226"/>
      <c r="P33" s="226"/>
      <c r="W33" s="225">
        <f>ROUND(BD94,2)</f>
        <v>0</v>
      </c>
      <c r="X33" s="226"/>
      <c r="Y33" s="226"/>
      <c r="Z33" s="226"/>
      <c r="AA33" s="226"/>
      <c r="AB33" s="226"/>
      <c r="AC33" s="226"/>
      <c r="AD33" s="226"/>
      <c r="AE33" s="226"/>
      <c r="AK33" s="225">
        <v>0</v>
      </c>
      <c r="AL33" s="226"/>
      <c r="AM33" s="226"/>
      <c r="AN33" s="226"/>
      <c r="AO33" s="226"/>
      <c r="AR33" s="39"/>
      <c r="BE33" s="234"/>
    </row>
    <row r="34" spans="1:57" s="2" customFormat="1" ht="7"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233"/>
    </row>
    <row r="35" spans="1:57" s="2" customFormat="1" ht="25.9" customHeight="1">
      <c r="A35" s="34"/>
      <c r="B35" s="35"/>
      <c r="C35" s="40"/>
      <c r="D35" s="41" t="s">
        <v>48</v>
      </c>
      <c r="E35" s="42"/>
      <c r="F35" s="42"/>
      <c r="G35" s="42"/>
      <c r="H35" s="42"/>
      <c r="I35" s="42"/>
      <c r="J35" s="42"/>
      <c r="K35" s="42"/>
      <c r="L35" s="42"/>
      <c r="M35" s="42"/>
      <c r="N35" s="42"/>
      <c r="O35" s="42"/>
      <c r="P35" s="42"/>
      <c r="Q35" s="42"/>
      <c r="R35" s="42"/>
      <c r="S35" s="42"/>
      <c r="T35" s="43" t="s">
        <v>49</v>
      </c>
      <c r="U35" s="42"/>
      <c r="V35" s="42"/>
      <c r="W35" s="42"/>
      <c r="X35" s="231" t="s">
        <v>50</v>
      </c>
      <c r="Y35" s="229"/>
      <c r="Z35" s="229"/>
      <c r="AA35" s="229"/>
      <c r="AB35" s="229"/>
      <c r="AC35" s="42"/>
      <c r="AD35" s="42"/>
      <c r="AE35" s="42"/>
      <c r="AF35" s="42"/>
      <c r="AG35" s="42"/>
      <c r="AH35" s="42"/>
      <c r="AI35" s="42"/>
      <c r="AJ35" s="42"/>
      <c r="AK35" s="228">
        <f>SUM(AK26:AK33)</f>
        <v>0</v>
      </c>
      <c r="AL35" s="229"/>
      <c r="AM35" s="229"/>
      <c r="AN35" s="229"/>
      <c r="AO35" s="230"/>
      <c r="AP35" s="40"/>
      <c r="AQ35" s="40"/>
      <c r="AR35" s="35"/>
      <c r="BE35" s="34"/>
    </row>
    <row r="36" spans="1:57" s="2" customFormat="1" ht="7"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14.5" customHeight="1">
      <c r="A37" s="34"/>
      <c r="B37" s="35"/>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5"/>
      <c r="BE37" s="34"/>
    </row>
    <row r="38" spans="2:44" s="1" customFormat="1" ht="14.5" customHeight="1">
      <c r="B38" s="22"/>
      <c r="AR38" s="22"/>
    </row>
    <row r="39" spans="2:44" s="1" customFormat="1" ht="14.5" customHeight="1">
      <c r="B39" s="22"/>
      <c r="AR39" s="22"/>
    </row>
    <row r="40" spans="2:44" s="1" customFormat="1" ht="14.5" customHeight="1">
      <c r="B40" s="22"/>
      <c r="AR40" s="22"/>
    </row>
    <row r="41" spans="2:44" s="1" customFormat="1" ht="14.5" customHeight="1">
      <c r="B41" s="22"/>
      <c r="AR41" s="22"/>
    </row>
    <row r="42" spans="2:44" s="1" customFormat="1" ht="14.5" customHeight="1">
      <c r="B42" s="22"/>
      <c r="AR42" s="22"/>
    </row>
    <row r="43" spans="2:44" s="1" customFormat="1" ht="14.5" customHeight="1">
      <c r="B43" s="22"/>
      <c r="AR43" s="22"/>
    </row>
    <row r="44" spans="2:44" s="1" customFormat="1" ht="14.5" customHeight="1">
      <c r="B44" s="22"/>
      <c r="AR44" s="22"/>
    </row>
    <row r="45" spans="2:44" s="1" customFormat="1" ht="14.5" customHeight="1">
      <c r="B45" s="22"/>
      <c r="AR45" s="22"/>
    </row>
    <row r="46" spans="2:44" s="1" customFormat="1" ht="14.5" customHeight="1">
      <c r="B46" s="22"/>
      <c r="AR46" s="22"/>
    </row>
    <row r="47" spans="2:44" s="1" customFormat="1" ht="14.5" customHeight="1">
      <c r="B47" s="22"/>
      <c r="AR47" s="22"/>
    </row>
    <row r="48" spans="2:44" s="1" customFormat="1" ht="14.5" customHeight="1">
      <c r="B48" s="22"/>
      <c r="AR48" s="22"/>
    </row>
    <row r="49" spans="2:44" s="2" customFormat="1" ht="14.5" customHeight="1">
      <c r="B49" s="44"/>
      <c r="D49" s="45" t="s">
        <v>51</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52</v>
      </c>
      <c r="AI49" s="46"/>
      <c r="AJ49" s="46"/>
      <c r="AK49" s="46"/>
      <c r="AL49" s="46"/>
      <c r="AM49" s="46"/>
      <c r="AN49" s="46"/>
      <c r="AO49" s="46"/>
      <c r="AR49" s="44"/>
    </row>
    <row r="50" spans="2:44" ht="12">
      <c r="B50" s="22"/>
      <c r="AR50" s="22"/>
    </row>
    <row r="51" spans="2:44" ht="12">
      <c r="B51" s="22"/>
      <c r="AR51" s="22"/>
    </row>
    <row r="52" spans="2:44" ht="12">
      <c r="B52" s="22"/>
      <c r="AR52" s="22"/>
    </row>
    <row r="53" spans="2:44" ht="12">
      <c r="B53" s="22"/>
      <c r="AR53" s="22"/>
    </row>
    <row r="54" spans="2:44" ht="12">
      <c r="B54" s="22"/>
      <c r="AR54" s="22"/>
    </row>
    <row r="55" spans="2:44" ht="12">
      <c r="B55" s="22"/>
      <c r="AR55" s="22"/>
    </row>
    <row r="56" spans="2:44" ht="12">
      <c r="B56" s="22"/>
      <c r="AR56" s="22"/>
    </row>
    <row r="57" spans="2:44" ht="12">
      <c r="B57" s="22"/>
      <c r="AR57" s="22"/>
    </row>
    <row r="58" spans="2:44" ht="12">
      <c r="B58" s="22"/>
      <c r="AR58" s="22"/>
    </row>
    <row r="59" spans="2:44" ht="12">
      <c r="B59" s="22"/>
      <c r="AR59" s="22"/>
    </row>
    <row r="60" spans="1:57" s="2" customFormat="1" ht="12.5">
      <c r="A60" s="34"/>
      <c r="B60" s="35"/>
      <c r="C60" s="34"/>
      <c r="D60" s="47" t="s">
        <v>53</v>
      </c>
      <c r="E60" s="37"/>
      <c r="F60" s="37"/>
      <c r="G60" s="37"/>
      <c r="H60" s="37"/>
      <c r="I60" s="37"/>
      <c r="J60" s="37"/>
      <c r="K60" s="37"/>
      <c r="L60" s="37"/>
      <c r="M60" s="37"/>
      <c r="N60" s="37"/>
      <c r="O60" s="37"/>
      <c r="P60" s="37"/>
      <c r="Q60" s="37"/>
      <c r="R60" s="37"/>
      <c r="S60" s="37"/>
      <c r="T60" s="37"/>
      <c r="U60" s="37"/>
      <c r="V60" s="47" t="s">
        <v>54</v>
      </c>
      <c r="W60" s="37"/>
      <c r="X60" s="37"/>
      <c r="Y60" s="37"/>
      <c r="Z60" s="37"/>
      <c r="AA60" s="37"/>
      <c r="AB60" s="37"/>
      <c r="AC60" s="37"/>
      <c r="AD60" s="37"/>
      <c r="AE60" s="37"/>
      <c r="AF60" s="37"/>
      <c r="AG60" s="37"/>
      <c r="AH60" s="47" t="s">
        <v>53</v>
      </c>
      <c r="AI60" s="37"/>
      <c r="AJ60" s="37"/>
      <c r="AK60" s="37"/>
      <c r="AL60" s="37"/>
      <c r="AM60" s="47" t="s">
        <v>54</v>
      </c>
      <c r="AN60" s="37"/>
      <c r="AO60" s="37"/>
      <c r="AP60" s="34"/>
      <c r="AQ60" s="34"/>
      <c r="AR60" s="35"/>
      <c r="BE60" s="34"/>
    </row>
    <row r="61" spans="2:44" ht="12">
      <c r="B61" s="22"/>
      <c r="AR61" s="22"/>
    </row>
    <row r="62" spans="2:44" ht="12">
      <c r="B62" s="22"/>
      <c r="AR62" s="22"/>
    </row>
    <row r="63" spans="2:44" ht="12">
      <c r="B63" s="22"/>
      <c r="AR63" s="22"/>
    </row>
    <row r="64" spans="1:57" s="2" customFormat="1" ht="13">
      <c r="A64" s="34"/>
      <c r="B64" s="35"/>
      <c r="C64" s="34"/>
      <c r="D64" s="45" t="s">
        <v>55</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5" t="s">
        <v>56</v>
      </c>
      <c r="AI64" s="48"/>
      <c r="AJ64" s="48"/>
      <c r="AK64" s="48"/>
      <c r="AL64" s="48"/>
      <c r="AM64" s="48"/>
      <c r="AN64" s="48"/>
      <c r="AO64" s="48"/>
      <c r="AP64" s="34"/>
      <c r="AQ64" s="34"/>
      <c r="AR64" s="35"/>
      <c r="BE64" s="34"/>
    </row>
    <row r="65" spans="2:44" ht="12">
      <c r="B65" s="22"/>
      <c r="AR65" s="22"/>
    </row>
    <row r="66" spans="2:44" ht="12">
      <c r="B66" s="22"/>
      <c r="AR66" s="22"/>
    </row>
    <row r="67" spans="2:44" ht="12">
      <c r="B67" s="22"/>
      <c r="AR67" s="22"/>
    </row>
    <row r="68" spans="2:44" ht="12">
      <c r="B68" s="22"/>
      <c r="AR68" s="22"/>
    </row>
    <row r="69" spans="2:44" ht="12">
      <c r="B69" s="22"/>
      <c r="AR69" s="22"/>
    </row>
    <row r="70" spans="2:44" ht="12">
      <c r="B70" s="22"/>
      <c r="AR70" s="22"/>
    </row>
    <row r="71" spans="2:44" ht="12">
      <c r="B71" s="22"/>
      <c r="AR71" s="22"/>
    </row>
    <row r="72" spans="2:44" ht="12">
      <c r="B72" s="22"/>
      <c r="AR72" s="22"/>
    </row>
    <row r="73" spans="2:44" ht="12">
      <c r="B73" s="22"/>
      <c r="AR73" s="22"/>
    </row>
    <row r="74" spans="2:44" ht="12">
      <c r="B74" s="22"/>
      <c r="AR74" s="22"/>
    </row>
    <row r="75" spans="1:57" s="2" customFormat="1" ht="12.5">
      <c r="A75" s="34"/>
      <c r="B75" s="35"/>
      <c r="C75" s="34"/>
      <c r="D75" s="47" t="s">
        <v>53</v>
      </c>
      <c r="E75" s="37"/>
      <c r="F75" s="37"/>
      <c r="G75" s="37"/>
      <c r="H75" s="37"/>
      <c r="I75" s="37"/>
      <c r="J75" s="37"/>
      <c r="K75" s="37"/>
      <c r="L75" s="37"/>
      <c r="M75" s="37"/>
      <c r="N75" s="37"/>
      <c r="O75" s="37"/>
      <c r="P75" s="37"/>
      <c r="Q75" s="37"/>
      <c r="R75" s="37"/>
      <c r="S75" s="37"/>
      <c r="T75" s="37"/>
      <c r="U75" s="37"/>
      <c r="V75" s="47" t="s">
        <v>54</v>
      </c>
      <c r="W75" s="37"/>
      <c r="X75" s="37"/>
      <c r="Y75" s="37"/>
      <c r="Z75" s="37"/>
      <c r="AA75" s="37"/>
      <c r="AB75" s="37"/>
      <c r="AC75" s="37"/>
      <c r="AD75" s="37"/>
      <c r="AE75" s="37"/>
      <c r="AF75" s="37"/>
      <c r="AG75" s="37"/>
      <c r="AH75" s="47" t="s">
        <v>53</v>
      </c>
      <c r="AI75" s="37"/>
      <c r="AJ75" s="37"/>
      <c r="AK75" s="37"/>
      <c r="AL75" s="37"/>
      <c r="AM75" s="47" t="s">
        <v>54</v>
      </c>
      <c r="AN75" s="37"/>
      <c r="AO75" s="37"/>
      <c r="AP75" s="34"/>
      <c r="AQ75" s="34"/>
      <c r="AR75" s="35"/>
      <c r="BE75" s="34"/>
    </row>
    <row r="76" spans="1:57" s="2" customFormat="1" ht="12">
      <c r="A76" s="34"/>
      <c r="B76" s="35"/>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5"/>
      <c r="BE76" s="34"/>
    </row>
    <row r="77" spans="1:57" s="2" customFormat="1" ht="7" customHeight="1">
      <c r="A77" s="34"/>
      <c r="B77" s="49"/>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35"/>
      <c r="BE77" s="34"/>
    </row>
    <row r="81" spans="1:57" s="2" customFormat="1" ht="7" customHeight="1">
      <c r="A81" s="34"/>
      <c r="B81" s="51"/>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35"/>
      <c r="BE81" s="34"/>
    </row>
    <row r="82" spans="1:57" s="2" customFormat="1" ht="25" customHeight="1">
      <c r="A82" s="34"/>
      <c r="B82" s="35"/>
      <c r="C82" s="23" t="s">
        <v>57</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5"/>
      <c r="BE82" s="34"/>
    </row>
    <row r="83" spans="1:57" s="2" customFormat="1" ht="7" customHeight="1">
      <c r="A83" s="34"/>
      <c r="B83" s="35"/>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5"/>
      <c r="BE83" s="34"/>
    </row>
    <row r="84" spans="2:44" s="4" customFormat="1" ht="12" customHeight="1">
      <c r="B84" s="53"/>
      <c r="C84" s="29" t="s">
        <v>13</v>
      </c>
      <c r="L84" s="4" t="str">
        <f>K5</f>
        <v>1037a</v>
      </c>
      <c r="AR84" s="53"/>
    </row>
    <row r="85" spans="2:44" s="5" customFormat="1" ht="37" customHeight="1">
      <c r="B85" s="54"/>
      <c r="C85" s="55" t="s">
        <v>16</v>
      </c>
      <c r="L85" s="253" t="str">
        <f>K6</f>
        <v>Rekonstrukce komunikace, parkovacích ploch a chodníku ulice Šafaříkova v Sezimově Ústí</v>
      </c>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R85" s="54"/>
    </row>
    <row r="86" spans="1:57" s="2" customFormat="1" ht="7" customHeight="1">
      <c r="A86" s="34"/>
      <c r="B86" s="35"/>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5"/>
      <c r="BE86" s="34"/>
    </row>
    <row r="87" spans="1:57" s="2" customFormat="1" ht="12" customHeight="1">
      <c r="A87" s="34"/>
      <c r="B87" s="35"/>
      <c r="C87" s="29" t="s">
        <v>20</v>
      </c>
      <c r="D87" s="34"/>
      <c r="E87" s="34"/>
      <c r="F87" s="34"/>
      <c r="G87" s="34"/>
      <c r="H87" s="34"/>
      <c r="I87" s="34"/>
      <c r="J87" s="34"/>
      <c r="K87" s="34"/>
      <c r="L87" s="56" t="str">
        <f>IF(K8="","",K8)</f>
        <v>Sezimovo Ústí</v>
      </c>
      <c r="M87" s="34"/>
      <c r="N87" s="34"/>
      <c r="O87" s="34"/>
      <c r="P87" s="34"/>
      <c r="Q87" s="34"/>
      <c r="R87" s="34"/>
      <c r="S87" s="34"/>
      <c r="T87" s="34"/>
      <c r="U87" s="34"/>
      <c r="V87" s="34"/>
      <c r="W87" s="34"/>
      <c r="X87" s="34"/>
      <c r="Y87" s="34"/>
      <c r="Z87" s="34"/>
      <c r="AA87" s="34"/>
      <c r="AB87" s="34"/>
      <c r="AC87" s="34"/>
      <c r="AD87" s="34"/>
      <c r="AE87" s="34"/>
      <c r="AF87" s="34"/>
      <c r="AG87" s="34"/>
      <c r="AH87" s="34"/>
      <c r="AI87" s="29" t="s">
        <v>22</v>
      </c>
      <c r="AJ87" s="34"/>
      <c r="AK87" s="34"/>
      <c r="AL87" s="34"/>
      <c r="AM87" s="255" t="str">
        <f>IF(AN8="","",AN8)</f>
        <v>6. 1. 2021</v>
      </c>
      <c r="AN87" s="255"/>
      <c r="AO87" s="34"/>
      <c r="AP87" s="34"/>
      <c r="AQ87" s="34"/>
      <c r="AR87" s="35"/>
      <c r="BE87" s="34"/>
    </row>
    <row r="88" spans="1:57" s="2" customFormat="1" ht="7" customHeight="1">
      <c r="A88" s="34"/>
      <c r="B88" s="35"/>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5"/>
      <c r="BE88" s="34"/>
    </row>
    <row r="89" spans="1:57" s="2" customFormat="1" ht="15.25" customHeight="1">
      <c r="A89" s="34"/>
      <c r="B89" s="35"/>
      <c r="C89" s="29" t="s">
        <v>24</v>
      </c>
      <c r="D89" s="34"/>
      <c r="E89" s="34"/>
      <c r="F89" s="34"/>
      <c r="G89" s="34"/>
      <c r="H89" s="34"/>
      <c r="I89" s="34"/>
      <c r="J89" s="34"/>
      <c r="K89" s="34"/>
      <c r="L89" s="4" t="str">
        <f>IF(E11="","",E11)</f>
        <v>Město Sezimovo Ústí</v>
      </c>
      <c r="M89" s="34"/>
      <c r="N89" s="34"/>
      <c r="O89" s="34"/>
      <c r="P89" s="34"/>
      <c r="Q89" s="34"/>
      <c r="R89" s="34"/>
      <c r="S89" s="34"/>
      <c r="T89" s="34"/>
      <c r="U89" s="34"/>
      <c r="V89" s="34"/>
      <c r="W89" s="34"/>
      <c r="X89" s="34"/>
      <c r="Y89" s="34"/>
      <c r="Z89" s="34"/>
      <c r="AA89" s="34"/>
      <c r="AB89" s="34"/>
      <c r="AC89" s="34"/>
      <c r="AD89" s="34"/>
      <c r="AE89" s="34"/>
      <c r="AF89" s="34"/>
      <c r="AG89" s="34"/>
      <c r="AH89" s="34"/>
      <c r="AI89" s="29" t="s">
        <v>31</v>
      </c>
      <c r="AJ89" s="34"/>
      <c r="AK89" s="34"/>
      <c r="AL89" s="34"/>
      <c r="AM89" s="256" t="str">
        <f>IF(E17="","",E17)</f>
        <v>WAY project s.r.o.</v>
      </c>
      <c r="AN89" s="257"/>
      <c r="AO89" s="257"/>
      <c r="AP89" s="257"/>
      <c r="AQ89" s="34"/>
      <c r="AR89" s="35"/>
      <c r="AS89" s="258" t="s">
        <v>58</v>
      </c>
      <c r="AT89" s="259"/>
      <c r="AU89" s="58"/>
      <c r="AV89" s="58"/>
      <c r="AW89" s="58"/>
      <c r="AX89" s="58"/>
      <c r="AY89" s="58"/>
      <c r="AZ89" s="58"/>
      <c r="BA89" s="58"/>
      <c r="BB89" s="58"/>
      <c r="BC89" s="58"/>
      <c r="BD89" s="59"/>
      <c r="BE89" s="34"/>
    </row>
    <row r="90" spans="1:57" s="2" customFormat="1" ht="15.25" customHeight="1">
      <c r="A90" s="34"/>
      <c r="B90" s="35"/>
      <c r="C90" s="29" t="s">
        <v>29</v>
      </c>
      <c r="D90" s="34"/>
      <c r="E90" s="34"/>
      <c r="F90" s="34"/>
      <c r="G90" s="34"/>
      <c r="H90" s="34"/>
      <c r="I90" s="34"/>
      <c r="J90" s="34"/>
      <c r="K90" s="34"/>
      <c r="L90" s="4" t="str">
        <f>IF(E14="Vyplň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9" t="s">
        <v>35</v>
      </c>
      <c r="AJ90" s="34"/>
      <c r="AK90" s="34"/>
      <c r="AL90" s="34"/>
      <c r="AM90" s="256" t="str">
        <f>IF(E20="","",E20)</f>
        <v xml:space="preserve"> </v>
      </c>
      <c r="AN90" s="257"/>
      <c r="AO90" s="257"/>
      <c r="AP90" s="257"/>
      <c r="AQ90" s="34"/>
      <c r="AR90" s="35"/>
      <c r="AS90" s="260"/>
      <c r="AT90" s="261"/>
      <c r="AU90" s="60"/>
      <c r="AV90" s="60"/>
      <c r="AW90" s="60"/>
      <c r="AX90" s="60"/>
      <c r="AY90" s="60"/>
      <c r="AZ90" s="60"/>
      <c r="BA90" s="60"/>
      <c r="BB90" s="60"/>
      <c r="BC90" s="60"/>
      <c r="BD90" s="61"/>
      <c r="BE90" s="34"/>
    </row>
    <row r="91" spans="1:57" s="2" customFormat="1" ht="10.9" customHeight="1">
      <c r="A91" s="34"/>
      <c r="B91" s="35"/>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5"/>
      <c r="AS91" s="260"/>
      <c r="AT91" s="261"/>
      <c r="AU91" s="60"/>
      <c r="AV91" s="60"/>
      <c r="AW91" s="60"/>
      <c r="AX91" s="60"/>
      <c r="AY91" s="60"/>
      <c r="AZ91" s="60"/>
      <c r="BA91" s="60"/>
      <c r="BB91" s="60"/>
      <c r="BC91" s="60"/>
      <c r="BD91" s="61"/>
      <c r="BE91" s="34"/>
    </row>
    <row r="92" spans="1:57" s="2" customFormat="1" ht="29.25" customHeight="1">
      <c r="A92" s="34"/>
      <c r="B92" s="35"/>
      <c r="C92" s="246" t="s">
        <v>59</v>
      </c>
      <c r="D92" s="247"/>
      <c r="E92" s="247"/>
      <c r="F92" s="247"/>
      <c r="G92" s="247"/>
      <c r="H92" s="62"/>
      <c r="I92" s="249" t="s">
        <v>60</v>
      </c>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8" t="s">
        <v>61</v>
      </c>
      <c r="AH92" s="247"/>
      <c r="AI92" s="247"/>
      <c r="AJ92" s="247"/>
      <c r="AK92" s="247"/>
      <c r="AL92" s="247"/>
      <c r="AM92" s="247"/>
      <c r="AN92" s="249" t="s">
        <v>62</v>
      </c>
      <c r="AO92" s="247"/>
      <c r="AP92" s="250"/>
      <c r="AQ92" s="63" t="s">
        <v>63</v>
      </c>
      <c r="AR92" s="35"/>
      <c r="AS92" s="64" t="s">
        <v>64</v>
      </c>
      <c r="AT92" s="65" t="s">
        <v>65</v>
      </c>
      <c r="AU92" s="65" t="s">
        <v>66</v>
      </c>
      <c r="AV92" s="65" t="s">
        <v>67</v>
      </c>
      <c r="AW92" s="65" t="s">
        <v>68</v>
      </c>
      <c r="AX92" s="65" t="s">
        <v>69</v>
      </c>
      <c r="AY92" s="65" t="s">
        <v>70</v>
      </c>
      <c r="AZ92" s="65" t="s">
        <v>71</v>
      </c>
      <c r="BA92" s="65" t="s">
        <v>72</v>
      </c>
      <c r="BB92" s="65" t="s">
        <v>73</v>
      </c>
      <c r="BC92" s="65" t="s">
        <v>74</v>
      </c>
      <c r="BD92" s="66" t="s">
        <v>75</v>
      </c>
      <c r="BE92" s="34"/>
    </row>
    <row r="93" spans="1:57" s="2" customFormat="1" ht="10.9" customHeight="1">
      <c r="A93" s="34"/>
      <c r="B93" s="35"/>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5"/>
      <c r="AS93" s="67"/>
      <c r="AT93" s="68"/>
      <c r="AU93" s="68"/>
      <c r="AV93" s="68"/>
      <c r="AW93" s="68"/>
      <c r="AX93" s="68"/>
      <c r="AY93" s="68"/>
      <c r="AZ93" s="68"/>
      <c r="BA93" s="68"/>
      <c r="BB93" s="68"/>
      <c r="BC93" s="68"/>
      <c r="BD93" s="69"/>
      <c r="BE93" s="34"/>
    </row>
    <row r="94" spans="2:90" s="6" customFormat="1" ht="32.5" customHeight="1">
      <c r="B94" s="70"/>
      <c r="C94" s="71" t="s">
        <v>76</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251">
        <f>ROUND(SUM(AG95:AG99),2)</f>
        <v>0</v>
      </c>
      <c r="AH94" s="251"/>
      <c r="AI94" s="251"/>
      <c r="AJ94" s="251"/>
      <c r="AK94" s="251"/>
      <c r="AL94" s="251"/>
      <c r="AM94" s="251"/>
      <c r="AN94" s="252">
        <f aca="true" t="shared" si="0" ref="AN94:AN99">SUM(AG94,AT94)</f>
        <v>0</v>
      </c>
      <c r="AO94" s="252"/>
      <c r="AP94" s="252"/>
      <c r="AQ94" s="74" t="s">
        <v>1</v>
      </c>
      <c r="AR94" s="70"/>
      <c r="AS94" s="75">
        <f>ROUND(SUM(AS95:AS99),2)</f>
        <v>0</v>
      </c>
      <c r="AT94" s="76">
        <f aca="true" t="shared" si="1" ref="AT94:AT99">ROUND(SUM(AV94:AW94),2)</f>
        <v>0</v>
      </c>
      <c r="AU94" s="77">
        <f>ROUND(SUM(AU95:AU99),5)</f>
        <v>0</v>
      </c>
      <c r="AV94" s="76">
        <f>ROUND(AZ94*L29,2)</f>
        <v>0</v>
      </c>
      <c r="AW94" s="76">
        <f>ROUND(BA94*L30,2)</f>
        <v>0</v>
      </c>
      <c r="AX94" s="76">
        <f>ROUND(BB94*L29,2)</f>
        <v>0</v>
      </c>
      <c r="AY94" s="76">
        <f>ROUND(BC94*L30,2)</f>
        <v>0</v>
      </c>
      <c r="AZ94" s="76">
        <f>ROUND(SUM(AZ95:AZ99),2)</f>
        <v>0</v>
      </c>
      <c r="BA94" s="76">
        <f>ROUND(SUM(BA95:BA99),2)</f>
        <v>0</v>
      </c>
      <c r="BB94" s="76">
        <f>ROUND(SUM(BB95:BB99),2)</f>
        <v>0</v>
      </c>
      <c r="BC94" s="76">
        <f>ROUND(SUM(BC95:BC99),2)</f>
        <v>0</v>
      </c>
      <c r="BD94" s="78">
        <f>ROUND(SUM(BD95:BD99),2)</f>
        <v>0</v>
      </c>
      <c r="BS94" s="79" t="s">
        <v>77</v>
      </c>
      <c r="BT94" s="79" t="s">
        <v>78</v>
      </c>
      <c r="BU94" s="80" t="s">
        <v>79</v>
      </c>
      <c r="BV94" s="79" t="s">
        <v>80</v>
      </c>
      <c r="BW94" s="79" t="s">
        <v>4</v>
      </c>
      <c r="BX94" s="79" t="s">
        <v>81</v>
      </c>
      <c r="CL94" s="79" t="s">
        <v>1</v>
      </c>
    </row>
    <row r="95" spans="1:91" s="7" customFormat="1" ht="16.5" customHeight="1">
      <c r="A95" s="81" t="s">
        <v>82</v>
      </c>
      <c r="B95" s="82"/>
      <c r="C95" s="83"/>
      <c r="D95" s="245" t="s">
        <v>83</v>
      </c>
      <c r="E95" s="245"/>
      <c r="F95" s="245"/>
      <c r="G95" s="245"/>
      <c r="H95" s="245"/>
      <c r="I95" s="84"/>
      <c r="J95" s="245" t="s">
        <v>84</v>
      </c>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3">
        <f>'02 - Ostatní a vedlejší n...'!J30</f>
        <v>0</v>
      </c>
      <c r="AH95" s="244"/>
      <c r="AI95" s="244"/>
      <c r="AJ95" s="244"/>
      <c r="AK95" s="244"/>
      <c r="AL95" s="244"/>
      <c r="AM95" s="244"/>
      <c r="AN95" s="243">
        <f t="shared" si="0"/>
        <v>0</v>
      </c>
      <c r="AO95" s="244"/>
      <c r="AP95" s="244"/>
      <c r="AQ95" s="85" t="s">
        <v>85</v>
      </c>
      <c r="AR95" s="82"/>
      <c r="AS95" s="86">
        <v>0</v>
      </c>
      <c r="AT95" s="87">
        <f t="shared" si="1"/>
        <v>0</v>
      </c>
      <c r="AU95" s="88">
        <f>'02 - Ostatní a vedlejší n...'!P117</f>
        <v>0</v>
      </c>
      <c r="AV95" s="87">
        <f>'02 - Ostatní a vedlejší n...'!J33</f>
        <v>0</v>
      </c>
      <c r="AW95" s="87">
        <f>'02 - Ostatní a vedlejší n...'!J34</f>
        <v>0</v>
      </c>
      <c r="AX95" s="87">
        <f>'02 - Ostatní a vedlejší n...'!J35</f>
        <v>0</v>
      </c>
      <c r="AY95" s="87">
        <f>'02 - Ostatní a vedlejší n...'!J36</f>
        <v>0</v>
      </c>
      <c r="AZ95" s="87">
        <f>'02 - Ostatní a vedlejší n...'!F33</f>
        <v>0</v>
      </c>
      <c r="BA95" s="87">
        <f>'02 - Ostatní a vedlejší n...'!F34</f>
        <v>0</v>
      </c>
      <c r="BB95" s="87">
        <f>'02 - Ostatní a vedlejší n...'!F35</f>
        <v>0</v>
      </c>
      <c r="BC95" s="87">
        <f>'02 - Ostatní a vedlejší n...'!F36</f>
        <v>0</v>
      </c>
      <c r="BD95" s="89">
        <f>'02 - Ostatní a vedlejší n...'!F37</f>
        <v>0</v>
      </c>
      <c r="BT95" s="90" t="s">
        <v>86</v>
      </c>
      <c r="BV95" s="90" t="s">
        <v>80</v>
      </c>
      <c r="BW95" s="90" t="s">
        <v>87</v>
      </c>
      <c r="BX95" s="90" t="s">
        <v>4</v>
      </c>
      <c r="CL95" s="90" t="s">
        <v>1</v>
      </c>
      <c r="CM95" s="90" t="s">
        <v>88</v>
      </c>
    </row>
    <row r="96" spans="1:91" s="7" customFormat="1" ht="16.5" customHeight="1">
      <c r="A96" s="81" t="s">
        <v>82</v>
      </c>
      <c r="B96" s="82"/>
      <c r="C96" s="83"/>
      <c r="D96" s="245" t="s">
        <v>89</v>
      </c>
      <c r="E96" s="245"/>
      <c r="F96" s="245"/>
      <c r="G96" s="245"/>
      <c r="H96" s="245"/>
      <c r="I96" s="84"/>
      <c r="J96" s="245" t="s">
        <v>90</v>
      </c>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3">
        <f>'101 - Pozemní komunikace'!J30</f>
        <v>0</v>
      </c>
      <c r="AH96" s="244"/>
      <c r="AI96" s="244"/>
      <c r="AJ96" s="244"/>
      <c r="AK96" s="244"/>
      <c r="AL96" s="244"/>
      <c r="AM96" s="244"/>
      <c r="AN96" s="243">
        <f t="shared" si="0"/>
        <v>0</v>
      </c>
      <c r="AO96" s="244"/>
      <c r="AP96" s="244"/>
      <c r="AQ96" s="85" t="s">
        <v>85</v>
      </c>
      <c r="AR96" s="82"/>
      <c r="AS96" s="86">
        <v>0</v>
      </c>
      <c r="AT96" s="87">
        <f t="shared" si="1"/>
        <v>0</v>
      </c>
      <c r="AU96" s="88">
        <f>'101 - Pozemní komunikace'!P127</f>
        <v>0</v>
      </c>
      <c r="AV96" s="87">
        <f>'101 - Pozemní komunikace'!J33</f>
        <v>0</v>
      </c>
      <c r="AW96" s="87">
        <f>'101 - Pozemní komunikace'!J34</f>
        <v>0</v>
      </c>
      <c r="AX96" s="87">
        <f>'101 - Pozemní komunikace'!J35</f>
        <v>0</v>
      </c>
      <c r="AY96" s="87">
        <f>'101 - Pozemní komunikace'!J36</f>
        <v>0</v>
      </c>
      <c r="AZ96" s="87">
        <f>'101 - Pozemní komunikace'!F33</f>
        <v>0</v>
      </c>
      <c r="BA96" s="87">
        <f>'101 - Pozemní komunikace'!F34</f>
        <v>0</v>
      </c>
      <c r="BB96" s="87">
        <f>'101 - Pozemní komunikace'!F35</f>
        <v>0</v>
      </c>
      <c r="BC96" s="87">
        <f>'101 - Pozemní komunikace'!F36</f>
        <v>0</v>
      </c>
      <c r="BD96" s="89">
        <f>'101 - Pozemní komunikace'!F37</f>
        <v>0</v>
      </c>
      <c r="BT96" s="90" t="s">
        <v>86</v>
      </c>
      <c r="BV96" s="90" t="s">
        <v>80</v>
      </c>
      <c r="BW96" s="90" t="s">
        <v>91</v>
      </c>
      <c r="BX96" s="90" t="s">
        <v>4</v>
      </c>
      <c r="CL96" s="90" t="s">
        <v>92</v>
      </c>
      <c r="CM96" s="90" t="s">
        <v>88</v>
      </c>
    </row>
    <row r="97" spans="1:91" s="7" customFormat="1" ht="16.5" customHeight="1">
      <c r="A97" s="81" t="s">
        <v>82</v>
      </c>
      <c r="B97" s="82"/>
      <c r="C97" s="83"/>
      <c r="D97" s="245" t="s">
        <v>93</v>
      </c>
      <c r="E97" s="245"/>
      <c r="F97" s="245"/>
      <c r="G97" s="245"/>
      <c r="H97" s="245"/>
      <c r="I97" s="84"/>
      <c r="J97" s="245" t="s">
        <v>94</v>
      </c>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3">
        <f>'301 - Dešťová kanalizace'!J30</f>
        <v>0</v>
      </c>
      <c r="AH97" s="244"/>
      <c r="AI97" s="244"/>
      <c r="AJ97" s="244"/>
      <c r="AK97" s="244"/>
      <c r="AL97" s="244"/>
      <c r="AM97" s="244"/>
      <c r="AN97" s="243">
        <f t="shared" si="0"/>
        <v>0</v>
      </c>
      <c r="AO97" s="244"/>
      <c r="AP97" s="244"/>
      <c r="AQ97" s="85" t="s">
        <v>85</v>
      </c>
      <c r="AR97" s="82"/>
      <c r="AS97" s="86">
        <v>0</v>
      </c>
      <c r="AT97" s="87">
        <f t="shared" si="1"/>
        <v>0</v>
      </c>
      <c r="AU97" s="88">
        <f>'301 - Dešťová kanalizace'!P122</f>
        <v>0</v>
      </c>
      <c r="AV97" s="87">
        <f>'301 - Dešťová kanalizace'!J33</f>
        <v>0</v>
      </c>
      <c r="AW97" s="87">
        <f>'301 - Dešťová kanalizace'!J34</f>
        <v>0</v>
      </c>
      <c r="AX97" s="87">
        <f>'301 - Dešťová kanalizace'!J35</f>
        <v>0</v>
      </c>
      <c r="AY97" s="87">
        <f>'301 - Dešťová kanalizace'!J36</f>
        <v>0</v>
      </c>
      <c r="AZ97" s="87">
        <f>'301 - Dešťová kanalizace'!F33</f>
        <v>0</v>
      </c>
      <c r="BA97" s="87">
        <f>'301 - Dešťová kanalizace'!F34</f>
        <v>0</v>
      </c>
      <c r="BB97" s="87">
        <f>'301 - Dešťová kanalizace'!F35</f>
        <v>0</v>
      </c>
      <c r="BC97" s="87">
        <f>'301 - Dešťová kanalizace'!F36</f>
        <v>0</v>
      </c>
      <c r="BD97" s="89">
        <f>'301 - Dešťová kanalizace'!F37</f>
        <v>0</v>
      </c>
      <c r="BT97" s="90" t="s">
        <v>86</v>
      </c>
      <c r="BV97" s="90" t="s">
        <v>80</v>
      </c>
      <c r="BW97" s="90" t="s">
        <v>95</v>
      </c>
      <c r="BX97" s="90" t="s">
        <v>4</v>
      </c>
      <c r="CL97" s="90" t="s">
        <v>96</v>
      </c>
      <c r="CM97" s="90" t="s">
        <v>88</v>
      </c>
    </row>
    <row r="98" spans="1:91" s="7" customFormat="1" ht="16.5" customHeight="1">
      <c r="A98" s="81" t="s">
        <v>82</v>
      </c>
      <c r="B98" s="82"/>
      <c r="C98" s="83"/>
      <c r="D98" s="245" t="s">
        <v>97</v>
      </c>
      <c r="E98" s="245"/>
      <c r="F98" s="245"/>
      <c r="G98" s="245"/>
      <c r="H98" s="245"/>
      <c r="I98" s="84"/>
      <c r="J98" s="245" t="s">
        <v>98</v>
      </c>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3">
        <f>'302 - Přípojky dešťové ka...'!J30</f>
        <v>0</v>
      </c>
      <c r="AH98" s="244"/>
      <c r="AI98" s="244"/>
      <c r="AJ98" s="244"/>
      <c r="AK98" s="244"/>
      <c r="AL98" s="244"/>
      <c r="AM98" s="244"/>
      <c r="AN98" s="243">
        <f t="shared" si="0"/>
        <v>0</v>
      </c>
      <c r="AO98" s="244"/>
      <c r="AP98" s="244"/>
      <c r="AQ98" s="85" t="s">
        <v>85</v>
      </c>
      <c r="AR98" s="82"/>
      <c r="AS98" s="86">
        <v>0</v>
      </c>
      <c r="AT98" s="87">
        <f t="shared" si="1"/>
        <v>0</v>
      </c>
      <c r="AU98" s="88">
        <f>'302 - Přípojky dešťové ka...'!P121</f>
        <v>0</v>
      </c>
      <c r="AV98" s="87">
        <f>'302 - Přípojky dešťové ka...'!J33</f>
        <v>0</v>
      </c>
      <c r="AW98" s="87">
        <f>'302 - Přípojky dešťové ka...'!J34</f>
        <v>0</v>
      </c>
      <c r="AX98" s="87">
        <f>'302 - Přípojky dešťové ka...'!J35</f>
        <v>0</v>
      </c>
      <c r="AY98" s="87">
        <f>'302 - Přípojky dešťové ka...'!J36</f>
        <v>0</v>
      </c>
      <c r="AZ98" s="87">
        <f>'302 - Přípojky dešťové ka...'!F33</f>
        <v>0</v>
      </c>
      <c r="BA98" s="87">
        <f>'302 - Přípojky dešťové ka...'!F34</f>
        <v>0</v>
      </c>
      <c r="BB98" s="87">
        <f>'302 - Přípojky dešťové ka...'!F35</f>
        <v>0</v>
      </c>
      <c r="BC98" s="87">
        <f>'302 - Přípojky dešťové ka...'!F36</f>
        <v>0</v>
      </c>
      <c r="BD98" s="89">
        <f>'302 - Přípojky dešťové ka...'!F37</f>
        <v>0</v>
      </c>
      <c r="BT98" s="90" t="s">
        <v>86</v>
      </c>
      <c r="BV98" s="90" t="s">
        <v>80</v>
      </c>
      <c r="BW98" s="90" t="s">
        <v>99</v>
      </c>
      <c r="BX98" s="90" t="s">
        <v>4</v>
      </c>
      <c r="CL98" s="90" t="s">
        <v>96</v>
      </c>
      <c r="CM98" s="90" t="s">
        <v>88</v>
      </c>
    </row>
    <row r="99" spans="1:91" s="7" customFormat="1" ht="16.5" customHeight="1">
      <c r="A99" s="81" t="s">
        <v>82</v>
      </c>
      <c r="B99" s="82"/>
      <c r="C99" s="83"/>
      <c r="D99" s="245" t="s">
        <v>100</v>
      </c>
      <c r="E99" s="245"/>
      <c r="F99" s="245"/>
      <c r="G99" s="245"/>
      <c r="H99" s="245"/>
      <c r="I99" s="84"/>
      <c r="J99" s="245" t="s">
        <v>101</v>
      </c>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3">
        <f>'401 - Veřejné osvětlení'!J30</f>
        <v>0</v>
      </c>
      <c r="AH99" s="244"/>
      <c r="AI99" s="244"/>
      <c r="AJ99" s="244"/>
      <c r="AK99" s="244"/>
      <c r="AL99" s="244"/>
      <c r="AM99" s="244"/>
      <c r="AN99" s="243">
        <f t="shared" si="0"/>
        <v>0</v>
      </c>
      <c r="AO99" s="244"/>
      <c r="AP99" s="244"/>
      <c r="AQ99" s="85" t="s">
        <v>85</v>
      </c>
      <c r="AR99" s="82"/>
      <c r="AS99" s="91">
        <v>0</v>
      </c>
      <c r="AT99" s="92">
        <f t="shared" si="1"/>
        <v>0</v>
      </c>
      <c r="AU99" s="93">
        <f>'401 - Veřejné osvětlení'!P123</f>
        <v>0</v>
      </c>
      <c r="AV99" s="92">
        <f>'401 - Veřejné osvětlení'!J33</f>
        <v>0</v>
      </c>
      <c r="AW99" s="92">
        <f>'401 - Veřejné osvětlení'!J34</f>
        <v>0</v>
      </c>
      <c r="AX99" s="92">
        <f>'401 - Veřejné osvětlení'!J35</f>
        <v>0</v>
      </c>
      <c r="AY99" s="92">
        <f>'401 - Veřejné osvětlení'!J36</f>
        <v>0</v>
      </c>
      <c r="AZ99" s="92">
        <f>'401 - Veřejné osvětlení'!F33</f>
        <v>0</v>
      </c>
      <c r="BA99" s="92">
        <f>'401 - Veřejné osvětlení'!F34</f>
        <v>0</v>
      </c>
      <c r="BB99" s="92">
        <f>'401 - Veřejné osvětlení'!F35</f>
        <v>0</v>
      </c>
      <c r="BC99" s="92">
        <f>'401 - Veřejné osvětlení'!F36</f>
        <v>0</v>
      </c>
      <c r="BD99" s="94">
        <f>'401 - Veřejné osvětlení'!F37</f>
        <v>0</v>
      </c>
      <c r="BT99" s="90" t="s">
        <v>86</v>
      </c>
      <c r="BV99" s="90" t="s">
        <v>80</v>
      </c>
      <c r="BW99" s="90" t="s">
        <v>102</v>
      </c>
      <c r="BX99" s="90" t="s">
        <v>4</v>
      </c>
      <c r="CL99" s="90" t="s">
        <v>1</v>
      </c>
      <c r="CM99" s="90" t="s">
        <v>88</v>
      </c>
    </row>
    <row r="100" spans="1:57" s="2" customFormat="1" ht="30" customHeight="1">
      <c r="A100" s="34"/>
      <c r="B100" s="35"/>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5"/>
      <c r="AS100" s="34"/>
      <c r="AT100" s="34"/>
      <c r="AU100" s="34"/>
      <c r="AV100" s="34"/>
      <c r="AW100" s="34"/>
      <c r="AX100" s="34"/>
      <c r="AY100" s="34"/>
      <c r="AZ100" s="34"/>
      <c r="BA100" s="34"/>
      <c r="BB100" s="34"/>
      <c r="BC100" s="34"/>
      <c r="BD100" s="34"/>
      <c r="BE100" s="34"/>
    </row>
    <row r="101" spans="1:57" s="2" customFormat="1" ht="7" customHeight="1">
      <c r="A101" s="34"/>
      <c r="B101" s="49"/>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35"/>
      <c r="AS101" s="34"/>
      <c r="AT101" s="34"/>
      <c r="AU101" s="34"/>
      <c r="AV101" s="34"/>
      <c r="AW101" s="34"/>
      <c r="AX101" s="34"/>
      <c r="AY101" s="34"/>
      <c r="AZ101" s="34"/>
      <c r="BA101" s="34"/>
      <c r="BB101" s="34"/>
      <c r="BC101" s="34"/>
      <c r="BD101" s="34"/>
      <c r="BE101" s="34"/>
    </row>
  </sheetData>
  <mergeCells count="58">
    <mergeCell ref="AS89:AT91"/>
    <mergeCell ref="AM90:AP90"/>
    <mergeCell ref="C92:G92"/>
    <mergeCell ref="AG92:AM92"/>
    <mergeCell ref="I92:AF92"/>
    <mergeCell ref="AN92:AP92"/>
    <mergeCell ref="D95:H95"/>
    <mergeCell ref="AG95:AM95"/>
    <mergeCell ref="J95:AF95"/>
    <mergeCell ref="AN95:AP95"/>
    <mergeCell ref="AG94:AM94"/>
    <mergeCell ref="AN94:AP94"/>
    <mergeCell ref="D96:H96"/>
    <mergeCell ref="AG96:AM96"/>
    <mergeCell ref="AN96:AP96"/>
    <mergeCell ref="AN97:AP97"/>
    <mergeCell ref="D97:H97"/>
    <mergeCell ref="J97:AF97"/>
    <mergeCell ref="AG97:AM97"/>
    <mergeCell ref="D98:H98"/>
    <mergeCell ref="J98:AF98"/>
    <mergeCell ref="AN99:AP99"/>
    <mergeCell ref="AG99:AM99"/>
    <mergeCell ref="D99:H99"/>
    <mergeCell ref="J99:AF99"/>
    <mergeCell ref="AK30:AO30"/>
    <mergeCell ref="L30:P30"/>
    <mergeCell ref="W30:AE30"/>
    <mergeCell ref="L31:P31"/>
    <mergeCell ref="AN98:AP98"/>
    <mergeCell ref="AG98:AM98"/>
    <mergeCell ref="J96:AF96"/>
    <mergeCell ref="L85:AO85"/>
    <mergeCell ref="AM87:AN87"/>
    <mergeCell ref="AM89:AP8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s>
  <hyperlinks>
    <hyperlink ref="A95" location="'02 - Ostatní a vedlejší n...'!C2" display="/"/>
    <hyperlink ref="A96" location="'101 - Pozemní komunikace'!C2" display="/"/>
    <hyperlink ref="A97" location="'301 - Dešťová kanalizace'!C2" display="/"/>
    <hyperlink ref="A98" location="'302 - Přípojky dešťové ka...'!C2" display="/"/>
    <hyperlink ref="A99" location="'401 - Veřejné osvětlení'!C2" display="/"/>
  </hyperlinks>
  <printOptions/>
  <pageMargins left="0.39375" right="0.39375" top="0.39375" bottom="0.39375" header="0" footer="0"/>
  <pageSetup blackAndWhite="1" fitToHeight="100" fitToWidth="1" horizontalDpi="600" verticalDpi="600" orientation="landscape" paperSize="9" r:id="rId2"/>
  <headerFooter>
    <oddHeader>&amp;RPříloha 2.2 (SÚ) - VZD č. 1</oddHead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7109375" style="1" customWidth="1"/>
    <col min="7" max="7" width="7.421875" style="1" customWidth="1"/>
    <col min="8" max="8" width="14.00390625" style="1" customWidth="1"/>
    <col min="9" max="9" width="15.7109375" style="1" customWidth="1"/>
    <col min="10" max="11" width="22.28125" style="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23" t="s">
        <v>5</v>
      </c>
      <c r="M2" s="224"/>
      <c r="N2" s="224"/>
      <c r="O2" s="224"/>
      <c r="P2" s="224"/>
      <c r="Q2" s="224"/>
      <c r="R2" s="224"/>
      <c r="S2" s="224"/>
      <c r="T2" s="224"/>
      <c r="U2" s="224"/>
      <c r="V2" s="224"/>
      <c r="AT2" s="19" t="s">
        <v>87</v>
      </c>
    </row>
    <row r="3" spans="2:46" s="1" customFormat="1" ht="7" customHeight="1">
      <c r="B3" s="20"/>
      <c r="C3" s="21"/>
      <c r="D3" s="21"/>
      <c r="E3" s="21"/>
      <c r="F3" s="21"/>
      <c r="G3" s="21"/>
      <c r="H3" s="21"/>
      <c r="I3" s="21"/>
      <c r="J3" s="21"/>
      <c r="K3" s="21"/>
      <c r="L3" s="22"/>
      <c r="AT3" s="19" t="s">
        <v>88</v>
      </c>
    </row>
    <row r="4" spans="2:46" s="1" customFormat="1" ht="25" customHeight="1">
      <c r="B4" s="22"/>
      <c r="D4" s="23" t="s">
        <v>103</v>
      </c>
      <c r="L4" s="22"/>
      <c r="M4" s="95" t="s">
        <v>10</v>
      </c>
      <c r="AT4" s="19" t="s">
        <v>3</v>
      </c>
    </row>
    <row r="5" spans="2:12" s="1" customFormat="1" ht="7" customHeight="1">
      <c r="B5" s="22"/>
      <c r="L5" s="22"/>
    </row>
    <row r="6" spans="2:12" s="1" customFormat="1" ht="12" customHeight="1">
      <c r="B6" s="22"/>
      <c r="D6" s="29" t="s">
        <v>16</v>
      </c>
      <c r="L6" s="22"/>
    </row>
    <row r="7" spans="2:12" s="1" customFormat="1" ht="16.5" customHeight="1">
      <c r="B7" s="22"/>
      <c r="E7" s="263" t="str">
        <f>'Rekapitulace stavby'!K6</f>
        <v>Rekonstrukce komunikace, parkovacích ploch a chodníku ulice Šafaříkova v Sezimově Ústí</v>
      </c>
      <c r="F7" s="264"/>
      <c r="G7" s="264"/>
      <c r="H7" s="264"/>
      <c r="L7" s="22"/>
    </row>
    <row r="8" spans="1:31" s="2" customFormat="1" ht="12" customHeight="1">
      <c r="A8" s="34"/>
      <c r="B8" s="35"/>
      <c r="C8" s="34"/>
      <c r="D8" s="29" t="s">
        <v>104</v>
      </c>
      <c r="E8" s="34"/>
      <c r="F8" s="34"/>
      <c r="G8" s="34"/>
      <c r="H8" s="34"/>
      <c r="I8" s="34"/>
      <c r="J8" s="34"/>
      <c r="K8" s="34"/>
      <c r="L8" s="44"/>
      <c r="S8" s="34"/>
      <c r="T8" s="34"/>
      <c r="U8" s="34"/>
      <c r="V8" s="34"/>
      <c r="W8" s="34"/>
      <c r="X8" s="34"/>
      <c r="Y8" s="34"/>
      <c r="Z8" s="34"/>
      <c r="AA8" s="34"/>
      <c r="AB8" s="34"/>
      <c r="AC8" s="34"/>
      <c r="AD8" s="34"/>
      <c r="AE8" s="34"/>
    </row>
    <row r="9" spans="1:31" s="2" customFormat="1" ht="16.5" customHeight="1">
      <c r="A9" s="34"/>
      <c r="B9" s="35"/>
      <c r="C9" s="34"/>
      <c r="D9" s="34"/>
      <c r="E9" s="253" t="s">
        <v>105</v>
      </c>
      <c r="F9" s="262"/>
      <c r="G9" s="262"/>
      <c r="H9" s="262"/>
      <c r="I9" s="34"/>
      <c r="J9" s="34"/>
      <c r="K9" s="34"/>
      <c r="L9" s="44"/>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44"/>
      <c r="S10" s="34"/>
      <c r="T10" s="34"/>
      <c r="U10" s="34"/>
      <c r="V10" s="34"/>
      <c r="W10" s="34"/>
      <c r="X10" s="34"/>
      <c r="Y10" s="34"/>
      <c r="Z10" s="34"/>
      <c r="AA10" s="34"/>
      <c r="AB10" s="34"/>
      <c r="AC10" s="34"/>
      <c r="AD10" s="34"/>
      <c r="AE10" s="34"/>
    </row>
    <row r="11" spans="1:31" s="2" customFormat="1" ht="12" customHeight="1">
      <c r="A11" s="34"/>
      <c r="B11" s="35"/>
      <c r="C11" s="34"/>
      <c r="D11" s="29" t="s">
        <v>18</v>
      </c>
      <c r="E11" s="34"/>
      <c r="F11" s="27" t="s">
        <v>1</v>
      </c>
      <c r="G11" s="34"/>
      <c r="H11" s="34"/>
      <c r="I11" s="29" t="s">
        <v>19</v>
      </c>
      <c r="J11" s="27" t="s">
        <v>1</v>
      </c>
      <c r="K11" s="34"/>
      <c r="L11" s="44"/>
      <c r="S11" s="34"/>
      <c r="T11" s="34"/>
      <c r="U11" s="34"/>
      <c r="V11" s="34"/>
      <c r="W11" s="34"/>
      <c r="X11" s="34"/>
      <c r="Y11" s="34"/>
      <c r="Z11" s="34"/>
      <c r="AA11" s="34"/>
      <c r="AB11" s="34"/>
      <c r="AC11" s="34"/>
      <c r="AD11" s="34"/>
      <c r="AE11" s="34"/>
    </row>
    <row r="12" spans="1:31" s="2" customFormat="1" ht="12" customHeight="1">
      <c r="A12" s="34"/>
      <c r="B12" s="35"/>
      <c r="C12" s="34"/>
      <c r="D12" s="29" t="s">
        <v>20</v>
      </c>
      <c r="E12" s="34"/>
      <c r="F12" s="27" t="s">
        <v>21</v>
      </c>
      <c r="G12" s="34"/>
      <c r="H12" s="34"/>
      <c r="I12" s="29" t="s">
        <v>22</v>
      </c>
      <c r="J12" s="57" t="str">
        <f>'Rekapitulace stavby'!AN8</f>
        <v>6. 1. 2021</v>
      </c>
      <c r="K12" s="34"/>
      <c r="L12" s="4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44"/>
      <c r="S13" s="34"/>
      <c r="T13" s="34"/>
      <c r="U13" s="34"/>
      <c r="V13" s="34"/>
      <c r="W13" s="34"/>
      <c r="X13" s="34"/>
      <c r="Y13" s="34"/>
      <c r="Z13" s="34"/>
      <c r="AA13" s="34"/>
      <c r="AB13" s="34"/>
      <c r="AC13" s="34"/>
      <c r="AD13" s="34"/>
      <c r="AE13" s="34"/>
    </row>
    <row r="14" spans="1:31" s="2" customFormat="1" ht="12" customHeight="1">
      <c r="A14" s="34"/>
      <c r="B14" s="35"/>
      <c r="C14" s="34"/>
      <c r="D14" s="29" t="s">
        <v>24</v>
      </c>
      <c r="E14" s="34"/>
      <c r="F14" s="34"/>
      <c r="G14" s="34"/>
      <c r="H14" s="34"/>
      <c r="I14" s="29" t="s">
        <v>25</v>
      </c>
      <c r="J14" s="27" t="s">
        <v>26</v>
      </c>
      <c r="K14" s="34"/>
      <c r="L14" s="4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1</v>
      </c>
      <c r="K15" s="34"/>
      <c r="L15" s="44"/>
      <c r="S15" s="34"/>
      <c r="T15" s="34"/>
      <c r="U15" s="34"/>
      <c r="V15" s="34"/>
      <c r="W15" s="34"/>
      <c r="X15" s="34"/>
      <c r="Y15" s="34"/>
      <c r="Z15" s="34"/>
      <c r="AA15" s="34"/>
      <c r="AB15" s="34"/>
      <c r="AC15" s="34"/>
      <c r="AD15" s="34"/>
      <c r="AE15" s="34"/>
    </row>
    <row r="16" spans="1:31" s="2" customFormat="1" ht="7" customHeight="1">
      <c r="A16" s="34"/>
      <c r="B16" s="35"/>
      <c r="C16" s="34"/>
      <c r="D16" s="34"/>
      <c r="E16" s="34"/>
      <c r="F16" s="34"/>
      <c r="G16" s="34"/>
      <c r="H16" s="34"/>
      <c r="I16" s="34"/>
      <c r="J16" s="34"/>
      <c r="K16" s="34"/>
      <c r="L16" s="4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25</v>
      </c>
      <c r="J17" s="30" t="str">
        <f>'Rekapitulace stavby'!AN13</f>
        <v>Vyplň údaj</v>
      </c>
      <c r="K17" s="34"/>
      <c r="L17" s="44"/>
      <c r="S17" s="34"/>
      <c r="T17" s="34"/>
      <c r="U17" s="34"/>
      <c r="V17" s="34"/>
      <c r="W17" s="34"/>
      <c r="X17" s="34"/>
      <c r="Y17" s="34"/>
      <c r="Z17" s="34"/>
      <c r="AA17" s="34"/>
      <c r="AB17" s="34"/>
      <c r="AC17" s="34"/>
      <c r="AD17" s="34"/>
      <c r="AE17" s="34"/>
    </row>
    <row r="18" spans="1:31" s="2" customFormat="1" ht="18" customHeight="1">
      <c r="A18" s="34"/>
      <c r="B18" s="35"/>
      <c r="C18" s="34"/>
      <c r="D18" s="34"/>
      <c r="E18" s="265" t="str">
        <f>'Rekapitulace stavby'!E14</f>
        <v>Vyplň údaj</v>
      </c>
      <c r="F18" s="235"/>
      <c r="G18" s="235"/>
      <c r="H18" s="235"/>
      <c r="I18" s="29" t="s">
        <v>28</v>
      </c>
      <c r="J18" s="30" t="str">
        <f>'Rekapitulace stavby'!AN14</f>
        <v>Vyplň údaj</v>
      </c>
      <c r="K18" s="34"/>
      <c r="L18" s="44"/>
      <c r="S18" s="34"/>
      <c r="T18" s="34"/>
      <c r="U18" s="34"/>
      <c r="V18" s="34"/>
      <c r="W18" s="34"/>
      <c r="X18" s="34"/>
      <c r="Y18" s="34"/>
      <c r="Z18" s="34"/>
      <c r="AA18" s="34"/>
      <c r="AB18" s="34"/>
      <c r="AC18" s="34"/>
      <c r="AD18" s="34"/>
      <c r="AE18" s="34"/>
    </row>
    <row r="19" spans="1:31" s="2" customFormat="1" ht="7" customHeight="1">
      <c r="A19" s="34"/>
      <c r="B19" s="35"/>
      <c r="C19" s="34"/>
      <c r="D19" s="34"/>
      <c r="E19" s="34"/>
      <c r="F19" s="34"/>
      <c r="G19" s="34"/>
      <c r="H19" s="34"/>
      <c r="I19" s="34"/>
      <c r="J19" s="34"/>
      <c r="K19" s="34"/>
      <c r="L19" s="4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25</v>
      </c>
      <c r="J20" s="27" t="s">
        <v>1</v>
      </c>
      <c r="K20" s="34"/>
      <c r="L20" s="44"/>
      <c r="S20" s="34"/>
      <c r="T20" s="34"/>
      <c r="U20" s="34"/>
      <c r="V20" s="34"/>
      <c r="W20" s="34"/>
      <c r="X20" s="34"/>
      <c r="Y20" s="34"/>
      <c r="Z20" s="34"/>
      <c r="AA20" s="34"/>
      <c r="AB20" s="34"/>
      <c r="AC20" s="34"/>
      <c r="AD20" s="34"/>
      <c r="AE20" s="34"/>
    </row>
    <row r="21" spans="1:31" s="2" customFormat="1" ht="18" customHeight="1">
      <c r="A21" s="34"/>
      <c r="B21" s="35"/>
      <c r="C21" s="34"/>
      <c r="D21" s="34"/>
      <c r="E21" s="27" t="s">
        <v>33</v>
      </c>
      <c r="F21" s="34"/>
      <c r="G21" s="34"/>
      <c r="H21" s="34"/>
      <c r="I21" s="29" t="s">
        <v>28</v>
      </c>
      <c r="J21" s="27" t="s">
        <v>1</v>
      </c>
      <c r="K21" s="34"/>
      <c r="L21" s="44"/>
      <c r="S21" s="34"/>
      <c r="T21" s="34"/>
      <c r="U21" s="34"/>
      <c r="V21" s="34"/>
      <c r="W21" s="34"/>
      <c r="X21" s="34"/>
      <c r="Y21" s="34"/>
      <c r="Z21" s="34"/>
      <c r="AA21" s="34"/>
      <c r="AB21" s="34"/>
      <c r="AC21" s="34"/>
      <c r="AD21" s="34"/>
      <c r="AE21" s="34"/>
    </row>
    <row r="22" spans="1:31" s="2" customFormat="1" ht="7" customHeight="1">
      <c r="A22" s="34"/>
      <c r="B22" s="35"/>
      <c r="C22" s="34"/>
      <c r="D22" s="34"/>
      <c r="E22" s="34"/>
      <c r="F22" s="34"/>
      <c r="G22" s="34"/>
      <c r="H22" s="34"/>
      <c r="I22" s="34"/>
      <c r="J22" s="34"/>
      <c r="K22" s="34"/>
      <c r="L22" s="44"/>
      <c r="S22" s="34"/>
      <c r="T22" s="34"/>
      <c r="U22" s="34"/>
      <c r="V22" s="34"/>
      <c r="W22" s="34"/>
      <c r="X22" s="34"/>
      <c r="Y22" s="34"/>
      <c r="Z22" s="34"/>
      <c r="AA22" s="34"/>
      <c r="AB22" s="34"/>
      <c r="AC22" s="34"/>
      <c r="AD22" s="34"/>
      <c r="AE22" s="34"/>
    </row>
    <row r="23" spans="1:31" s="2" customFormat="1" ht="12" customHeight="1">
      <c r="A23" s="34"/>
      <c r="B23" s="35"/>
      <c r="C23" s="34"/>
      <c r="D23" s="29" t="s">
        <v>35</v>
      </c>
      <c r="E23" s="34"/>
      <c r="F23" s="34"/>
      <c r="G23" s="34"/>
      <c r="H23" s="34"/>
      <c r="I23" s="29" t="s">
        <v>25</v>
      </c>
      <c r="J23" s="27" t="str">
        <f>IF('Rekapitulace stavby'!AN19="","",'Rekapitulace stavby'!AN19)</f>
        <v/>
      </c>
      <c r="K23" s="34"/>
      <c r="L23" s="4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44"/>
      <c r="S24" s="34"/>
      <c r="T24" s="34"/>
      <c r="U24" s="34"/>
      <c r="V24" s="34"/>
      <c r="W24" s="34"/>
      <c r="X24" s="34"/>
      <c r="Y24" s="34"/>
      <c r="Z24" s="34"/>
      <c r="AA24" s="34"/>
      <c r="AB24" s="34"/>
      <c r="AC24" s="34"/>
      <c r="AD24" s="34"/>
      <c r="AE24" s="34"/>
    </row>
    <row r="25" spans="1:31" s="2" customFormat="1" ht="7" customHeight="1">
      <c r="A25" s="34"/>
      <c r="B25" s="35"/>
      <c r="C25" s="34"/>
      <c r="D25" s="34"/>
      <c r="E25" s="34"/>
      <c r="F25" s="34"/>
      <c r="G25" s="34"/>
      <c r="H25" s="34"/>
      <c r="I25" s="34"/>
      <c r="J25" s="34"/>
      <c r="K25" s="34"/>
      <c r="L25" s="44"/>
      <c r="S25" s="34"/>
      <c r="T25" s="34"/>
      <c r="U25" s="34"/>
      <c r="V25" s="34"/>
      <c r="W25" s="34"/>
      <c r="X25" s="34"/>
      <c r="Y25" s="34"/>
      <c r="Z25" s="34"/>
      <c r="AA25" s="34"/>
      <c r="AB25" s="34"/>
      <c r="AC25" s="34"/>
      <c r="AD25" s="34"/>
      <c r="AE25" s="34"/>
    </row>
    <row r="26" spans="1:31" s="2" customFormat="1" ht="12" customHeight="1">
      <c r="A26" s="34"/>
      <c r="B26" s="35"/>
      <c r="C26" s="34"/>
      <c r="D26" s="29" t="s">
        <v>37</v>
      </c>
      <c r="E26" s="34"/>
      <c r="F26" s="34"/>
      <c r="G26" s="34"/>
      <c r="H26" s="34"/>
      <c r="I26" s="34"/>
      <c r="J26" s="34"/>
      <c r="K26" s="34"/>
      <c r="L26" s="44"/>
      <c r="S26" s="34"/>
      <c r="T26" s="34"/>
      <c r="U26" s="34"/>
      <c r="V26" s="34"/>
      <c r="W26" s="34"/>
      <c r="X26" s="34"/>
      <c r="Y26" s="34"/>
      <c r="Z26" s="34"/>
      <c r="AA26" s="34"/>
      <c r="AB26" s="34"/>
      <c r="AC26" s="34"/>
      <c r="AD26" s="34"/>
      <c r="AE26" s="34"/>
    </row>
    <row r="27" spans="1:31" s="8" customFormat="1" ht="16.5" customHeight="1">
      <c r="A27" s="96"/>
      <c r="B27" s="97"/>
      <c r="C27" s="96"/>
      <c r="D27" s="96"/>
      <c r="E27" s="239" t="s">
        <v>1</v>
      </c>
      <c r="F27" s="239"/>
      <c r="G27" s="239"/>
      <c r="H27" s="239"/>
      <c r="I27" s="96"/>
      <c r="J27" s="96"/>
      <c r="K27" s="96"/>
      <c r="L27" s="98"/>
      <c r="S27" s="96"/>
      <c r="T27" s="96"/>
      <c r="U27" s="96"/>
      <c r="V27" s="96"/>
      <c r="W27" s="96"/>
      <c r="X27" s="96"/>
      <c r="Y27" s="96"/>
      <c r="Z27" s="96"/>
      <c r="AA27" s="96"/>
      <c r="AB27" s="96"/>
      <c r="AC27" s="96"/>
      <c r="AD27" s="96"/>
      <c r="AE27" s="96"/>
    </row>
    <row r="28" spans="1:31" s="2" customFormat="1" ht="7" customHeight="1">
      <c r="A28" s="34"/>
      <c r="B28" s="35"/>
      <c r="C28" s="34"/>
      <c r="D28" s="34"/>
      <c r="E28" s="34"/>
      <c r="F28" s="34"/>
      <c r="G28" s="34"/>
      <c r="H28" s="34"/>
      <c r="I28" s="34"/>
      <c r="J28" s="34"/>
      <c r="K28" s="34"/>
      <c r="L28" s="44"/>
      <c r="S28" s="34"/>
      <c r="T28" s="34"/>
      <c r="U28" s="34"/>
      <c r="V28" s="34"/>
      <c r="W28" s="34"/>
      <c r="X28" s="34"/>
      <c r="Y28" s="34"/>
      <c r="Z28" s="34"/>
      <c r="AA28" s="34"/>
      <c r="AB28" s="34"/>
      <c r="AC28" s="34"/>
      <c r="AD28" s="34"/>
      <c r="AE28" s="34"/>
    </row>
    <row r="29" spans="1:31" s="2" customFormat="1" ht="7" customHeight="1">
      <c r="A29" s="34"/>
      <c r="B29" s="35"/>
      <c r="C29" s="34"/>
      <c r="D29" s="68"/>
      <c r="E29" s="68"/>
      <c r="F29" s="68"/>
      <c r="G29" s="68"/>
      <c r="H29" s="68"/>
      <c r="I29" s="68"/>
      <c r="J29" s="68"/>
      <c r="K29" s="68"/>
      <c r="L29" s="44"/>
      <c r="S29" s="34"/>
      <c r="T29" s="34"/>
      <c r="U29" s="34"/>
      <c r="V29" s="34"/>
      <c r="W29" s="34"/>
      <c r="X29" s="34"/>
      <c r="Y29" s="34"/>
      <c r="Z29" s="34"/>
      <c r="AA29" s="34"/>
      <c r="AB29" s="34"/>
      <c r="AC29" s="34"/>
      <c r="AD29" s="34"/>
      <c r="AE29" s="34"/>
    </row>
    <row r="30" spans="1:31" s="2" customFormat="1" ht="25.4" customHeight="1">
      <c r="A30" s="34"/>
      <c r="B30" s="35"/>
      <c r="C30" s="34"/>
      <c r="D30" s="99" t="s">
        <v>38</v>
      </c>
      <c r="E30" s="34"/>
      <c r="F30" s="34"/>
      <c r="G30" s="34"/>
      <c r="H30" s="34"/>
      <c r="I30" s="34"/>
      <c r="J30" s="73">
        <f>ROUND(J117,2)</f>
        <v>0</v>
      </c>
      <c r="K30" s="34"/>
      <c r="L30" s="44"/>
      <c r="S30" s="34"/>
      <c r="T30" s="34"/>
      <c r="U30" s="34"/>
      <c r="V30" s="34"/>
      <c r="W30" s="34"/>
      <c r="X30" s="34"/>
      <c r="Y30" s="34"/>
      <c r="Z30" s="34"/>
      <c r="AA30" s="34"/>
      <c r="AB30" s="34"/>
      <c r="AC30" s="34"/>
      <c r="AD30" s="34"/>
      <c r="AE30" s="34"/>
    </row>
    <row r="31" spans="1:31" s="2" customFormat="1" ht="7" customHeight="1">
      <c r="A31" s="34"/>
      <c r="B31" s="35"/>
      <c r="C31" s="34"/>
      <c r="D31" s="68"/>
      <c r="E31" s="68"/>
      <c r="F31" s="68"/>
      <c r="G31" s="68"/>
      <c r="H31" s="68"/>
      <c r="I31" s="68"/>
      <c r="J31" s="68"/>
      <c r="K31" s="68"/>
      <c r="L31" s="44"/>
      <c r="S31" s="34"/>
      <c r="T31" s="34"/>
      <c r="U31" s="34"/>
      <c r="V31" s="34"/>
      <c r="W31" s="34"/>
      <c r="X31" s="34"/>
      <c r="Y31" s="34"/>
      <c r="Z31" s="34"/>
      <c r="AA31" s="34"/>
      <c r="AB31" s="34"/>
      <c r="AC31" s="34"/>
      <c r="AD31" s="34"/>
      <c r="AE31" s="34"/>
    </row>
    <row r="32" spans="1:31" s="2" customFormat="1" ht="14.5" customHeight="1">
      <c r="A32" s="34"/>
      <c r="B32" s="35"/>
      <c r="C32" s="34"/>
      <c r="D32" s="34"/>
      <c r="E32" s="34"/>
      <c r="F32" s="38" t="s">
        <v>40</v>
      </c>
      <c r="G32" s="34"/>
      <c r="H32" s="34"/>
      <c r="I32" s="38" t="s">
        <v>39</v>
      </c>
      <c r="J32" s="38" t="s">
        <v>41</v>
      </c>
      <c r="K32" s="34"/>
      <c r="L32" s="44"/>
      <c r="S32" s="34"/>
      <c r="T32" s="34"/>
      <c r="U32" s="34"/>
      <c r="V32" s="34"/>
      <c r="W32" s="34"/>
      <c r="X32" s="34"/>
      <c r="Y32" s="34"/>
      <c r="Z32" s="34"/>
      <c r="AA32" s="34"/>
      <c r="AB32" s="34"/>
      <c r="AC32" s="34"/>
      <c r="AD32" s="34"/>
      <c r="AE32" s="34"/>
    </row>
    <row r="33" spans="1:31" s="2" customFormat="1" ht="14.5" customHeight="1">
      <c r="A33" s="34"/>
      <c r="B33" s="35"/>
      <c r="C33" s="34"/>
      <c r="D33" s="100" t="s">
        <v>42</v>
      </c>
      <c r="E33" s="29" t="s">
        <v>43</v>
      </c>
      <c r="F33" s="101">
        <f>ROUND((SUM(BE117:BE171)),2)</f>
        <v>0</v>
      </c>
      <c r="G33" s="34"/>
      <c r="H33" s="34"/>
      <c r="I33" s="102">
        <v>0.21</v>
      </c>
      <c r="J33" s="101">
        <f>ROUND(((SUM(BE117:BE171))*I33),2)</f>
        <v>0</v>
      </c>
      <c r="K33" s="34"/>
      <c r="L33" s="44"/>
      <c r="S33" s="34"/>
      <c r="T33" s="34"/>
      <c r="U33" s="34"/>
      <c r="V33" s="34"/>
      <c r="W33" s="34"/>
      <c r="X33" s="34"/>
      <c r="Y33" s="34"/>
      <c r="Z33" s="34"/>
      <c r="AA33" s="34"/>
      <c r="AB33" s="34"/>
      <c r="AC33" s="34"/>
      <c r="AD33" s="34"/>
      <c r="AE33" s="34"/>
    </row>
    <row r="34" spans="1:31" s="2" customFormat="1" ht="14.5" customHeight="1">
      <c r="A34" s="34"/>
      <c r="B34" s="35"/>
      <c r="C34" s="34"/>
      <c r="D34" s="34"/>
      <c r="E34" s="29" t="s">
        <v>44</v>
      </c>
      <c r="F34" s="101">
        <f>ROUND((SUM(BF117:BF171)),2)</f>
        <v>0</v>
      </c>
      <c r="G34" s="34"/>
      <c r="H34" s="34"/>
      <c r="I34" s="102">
        <v>0.15</v>
      </c>
      <c r="J34" s="101">
        <f>ROUND(((SUM(BF117:BF171))*I34),2)</f>
        <v>0</v>
      </c>
      <c r="K34" s="34"/>
      <c r="L34" s="44"/>
      <c r="S34" s="34"/>
      <c r="T34" s="34"/>
      <c r="U34" s="34"/>
      <c r="V34" s="34"/>
      <c r="W34" s="34"/>
      <c r="X34" s="34"/>
      <c r="Y34" s="34"/>
      <c r="Z34" s="34"/>
      <c r="AA34" s="34"/>
      <c r="AB34" s="34"/>
      <c r="AC34" s="34"/>
      <c r="AD34" s="34"/>
      <c r="AE34" s="34"/>
    </row>
    <row r="35" spans="1:31" s="2" customFormat="1" ht="14.5" customHeight="1" hidden="1">
      <c r="A35" s="34"/>
      <c r="B35" s="35"/>
      <c r="C35" s="34"/>
      <c r="D35" s="34"/>
      <c r="E35" s="29" t="s">
        <v>45</v>
      </c>
      <c r="F35" s="101">
        <f>ROUND((SUM(BG117:BG171)),2)</f>
        <v>0</v>
      </c>
      <c r="G35" s="34"/>
      <c r="H35" s="34"/>
      <c r="I35" s="102">
        <v>0.21</v>
      </c>
      <c r="J35" s="101">
        <f>0</f>
        <v>0</v>
      </c>
      <c r="K35" s="34"/>
      <c r="L35" s="44"/>
      <c r="S35" s="34"/>
      <c r="T35" s="34"/>
      <c r="U35" s="34"/>
      <c r="V35" s="34"/>
      <c r="W35" s="34"/>
      <c r="X35" s="34"/>
      <c r="Y35" s="34"/>
      <c r="Z35" s="34"/>
      <c r="AA35" s="34"/>
      <c r="AB35" s="34"/>
      <c r="AC35" s="34"/>
      <c r="AD35" s="34"/>
      <c r="AE35" s="34"/>
    </row>
    <row r="36" spans="1:31" s="2" customFormat="1" ht="14.5" customHeight="1" hidden="1">
      <c r="A36" s="34"/>
      <c r="B36" s="35"/>
      <c r="C36" s="34"/>
      <c r="D36" s="34"/>
      <c r="E36" s="29" t="s">
        <v>46</v>
      </c>
      <c r="F36" s="101">
        <f>ROUND((SUM(BH117:BH171)),2)</f>
        <v>0</v>
      </c>
      <c r="G36" s="34"/>
      <c r="H36" s="34"/>
      <c r="I36" s="102">
        <v>0.15</v>
      </c>
      <c r="J36" s="101">
        <f>0</f>
        <v>0</v>
      </c>
      <c r="K36" s="34"/>
      <c r="L36" s="44"/>
      <c r="S36" s="34"/>
      <c r="T36" s="34"/>
      <c r="U36" s="34"/>
      <c r="V36" s="34"/>
      <c r="W36" s="34"/>
      <c r="X36" s="34"/>
      <c r="Y36" s="34"/>
      <c r="Z36" s="34"/>
      <c r="AA36" s="34"/>
      <c r="AB36" s="34"/>
      <c r="AC36" s="34"/>
      <c r="AD36" s="34"/>
      <c r="AE36" s="34"/>
    </row>
    <row r="37" spans="1:31" s="2" customFormat="1" ht="14.5" customHeight="1" hidden="1">
      <c r="A37" s="34"/>
      <c r="B37" s="35"/>
      <c r="C37" s="34"/>
      <c r="D37" s="34"/>
      <c r="E37" s="29" t="s">
        <v>47</v>
      </c>
      <c r="F37" s="101">
        <f>ROUND((SUM(BI117:BI171)),2)</f>
        <v>0</v>
      </c>
      <c r="G37" s="34"/>
      <c r="H37" s="34"/>
      <c r="I37" s="102">
        <v>0</v>
      </c>
      <c r="J37" s="101">
        <f>0</f>
        <v>0</v>
      </c>
      <c r="K37" s="34"/>
      <c r="L37" s="44"/>
      <c r="S37" s="34"/>
      <c r="T37" s="34"/>
      <c r="U37" s="34"/>
      <c r="V37" s="34"/>
      <c r="W37" s="34"/>
      <c r="X37" s="34"/>
      <c r="Y37" s="34"/>
      <c r="Z37" s="34"/>
      <c r="AA37" s="34"/>
      <c r="AB37" s="34"/>
      <c r="AC37" s="34"/>
      <c r="AD37" s="34"/>
      <c r="AE37" s="34"/>
    </row>
    <row r="38" spans="1:31" s="2" customFormat="1" ht="7" customHeight="1">
      <c r="A38" s="34"/>
      <c r="B38" s="35"/>
      <c r="C38" s="34"/>
      <c r="D38" s="34"/>
      <c r="E38" s="34"/>
      <c r="F38" s="34"/>
      <c r="G38" s="34"/>
      <c r="H38" s="34"/>
      <c r="I38" s="34"/>
      <c r="J38" s="34"/>
      <c r="K38" s="34"/>
      <c r="L38" s="44"/>
      <c r="S38" s="34"/>
      <c r="T38" s="34"/>
      <c r="U38" s="34"/>
      <c r="V38" s="34"/>
      <c r="W38" s="34"/>
      <c r="X38" s="34"/>
      <c r="Y38" s="34"/>
      <c r="Z38" s="34"/>
      <c r="AA38" s="34"/>
      <c r="AB38" s="34"/>
      <c r="AC38" s="34"/>
      <c r="AD38" s="34"/>
      <c r="AE38" s="34"/>
    </row>
    <row r="39" spans="1:31" s="2" customFormat="1" ht="25.4" customHeight="1">
      <c r="A39" s="34"/>
      <c r="B39" s="35"/>
      <c r="C39" s="103"/>
      <c r="D39" s="104" t="s">
        <v>48</v>
      </c>
      <c r="E39" s="62"/>
      <c r="F39" s="62"/>
      <c r="G39" s="105" t="s">
        <v>49</v>
      </c>
      <c r="H39" s="106" t="s">
        <v>50</v>
      </c>
      <c r="I39" s="62"/>
      <c r="J39" s="107">
        <f>SUM(J30:J37)</f>
        <v>0</v>
      </c>
      <c r="K39" s="108"/>
      <c r="L39" s="44"/>
      <c r="S39" s="34"/>
      <c r="T39" s="34"/>
      <c r="U39" s="34"/>
      <c r="V39" s="34"/>
      <c r="W39" s="34"/>
      <c r="X39" s="34"/>
      <c r="Y39" s="34"/>
      <c r="Z39" s="34"/>
      <c r="AA39" s="34"/>
      <c r="AB39" s="34"/>
      <c r="AC39" s="34"/>
      <c r="AD39" s="34"/>
      <c r="AE39" s="34"/>
    </row>
    <row r="40" spans="1:31" s="2" customFormat="1" ht="14.5" customHeight="1">
      <c r="A40" s="34"/>
      <c r="B40" s="35"/>
      <c r="C40" s="34"/>
      <c r="D40" s="34"/>
      <c r="E40" s="34"/>
      <c r="F40" s="34"/>
      <c r="G40" s="34"/>
      <c r="H40" s="34"/>
      <c r="I40" s="34"/>
      <c r="J40" s="34"/>
      <c r="K40" s="34"/>
      <c r="L40" s="44"/>
      <c r="S40" s="34"/>
      <c r="T40" s="34"/>
      <c r="U40" s="34"/>
      <c r="V40" s="34"/>
      <c r="W40" s="34"/>
      <c r="X40" s="34"/>
      <c r="Y40" s="34"/>
      <c r="Z40" s="34"/>
      <c r="AA40" s="34"/>
      <c r="AB40" s="34"/>
      <c r="AC40" s="34"/>
      <c r="AD40" s="34"/>
      <c r="AE40" s="34"/>
    </row>
    <row r="41" spans="2:12" s="1" customFormat="1" ht="14.5" customHeight="1">
      <c r="B41" s="22"/>
      <c r="L41" s="22"/>
    </row>
    <row r="42" spans="2:12" s="1" customFormat="1" ht="14.5" customHeight="1">
      <c r="B42" s="22"/>
      <c r="L42" s="22"/>
    </row>
    <row r="43" spans="2:12" s="1" customFormat="1" ht="14.5" customHeight="1">
      <c r="B43" s="22"/>
      <c r="L43" s="22"/>
    </row>
    <row r="44" spans="2:12" s="1" customFormat="1" ht="14.5" customHeight="1">
      <c r="B44" s="22"/>
      <c r="L44" s="22"/>
    </row>
    <row r="45" spans="2:12" s="1" customFormat="1" ht="14.5" customHeight="1">
      <c r="B45" s="22"/>
      <c r="L45" s="22"/>
    </row>
    <row r="46" spans="2:12" s="1" customFormat="1" ht="14.5" customHeight="1">
      <c r="B46" s="22"/>
      <c r="L46" s="22"/>
    </row>
    <row r="47" spans="2:12" s="1" customFormat="1" ht="14.5" customHeight="1">
      <c r="B47" s="22"/>
      <c r="L47" s="22"/>
    </row>
    <row r="48" spans="2:12" s="1" customFormat="1" ht="14.5" customHeight="1">
      <c r="B48" s="22"/>
      <c r="L48" s="22"/>
    </row>
    <row r="49" spans="2:12" s="1" customFormat="1" ht="14.5" customHeight="1">
      <c r="B49" s="22"/>
      <c r="L49" s="22"/>
    </row>
    <row r="50" spans="2:12" s="2" customFormat="1" ht="14.5" customHeight="1">
      <c r="B50" s="44"/>
      <c r="D50" s="45" t="s">
        <v>51</v>
      </c>
      <c r="E50" s="46"/>
      <c r="F50" s="46"/>
      <c r="G50" s="45" t="s">
        <v>52</v>
      </c>
      <c r="H50" s="46"/>
      <c r="I50" s="46"/>
      <c r="J50" s="46"/>
      <c r="K50" s="46"/>
      <c r="L50" s="44"/>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5">
      <c r="A61" s="34"/>
      <c r="B61" s="35"/>
      <c r="C61" s="34"/>
      <c r="D61" s="47" t="s">
        <v>53</v>
      </c>
      <c r="E61" s="37"/>
      <c r="F61" s="109" t="s">
        <v>54</v>
      </c>
      <c r="G61" s="47" t="s">
        <v>53</v>
      </c>
      <c r="H61" s="37"/>
      <c r="I61" s="37"/>
      <c r="J61" s="110" t="s">
        <v>54</v>
      </c>
      <c r="K61" s="37"/>
      <c r="L61" s="44"/>
      <c r="S61" s="34"/>
      <c r="T61" s="34"/>
      <c r="U61" s="34"/>
      <c r="V61" s="34"/>
      <c r="W61" s="34"/>
      <c r="X61" s="34"/>
      <c r="Y61" s="34"/>
      <c r="Z61" s="34"/>
      <c r="AA61" s="34"/>
      <c r="AB61" s="34"/>
      <c r="AC61" s="34"/>
      <c r="AD61" s="34"/>
      <c r="AE61" s="34"/>
    </row>
    <row r="62" spans="2:12" ht="12">
      <c r="B62" s="22"/>
      <c r="L62" s="22"/>
    </row>
    <row r="63" spans="2:12" ht="12">
      <c r="B63" s="22"/>
      <c r="L63" s="22"/>
    </row>
    <row r="64" spans="2:12" ht="12">
      <c r="B64" s="22"/>
      <c r="L64" s="22"/>
    </row>
    <row r="65" spans="1:31" s="2" customFormat="1" ht="13">
      <c r="A65" s="34"/>
      <c r="B65" s="35"/>
      <c r="C65" s="34"/>
      <c r="D65" s="45" t="s">
        <v>55</v>
      </c>
      <c r="E65" s="48"/>
      <c r="F65" s="48"/>
      <c r="G65" s="45" t="s">
        <v>56</v>
      </c>
      <c r="H65" s="48"/>
      <c r="I65" s="48"/>
      <c r="J65" s="48"/>
      <c r="K65" s="48"/>
      <c r="L65" s="44"/>
      <c r="S65" s="34"/>
      <c r="T65" s="34"/>
      <c r="U65" s="34"/>
      <c r="V65" s="34"/>
      <c r="W65" s="34"/>
      <c r="X65" s="34"/>
      <c r="Y65" s="34"/>
      <c r="Z65" s="34"/>
      <c r="AA65" s="34"/>
      <c r="AB65" s="34"/>
      <c r="AC65" s="34"/>
      <c r="AD65" s="34"/>
      <c r="AE65" s="34"/>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5">
      <c r="A76" s="34"/>
      <c r="B76" s="35"/>
      <c r="C76" s="34"/>
      <c r="D76" s="47" t="s">
        <v>53</v>
      </c>
      <c r="E76" s="37"/>
      <c r="F76" s="109" t="s">
        <v>54</v>
      </c>
      <c r="G76" s="47" t="s">
        <v>53</v>
      </c>
      <c r="H76" s="37"/>
      <c r="I76" s="37"/>
      <c r="J76" s="110" t="s">
        <v>54</v>
      </c>
      <c r="K76" s="37"/>
      <c r="L76" s="44"/>
      <c r="S76" s="34"/>
      <c r="T76" s="34"/>
      <c r="U76" s="34"/>
      <c r="V76" s="34"/>
      <c r="W76" s="34"/>
      <c r="X76" s="34"/>
      <c r="Y76" s="34"/>
      <c r="Z76" s="34"/>
      <c r="AA76" s="34"/>
      <c r="AB76" s="34"/>
      <c r="AC76" s="34"/>
      <c r="AD76" s="34"/>
      <c r="AE76" s="34"/>
    </row>
    <row r="77" spans="1:31" s="2" customFormat="1" ht="14.5" customHeight="1">
      <c r="A77" s="34"/>
      <c r="B77" s="49"/>
      <c r="C77" s="50"/>
      <c r="D77" s="50"/>
      <c r="E77" s="50"/>
      <c r="F77" s="50"/>
      <c r="G77" s="50"/>
      <c r="H77" s="50"/>
      <c r="I77" s="50"/>
      <c r="J77" s="50"/>
      <c r="K77" s="50"/>
      <c r="L77" s="44"/>
      <c r="S77" s="34"/>
      <c r="T77" s="34"/>
      <c r="U77" s="34"/>
      <c r="V77" s="34"/>
      <c r="W77" s="34"/>
      <c r="X77" s="34"/>
      <c r="Y77" s="34"/>
      <c r="Z77" s="34"/>
      <c r="AA77" s="34"/>
      <c r="AB77" s="34"/>
      <c r="AC77" s="34"/>
      <c r="AD77" s="34"/>
      <c r="AE77" s="34"/>
    </row>
    <row r="81" spans="1:31" s="2" customFormat="1" ht="7" customHeight="1">
      <c r="A81" s="34"/>
      <c r="B81" s="51"/>
      <c r="C81" s="52"/>
      <c r="D81" s="52"/>
      <c r="E81" s="52"/>
      <c r="F81" s="52"/>
      <c r="G81" s="52"/>
      <c r="H81" s="52"/>
      <c r="I81" s="52"/>
      <c r="J81" s="52"/>
      <c r="K81" s="52"/>
      <c r="L81" s="44"/>
      <c r="S81" s="34"/>
      <c r="T81" s="34"/>
      <c r="U81" s="34"/>
      <c r="V81" s="34"/>
      <c r="W81" s="34"/>
      <c r="X81" s="34"/>
      <c r="Y81" s="34"/>
      <c r="Z81" s="34"/>
      <c r="AA81" s="34"/>
      <c r="AB81" s="34"/>
      <c r="AC81" s="34"/>
      <c r="AD81" s="34"/>
      <c r="AE81" s="34"/>
    </row>
    <row r="82" spans="1:31" s="2" customFormat="1" ht="25" customHeight="1">
      <c r="A82" s="34"/>
      <c r="B82" s="35"/>
      <c r="C82" s="23" t="s">
        <v>106</v>
      </c>
      <c r="D82" s="34"/>
      <c r="E82" s="34"/>
      <c r="F82" s="34"/>
      <c r="G82" s="34"/>
      <c r="H82" s="34"/>
      <c r="I82" s="34"/>
      <c r="J82" s="34"/>
      <c r="K82" s="34"/>
      <c r="L82" s="44"/>
      <c r="S82" s="34"/>
      <c r="T82" s="34"/>
      <c r="U82" s="34"/>
      <c r="V82" s="34"/>
      <c r="W82" s="34"/>
      <c r="X82" s="34"/>
      <c r="Y82" s="34"/>
      <c r="Z82" s="34"/>
      <c r="AA82" s="34"/>
      <c r="AB82" s="34"/>
      <c r="AC82" s="34"/>
      <c r="AD82" s="34"/>
      <c r="AE82" s="34"/>
    </row>
    <row r="83" spans="1:31" s="2" customFormat="1" ht="7" customHeight="1">
      <c r="A83" s="34"/>
      <c r="B83" s="35"/>
      <c r="C83" s="34"/>
      <c r="D83" s="34"/>
      <c r="E83" s="34"/>
      <c r="F83" s="34"/>
      <c r="G83" s="34"/>
      <c r="H83" s="34"/>
      <c r="I83" s="34"/>
      <c r="J83" s="34"/>
      <c r="K83" s="34"/>
      <c r="L83" s="44"/>
      <c r="S83" s="34"/>
      <c r="T83" s="34"/>
      <c r="U83" s="34"/>
      <c r="V83" s="34"/>
      <c r="W83" s="34"/>
      <c r="X83" s="34"/>
      <c r="Y83" s="34"/>
      <c r="Z83" s="34"/>
      <c r="AA83" s="34"/>
      <c r="AB83" s="34"/>
      <c r="AC83" s="34"/>
      <c r="AD83" s="34"/>
      <c r="AE83" s="34"/>
    </row>
    <row r="84" spans="1:31" s="2" customFormat="1" ht="12" customHeight="1">
      <c r="A84" s="34"/>
      <c r="B84" s="35"/>
      <c r="C84" s="29" t="s">
        <v>16</v>
      </c>
      <c r="D84" s="34"/>
      <c r="E84" s="34"/>
      <c r="F84" s="34"/>
      <c r="G84" s="34"/>
      <c r="H84" s="34"/>
      <c r="I84" s="34"/>
      <c r="J84" s="34"/>
      <c r="K84" s="34"/>
      <c r="L84" s="44"/>
      <c r="S84" s="34"/>
      <c r="T84" s="34"/>
      <c r="U84" s="34"/>
      <c r="V84" s="34"/>
      <c r="W84" s="34"/>
      <c r="X84" s="34"/>
      <c r="Y84" s="34"/>
      <c r="Z84" s="34"/>
      <c r="AA84" s="34"/>
      <c r="AB84" s="34"/>
      <c r="AC84" s="34"/>
      <c r="AD84" s="34"/>
      <c r="AE84" s="34"/>
    </row>
    <row r="85" spans="1:31" s="2" customFormat="1" ht="16.5" customHeight="1">
      <c r="A85" s="34"/>
      <c r="B85" s="35"/>
      <c r="C85" s="34"/>
      <c r="D85" s="34"/>
      <c r="E85" s="263" t="str">
        <f>E7</f>
        <v>Rekonstrukce komunikace, parkovacích ploch a chodníku ulice Šafaříkova v Sezimově Ústí</v>
      </c>
      <c r="F85" s="264"/>
      <c r="G85" s="264"/>
      <c r="H85" s="264"/>
      <c r="I85" s="34"/>
      <c r="J85" s="34"/>
      <c r="K85" s="34"/>
      <c r="L85" s="44"/>
      <c r="S85" s="34"/>
      <c r="T85" s="34"/>
      <c r="U85" s="34"/>
      <c r="V85" s="34"/>
      <c r="W85" s="34"/>
      <c r="X85" s="34"/>
      <c r="Y85" s="34"/>
      <c r="Z85" s="34"/>
      <c r="AA85" s="34"/>
      <c r="AB85" s="34"/>
      <c r="AC85" s="34"/>
      <c r="AD85" s="34"/>
      <c r="AE85" s="34"/>
    </row>
    <row r="86" spans="1:31" s="2" customFormat="1" ht="12" customHeight="1">
      <c r="A86" s="34"/>
      <c r="B86" s="35"/>
      <c r="C86" s="29" t="s">
        <v>104</v>
      </c>
      <c r="D86" s="34"/>
      <c r="E86" s="34"/>
      <c r="F86" s="34"/>
      <c r="G86" s="34"/>
      <c r="H86" s="34"/>
      <c r="I86" s="34"/>
      <c r="J86" s="34"/>
      <c r="K86" s="34"/>
      <c r="L86" s="44"/>
      <c r="S86" s="34"/>
      <c r="T86" s="34"/>
      <c r="U86" s="34"/>
      <c r="V86" s="34"/>
      <c r="W86" s="34"/>
      <c r="X86" s="34"/>
      <c r="Y86" s="34"/>
      <c r="Z86" s="34"/>
      <c r="AA86" s="34"/>
      <c r="AB86" s="34"/>
      <c r="AC86" s="34"/>
      <c r="AD86" s="34"/>
      <c r="AE86" s="34"/>
    </row>
    <row r="87" spans="1:31" s="2" customFormat="1" ht="16.5" customHeight="1">
      <c r="A87" s="34"/>
      <c r="B87" s="35"/>
      <c r="C87" s="34"/>
      <c r="D87" s="34"/>
      <c r="E87" s="253" t="str">
        <f>E9</f>
        <v>02 - Ostatní a vedlejší náklady</v>
      </c>
      <c r="F87" s="262"/>
      <c r="G87" s="262"/>
      <c r="H87" s="262"/>
      <c r="I87" s="34"/>
      <c r="J87" s="34"/>
      <c r="K87" s="34"/>
      <c r="L87" s="44"/>
      <c r="S87" s="34"/>
      <c r="T87" s="34"/>
      <c r="U87" s="34"/>
      <c r="V87" s="34"/>
      <c r="W87" s="34"/>
      <c r="X87" s="34"/>
      <c r="Y87" s="34"/>
      <c r="Z87" s="34"/>
      <c r="AA87" s="34"/>
      <c r="AB87" s="34"/>
      <c r="AC87" s="34"/>
      <c r="AD87" s="34"/>
      <c r="AE87" s="34"/>
    </row>
    <row r="88" spans="1:31" s="2" customFormat="1" ht="7" customHeight="1">
      <c r="A88" s="34"/>
      <c r="B88" s="35"/>
      <c r="C88" s="34"/>
      <c r="D88" s="34"/>
      <c r="E88" s="34"/>
      <c r="F88" s="34"/>
      <c r="G88" s="34"/>
      <c r="H88" s="34"/>
      <c r="I88" s="34"/>
      <c r="J88" s="34"/>
      <c r="K88" s="34"/>
      <c r="L88" s="44"/>
      <c r="S88" s="34"/>
      <c r="T88" s="34"/>
      <c r="U88" s="34"/>
      <c r="V88" s="34"/>
      <c r="W88" s="34"/>
      <c r="X88" s="34"/>
      <c r="Y88" s="34"/>
      <c r="Z88" s="34"/>
      <c r="AA88" s="34"/>
      <c r="AB88" s="34"/>
      <c r="AC88" s="34"/>
      <c r="AD88" s="34"/>
      <c r="AE88" s="34"/>
    </row>
    <row r="89" spans="1:31" s="2" customFormat="1" ht="12" customHeight="1">
      <c r="A89" s="34"/>
      <c r="B89" s="35"/>
      <c r="C89" s="29" t="s">
        <v>20</v>
      </c>
      <c r="D89" s="34"/>
      <c r="E89" s="34"/>
      <c r="F89" s="27" t="str">
        <f>F12</f>
        <v>Sezimovo Ústí</v>
      </c>
      <c r="G89" s="34"/>
      <c r="H89" s="34"/>
      <c r="I89" s="29" t="s">
        <v>22</v>
      </c>
      <c r="J89" s="57" t="str">
        <f>IF(J12="","",J12)</f>
        <v>6. 1. 2021</v>
      </c>
      <c r="K89" s="34"/>
      <c r="L89" s="44"/>
      <c r="S89" s="34"/>
      <c r="T89" s="34"/>
      <c r="U89" s="34"/>
      <c r="V89" s="34"/>
      <c r="W89" s="34"/>
      <c r="X89" s="34"/>
      <c r="Y89" s="34"/>
      <c r="Z89" s="34"/>
      <c r="AA89" s="34"/>
      <c r="AB89" s="34"/>
      <c r="AC89" s="34"/>
      <c r="AD89" s="34"/>
      <c r="AE89" s="34"/>
    </row>
    <row r="90" spans="1:31" s="2" customFormat="1" ht="7" customHeight="1">
      <c r="A90" s="34"/>
      <c r="B90" s="35"/>
      <c r="C90" s="34"/>
      <c r="D90" s="34"/>
      <c r="E90" s="34"/>
      <c r="F90" s="34"/>
      <c r="G90" s="34"/>
      <c r="H90" s="34"/>
      <c r="I90" s="34"/>
      <c r="J90" s="34"/>
      <c r="K90" s="34"/>
      <c r="L90" s="44"/>
      <c r="S90" s="34"/>
      <c r="T90" s="34"/>
      <c r="U90" s="34"/>
      <c r="V90" s="34"/>
      <c r="W90" s="34"/>
      <c r="X90" s="34"/>
      <c r="Y90" s="34"/>
      <c r="Z90" s="34"/>
      <c r="AA90" s="34"/>
      <c r="AB90" s="34"/>
      <c r="AC90" s="34"/>
      <c r="AD90" s="34"/>
      <c r="AE90" s="34"/>
    </row>
    <row r="91" spans="1:31" s="2" customFormat="1" ht="15.25" customHeight="1">
      <c r="A91" s="34"/>
      <c r="B91" s="35"/>
      <c r="C91" s="29" t="s">
        <v>24</v>
      </c>
      <c r="D91" s="34"/>
      <c r="E91" s="34"/>
      <c r="F91" s="27" t="str">
        <f>E15</f>
        <v>Město Sezimovo Ústí</v>
      </c>
      <c r="G91" s="34"/>
      <c r="H91" s="34"/>
      <c r="I91" s="29" t="s">
        <v>31</v>
      </c>
      <c r="J91" s="32" t="str">
        <f>E21</f>
        <v>WAY project s.r.o.</v>
      </c>
      <c r="K91" s="34"/>
      <c r="L91" s="44"/>
      <c r="S91" s="34"/>
      <c r="T91" s="34"/>
      <c r="U91" s="34"/>
      <c r="V91" s="34"/>
      <c r="W91" s="34"/>
      <c r="X91" s="34"/>
      <c r="Y91" s="34"/>
      <c r="Z91" s="34"/>
      <c r="AA91" s="34"/>
      <c r="AB91" s="34"/>
      <c r="AC91" s="34"/>
      <c r="AD91" s="34"/>
      <c r="AE91" s="34"/>
    </row>
    <row r="92" spans="1:31" s="2" customFormat="1" ht="15.25" customHeight="1">
      <c r="A92" s="34"/>
      <c r="B92" s="35"/>
      <c r="C92" s="29" t="s">
        <v>29</v>
      </c>
      <c r="D92" s="34"/>
      <c r="E92" s="34"/>
      <c r="F92" s="27" t="str">
        <f>IF(E18="","",E18)</f>
        <v>Vyplň údaj</v>
      </c>
      <c r="G92" s="34"/>
      <c r="H92" s="34"/>
      <c r="I92" s="29" t="s">
        <v>35</v>
      </c>
      <c r="J92" s="32" t="str">
        <f>E24</f>
        <v xml:space="preserve"> </v>
      </c>
      <c r="K92" s="34"/>
      <c r="L92" s="44"/>
      <c r="S92" s="34"/>
      <c r="T92" s="34"/>
      <c r="U92" s="34"/>
      <c r="V92" s="34"/>
      <c r="W92" s="34"/>
      <c r="X92" s="34"/>
      <c r="Y92" s="34"/>
      <c r="Z92" s="34"/>
      <c r="AA92" s="34"/>
      <c r="AB92" s="34"/>
      <c r="AC92" s="34"/>
      <c r="AD92" s="34"/>
      <c r="AE92" s="34"/>
    </row>
    <row r="93" spans="1:31" s="2" customFormat="1" ht="10.4" customHeight="1">
      <c r="A93" s="34"/>
      <c r="B93" s="35"/>
      <c r="C93" s="34"/>
      <c r="D93" s="34"/>
      <c r="E93" s="34"/>
      <c r="F93" s="34"/>
      <c r="G93" s="34"/>
      <c r="H93" s="34"/>
      <c r="I93" s="34"/>
      <c r="J93" s="34"/>
      <c r="K93" s="34"/>
      <c r="L93" s="44"/>
      <c r="S93" s="34"/>
      <c r="T93" s="34"/>
      <c r="U93" s="34"/>
      <c r="V93" s="34"/>
      <c r="W93" s="34"/>
      <c r="X93" s="34"/>
      <c r="Y93" s="34"/>
      <c r="Z93" s="34"/>
      <c r="AA93" s="34"/>
      <c r="AB93" s="34"/>
      <c r="AC93" s="34"/>
      <c r="AD93" s="34"/>
      <c r="AE93" s="34"/>
    </row>
    <row r="94" spans="1:31" s="2" customFormat="1" ht="29.25" customHeight="1">
      <c r="A94" s="34"/>
      <c r="B94" s="35"/>
      <c r="C94" s="111" t="s">
        <v>107</v>
      </c>
      <c r="D94" s="103"/>
      <c r="E94" s="103"/>
      <c r="F94" s="103"/>
      <c r="G94" s="103"/>
      <c r="H94" s="103"/>
      <c r="I94" s="103"/>
      <c r="J94" s="112" t="s">
        <v>108</v>
      </c>
      <c r="K94" s="103"/>
      <c r="L94" s="44"/>
      <c r="S94" s="34"/>
      <c r="T94" s="34"/>
      <c r="U94" s="34"/>
      <c r="V94" s="34"/>
      <c r="W94" s="34"/>
      <c r="X94" s="34"/>
      <c r="Y94" s="34"/>
      <c r="Z94" s="34"/>
      <c r="AA94" s="34"/>
      <c r="AB94" s="34"/>
      <c r="AC94" s="34"/>
      <c r="AD94" s="34"/>
      <c r="AE94" s="34"/>
    </row>
    <row r="95" spans="1:31" s="2" customFormat="1" ht="10.4" customHeight="1">
      <c r="A95" s="34"/>
      <c r="B95" s="35"/>
      <c r="C95" s="34"/>
      <c r="D95" s="34"/>
      <c r="E95" s="34"/>
      <c r="F95" s="34"/>
      <c r="G95" s="34"/>
      <c r="H95" s="34"/>
      <c r="I95" s="34"/>
      <c r="J95" s="34"/>
      <c r="K95" s="34"/>
      <c r="L95" s="44"/>
      <c r="S95" s="34"/>
      <c r="T95" s="34"/>
      <c r="U95" s="34"/>
      <c r="V95" s="34"/>
      <c r="W95" s="34"/>
      <c r="X95" s="34"/>
      <c r="Y95" s="34"/>
      <c r="Z95" s="34"/>
      <c r="AA95" s="34"/>
      <c r="AB95" s="34"/>
      <c r="AC95" s="34"/>
      <c r="AD95" s="34"/>
      <c r="AE95" s="34"/>
    </row>
    <row r="96" spans="1:47" s="2" customFormat="1" ht="22.9" customHeight="1">
      <c r="A96" s="34"/>
      <c r="B96" s="35"/>
      <c r="C96" s="113" t="s">
        <v>109</v>
      </c>
      <c r="D96" s="34"/>
      <c r="E96" s="34"/>
      <c r="F96" s="34"/>
      <c r="G96" s="34"/>
      <c r="H96" s="34"/>
      <c r="I96" s="34"/>
      <c r="J96" s="73">
        <f>J117</f>
        <v>0</v>
      </c>
      <c r="K96" s="34"/>
      <c r="L96" s="44"/>
      <c r="S96" s="34"/>
      <c r="T96" s="34"/>
      <c r="U96" s="34"/>
      <c r="V96" s="34"/>
      <c r="W96" s="34"/>
      <c r="X96" s="34"/>
      <c r="Y96" s="34"/>
      <c r="Z96" s="34"/>
      <c r="AA96" s="34"/>
      <c r="AB96" s="34"/>
      <c r="AC96" s="34"/>
      <c r="AD96" s="34"/>
      <c r="AE96" s="34"/>
      <c r="AU96" s="19" t="s">
        <v>110</v>
      </c>
    </row>
    <row r="97" spans="2:12" s="9" customFormat="1" ht="25" customHeight="1">
      <c r="B97" s="114"/>
      <c r="D97" s="115" t="s">
        <v>111</v>
      </c>
      <c r="E97" s="116"/>
      <c r="F97" s="116"/>
      <c r="G97" s="116"/>
      <c r="H97" s="116"/>
      <c r="I97" s="116"/>
      <c r="J97" s="117">
        <f>J118</f>
        <v>0</v>
      </c>
      <c r="L97" s="114"/>
    </row>
    <row r="98" spans="1:31" s="2" customFormat="1" ht="21.75" customHeight="1">
      <c r="A98" s="34"/>
      <c r="B98" s="35"/>
      <c r="C98" s="34"/>
      <c r="D98" s="34"/>
      <c r="E98" s="34"/>
      <c r="F98" s="34"/>
      <c r="G98" s="34"/>
      <c r="H98" s="34"/>
      <c r="I98" s="34"/>
      <c r="J98" s="34"/>
      <c r="K98" s="34"/>
      <c r="L98" s="44"/>
      <c r="S98" s="34"/>
      <c r="T98" s="34"/>
      <c r="U98" s="34"/>
      <c r="V98" s="34"/>
      <c r="W98" s="34"/>
      <c r="X98" s="34"/>
      <c r="Y98" s="34"/>
      <c r="Z98" s="34"/>
      <c r="AA98" s="34"/>
      <c r="AB98" s="34"/>
      <c r="AC98" s="34"/>
      <c r="AD98" s="34"/>
      <c r="AE98" s="34"/>
    </row>
    <row r="99" spans="1:31" s="2" customFormat="1" ht="7" customHeight="1">
      <c r="A99" s="34"/>
      <c r="B99" s="49"/>
      <c r="C99" s="50"/>
      <c r="D99" s="50"/>
      <c r="E99" s="50"/>
      <c r="F99" s="50"/>
      <c r="G99" s="50"/>
      <c r="H99" s="50"/>
      <c r="I99" s="50"/>
      <c r="J99" s="50"/>
      <c r="K99" s="50"/>
      <c r="L99" s="44"/>
      <c r="S99" s="34"/>
      <c r="T99" s="34"/>
      <c r="U99" s="34"/>
      <c r="V99" s="34"/>
      <c r="W99" s="34"/>
      <c r="X99" s="34"/>
      <c r="Y99" s="34"/>
      <c r="Z99" s="34"/>
      <c r="AA99" s="34"/>
      <c r="AB99" s="34"/>
      <c r="AC99" s="34"/>
      <c r="AD99" s="34"/>
      <c r="AE99" s="34"/>
    </row>
    <row r="103" spans="1:31" s="2" customFormat="1" ht="7" customHeight="1">
      <c r="A103" s="34"/>
      <c r="B103" s="51"/>
      <c r="C103" s="52"/>
      <c r="D103" s="52"/>
      <c r="E103" s="52"/>
      <c r="F103" s="52"/>
      <c r="G103" s="52"/>
      <c r="H103" s="52"/>
      <c r="I103" s="52"/>
      <c r="J103" s="52"/>
      <c r="K103" s="52"/>
      <c r="L103" s="44"/>
      <c r="S103" s="34"/>
      <c r="T103" s="34"/>
      <c r="U103" s="34"/>
      <c r="V103" s="34"/>
      <c r="W103" s="34"/>
      <c r="X103" s="34"/>
      <c r="Y103" s="34"/>
      <c r="Z103" s="34"/>
      <c r="AA103" s="34"/>
      <c r="AB103" s="34"/>
      <c r="AC103" s="34"/>
      <c r="AD103" s="34"/>
      <c r="AE103" s="34"/>
    </row>
    <row r="104" spans="1:31" s="2" customFormat="1" ht="25" customHeight="1">
      <c r="A104" s="34"/>
      <c r="B104" s="35"/>
      <c r="C104" s="23" t="s">
        <v>112</v>
      </c>
      <c r="D104" s="34"/>
      <c r="E104" s="34"/>
      <c r="F104" s="34"/>
      <c r="G104" s="34"/>
      <c r="H104" s="34"/>
      <c r="I104" s="34"/>
      <c r="J104" s="34"/>
      <c r="K104" s="34"/>
      <c r="L104" s="44"/>
      <c r="S104" s="34"/>
      <c r="T104" s="34"/>
      <c r="U104" s="34"/>
      <c r="V104" s="34"/>
      <c r="W104" s="34"/>
      <c r="X104" s="34"/>
      <c r="Y104" s="34"/>
      <c r="Z104" s="34"/>
      <c r="AA104" s="34"/>
      <c r="AB104" s="34"/>
      <c r="AC104" s="34"/>
      <c r="AD104" s="34"/>
      <c r="AE104" s="34"/>
    </row>
    <row r="105" spans="1:31" s="2" customFormat="1" ht="7" customHeight="1">
      <c r="A105" s="34"/>
      <c r="B105" s="35"/>
      <c r="C105" s="34"/>
      <c r="D105" s="34"/>
      <c r="E105" s="34"/>
      <c r="F105" s="34"/>
      <c r="G105" s="34"/>
      <c r="H105" s="34"/>
      <c r="I105" s="34"/>
      <c r="J105" s="34"/>
      <c r="K105" s="34"/>
      <c r="L105" s="44"/>
      <c r="S105" s="34"/>
      <c r="T105" s="34"/>
      <c r="U105" s="34"/>
      <c r="V105" s="34"/>
      <c r="W105" s="34"/>
      <c r="X105" s="34"/>
      <c r="Y105" s="34"/>
      <c r="Z105" s="34"/>
      <c r="AA105" s="34"/>
      <c r="AB105" s="34"/>
      <c r="AC105" s="34"/>
      <c r="AD105" s="34"/>
      <c r="AE105" s="34"/>
    </row>
    <row r="106" spans="1:31" s="2" customFormat="1" ht="12" customHeight="1">
      <c r="A106" s="34"/>
      <c r="B106" s="35"/>
      <c r="C106" s="29" t="s">
        <v>16</v>
      </c>
      <c r="D106" s="34"/>
      <c r="E106" s="34"/>
      <c r="F106" s="34"/>
      <c r="G106" s="34"/>
      <c r="H106" s="34"/>
      <c r="I106" s="34"/>
      <c r="J106" s="34"/>
      <c r="K106" s="34"/>
      <c r="L106" s="44"/>
      <c r="S106" s="34"/>
      <c r="T106" s="34"/>
      <c r="U106" s="34"/>
      <c r="V106" s="34"/>
      <c r="W106" s="34"/>
      <c r="X106" s="34"/>
      <c r="Y106" s="34"/>
      <c r="Z106" s="34"/>
      <c r="AA106" s="34"/>
      <c r="AB106" s="34"/>
      <c r="AC106" s="34"/>
      <c r="AD106" s="34"/>
      <c r="AE106" s="34"/>
    </row>
    <row r="107" spans="1:31" s="2" customFormat="1" ht="16.5" customHeight="1">
      <c r="A107" s="34"/>
      <c r="B107" s="35"/>
      <c r="C107" s="34"/>
      <c r="D107" s="34"/>
      <c r="E107" s="263" t="str">
        <f>E7</f>
        <v>Rekonstrukce komunikace, parkovacích ploch a chodníku ulice Šafaříkova v Sezimově Ústí</v>
      </c>
      <c r="F107" s="264"/>
      <c r="G107" s="264"/>
      <c r="H107" s="264"/>
      <c r="I107" s="34"/>
      <c r="J107" s="34"/>
      <c r="K107" s="34"/>
      <c r="L107" s="44"/>
      <c r="S107" s="34"/>
      <c r="T107" s="34"/>
      <c r="U107" s="34"/>
      <c r="V107" s="34"/>
      <c r="W107" s="34"/>
      <c r="X107" s="34"/>
      <c r="Y107" s="34"/>
      <c r="Z107" s="34"/>
      <c r="AA107" s="34"/>
      <c r="AB107" s="34"/>
      <c r="AC107" s="34"/>
      <c r="AD107" s="34"/>
      <c r="AE107" s="34"/>
    </row>
    <row r="108" spans="1:31" s="2" customFormat="1" ht="12" customHeight="1">
      <c r="A108" s="34"/>
      <c r="B108" s="35"/>
      <c r="C108" s="29" t="s">
        <v>104</v>
      </c>
      <c r="D108" s="34"/>
      <c r="E108" s="34"/>
      <c r="F108" s="34"/>
      <c r="G108" s="34"/>
      <c r="H108" s="34"/>
      <c r="I108" s="34"/>
      <c r="J108" s="34"/>
      <c r="K108" s="34"/>
      <c r="L108" s="44"/>
      <c r="S108" s="34"/>
      <c r="T108" s="34"/>
      <c r="U108" s="34"/>
      <c r="V108" s="34"/>
      <c r="W108" s="34"/>
      <c r="X108" s="34"/>
      <c r="Y108" s="34"/>
      <c r="Z108" s="34"/>
      <c r="AA108" s="34"/>
      <c r="AB108" s="34"/>
      <c r="AC108" s="34"/>
      <c r="AD108" s="34"/>
      <c r="AE108" s="34"/>
    </row>
    <row r="109" spans="1:31" s="2" customFormat="1" ht="16.5" customHeight="1">
      <c r="A109" s="34"/>
      <c r="B109" s="35"/>
      <c r="C109" s="34"/>
      <c r="D109" s="34"/>
      <c r="E109" s="253" t="str">
        <f>E9</f>
        <v>02 - Ostatní a vedlejší náklady</v>
      </c>
      <c r="F109" s="262"/>
      <c r="G109" s="262"/>
      <c r="H109" s="262"/>
      <c r="I109" s="34"/>
      <c r="J109" s="34"/>
      <c r="K109" s="34"/>
      <c r="L109" s="44"/>
      <c r="S109" s="34"/>
      <c r="T109" s="34"/>
      <c r="U109" s="34"/>
      <c r="V109" s="34"/>
      <c r="W109" s="34"/>
      <c r="X109" s="34"/>
      <c r="Y109" s="34"/>
      <c r="Z109" s="34"/>
      <c r="AA109" s="34"/>
      <c r="AB109" s="34"/>
      <c r="AC109" s="34"/>
      <c r="AD109" s="34"/>
      <c r="AE109" s="34"/>
    </row>
    <row r="110" spans="1:31" s="2" customFormat="1" ht="7" customHeight="1">
      <c r="A110" s="34"/>
      <c r="B110" s="35"/>
      <c r="C110" s="34"/>
      <c r="D110" s="34"/>
      <c r="E110" s="34"/>
      <c r="F110" s="34"/>
      <c r="G110" s="34"/>
      <c r="H110" s="34"/>
      <c r="I110" s="34"/>
      <c r="J110" s="34"/>
      <c r="K110" s="34"/>
      <c r="L110" s="44"/>
      <c r="S110" s="34"/>
      <c r="T110" s="34"/>
      <c r="U110" s="34"/>
      <c r="V110" s="34"/>
      <c r="W110" s="34"/>
      <c r="X110" s="34"/>
      <c r="Y110" s="34"/>
      <c r="Z110" s="34"/>
      <c r="AA110" s="34"/>
      <c r="AB110" s="34"/>
      <c r="AC110" s="34"/>
      <c r="AD110" s="34"/>
      <c r="AE110" s="34"/>
    </row>
    <row r="111" spans="1:31" s="2" customFormat="1" ht="12" customHeight="1">
      <c r="A111" s="34"/>
      <c r="B111" s="35"/>
      <c r="C111" s="29" t="s">
        <v>20</v>
      </c>
      <c r="D111" s="34"/>
      <c r="E111" s="34"/>
      <c r="F111" s="27" t="str">
        <f>F12</f>
        <v>Sezimovo Ústí</v>
      </c>
      <c r="G111" s="34"/>
      <c r="H111" s="34"/>
      <c r="I111" s="29" t="s">
        <v>22</v>
      </c>
      <c r="J111" s="57" t="str">
        <f>IF(J12="","",J12)</f>
        <v>6. 1. 2021</v>
      </c>
      <c r="K111" s="34"/>
      <c r="L111" s="44"/>
      <c r="S111" s="34"/>
      <c r="T111" s="34"/>
      <c r="U111" s="34"/>
      <c r="V111" s="34"/>
      <c r="W111" s="34"/>
      <c r="X111" s="34"/>
      <c r="Y111" s="34"/>
      <c r="Z111" s="34"/>
      <c r="AA111" s="34"/>
      <c r="AB111" s="34"/>
      <c r="AC111" s="34"/>
      <c r="AD111" s="34"/>
      <c r="AE111" s="34"/>
    </row>
    <row r="112" spans="1:31" s="2" customFormat="1" ht="7" customHeight="1">
      <c r="A112" s="34"/>
      <c r="B112" s="35"/>
      <c r="C112" s="34"/>
      <c r="D112" s="34"/>
      <c r="E112" s="34"/>
      <c r="F112" s="34"/>
      <c r="G112" s="34"/>
      <c r="H112" s="34"/>
      <c r="I112" s="34"/>
      <c r="J112" s="34"/>
      <c r="K112" s="34"/>
      <c r="L112" s="44"/>
      <c r="S112" s="34"/>
      <c r="T112" s="34"/>
      <c r="U112" s="34"/>
      <c r="V112" s="34"/>
      <c r="W112" s="34"/>
      <c r="X112" s="34"/>
      <c r="Y112" s="34"/>
      <c r="Z112" s="34"/>
      <c r="AA112" s="34"/>
      <c r="AB112" s="34"/>
      <c r="AC112" s="34"/>
      <c r="AD112" s="34"/>
      <c r="AE112" s="34"/>
    </row>
    <row r="113" spans="1:31" s="2" customFormat="1" ht="15.25" customHeight="1">
      <c r="A113" s="34"/>
      <c r="B113" s="35"/>
      <c r="C113" s="29" t="s">
        <v>24</v>
      </c>
      <c r="D113" s="34"/>
      <c r="E113" s="34"/>
      <c r="F113" s="27" t="str">
        <f>E15</f>
        <v>Město Sezimovo Ústí</v>
      </c>
      <c r="G113" s="34"/>
      <c r="H113" s="34"/>
      <c r="I113" s="29" t="s">
        <v>31</v>
      </c>
      <c r="J113" s="32" t="str">
        <f>E21</f>
        <v>WAY project s.r.o.</v>
      </c>
      <c r="K113" s="34"/>
      <c r="L113" s="44"/>
      <c r="S113" s="34"/>
      <c r="T113" s="34"/>
      <c r="U113" s="34"/>
      <c r="V113" s="34"/>
      <c r="W113" s="34"/>
      <c r="X113" s="34"/>
      <c r="Y113" s="34"/>
      <c r="Z113" s="34"/>
      <c r="AA113" s="34"/>
      <c r="AB113" s="34"/>
      <c r="AC113" s="34"/>
      <c r="AD113" s="34"/>
      <c r="AE113" s="34"/>
    </row>
    <row r="114" spans="1:31" s="2" customFormat="1" ht="15.25" customHeight="1">
      <c r="A114" s="34"/>
      <c r="B114" s="35"/>
      <c r="C114" s="29" t="s">
        <v>29</v>
      </c>
      <c r="D114" s="34"/>
      <c r="E114" s="34"/>
      <c r="F114" s="27" t="str">
        <f>IF(E18="","",E18)</f>
        <v>Vyplň údaj</v>
      </c>
      <c r="G114" s="34"/>
      <c r="H114" s="34"/>
      <c r="I114" s="29" t="s">
        <v>35</v>
      </c>
      <c r="J114" s="32" t="str">
        <f>E24</f>
        <v xml:space="preserve"> </v>
      </c>
      <c r="K114" s="34"/>
      <c r="L114" s="44"/>
      <c r="S114" s="34"/>
      <c r="T114" s="34"/>
      <c r="U114" s="34"/>
      <c r="V114" s="34"/>
      <c r="W114" s="34"/>
      <c r="X114" s="34"/>
      <c r="Y114" s="34"/>
      <c r="Z114" s="34"/>
      <c r="AA114" s="34"/>
      <c r="AB114" s="34"/>
      <c r="AC114" s="34"/>
      <c r="AD114" s="34"/>
      <c r="AE114" s="34"/>
    </row>
    <row r="115" spans="1:31" s="2" customFormat="1" ht="10.4" customHeight="1">
      <c r="A115" s="34"/>
      <c r="B115" s="35"/>
      <c r="C115" s="34"/>
      <c r="D115" s="34"/>
      <c r="E115" s="34"/>
      <c r="F115" s="34"/>
      <c r="G115" s="34"/>
      <c r="H115" s="34"/>
      <c r="I115" s="34"/>
      <c r="J115" s="34"/>
      <c r="K115" s="34"/>
      <c r="L115" s="44"/>
      <c r="S115" s="34"/>
      <c r="T115" s="34"/>
      <c r="U115" s="34"/>
      <c r="V115" s="34"/>
      <c r="W115" s="34"/>
      <c r="X115" s="34"/>
      <c r="Y115" s="34"/>
      <c r="Z115" s="34"/>
      <c r="AA115" s="34"/>
      <c r="AB115" s="34"/>
      <c r="AC115" s="34"/>
      <c r="AD115" s="34"/>
      <c r="AE115" s="34"/>
    </row>
    <row r="116" spans="1:31" s="10" customFormat="1" ht="29.25" customHeight="1">
      <c r="A116" s="118"/>
      <c r="B116" s="119"/>
      <c r="C116" s="120" t="s">
        <v>113</v>
      </c>
      <c r="D116" s="121" t="s">
        <v>63</v>
      </c>
      <c r="E116" s="121" t="s">
        <v>59</v>
      </c>
      <c r="F116" s="121" t="s">
        <v>60</v>
      </c>
      <c r="G116" s="121" t="s">
        <v>114</v>
      </c>
      <c r="H116" s="121" t="s">
        <v>115</v>
      </c>
      <c r="I116" s="121" t="s">
        <v>116</v>
      </c>
      <c r="J116" s="121" t="s">
        <v>108</v>
      </c>
      <c r="K116" s="122" t="s">
        <v>117</v>
      </c>
      <c r="L116" s="123"/>
      <c r="M116" s="64" t="s">
        <v>1</v>
      </c>
      <c r="N116" s="65" t="s">
        <v>42</v>
      </c>
      <c r="O116" s="65" t="s">
        <v>118</v>
      </c>
      <c r="P116" s="65" t="s">
        <v>119</v>
      </c>
      <c r="Q116" s="65" t="s">
        <v>120</v>
      </c>
      <c r="R116" s="65" t="s">
        <v>121</v>
      </c>
      <c r="S116" s="65" t="s">
        <v>122</v>
      </c>
      <c r="T116" s="66" t="s">
        <v>123</v>
      </c>
      <c r="U116" s="118"/>
      <c r="V116" s="118"/>
      <c r="W116" s="118"/>
      <c r="X116" s="118"/>
      <c r="Y116" s="118"/>
      <c r="Z116" s="118"/>
      <c r="AA116" s="118"/>
      <c r="AB116" s="118"/>
      <c r="AC116" s="118"/>
      <c r="AD116" s="118"/>
      <c r="AE116" s="118"/>
    </row>
    <row r="117" spans="1:63" s="2" customFormat="1" ht="22.9" customHeight="1">
      <c r="A117" s="34"/>
      <c r="B117" s="35"/>
      <c r="C117" s="71" t="s">
        <v>124</v>
      </c>
      <c r="D117" s="34"/>
      <c r="E117" s="34"/>
      <c r="F117" s="34"/>
      <c r="G117" s="34"/>
      <c r="H117" s="34"/>
      <c r="I117" s="34"/>
      <c r="J117" s="124">
        <f>BK117</f>
        <v>0</v>
      </c>
      <c r="K117" s="34"/>
      <c r="L117" s="35"/>
      <c r="M117" s="67"/>
      <c r="N117" s="58"/>
      <c r="O117" s="68"/>
      <c r="P117" s="125">
        <f>P118</f>
        <v>0</v>
      </c>
      <c r="Q117" s="68"/>
      <c r="R117" s="125">
        <f>R118</f>
        <v>0</v>
      </c>
      <c r="S117" s="68"/>
      <c r="T117" s="126">
        <f>T118</f>
        <v>0</v>
      </c>
      <c r="U117" s="34"/>
      <c r="V117" s="34"/>
      <c r="W117" s="34"/>
      <c r="X117" s="34"/>
      <c r="Y117" s="34"/>
      <c r="Z117" s="34"/>
      <c r="AA117" s="34"/>
      <c r="AB117" s="34"/>
      <c r="AC117" s="34"/>
      <c r="AD117" s="34"/>
      <c r="AE117" s="34"/>
      <c r="AT117" s="19" t="s">
        <v>77</v>
      </c>
      <c r="AU117" s="19" t="s">
        <v>110</v>
      </c>
      <c r="BK117" s="127">
        <f>BK118</f>
        <v>0</v>
      </c>
    </row>
    <row r="118" spans="2:63" s="11" customFormat="1" ht="25.9" customHeight="1">
      <c r="B118" s="128"/>
      <c r="D118" s="129" t="s">
        <v>77</v>
      </c>
      <c r="E118" s="130" t="s">
        <v>125</v>
      </c>
      <c r="F118" s="130" t="s">
        <v>126</v>
      </c>
      <c r="I118" s="131"/>
      <c r="J118" s="132">
        <f>BK118</f>
        <v>0</v>
      </c>
      <c r="L118" s="128"/>
      <c r="M118" s="133"/>
      <c r="N118" s="134"/>
      <c r="O118" s="134"/>
      <c r="P118" s="135">
        <f>SUM(P119:P171)</f>
        <v>0</v>
      </c>
      <c r="Q118" s="134"/>
      <c r="R118" s="135">
        <f>SUM(R119:R171)</f>
        <v>0</v>
      </c>
      <c r="S118" s="134"/>
      <c r="T118" s="136">
        <f>SUM(T119:T171)</f>
        <v>0</v>
      </c>
      <c r="AR118" s="129" t="s">
        <v>127</v>
      </c>
      <c r="AT118" s="137" t="s">
        <v>77</v>
      </c>
      <c r="AU118" s="137" t="s">
        <v>78</v>
      </c>
      <c r="AY118" s="129" t="s">
        <v>128</v>
      </c>
      <c r="BK118" s="138">
        <f>SUM(BK119:BK171)</f>
        <v>0</v>
      </c>
    </row>
    <row r="119" spans="1:65" s="2" customFormat="1" ht="16.5" customHeight="1">
      <c r="A119" s="34"/>
      <c r="B119" s="139"/>
      <c r="C119" s="140" t="s">
        <v>86</v>
      </c>
      <c r="D119" s="140" t="s">
        <v>129</v>
      </c>
      <c r="E119" s="141" t="s">
        <v>130</v>
      </c>
      <c r="F119" s="142" t="s">
        <v>131</v>
      </c>
      <c r="G119" s="143" t="s">
        <v>132</v>
      </c>
      <c r="H119" s="144">
        <v>1</v>
      </c>
      <c r="I119" s="145"/>
      <c r="J119" s="146">
        <f>ROUND(I119*H119,2)</f>
        <v>0</v>
      </c>
      <c r="K119" s="142" t="s">
        <v>133</v>
      </c>
      <c r="L119" s="35"/>
      <c r="M119" s="147" t="s">
        <v>1</v>
      </c>
      <c r="N119" s="148" t="s">
        <v>43</v>
      </c>
      <c r="O119" s="60"/>
      <c r="P119" s="149">
        <f>O119*H119</f>
        <v>0</v>
      </c>
      <c r="Q119" s="149">
        <v>0</v>
      </c>
      <c r="R119" s="149">
        <f>Q119*H119</f>
        <v>0</v>
      </c>
      <c r="S119" s="149">
        <v>0</v>
      </c>
      <c r="T119" s="150">
        <f>S119*H119</f>
        <v>0</v>
      </c>
      <c r="U119" s="34"/>
      <c r="V119" s="34"/>
      <c r="W119" s="34"/>
      <c r="X119" s="34"/>
      <c r="Y119" s="34"/>
      <c r="Z119" s="34"/>
      <c r="AA119" s="34"/>
      <c r="AB119" s="34"/>
      <c r="AC119" s="34"/>
      <c r="AD119" s="34"/>
      <c r="AE119" s="34"/>
      <c r="AR119" s="151" t="s">
        <v>134</v>
      </c>
      <c r="AT119" s="151" t="s">
        <v>129</v>
      </c>
      <c r="AU119" s="151" t="s">
        <v>86</v>
      </c>
      <c r="AY119" s="19" t="s">
        <v>128</v>
      </c>
      <c r="BE119" s="152">
        <f>IF(N119="základní",J119,0)</f>
        <v>0</v>
      </c>
      <c r="BF119" s="152">
        <f>IF(N119="snížená",J119,0)</f>
        <v>0</v>
      </c>
      <c r="BG119" s="152">
        <f>IF(N119="zákl. přenesená",J119,0)</f>
        <v>0</v>
      </c>
      <c r="BH119" s="152">
        <f>IF(N119="sníž. přenesená",J119,0)</f>
        <v>0</v>
      </c>
      <c r="BI119" s="152">
        <f>IF(N119="nulová",J119,0)</f>
        <v>0</v>
      </c>
      <c r="BJ119" s="19" t="s">
        <v>86</v>
      </c>
      <c r="BK119" s="152">
        <f>ROUND(I119*H119,2)</f>
        <v>0</v>
      </c>
      <c r="BL119" s="19" t="s">
        <v>134</v>
      </c>
      <c r="BM119" s="151" t="s">
        <v>135</v>
      </c>
    </row>
    <row r="120" spans="1:47" s="2" customFormat="1" ht="12">
      <c r="A120" s="34"/>
      <c r="B120" s="35"/>
      <c r="C120" s="34"/>
      <c r="D120" s="153" t="s">
        <v>136</v>
      </c>
      <c r="E120" s="34"/>
      <c r="F120" s="154" t="s">
        <v>131</v>
      </c>
      <c r="G120" s="34"/>
      <c r="H120" s="34"/>
      <c r="I120" s="155"/>
      <c r="J120" s="34"/>
      <c r="K120" s="34"/>
      <c r="L120" s="35"/>
      <c r="M120" s="156"/>
      <c r="N120" s="157"/>
      <c r="O120" s="60"/>
      <c r="P120" s="60"/>
      <c r="Q120" s="60"/>
      <c r="R120" s="60"/>
      <c r="S120" s="60"/>
      <c r="T120" s="61"/>
      <c r="U120" s="34"/>
      <c r="V120" s="34"/>
      <c r="W120" s="34"/>
      <c r="X120" s="34"/>
      <c r="Y120" s="34"/>
      <c r="Z120" s="34"/>
      <c r="AA120" s="34"/>
      <c r="AB120" s="34"/>
      <c r="AC120" s="34"/>
      <c r="AD120" s="34"/>
      <c r="AE120" s="34"/>
      <c r="AT120" s="19" t="s">
        <v>136</v>
      </c>
      <c r="AU120" s="19" t="s">
        <v>86</v>
      </c>
    </row>
    <row r="121" spans="2:51" s="12" customFormat="1" ht="12">
      <c r="B121" s="158"/>
      <c r="D121" s="153" t="s">
        <v>137</v>
      </c>
      <c r="E121" s="159" t="s">
        <v>1</v>
      </c>
      <c r="F121" s="160" t="s">
        <v>138</v>
      </c>
      <c r="H121" s="161">
        <v>1</v>
      </c>
      <c r="I121" s="162"/>
      <c r="L121" s="158"/>
      <c r="M121" s="163"/>
      <c r="N121" s="164"/>
      <c r="O121" s="164"/>
      <c r="P121" s="164"/>
      <c r="Q121" s="164"/>
      <c r="R121" s="164"/>
      <c r="S121" s="164"/>
      <c r="T121" s="165"/>
      <c r="AT121" s="159" t="s">
        <v>137</v>
      </c>
      <c r="AU121" s="159" t="s">
        <v>86</v>
      </c>
      <c r="AV121" s="12" t="s">
        <v>88</v>
      </c>
      <c r="AW121" s="12" t="s">
        <v>34</v>
      </c>
      <c r="AX121" s="12" t="s">
        <v>86</v>
      </c>
      <c r="AY121" s="159" t="s">
        <v>128</v>
      </c>
    </row>
    <row r="122" spans="1:65" s="2" customFormat="1" ht="16.5" customHeight="1">
      <c r="A122" s="34"/>
      <c r="B122" s="139"/>
      <c r="C122" s="140" t="s">
        <v>88</v>
      </c>
      <c r="D122" s="140" t="s">
        <v>129</v>
      </c>
      <c r="E122" s="141" t="s">
        <v>139</v>
      </c>
      <c r="F122" s="142" t="s">
        <v>140</v>
      </c>
      <c r="G122" s="143" t="s">
        <v>132</v>
      </c>
      <c r="H122" s="144">
        <v>1</v>
      </c>
      <c r="I122" s="145"/>
      <c r="J122" s="146">
        <f>ROUND(I122*H122,2)</f>
        <v>0</v>
      </c>
      <c r="K122" s="142" t="s">
        <v>1</v>
      </c>
      <c r="L122" s="35"/>
      <c r="M122" s="147" t="s">
        <v>1</v>
      </c>
      <c r="N122" s="148" t="s">
        <v>43</v>
      </c>
      <c r="O122" s="60"/>
      <c r="P122" s="149">
        <f>O122*H122</f>
        <v>0</v>
      </c>
      <c r="Q122" s="149">
        <v>0</v>
      </c>
      <c r="R122" s="149">
        <f>Q122*H122</f>
        <v>0</v>
      </c>
      <c r="S122" s="149">
        <v>0</v>
      </c>
      <c r="T122" s="150">
        <f>S122*H122</f>
        <v>0</v>
      </c>
      <c r="U122" s="34"/>
      <c r="V122" s="34"/>
      <c r="W122" s="34"/>
      <c r="X122" s="34"/>
      <c r="Y122" s="34"/>
      <c r="Z122" s="34"/>
      <c r="AA122" s="34"/>
      <c r="AB122" s="34"/>
      <c r="AC122" s="34"/>
      <c r="AD122" s="34"/>
      <c r="AE122" s="34"/>
      <c r="AR122" s="151" t="s">
        <v>134</v>
      </c>
      <c r="AT122" s="151" t="s">
        <v>129</v>
      </c>
      <c r="AU122" s="151" t="s">
        <v>86</v>
      </c>
      <c r="AY122" s="19" t="s">
        <v>128</v>
      </c>
      <c r="BE122" s="152">
        <f>IF(N122="základní",J122,0)</f>
        <v>0</v>
      </c>
      <c r="BF122" s="152">
        <f>IF(N122="snížená",J122,0)</f>
        <v>0</v>
      </c>
      <c r="BG122" s="152">
        <f>IF(N122="zákl. přenesená",J122,0)</f>
        <v>0</v>
      </c>
      <c r="BH122" s="152">
        <f>IF(N122="sníž. přenesená",J122,0)</f>
        <v>0</v>
      </c>
      <c r="BI122" s="152">
        <f>IF(N122="nulová",J122,0)</f>
        <v>0</v>
      </c>
      <c r="BJ122" s="19" t="s">
        <v>86</v>
      </c>
      <c r="BK122" s="152">
        <f>ROUND(I122*H122,2)</f>
        <v>0</v>
      </c>
      <c r="BL122" s="19" t="s">
        <v>134</v>
      </c>
      <c r="BM122" s="151" t="s">
        <v>141</v>
      </c>
    </row>
    <row r="123" spans="1:47" s="2" customFormat="1" ht="12">
      <c r="A123" s="34"/>
      <c r="B123" s="35"/>
      <c r="C123" s="34"/>
      <c r="D123" s="153" t="s">
        <v>136</v>
      </c>
      <c r="E123" s="34"/>
      <c r="F123" s="154" t="s">
        <v>140</v>
      </c>
      <c r="G123" s="34"/>
      <c r="H123" s="34"/>
      <c r="I123" s="155"/>
      <c r="J123" s="34"/>
      <c r="K123" s="34"/>
      <c r="L123" s="35"/>
      <c r="M123" s="156"/>
      <c r="N123" s="157"/>
      <c r="O123" s="60"/>
      <c r="P123" s="60"/>
      <c r="Q123" s="60"/>
      <c r="R123" s="60"/>
      <c r="S123" s="60"/>
      <c r="T123" s="61"/>
      <c r="U123" s="34"/>
      <c r="V123" s="34"/>
      <c r="W123" s="34"/>
      <c r="X123" s="34"/>
      <c r="Y123" s="34"/>
      <c r="Z123" s="34"/>
      <c r="AA123" s="34"/>
      <c r="AB123" s="34"/>
      <c r="AC123" s="34"/>
      <c r="AD123" s="34"/>
      <c r="AE123" s="34"/>
      <c r="AT123" s="19" t="s">
        <v>136</v>
      </c>
      <c r="AU123" s="19" t="s">
        <v>86</v>
      </c>
    </row>
    <row r="124" spans="2:51" s="13" customFormat="1" ht="12">
      <c r="B124" s="166"/>
      <c r="D124" s="153" t="s">
        <v>137</v>
      </c>
      <c r="E124" s="167" t="s">
        <v>1</v>
      </c>
      <c r="F124" s="168" t="s">
        <v>142</v>
      </c>
      <c r="H124" s="167" t="s">
        <v>1</v>
      </c>
      <c r="I124" s="169"/>
      <c r="L124" s="166"/>
      <c r="M124" s="170"/>
      <c r="N124" s="171"/>
      <c r="O124" s="171"/>
      <c r="P124" s="171"/>
      <c r="Q124" s="171"/>
      <c r="R124" s="171"/>
      <c r="S124" s="171"/>
      <c r="T124" s="172"/>
      <c r="AT124" s="167" t="s">
        <v>137</v>
      </c>
      <c r="AU124" s="167" t="s">
        <v>86</v>
      </c>
      <c r="AV124" s="13" t="s">
        <v>86</v>
      </c>
      <c r="AW124" s="13" t="s">
        <v>34</v>
      </c>
      <c r="AX124" s="13" t="s">
        <v>78</v>
      </c>
      <c r="AY124" s="167" t="s">
        <v>128</v>
      </c>
    </row>
    <row r="125" spans="2:51" s="12" customFormat="1" ht="12">
      <c r="B125" s="158"/>
      <c r="D125" s="153" t="s">
        <v>137</v>
      </c>
      <c r="E125" s="159" t="s">
        <v>1</v>
      </c>
      <c r="F125" s="160" t="s">
        <v>143</v>
      </c>
      <c r="H125" s="161">
        <v>1</v>
      </c>
      <c r="I125" s="162"/>
      <c r="L125" s="158"/>
      <c r="M125" s="163"/>
      <c r="N125" s="164"/>
      <c r="O125" s="164"/>
      <c r="P125" s="164"/>
      <c r="Q125" s="164"/>
      <c r="R125" s="164"/>
      <c r="S125" s="164"/>
      <c r="T125" s="165"/>
      <c r="AT125" s="159" t="s">
        <v>137</v>
      </c>
      <c r="AU125" s="159" t="s">
        <v>86</v>
      </c>
      <c r="AV125" s="12" t="s">
        <v>88</v>
      </c>
      <c r="AW125" s="12" t="s">
        <v>34</v>
      </c>
      <c r="AX125" s="12" t="s">
        <v>86</v>
      </c>
      <c r="AY125" s="159" t="s">
        <v>128</v>
      </c>
    </row>
    <row r="126" spans="2:51" s="13" customFormat="1" ht="12">
      <c r="B126" s="166"/>
      <c r="D126" s="153" t="s">
        <v>137</v>
      </c>
      <c r="E126" s="167" t="s">
        <v>1</v>
      </c>
      <c r="F126" s="168" t="s">
        <v>144</v>
      </c>
      <c r="H126" s="167" t="s">
        <v>1</v>
      </c>
      <c r="I126" s="169"/>
      <c r="L126" s="166"/>
      <c r="M126" s="170"/>
      <c r="N126" s="171"/>
      <c r="O126" s="171"/>
      <c r="P126" s="171"/>
      <c r="Q126" s="171"/>
      <c r="R126" s="171"/>
      <c r="S126" s="171"/>
      <c r="T126" s="172"/>
      <c r="AT126" s="167" t="s">
        <v>137</v>
      </c>
      <c r="AU126" s="167" t="s">
        <v>86</v>
      </c>
      <c r="AV126" s="13" t="s">
        <v>86</v>
      </c>
      <c r="AW126" s="13" t="s">
        <v>34</v>
      </c>
      <c r="AX126" s="13" t="s">
        <v>78</v>
      </c>
      <c r="AY126" s="167" t="s">
        <v>128</v>
      </c>
    </row>
    <row r="127" spans="1:65" s="2" customFormat="1" ht="16.5" customHeight="1">
      <c r="A127" s="34"/>
      <c r="B127" s="139"/>
      <c r="C127" s="140" t="s">
        <v>145</v>
      </c>
      <c r="D127" s="140" t="s">
        <v>129</v>
      </c>
      <c r="E127" s="141" t="s">
        <v>146</v>
      </c>
      <c r="F127" s="142" t="s">
        <v>147</v>
      </c>
      <c r="G127" s="143" t="s">
        <v>148</v>
      </c>
      <c r="H127" s="144">
        <v>10000</v>
      </c>
      <c r="I127" s="145"/>
      <c r="J127" s="146">
        <f>ROUND(I127*H127,2)</f>
        <v>0</v>
      </c>
      <c r="K127" s="142" t="s">
        <v>1</v>
      </c>
      <c r="L127" s="35"/>
      <c r="M127" s="147" t="s">
        <v>1</v>
      </c>
      <c r="N127" s="148" t="s">
        <v>43</v>
      </c>
      <c r="O127" s="60"/>
      <c r="P127" s="149">
        <f>O127*H127</f>
        <v>0</v>
      </c>
      <c r="Q127" s="149">
        <v>0</v>
      </c>
      <c r="R127" s="149">
        <f>Q127*H127</f>
        <v>0</v>
      </c>
      <c r="S127" s="149">
        <v>0</v>
      </c>
      <c r="T127" s="150">
        <f>S127*H127</f>
        <v>0</v>
      </c>
      <c r="U127" s="34"/>
      <c r="V127" s="34"/>
      <c r="W127" s="34"/>
      <c r="X127" s="34"/>
      <c r="Y127" s="34"/>
      <c r="Z127" s="34"/>
      <c r="AA127" s="34"/>
      <c r="AB127" s="34"/>
      <c r="AC127" s="34"/>
      <c r="AD127" s="34"/>
      <c r="AE127" s="34"/>
      <c r="AR127" s="151" t="s">
        <v>134</v>
      </c>
      <c r="AT127" s="151" t="s">
        <v>129</v>
      </c>
      <c r="AU127" s="151" t="s">
        <v>86</v>
      </c>
      <c r="AY127" s="19" t="s">
        <v>128</v>
      </c>
      <c r="BE127" s="152">
        <f>IF(N127="základní",J127,0)</f>
        <v>0</v>
      </c>
      <c r="BF127" s="152">
        <f>IF(N127="snížená",J127,0)</f>
        <v>0</v>
      </c>
      <c r="BG127" s="152">
        <f>IF(N127="zákl. přenesená",J127,0)</f>
        <v>0</v>
      </c>
      <c r="BH127" s="152">
        <f>IF(N127="sníž. přenesená",J127,0)</f>
        <v>0</v>
      </c>
      <c r="BI127" s="152">
        <f>IF(N127="nulová",J127,0)</f>
        <v>0</v>
      </c>
      <c r="BJ127" s="19" t="s">
        <v>86</v>
      </c>
      <c r="BK127" s="152">
        <f>ROUND(I127*H127,2)</f>
        <v>0</v>
      </c>
      <c r="BL127" s="19" t="s">
        <v>134</v>
      </c>
      <c r="BM127" s="151" t="s">
        <v>149</v>
      </c>
    </row>
    <row r="128" spans="1:47" s="2" customFormat="1" ht="12">
      <c r="A128" s="34"/>
      <c r="B128" s="35"/>
      <c r="C128" s="34"/>
      <c r="D128" s="153" t="s">
        <v>136</v>
      </c>
      <c r="E128" s="34"/>
      <c r="F128" s="154" t="s">
        <v>147</v>
      </c>
      <c r="G128" s="34"/>
      <c r="H128" s="34"/>
      <c r="I128" s="155"/>
      <c r="J128" s="34"/>
      <c r="K128" s="34"/>
      <c r="L128" s="35"/>
      <c r="M128" s="156"/>
      <c r="N128" s="157"/>
      <c r="O128" s="60"/>
      <c r="P128" s="60"/>
      <c r="Q128" s="60"/>
      <c r="R128" s="60"/>
      <c r="S128" s="60"/>
      <c r="T128" s="61"/>
      <c r="U128" s="34"/>
      <c r="V128" s="34"/>
      <c r="W128" s="34"/>
      <c r="X128" s="34"/>
      <c r="Y128" s="34"/>
      <c r="Z128" s="34"/>
      <c r="AA128" s="34"/>
      <c r="AB128" s="34"/>
      <c r="AC128" s="34"/>
      <c r="AD128" s="34"/>
      <c r="AE128" s="34"/>
      <c r="AT128" s="19" t="s">
        <v>136</v>
      </c>
      <c r="AU128" s="19" t="s">
        <v>86</v>
      </c>
    </row>
    <row r="129" spans="2:51" s="13" customFormat="1" ht="12">
      <c r="B129" s="166"/>
      <c r="D129" s="153" t="s">
        <v>137</v>
      </c>
      <c r="E129" s="167" t="s">
        <v>1</v>
      </c>
      <c r="F129" s="168" t="s">
        <v>142</v>
      </c>
      <c r="H129" s="167" t="s">
        <v>1</v>
      </c>
      <c r="I129" s="169"/>
      <c r="L129" s="166"/>
      <c r="M129" s="170"/>
      <c r="N129" s="171"/>
      <c r="O129" s="171"/>
      <c r="P129" s="171"/>
      <c r="Q129" s="171"/>
      <c r="R129" s="171"/>
      <c r="S129" s="171"/>
      <c r="T129" s="172"/>
      <c r="AT129" s="167" t="s">
        <v>137</v>
      </c>
      <c r="AU129" s="167" t="s">
        <v>86</v>
      </c>
      <c r="AV129" s="13" t="s">
        <v>86</v>
      </c>
      <c r="AW129" s="13" t="s">
        <v>34</v>
      </c>
      <c r="AX129" s="13" t="s">
        <v>78</v>
      </c>
      <c r="AY129" s="167" t="s">
        <v>128</v>
      </c>
    </row>
    <row r="130" spans="2:51" s="12" customFormat="1" ht="12">
      <c r="B130" s="158"/>
      <c r="D130" s="153" t="s">
        <v>137</v>
      </c>
      <c r="E130" s="159" t="s">
        <v>1</v>
      </c>
      <c r="F130" s="160" t="s">
        <v>150</v>
      </c>
      <c r="H130" s="161">
        <v>10000</v>
      </c>
      <c r="I130" s="162"/>
      <c r="L130" s="158"/>
      <c r="M130" s="163"/>
      <c r="N130" s="164"/>
      <c r="O130" s="164"/>
      <c r="P130" s="164"/>
      <c r="Q130" s="164"/>
      <c r="R130" s="164"/>
      <c r="S130" s="164"/>
      <c r="T130" s="165"/>
      <c r="AT130" s="159" t="s">
        <v>137</v>
      </c>
      <c r="AU130" s="159" t="s">
        <v>86</v>
      </c>
      <c r="AV130" s="12" t="s">
        <v>88</v>
      </c>
      <c r="AW130" s="12" t="s">
        <v>34</v>
      </c>
      <c r="AX130" s="12" t="s">
        <v>86</v>
      </c>
      <c r="AY130" s="159" t="s">
        <v>128</v>
      </c>
    </row>
    <row r="131" spans="2:51" s="13" customFormat="1" ht="12">
      <c r="B131" s="166"/>
      <c r="D131" s="153" t="s">
        <v>137</v>
      </c>
      <c r="E131" s="167" t="s">
        <v>1</v>
      </c>
      <c r="F131" s="168" t="s">
        <v>151</v>
      </c>
      <c r="H131" s="167" t="s">
        <v>1</v>
      </c>
      <c r="I131" s="169"/>
      <c r="L131" s="166"/>
      <c r="M131" s="170"/>
      <c r="N131" s="171"/>
      <c r="O131" s="171"/>
      <c r="P131" s="171"/>
      <c r="Q131" s="171"/>
      <c r="R131" s="171"/>
      <c r="S131" s="171"/>
      <c r="T131" s="172"/>
      <c r="AT131" s="167" t="s">
        <v>137</v>
      </c>
      <c r="AU131" s="167" t="s">
        <v>86</v>
      </c>
      <c r="AV131" s="13" t="s">
        <v>86</v>
      </c>
      <c r="AW131" s="13" t="s">
        <v>34</v>
      </c>
      <c r="AX131" s="13" t="s">
        <v>78</v>
      </c>
      <c r="AY131" s="167" t="s">
        <v>128</v>
      </c>
    </row>
    <row r="132" spans="1:65" s="2" customFormat="1" ht="16.5" customHeight="1">
      <c r="A132" s="34"/>
      <c r="B132" s="139"/>
      <c r="C132" s="140" t="s">
        <v>127</v>
      </c>
      <c r="D132" s="140" t="s">
        <v>129</v>
      </c>
      <c r="E132" s="141" t="s">
        <v>152</v>
      </c>
      <c r="F132" s="142" t="s">
        <v>153</v>
      </c>
      <c r="G132" s="143" t="s">
        <v>132</v>
      </c>
      <c r="H132" s="144">
        <v>1</v>
      </c>
      <c r="I132" s="145"/>
      <c r="J132" s="146">
        <f>ROUND(I132*H132,2)</f>
        <v>0</v>
      </c>
      <c r="K132" s="142" t="s">
        <v>1</v>
      </c>
      <c r="L132" s="35"/>
      <c r="M132" s="147" t="s">
        <v>1</v>
      </c>
      <c r="N132" s="148" t="s">
        <v>43</v>
      </c>
      <c r="O132" s="60"/>
      <c r="P132" s="149">
        <f>O132*H132</f>
        <v>0</v>
      </c>
      <c r="Q132" s="149">
        <v>0</v>
      </c>
      <c r="R132" s="149">
        <f>Q132*H132</f>
        <v>0</v>
      </c>
      <c r="S132" s="149">
        <v>0</v>
      </c>
      <c r="T132" s="150">
        <f>S132*H132</f>
        <v>0</v>
      </c>
      <c r="U132" s="34"/>
      <c r="V132" s="34"/>
      <c r="W132" s="34"/>
      <c r="X132" s="34"/>
      <c r="Y132" s="34"/>
      <c r="Z132" s="34"/>
      <c r="AA132" s="34"/>
      <c r="AB132" s="34"/>
      <c r="AC132" s="34"/>
      <c r="AD132" s="34"/>
      <c r="AE132" s="34"/>
      <c r="AR132" s="151" t="s">
        <v>134</v>
      </c>
      <c r="AT132" s="151" t="s">
        <v>129</v>
      </c>
      <c r="AU132" s="151" t="s">
        <v>86</v>
      </c>
      <c r="AY132" s="19" t="s">
        <v>128</v>
      </c>
      <c r="BE132" s="152">
        <f>IF(N132="základní",J132,0)</f>
        <v>0</v>
      </c>
      <c r="BF132" s="152">
        <f>IF(N132="snížená",J132,0)</f>
        <v>0</v>
      </c>
      <c r="BG132" s="152">
        <f>IF(N132="zákl. přenesená",J132,0)</f>
        <v>0</v>
      </c>
      <c r="BH132" s="152">
        <f>IF(N132="sníž. přenesená",J132,0)</f>
        <v>0</v>
      </c>
      <c r="BI132" s="152">
        <f>IF(N132="nulová",J132,0)</f>
        <v>0</v>
      </c>
      <c r="BJ132" s="19" t="s">
        <v>86</v>
      </c>
      <c r="BK132" s="152">
        <f>ROUND(I132*H132,2)</f>
        <v>0</v>
      </c>
      <c r="BL132" s="19" t="s">
        <v>134</v>
      </c>
      <c r="BM132" s="151" t="s">
        <v>154</v>
      </c>
    </row>
    <row r="133" spans="1:47" s="2" customFormat="1" ht="12">
      <c r="A133" s="34"/>
      <c r="B133" s="35"/>
      <c r="C133" s="34"/>
      <c r="D133" s="153" t="s">
        <v>136</v>
      </c>
      <c r="E133" s="34"/>
      <c r="F133" s="154" t="s">
        <v>153</v>
      </c>
      <c r="G133" s="34"/>
      <c r="H133" s="34"/>
      <c r="I133" s="155"/>
      <c r="J133" s="34"/>
      <c r="K133" s="34"/>
      <c r="L133" s="35"/>
      <c r="M133" s="156"/>
      <c r="N133" s="157"/>
      <c r="O133" s="60"/>
      <c r="P133" s="60"/>
      <c r="Q133" s="60"/>
      <c r="R133" s="60"/>
      <c r="S133" s="60"/>
      <c r="T133" s="61"/>
      <c r="U133" s="34"/>
      <c r="V133" s="34"/>
      <c r="W133" s="34"/>
      <c r="X133" s="34"/>
      <c r="Y133" s="34"/>
      <c r="Z133" s="34"/>
      <c r="AA133" s="34"/>
      <c r="AB133" s="34"/>
      <c r="AC133" s="34"/>
      <c r="AD133" s="34"/>
      <c r="AE133" s="34"/>
      <c r="AT133" s="19" t="s">
        <v>136</v>
      </c>
      <c r="AU133" s="19" t="s">
        <v>86</v>
      </c>
    </row>
    <row r="134" spans="2:51" s="13" customFormat="1" ht="12">
      <c r="B134" s="166"/>
      <c r="D134" s="153" t="s">
        <v>137</v>
      </c>
      <c r="E134" s="167" t="s">
        <v>1</v>
      </c>
      <c r="F134" s="168" t="s">
        <v>155</v>
      </c>
      <c r="H134" s="167" t="s">
        <v>1</v>
      </c>
      <c r="I134" s="169"/>
      <c r="L134" s="166"/>
      <c r="M134" s="170"/>
      <c r="N134" s="171"/>
      <c r="O134" s="171"/>
      <c r="P134" s="171"/>
      <c r="Q134" s="171"/>
      <c r="R134" s="171"/>
      <c r="S134" s="171"/>
      <c r="T134" s="172"/>
      <c r="AT134" s="167" t="s">
        <v>137</v>
      </c>
      <c r="AU134" s="167" t="s">
        <v>86</v>
      </c>
      <c r="AV134" s="13" t="s">
        <v>86</v>
      </c>
      <c r="AW134" s="13" t="s">
        <v>34</v>
      </c>
      <c r="AX134" s="13" t="s">
        <v>78</v>
      </c>
      <c r="AY134" s="167" t="s">
        <v>128</v>
      </c>
    </row>
    <row r="135" spans="2:51" s="12" customFormat="1" ht="12">
      <c r="B135" s="158"/>
      <c r="D135" s="153" t="s">
        <v>137</v>
      </c>
      <c r="E135" s="159" t="s">
        <v>1</v>
      </c>
      <c r="F135" s="160" t="s">
        <v>156</v>
      </c>
      <c r="H135" s="161">
        <v>1</v>
      </c>
      <c r="I135" s="162"/>
      <c r="L135" s="158"/>
      <c r="M135" s="163"/>
      <c r="N135" s="164"/>
      <c r="O135" s="164"/>
      <c r="P135" s="164"/>
      <c r="Q135" s="164"/>
      <c r="R135" s="164"/>
      <c r="S135" s="164"/>
      <c r="T135" s="165"/>
      <c r="AT135" s="159" t="s">
        <v>137</v>
      </c>
      <c r="AU135" s="159" t="s">
        <v>86</v>
      </c>
      <c r="AV135" s="12" t="s">
        <v>88</v>
      </c>
      <c r="AW135" s="12" t="s">
        <v>34</v>
      </c>
      <c r="AX135" s="12" t="s">
        <v>86</v>
      </c>
      <c r="AY135" s="159" t="s">
        <v>128</v>
      </c>
    </row>
    <row r="136" spans="1:65" s="2" customFormat="1" ht="16.5" customHeight="1">
      <c r="A136" s="34"/>
      <c r="B136" s="139"/>
      <c r="C136" s="140" t="s">
        <v>157</v>
      </c>
      <c r="D136" s="140" t="s">
        <v>129</v>
      </c>
      <c r="E136" s="141" t="s">
        <v>158</v>
      </c>
      <c r="F136" s="142" t="s">
        <v>159</v>
      </c>
      <c r="G136" s="143" t="s">
        <v>148</v>
      </c>
      <c r="H136" s="144">
        <v>10000</v>
      </c>
      <c r="I136" s="145"/>
      <c r="J136" s="146">
        <f>ROUND(I136*H136,2)</f>
        <v>0</v>
      </c>
      <c r="K136" s="142" t="s">
        <v>1</v>
      </c>
      <c r="L136" s="35"/>
      <c r="M136" s="147" t="s">
        <v>1</v>
      </c>
      <c r="N136" s="148" t="s">
        <v>43</v>
      </c>
      <c r="O136" s="60"/>
      <c r="P136" s="149">
        <f>O136*H136</f>
        <v>0</v>
      </c>
      <c r="Q136" s="149">
        <v>0</v>
      </c>
      <c r="R136" s="149">
        <f>Q136*H136</f>
        <v>0</v>
      </c>
      <c r="S136" s="149">
        <v>0</v>
      </c>
      <c r="T136" s="150">
        <f>S136*H136</f>
        <v>0</v>
      </c>
      <c r="U136" s="34"/>
      <c r="V136" s="34"/>
      <c r="W136" s="34"/>
      <c r="X136" s="34"/>
      <c r="Y136" s="34"/>
      <c r="Z136" s="34"/>
      <c r="AA136" s="34"/>
      <c r="AB136" s="34"/>
      <c r="AC136" s="34"/>
      <c r="AD136" s="34"/>
      <c r="AE136" s="34"/>
      <c r="AR136" s="151" t="s">
        <v>134</v>
      </c>
      <c r="AT136" s="151" t="s">
        <v>129</v>
      </c>
      <c r="AU136" s="151" t="s">
        <v>86</v>
      </c>
      <c r="AY136" s="19" t="s">
        <v>128</v>
      </c>
      <c r="BE136" s="152">
        <f>IF(N136="základní",J136,0)</f>
        <v>0</v>
      </c>
      <c r="BF136" s="152">
        <f>IF(N136="snížená",J136,0)</f>
        <v>0</v>
      </c>
      <c r="BG136" s="152">
        <f>IF(N136="zákl. přenesená",J136,0)</f>
        <v>0</v>
      </c>
      <c r="BH136" s="152">
        <f>IF(N136="sníž. přenesená",J136,0)</f>
        <v>0</v>
      </c>
      <c r="BI136" s="152">
        <f>IF(N136="nulová",J136,0)</f>
        <v>0</v>
      </c>
      <c r="BJ136" s="19" t="s">
        <v>86</v>
      </c>
      <c r="BK136" s="152">
        <f>ROUND(I136*H136,2)</f>
        <v>0</v>
      </c>
      <c r="BL136" s="19" t="s">
        <v>134</v>
      </c>
      <c r="BM136" s="151" t="s">
        <v>160</v>
      </c>
    </row>
    <row r="137" spans="1:47" s="2" customFormat="1" ht="12">
      <c r="A137" s="34"/>
      <c r="B137" s="35"/>
      <c r="C137" s="34"/>
      <c r="D137" s="153" t="s">
        <v>136</v>
      </c>
      <c r="E137" s="34"/>
      <c r="F137" s="154" t="s">
        <v>159</v>
      </c>
      <c r="G137" s="34"/>
      <c r="H137" s="34"/>
      <c r="I137" s="155"/>
      <c r="J137" s="34"/>
      <c r="K137" s="34"/>
      <c r="L137" s="35"/>
      <c r="M137" s="156"/>
      <c r="N137" s="157"/>
      <c r="O137" s="60"/>
      <c r="P137" s="60"/>
      <c r="Q137" s="60"/>
      <c r="R137" s="60"/>
      <c r="S137" s="60"/>
      <c r="T137" s="61"/>
      <c r="U137" s="34"/>
      <c r="V137" s="34"/>
      <c r="W137" s="34"/>
      <c r="X137" s="34"/>
      <c r="Y137" s="34"/>
      <c r="Z137" s="34"/>
      <c r="AA137" s="34"/>
      <c r="AB137" s="34"/>
      <c r="AC137" s="34"/>
      <c r="AD137" s="34"/>
      <c r="AE137" s="34"/>
      <c r="AT137" s="19" t="s">
        <v>136</v>
      </c>
      <c r="AU137" s="19" t="s">
        <v>86</v>
      </c>
    </row>
    <row r="138" spans="2:51" s="13" customFormat="1" ht="12">
      <c r="B138" s="166"/>
      <c r="D138" s="153" t="s">
        <v>137</v>
      </c>
      <c r="E138" s="167" t="s">
        <v>1</v>
      </c>
      <c r="F138" s="168" t="s">
        <v>155</v>
      </c>
      <c r="H138" s="167" t="s">
        <v>1</v>
      </c>
      <c r="I138" s="169"/>
      <c r="L138" s="166"/>
      <c r="M138" s="170"/>
      <c r="N138" s="171"/>
      <c r="O138" s="171"/>
      <c r="P138" s="171"/>
      <c r="Q138" s="171"/>
      <c r="R138" s="171"/>
      <c r="S138" s="171"/>
      <c r="T138" s="172"/>
      <c r="AT138" s="167" t="s">
        <v>137</v>
      </c>
      <c r="AU138" s="167" t="s">
        <v>86</v>
      </c>
      <c r="AV138" s="13" t="s">
        <v>86</v>
      </c>
      <c r="AW138" s="13" t="s">
        <v>34</v>
      </c>
      <c r="AX138" s="13" t="s">
        <v>78</v>
      </c>
      <c r="AY138" s="167" t="s">
        <v>128</v>
      </c>
    </row>
    <row r="139" spans="2:51" s="12" customFormat="1" ht="12">
      <c r="B139" s="158"/>
      <c r="D139" s="153" t="s">
        <v>137</v>
      </c>
      <c r="E139" s="159" t="s">
        <v>1</v>
      </c>
      <c r="F139" s="160" t="s">
        <v>161</v>
      </c>
      <c r="H139" s="161">
        <v>10000</v>
      </c>
      <c r="I139" s="162"/>
      <c r="L139" s="158"/>
      <c r="M139" s="163"/>
      <c r="N139" s="164"/>
      <c r="O139" s="164"/>
      <c r="P139" s="164"/>
      <c r="Q139" s="164"/>
      <c r="R139" s="164"/>
      <c r="S139" s="164"/>
      <c r="T139" s="165"/>
      <c r="AT139" s="159" t="s">
        <v>137</v>
      </c>
      <c r="AU139" s="159" t="s">
        <v>86</v>
      </c>
      <c r="AV139" s="12" t="s">
        <v>88</v>
      </c>
      <c r="AW139" s="12" t="s">
        <v>34</v>
      </c>
      <c r="AX139" s="12" t="s">
        <v>86</v>
      </c>
      <c r="AY139" s="159" t="s">
        <v>128</v>
      </c>
    </row>
    <row r="140" spans="2:51" s="13" customFormat="1" ht="12">
      <c r="B140" s="166"/>
      <c r="D140" s="153" t="s">
        <v>137</v>
      </c>
      <c r="E140" s="167" t="s">
        <v>1</v>
      </c>
      <c r="F140" s="168" t="s">
        <v>151</v>
      </c>
      <c r="H140" s="167" t="s">
        <v>1</v>
      </c>
      <c r="I140" s="169"/>
      <c r="L140" s="166"/>
      <c r="M140" s="170"/>
      <c r="N140" s="171"/>
      <c r="O140" s="171"/>
      <c r="P140" s="171"/>
      <c r="Q140" s="171"/>
      <c r="R140" s="171"/>
      <c r="S140" s="171"/>
      <c r="T140" s="172"/>
      <c r="AT140" s="167" t="s">
        <v>137</v>
      </c>
      <c r="AU140" s="167" t="s">
        <v>86</v>
      </c>
      <c r="AV140" s="13" t="s">
        <v>86</v>
      </c>
      <c r="AW140" s="13" t="s">
        <v>34</v>
      </c>
      <c r="AX140" s="13" t="s">
        <v>78</v>
      </c>
      <c r="AY140" s="167" t="s">
        <v>128</v>
      </c>
    </row>
    <row r="141" spans="1:65" s="2" customFormat="1" ht="16.5" customHeight="1">
      <c r="A141" s="34"/>
      <c r="B141" s="139"/>
      <c r="C141" s="140" t="s">
        <v>162</v>
      </c>
      <c r="D141" s="140" t="s">
        <v>129</v>
      </c>
      <c r="E141" s="141" t="s">
        <v>163</v>
      </c>
      <c r="F141" s="142" t="s">
        <v>164</v>
      </c>
      <c r="G141" s="143" t="s">
        <v>165</v>
      </c>
      <c r="H141" s="144">
        <v>1</v>
      </c>
      <c r="I141" s="145"/>
      <c r="J141" s="146">
        <f>ROUND(I141*H141,2)</f>
        <v>0</v>
      </c>
      <c r="K141" s="142" t="s">
        <v>133</v>
      </c>
      <c r="L141" s="35"/>
      <c r="M141" s="147" t="s">
        <v>1</v>
      </c>
      <c r="N141" s="148" t="s">
        <v>43</v>
      </c>
      <c r="O141" s="60"/>
      <c r="P141" s="149">
        <f>O141*H141</f>
        <v>0</v>
      </c>
      <c r="Q141" s="149">
        <v>0</v>
      </c>
      <c r="R141" s="149">
        <f>Q141*H141</f>
        <v>0</v>
      </c>
      <c r="S141" s="149">
        <v>0</v>
      </c>
      <c r="T141" s="150">
        <f>S141*H141</f>
        <v>0</v>
      </c>
      <c r="U141" s="34"/>
      <c r="V141" s="34"/>
      <c r="W141" s="34"/>
      <c r="X141" s="34"/>
      <c r="Y141" s="34"/>
      <c r="Z141" s="34"/>
      <c r="AA141" s="34"/>
      <c r="AB141" s="34"/>
      <c r="AC141" s="34"/>
      <c r="AD141" s="34"/>
      <c r="AE141" s="34"/>
      <c r="AR141" s="151" t="s">
        <v>134</v>
      </c>
      <c r="AT141" s="151" t="s">
        <v>129</v>
      </c>
      <c r="AU141" s="151" t="s">
        <v>86</v>
      </c>
      <c r="AY141" s="19" t="s">
        <v>128</v>
      </c>
      <c r="BE141" s="152">
        <f>IF(N141="základní",J141,0)</f>
        <v>0</v>
      </c>
      <c r="BF141" s="152">
        <f>IF(N141="snížená",J141,0)</f>
        <v>0</v>
      </c>
      <c r="BG141" s="152">
        <f>IF(N141="zákl. přenesená",J141,0)</f>
        <v>0</v>
      </c>
      <c r="BH141" s="152">
        <f>IF(N141="sníž. přenesená",J141,0)</f>
        <v>0</v>
      </c>
      <c r="BI141" s="152">
        <f>IF(N141="nulová",J141,0)</f>
        <v>0</v>
      </c>
      <c r="BJ141" s="19" t="s">
        <v>86</v>
      </c>
      <c r="BK141" s="152">
        <f>ROUND(I141*H141,2)</f>
        <v>0</v>
      </c>
      <c r="BL141" s="19" t="s">
        <v>134</v>
      </c>
      <c r="BM141" s="151" t="s">
        <v>166</v>
      </c>
    </row>
    <row r="142" spans="1:47" s="2" customFormat="1" ht="12">
      <c r="A142" s="34"/>
      <c r="B142" s="35"/>
      <c r="C142" s="34"/>
      <c r="D142" s="153" t="s">
        <v>136</v>
      </c>
      <c r="E142" s="34"/>
      <c r="F142" s="154" t="s">
        <v>164</v>
      </c>
      <c r="G142" s="34"/>
      <c r="H142" s="34"/>
      <c r="I142" s="155"/>
      <c r="J142" s="34"/>
      <c r="K142" s="34"/>
      <c r="L142" s="35"/>
      <c r="M142" s="156"/>
      <c r="N142" s="157"/>
      <c r="O142" s="60"/>
      <c r="P142" s="60"/>
      <c r="Q142" s="60"/>
      <c r="R142" s="60"/>
      <c r="S142" s="60"/>
      <c r="T142" s="61"/>
      <c r="U142" s="34"/>
      <c r="V142" s="34"/>
      <c r="W142" s="34"/>
      <c r="X142" s="34"/>
      <c r="Y142" s="34"/>
      <c r="Z142" s="34"/>
      <c r="AA142" s="34"/>
      <c r="AB142" s="34"/>
      <c r="AC142" s="34"/>
      <c r="AD142" s="34"/>
      <c r="AE142" s="34"/>
      <c r="AT142" s="19" t="s">
        <v>136</v>
      </c>
      <c r="AU142" s="19" t="s">
        <v>86</v>
      </c>
    </row>
    <row r="143" spans="2:51" s="13" customFormat="1" ht="12">
      <c r="B143" s="166"/>
      <c r="D143" s="153" t="s">
        <v>137</v>
      </c>
      <c r="E143" s="167" t="s">
        <v>1</v>
      </c>
      <c r="F143" s="168" t="s">
        <v>167</v>
      </c>
      <c r="H143" s="167" t="s">
        <v>1</v>
      </c>
      <c r="I143" s="169"/>
      <c r="L143" s="166"/>
      <c r="M143" s="170"/>
      <c r="N143" s="171"/>
      <c r="O143" s="171"/>
      <c r="P143" s="171"/>
      <c r="Q143" s="171"/>
      <c r="R143" s="171"/>
      <c r="S143" s="171"/>
      <c r="T143" s="172"/>
      <c r="AT143" s="167" t="s">
        <v>137</v>
      </c>
      <c r="AU143" s="167" t="s">
        <v>86</v>
      </c>
      <c r="AV143" s="13" t="s">
        <v>86</v>
      </c>
      <c r="AW143" s="13" t="s">
        <v>34</v>
      </c>
      <c r="AX143" s="13" t="s">
        <v>78</v>
      </c>
      <c r="AY143" s="167" t="s">
        <v>128</v>
      </c>
    </row>
    <row r="144" spans="2:51" s="13" customFormat="1" ht="12">
      <c r="B144" s="166"/>
      <c r="D144" s="153" t="s">
        <v>137</v>
      </c>
      <c r="E144" s="167" t="s">
        <v>1</v>
      </c>
      <c r="F144" s="168" t="s">
        <v>168</v>
      </c>
      <c r="H144" s="167" t="s">
        <v>1</v>
      </c>
      <c r="I144" s="169"/>
      <c r="L144" s="166"/>
      <c r="M144" s="170"/>
      <c r="N144" s="171"/>
      <c r="O144" s="171"/>
      <c r="P144" s="171"/>
      <c r="Q144" s="171"/>
      <c r="R144" s="171"/>
      <c r="S144" s="171"/>
      <c r="T144" s="172"/>
      <c r="AT144" s="167" t="s">
        <v>137</v>
      </c>
      <c r="AU144" s="167" t="s">
        <v>86</v>
      </c>
      <c r="AV144" s="13" t="s">
        <v>86</v>
      </c>
      <c r="AW144" s="13" t="s">
        <v>34</v>
      </c>
      <c r="AX144" s="13" t="s">
        <v>78</v>
      </c>
      <c r="AY144" s="167" t="s">
        <v>128</v>
      </c>
    </row>
    <row r="145" spans="2:51" s="12" customFormat="1" ht="12">
      <c r="B145" s="158"/>
      <c r="D145" s="153" t="s">
        <v>137</v>
      </c>
      <c r="E145" s="159" t="s">
        <v>1</v>
      </c>
      <c r="F145" s="160" t="s">
        <v>169</v>
      </c>
      <c r="H145" s="161">
        <v>1</v>
      </c>
      <c r="I145" s="162"/>
      <c r="L145" s="158"/>
      <c r="M145" s="163"/>
      <c r="N145" s="164"/>
      <c r="O145" s="164"/>
      <c r="P145" s="164"/>
      <c r="Q145" s="164"/>
      <c r="R145" s="164"/>
      <c r="S145" s="164"/>
      <c r="T145" s="165"/>
      <c r="AT145" s="159" t="s">
        <v>137</v>
      </c>
      <c r="AU145" s="159" t="s">
        <v>86</v>
      </c>
      <c r="AV145" s="12" t="s">
        <v>88</v>
      </c>
      <c r="AW145" s="12" t="s">
        <v>34</v>
      </c>
      <c r="AX145" s="12" t="s">
        <v>86</v>
      </c>
      <c r="AY145" s="159" t="s">
        <v>128</v>
      </c>
    </row>
    <row r="146" spans="1:65" s="2" customFormat="1" ht="16.5" customHeight="1">
      <c r="A146" s="34"/>
      <c r="B146" s="139"/>
      <c r="C146" s="140" t="s">
        <v>170</v>
      </c>
      <c r="D146" s="140" t="s">
        <v>129</v>
      </c>
      <c r="E146" s="141" t="s">
        <v>171</v>
      </c>
      <c r="F146" s="142" t="s">
        <v>172</v>
      </c>
      <c r="G146" s="143" t="s">
        <v>132</v>
      </c>
      <c r="H146" s="144">
        <v>1</v>
      </c>
      <c r="I146" s="145"/>
      <c r="J146" s="146">
        <f>ROUND(I146*H146,2)</f>
        <v>0</v>
      </c>
      <c r="K146" s="142" t="s">
        <v>133</v>
      </c>
      <c r="L146" s="35"/>
      <c r="M146" s="147" t="s">
        <v>1</v>
      </c>
      <c r="N146" s="148" t="s">
        <v>43</v>
      </c>
      <c r="O146" s="60"/>
      <c r="P146" s="149">
        <f>O146*H146</f>
        <v>0</v>
      </c>
      <c r="Q146" s="149">
        <v>0</v>
      </c>
      <c r="R146" s="149">
        <f>Q146*H146</f>
        <v>0</v>
      </c>
      <c r="S146" s="149">
        <v>0</v>
      </c>
      <c r="T146" s="150">
        <f>S146*H146</f>
        <v>0</v>
      </c>
      <c r="U146" s="34"/>
      <c r="V146" s="34"/>
      <c r="W146" s="34"/>
      <c r="X146" s="34"/>
      <c r="Y146" s="34"/>
      <c r="Z146" s="34"/>
      <c r="AA146" s="34"/>
      <c r="AB146" s="34"/>
      <c r="AC146" s="34"/>
      <c r="AD146" s="34"/>
      <c r="AE146" s="34"/>
      <c r="AR146" s="151" t="s">
        <v>134</v>
      </c>
      <c r="AT146" s="151" t="s">
        <v>129</v>
      </c>
      <c r="AU146" s="151" t="s">
        <v>86</v>
      </c>
      <c r="AY146" s="19" t="s">
        <v>128</v>
      </c>
      <c r="BE146" s="152">
        <f>IF(N146="základní",J146,0)</f>
        <v>0</v>
      </c>
      <c r="BF146" s="152">
        <f>IF(N146="snížená",J146,0)</f>
        <v>0</v>
      </c>
      <c r="BG146" s="152">
        <f>IF(N146="zákl. přenesená",J146,0)</f>
        <v>0</v>
      </c>
      <c r="BH146" s="152">
        <f>IF(N146="sníž. přenesená",J146,0)</f>
        <v>0</v>
      </c>
      <c r="BI146" s="152">
        <f>IF(N146="nulová",J146,0)</f>
        <v>0</v>
      </c>
      <c r="BJ146" s="19" t="s">
        <v>86</v>
      </c>
      <c r="BK146" s="152">
        <f>ROUND(I146*H146,2)</f>
        <v>0</v>
      </c>
      <c r="BL146" s="19" t="s">
        <v>134</v>
      </c>
      <c r="BM146" s="151" t="s">
        <v>173</v>
      </c>
    </row>
    <row r="147" spans="1:47" s="2" customFormat="1" ht="12">
      <c r="A147" s="34"/>
      <c r="B147" s="35"/>
      <c r="C147" s="34"/>
      <c r="D147" s="153" t="s">
        <v>136</v>
      </c>
      <c r="E147" s="34"/>
      <c r="F147" s="154" t="s">
        <v>172</v>
      </c>
      <c r="G147" s="34"/>
      <c r="H147" s="34"/>
      <c r="I147" s="155"/>
      <c r="J147" s="34"/>
      <c r="K147" s="34"/>
      <c r="L147" s="35"/>
      <c r="M147" s="156"/>
      <c r="N147" s="157"/>
      <c r="O147" s="60"/>
      <c r="P147" s="60"/>
      <c r="Q147" s="60"/>
      <c r="R147" s="60"/>
      <c r="S147" s="60"/>
      <c r="T147" s="61"/>
      <c r="U147" s="34"/>
      <c r="V147" s="34"/>
      <c r="W147" s="34"/>
      <c r="X147" s="34"/>
      <c r="Y147" s="34"/>
      <c r="Z147" s="34"/>
      <c r="AA147" s="34"/>
      <c r="AB147" s="34"/>
      <c r="AC147" s="34"/>
      <c r="AD147" s="34"/>
      <c r="AE147" s="34"/>
      <c r="AT147" s="19" t="s">
        <v>136</v>
      </c>
      <c r="AU147" s="19" t="s">
        <v>86</v>
      </c>
    </row>
    <row r="148" spans="2:51" s="13" customFormat="1" ht="12">
      <c r="B148" s="166"/>
      <c r="D148" s="153" t="s">
        <v>137</v>
      </c>
      <c r="E148" s="167" t="s">
        <v>1</v>
      </c>
      <c r="F148" s="168" t="s">
        <v>174</v>
      </c>
      <c r="H148" s="167" t="s">
        <v>1</v>
      </c>
      <c r="I148" s="169"/>
      <c r="L148" s="166"/>
      <c r="M148" s="170"/>
      <c r="N148" s="171"/>
      <c r="O148" s="171"/>
      <c r="P148" s="171"/>
      <c r="Q148" s="171"/>
      <c r="R148" s="171"/>
      <c r="S148" s="171"/>
      <c r="T148" s="172"/>
      <c r="AT148" s="167" t="s">
        <v>137</v>
      </c>
      <c r="AU148" s="167" t="s">
        <v>86</v>
      </c>
      <c r="AV148" s="13" t="s">
        <v>86</v>
      </c>
      <c r="AW148" s="13" t="s">
        <v>34</v>
      </c>
      <c r="AX148" s="13" t="s">
        <v>78</v>
      </c>
      <c r="AY148" s="167" t="s">
        <v>128</v>
      </c>
    </row>
    <row r="149" spans="2:51" s="12" customFormat="1" ht="12">
      <c r="B149" s="158"/>
      <c r="D149" s="153" t="s">
        <v>137</v>
      </c>
      <c r="E149" s="159" t="s">
        <v>1</v>
      </c>
      <c r="F149" s="160" t="s">
        <v>175</v>
      </c>
      <c r="H149" s="161">
        <v>1</v>
      </c>
      <c r="I149" s="162"/>
      <c r="L149" s="158"/>
      <c r="M149" s="163"/>
      <c r="N149" s="164"/>
      <c r="O149" s="164"/>
      <c r="P149" s="164"/>
      <c r="Q149" s="164"/>
      <c r="R149" s="164"/>
      <c r="S149" s="164"/>
      <c r="T149" s="165"/>
      <c r="AT149" s="159" t="s">
        <v>137</v>
      </c>
      <c r="AU149" s="159" t="s">
        <v>86</v>
      </c>
      <c r="AV149" s="12" t="s">
        <v>88</v>
      </c>
      <c r="AW149" s="12" t="s">
        <v>34</v>
      </c>
      <c r="AX149" s="12" t="s">
        <v>86</v>
      </c>
      <c r="AY149" s="159" t="s">
        <v>128</v>
      </c>
    </row>
    <row r="150" spans="1:65" s="2" customFormat="1" ht="16.5" customHeight="1">
      <c r="A150" s="34"/>
      <c r="B150" s="139"/>
      <c r="C150" s="140" t="s">
        <v>176</v>
      </c>
      <c r="D150" s="140" t="s">
        <v>129</v>
      </c>
      <c r="E150" s="141" t="s">
        <v>177</v>
      </c>
      <c r="F150" s="142" t="s">
        <v>178</v>
      </c>
      <c r="G150" s="143" t="s">
        <v>132</v>
      </c>
      <c r="H150" s="144">
        <v>1</v>
      </c>
      <c r="I150" s="145"/>
      <c r="J150" s="146">
        <f>ROUND(I150*H150,2)</f>
        <v>0</v>
      </c>
      <c r="K150" s="142" t="s">
        <v>133</v>
      </c>
      <c r="L150" s="35"/>
      <c r="M150" s="147" t="s">
        <v>1</v>
      </c>
      <c r="N150" s="148" t="s">
        <v>43</v>
      </c>
      <c r="O150" s="60"/>
      <c r="P150" s="149">
        <f>O150*H150</f>
        <v>0</v>
      </c>
      <c r="Q150" s="149">
        <v>0</v>
      </c>
      <c r="R150" s="149">
        <f>Q150*H150</f>
        <v>0</v>
      </c>
      <c r="S150" s="149">
        <v>0</v>
      </c>
      <c r="T150" s="150">
        <f>S150*H150</f>
        <v>0</v>
      </c>
      <c r="U150" s="34"/>
      <c r="V150" s="34"/>
      <c r="W150" s="34"/>
      <c r="X150" s="34"/>
      <c r="Y150" s="34"/>
      <c r="Z150" s="34"/>
      <c r="AA150" s="34"/>
      <c r="AB150" s="34"/>
      <c r="AC150" s="34"/>
      <c r="AD150" s="34"/>
      <c r="AE150" s="34"/>
      <c r="AR150" s="151" t="s">
        <v>134</v>
      </c>
      <c r="AT150" s="151" t="s">
        <v>129</v>
      </c>
      <c r="AU150" s="151" t="s">
        <v>86</v>
      </c>
      <c r="AY150" s="19" t="s">
        <v>128</v>
      </c>
      <c r="BE150" s="152">
        <f>IF(N150="základní",J150,0)</f>
        <v>0</v>
      </c>
      <c r="BF150" s="152">
        <f>IF(N150="snížená",J150,0)</f>
        <v>0</v>
      </c>
      <c r="BG150" s="152">
        <f>IF(N150="zákl. přenesená",J150,0)</f>
        <v>0</v>
      </c>
      <c r="BH150" s="152">
        <f>IF(N150="sníž. přenesená",J150,0)</f>
        <v>0</v>
      </c>
      <c r="BI150" s="152">
        <f>IF(N150="nulová",J150,0)</f>
        <v>0</v>
      </c>
      <c r="BJ150" s="19" t="s">
        <v>86</v>
      </c>
      <c r="BK150" s="152">
        <f>ROUND(I150*H150,2)</f>
        <v>0</v>
      </c>
      <c r="BL150" s="19" t="s">
        <v>134</v>
      </c>
      <c r="BM150" s="151" t="s">
        <v>179</v>
      </c>
    </row>
    <row r="151" spans="1:47" s="2" customFormat="1" ht="12">
      <c r="A151" s="34"/>
      <c r="B151" s="35"/>
      <c r="C151" s="34"/>
      <c r="D151" s="153" t="s">
        <v>136</v>
      </c>
      <c r="E151" s="34"/>
      <c r="F151" s="154" t="s">
        <v>178</v>
      </c>
      <c r="G151" s="34"/>
      <c r="H151" s="34"/>
      <c r="I151" s="155"/>
      <c r="J151" s="34"/>
      <c r="K151" s="34"/>
      <c r="L151" s="35"/>
      <c r="M151" s="156"/>
      <c r="N151" s="157"/>
      <c r="O151" s="60"/>
      <c r="P151" s="60"/>
      <c r="Q151" s="60"/>
      <c r="R151" s="60"/>
      <c r="S151" s="60"/>
      <c r="T151" s="61"/>
      <c r="U151" s="34"/>
      <c r="V151" s="34"/>
      <c r="W151" s="34"/>
      <c r="X151" s="34"/>
      <c r="Y151" s="34"/>
      <c r="Z151" s="34"/>
      <c r="AA151" s="34"/>
      <c r="AB151" s="34"/>
      <c r="AC151" s="34"/>
      <c r="AD151" s="34"/>
      <c r="AE151" s="34"/>
      <c r="AT151" s="19" t="s">
        <v>136</v>
      </c>
      <c r="AU151" s="19" t="s">
        <v>86</v>
      </c>
    </row>
    <row r="152" spans="2:51" s="13" customFormat="1" ht="12">
      <c r="B152" s="166"/>
      <c r="D152" s="153" t="s">
        <v>137</v>
      </c>
      <c r="E152" s="167" t="s">
        <v>1</v>
      </c>
      <c r="F152" s="168" t="s">
        <v>180</v>
      </c>
      <c r="H152" s="167" t="s">
        <v>1</v>
      </c>
      <c r="I152" s="169"/>
      <c r="L152" s="166"/>
      <c r="M152" s="170"/>
      <c r="N152" s="171"/>
      <c r="O152" s="171"/>
      <c r="P152" s="171"/>
      <c r="Q152" s="171"/>
      <c r="R152" s="171"/>
      <c r="S152" s="171"/>
      <c r="T152" s="172"/>
      <c r="AT152" s="167" t="s">
        <v>137</v>
      </c>
      <c r="AU152" s="167" t="s">
        <v>86</v>
      </c>
      <c r="AV152" s="13" t="s">
        <v>86</v>
      </c>
      <c r="AW152" s="13" t="s">
        <v>34</v>
      </c>
      <c r="AX152" s="13" t="s">
        <v>78</v>
      </c>
      <c r="AY152" s="167" t="s">
        <v>128</v>
      </c>
    </row>
    <row r="153" spans="2:51" s="12" customFormat="1" ht="12">
      <c r="B153" s="158"/>
      <c r="D153" s="153" t="s">
        <v>137</v>
      </c>
      <c r="E153" s="159" t="s">
        <v>1</v>
      </c>
      <c r="F153" s="160" t="s">
        <v>175</v>
      </c>
      <c r="H153" s="161">
        <v>1</v>
      </c>
      <c r="I153" s="162"/>
      <c r="L153" s="158"/>
      <c r="M153" s="163"/>
      <c r="N153" s="164"/>
      <c r="O153" s="164"/>
      <c r="P153" s="164"/>
      <c r="Q153" s="164"/>
      <c r="R153" s="164"/>
      <c r="S153" s="164"/>
      <c r="T153" s="165"/>
      <c r="AT153" s="159" t="s">
        <v>137</v>
      </c>
      <c r="AU153" s="159" t="s">
        <v>86</v>
      </c>
      <c r="AV153" s="12" t="s">
        <v>88</v>
      </c>
      <c r="AW153" s="12" t="s">
        <v>34</v>
      </c>
      <c r="AX153" s="12" t="s">
        <v>86</v>
      </c>
      <c r="AY153" s="159" t="s">
        <v>128</v>
      </c>
    </row>
    <row r="154" spans="1:65" s="2" customFormat="1" ht="16.5" customHeight="1">
      <c r="A154" s="34"/>
      <c r="B154" s="139"/>
      <c r="C154" s="140" t="s">
        <v>181</v>
      </c>
      <c r="D154" s="140" t="s">
        <v>129</v>
      </c>
      <c r="E154" s="141" t="s">
        <v>182</v>
      </c>
      <c r="F154" s="142" t="s">
        <v>183</v>
      </c>
      <c r="G154" s="143" t="s">
        <v>132</v>
      </c>
      <c r="H154" s="144">
        <v>1</v>
      </c>
      <c r="I154" s="145"/>
      <c r="J154" s="146">
        <f>ROUND(I154*H154,2)</f>
        <v>0</v>
      </c>
      <c r="K154" s="142" t="s">
        <v>133</v>
      </c>
      <c r="L154" s="35"/>
      <c r="M154" s="147" t="s">
        <v>1</v>
      </c>
      <c r="N154" s="148" t="s">
        <v>43</v>
      </c>
      <c r="O154" s="60"/>
      <c r="P154" s="149">
        <f>O154*H154</f>
        <v>0</v>
      </c>
      <c r="Q154" s="149">
        <v>0</v>
      </c>
      <c r="R154" s="149">
        <f>Q154*H154</f>
        <v>0</v>
      </c>
      <c r="S154" s="149">
        <v>0</v>
      </c>
      <c r="T154" s="150">
        <f>S154*H154</f>
        <v>0</v>
      </c>
      <c r="U154" s="34"/>
      <c r="V154" s="34"/>
      <c r="W154" s="34"/>
      <c r="X154" s="34"/>
      <c r="Y154" s="34"/>
      <c r="Z154" s="34"/>
      <c r="AA154" s="34"/>
      <c r="AB154" s="34"/>
      <c r="AC154" s="34"/>
      <c r="AD154" s="34"/>
      <c r="AE154" s="34"/>
      <c r="AR154" s="151" t="s">
        <v>134</v>
      </c>
      <c r="AT154" s="151" t="s">
        <v>129</v>
      </c>
      <c r="AU154" s="151" t="s">
        <v>86</v>
      </c>
      <c r="AY154" s="19" t="s">
        <v>128</v>
      </c>
      <c r="BE154" s="152">
        <f>IF(N154="základní",J154,0)</f>
        <v>0</v>
      </c>
      <c r="BF154" s="152">
        <f>IF(N154="snížená",J154,0)</f>
        <v>0</v>
      </c>
      <c r="BG154" s="152">
        <f>IF(N154="zákl. přenesená",J154,0)</f>
        <v>0</v>
      </c>
      <c r="BH154" s="152">
        <f>IF(N154="sníž. přenesená",J154,0)</f>
        <v>0</v>
      </c>
      <c r="BI154" s="152">
        <f>IF(N154="nulová",J154,0)</f>
        <v>0</v>
      </c>
      <c r="BJ154" s="19" t="s">
        <v>86</v>
      </c>
      <c r="BK154" s="152">
        <f>ROUND(I154*H154,2)</f>
        <v>0</v>
      </c>
      <c r="BL154" s="19" t="s">
        <v>134</v>
      </c>
      <c r="BM154" s="151" t="s">
        <v>184</v>
      </c>
    </row>
    <row r="155" spans="1:47" s="2" customFormat="1" ht="12">
      <c r="A155" s="34"/>
      <c r="B155" s="35"/>
      <c r="C155" s="34"/>
      <c r="D155" s="153" t="s">
        <v>136</v>
      </c>
      <c r="E155" s="34"/>
      <c r="F155" s="154" t="s">
        <v>183</v>
      </c>
      <c r="G155" s="34"/>
      <c r="H155" s="34"/>
      <c r="I155" s="155"/>
      <c r="J155" s="34"/>
      <c r="K155" s="34"/>
      <c r="L155" s="35"/>
      <c r="M155" s="156"/>
      <c r="N155" s="157"/>
      <c r="O155" s="60"/>
      <c r="P155" s="60"/>
      <c r="Q155" s="60"/>
      <c r="R155" s="60"/>
      <c r="S155" s="60"/>
      <c r="T155" s="61"/>
      <c r="U155" s="34"/>
      <c r="V155" s="34"/>
      <c r="W155" s="34"/>
      <c r="X155" s="34"/>
      <c r="Y155" s="34"/>
      <c r="Z155" s="34"/>
      <c r="AA155" s="34"/>
      <c r="AB155" s="34"/>
      <c r="AC155" s="34"/>
      <c r="AD155" s="34"/>
      <c r="AE155" s="34"/>
      <c r="AT155" s="19" t="s">
        <v>136</v>
      </c>
      <c r="AU155" s="19" t="s">
        <v>86</v>
      </c>
    </row>
    <row r="156" spans="2:51" s="13" customFormat="1" ht="12">
      <c r="B156" s="166"/>
      <c r="D156" s="153" t="s">
        <v>137</v>
      </c>
      <c r="E156" s="167" t="s">
        <v>1</v>
      </c>
      <c r="F156" s="168" t="s">
        <v>185</v>
      </c>
      <c r="H156" s="167" t="s">
        <v>1</v>
      </c>
      <c r="I156" s="169"/>
      <c r="L156" s="166"/>
      <c r="M156" s="170"/>
      <c r="N156" s="171"/>
      <c r="O156" s="171"/>
      <c r="P156" s="171"/>
      <c r="Q156" s="171"/>
      <c r="R156" s="171"/>
      <c r="S156" s="171"/>
      <c r="T156" s="172"/>
      <c r="AT156" s="167" t="s">
        <v>137</v>
      </c>
      <c r="AU156" s="167" t="s">
        <v>86</v>
      </c>
      <c r="AV156" s="13" t="s">
        <v>86</v>
      </c>
      <c r="AW156" s="13" t="s">
        <v>34</v>
      </c>
      <c r="AX156" s="13" t="s">
        <v>78</v>
      </c>
      <c r="AY156" s="167" t="s">
        <v>128</v>
      </c>
    </row>
    <row r="157" spans="2:51" s="13" customFormat="1" ht="12">
      <c r="B157" s="166"/>
      <c r="D157" s="153" t="s">
        <v>137</v>
      </c>
      <c r="E157" s="167" t="s">
        <v>1</v>
      </c>
      <c r="F157" s="168" t="s">
        <v>186</v>
      </c>
      <c r="H157" s="167" t="s">
        <v>1</v>
      </c>
      <c r="I157" s="169"/>
      <c r="L157" s="166"/>
      <c r="M157" s="170"/>
      <c r="N157" s="171"/>
      <c r="O157" s="171"/>
      <c r="P157" s="171"/>
      <c r="Q157" s="171"/>
      <c r="R157" s="171"/>
      <c r="S157" s="171"/>
      <c r="T157" s="172"/>
      <c r="AT157" s="167" t="s">
        <v>137</v>
      </c>
      <c r="AU157" s="167" t="s">
        <v>86</v>
      </c>
      <c r="AV157" s="13" t="s">
        <v>86</v>
      </c>
      <c r="AW157" s="13" t="s">
        <v>34</v>
      </c>
      <c r="AX157" s="13" t="s">
        <v>78</v>
      </c>
      <c r="AY157" s="167" t="s">
        <v>128</v>
      </c>
    </row>
    <row r="158" spans="2:51" s="12" customFormat="1" ht="12">
      <c r="B158" s="158"/>
      <c r="D158" s="153" t="s">
        <v>137</v>
      </c>
      <c r="E158" s="159" t="s">
        <v>1</v>
      </c>
      <c r="F158" s="160" t="s">
        <v>175</v>
      </c>
      <c r="H158" s="161">
        <v>1</v>
      </c>
      <c r="I158" s="162"/>
      <c r="L158" s="158"/>
      <c r="M158" s="163"/>
      <c r="N158" s="164"/>
      <c r="O158" s="164"/>
      <c r="P158" s="164"/>
      <c r="Q158" s="164"/>
      <c r="R158" s="164"/>
      <c r="S158" s="164"/>
      <c r="T158" s="165"/>
      <c r="AT158" s="159" t="s">
        <v>137</v>
      </c>
      <c r="AU158" s="159" t="s">
        <v>86</v>
      </c>
      <c r="AV158" s="12" t="s">
        <v>88</v>
      </c>
      <c r="AW158" s="12" t="s">
        <v>34</v>
      </c>
      <c r="AX158" s="12" t="s">
        <v>86</v>
      </c>
      <c r="AY158" s="159" t="s">
        <v>128</v>
      </c>
    </row>
    <row r="159" spans="1:65" s="2" customFormat="1" ht="16.5" customHeight="1">
      <c r="A159" s="34"/>
      <c r="B159" s="139"/>
      <c r="C159" s="140" t="s">
        <v>187</v>
      </c>
      <c r="D159" s="140" t="s">
        <v>129</v>
      </c>
      <c r="E159" s="141" t="s">
        <v>188</v>
      </c>
      <c r="F159" s="142" t="s">
        <v>189</v>
      </c>
      <c r="G159" s="143" t="s">
        <v>132</v>
      </c>
      <c r="H159" s="144">
        <v>1</v>
      </c>
      <c r="I159" s="145"/>
      <c r="J159" s="146">
        <f>ROUND(I159*H159,2)</f>
        <v>0</v>
      </c>
      <c r="K159" s="142" t="s">
        <v>133</v>
      </c>
      <c r="L159" s="35"/>
      <c r="M159" s="147" t="s">
        <v>1</v>
      </c>
      <c r="N159" s="148" t="s">
        <v>43</v>
      </c>
      <c r="O159" s="60"/>
      <c r="P159" s="149">
        <f>O159*H159</f>
        <v>0</v>
      </c>
      <c r="Q159" s="149">
        <v>0</v>
      </c>
      <c r="R159" s="149">
        <f>Q159*H159</f>
        <v>0</v>
      </c>
      <c r="S159" s="149">
        <v>0</v>
      </c>
      <c r="T159" s="150">
        <f>S159*H159</f>
        <v>0</v>
      </c>
      <c r="U159" s="34"/>
      <c r="V159" s="34"/>
      <c r="W159" s="34"/>
      <c r="X159" s="34"/>
      <c r="Y159" s="34"/>
      <c r="Z159" s="34"/>
      <c r="AA159" s="34"/>
      <c r="AB159" s="34"/>
      <c r="AC159" s="34"/>
      <c r="AD159" s="34"/>
      <c r="AE159" s="34"/>
      <c r="AR159" s="151" t="s">
        <v>134</v>
      </c>
      <c r="AT159" s="151" t="s">
        <v>129</v>
      </c>
      <c r="AU159" s="151" t="s">
        <v>86</v>
      </c>
      <c r="AY159" s="19" t="s">
        <v>128</v>
      </c>
      <c r="BE159" s="152">
        <f>IF(N159="základní",J159,0)</f>
        <v>0</v>
      </c>
      <c r="BF159" s="152">
        <f>IF(N159="snížená",J159,0)</f>
        <v>0</v>
      </c>
      <c r="BG159" s="152">
        <f>IF(N159="zákl. přenesená",J159,0)</f>
        <v>0</v>
      </c>
      <c r="BH159" s="152">
        <f>IF(N159="sníž. přenesená",J159,0)</f>
        <v>0</v>
      </c>
      <c r="BI159" s="152">
        <f>IF(N159="nulová",J159,0)</f>
        <v>0</v>
      </c>
      <c r="BJ159" s="19" t="s">
        <v>86</v>
      </c>
      <c r="BK159" s="152">
        <f>ROUND(I159*H159,2)</f>
        <v>0</v>
      </c>
      <c r="BL159" s="19" t="s">
        <v>134</v>
      </c>
      <c r="BM159" s="151" t="s">
        <v>190</v>
      </c>
    </row>
    <row r="160" spans="1:47" s="2" customFormat="1" ht="12">
      <c r="A160" s="34"/>
      <c r="B160" s="35"/>
      <c r="C160" s="34"/>
      <c r="D160" s="153" t="s">
        <v>136</v>
      </c>
      <c r="E160" s="34"/>
      <c r="F160" s="154" t="s">
        <v>189</v>
      </c>
      <c r="G160" s="34"/>
      <c r="H160" s="34"/>
      <c r="I160" s="155"/>
      <c r="J160" s="34"/>
      <c r="K160" s="34"/>
      <c r="L160" s="35"/>
      <c r="M160" s="156"/>
      <c r="N160" s="157"/>
      <c r="O160" s="60"/>
      <c r="P160" s="60"/>
      <c r="Q160" s="60"/>
      <c r="R160" s="60"/>
      <c r="S160" s="60"/>
      <c r="T160" s="61"/>
      <c r="U160" s="34"/>
      <c r="V160" s="34"/>
      <c r="W160" s="34"/>
      <c r="X160" s="34"/>
      <c r="Y160" s="34"/>
      <c r="Z160" s="34"/>
      <c r="AA160" s="34"/>
      <c r="AB160" s="34"/>
      <c r="AC160" s="34"/>
      <c r="AD160" s="34"/>
      <c r="AE160" s="34"/>
      <c r="AT160" s="19" t="s">
        <v>136</v>
      </c>
      <c r="AU160" s="19" t="s">
        <v>86</v>
      </c>
    </row>
    <row r="161" spans="2:51" s="13" customFormat="1" ht="12">
      <c r="B161" s="166"/>
      <c r="D161" s="153" t="s">
        <v>137</v>
      </c>
      <c r="E161" s="167" t="s">
        <v>1</v>
      </c>
      <c r="F161" s="168" t="s">
        <v>191</v>
      </c>
      <c r="H161" s="167" t="s">
        <v>1</v>
      </c>
      <c r="I161" s="169"/>
      <c r="L161" s="166"/>
      <c r="M161" s="170"/>
      <c r="N161" s="171"/>
      <c r="O161" s="171"/>
      <c r="P161" s="171"/>
      <c r="Q161" s="171"/>
      <c r="R161" s="171"/>
      <c r="S161" s="171"/>
      <c r="T161" s="172"/>
      <c r="AT161" s="167" t="s">
        <v>137</v>
      </c>
      <c r="AU161" s="167" t="s">
        <v>86</v>
      </c>
      <c r="AV161" s="13" t="s">
        <v>86</v>
      </c>
      <c r="AW161" s="13" t="s">
        <v>34</v>
      </c>
      <c r="AX161" s="13" t="s">
        <v>78</v>
      </c>
      <c r="AY161" s="167" t="s">
        <v>128</v>
      </c>
    </row>
    <row r="162" spans="2:51" s="12" customFormat="1" ht="12">
      <c r="B162" s="158"/>
      <c r="D162" s="153" t="s">
        <v>137</v>
      </c>
      <c r="E162" s="159" t="s">
        <v>1</v>
      </c>
      <c r="F162" s="160" t="s">
        <v>175</v>
      </c>
      <c r="H162" s="161">
        <v>1</v>
      </c>
      <c r="I162" s="162"/>
      <c r="L162" s="158"/>
      <c r="M162" s="163"/>
      <c r="N162" s="164"/>
      <c r="O162" s="164"/>
      <c r="P162" s="164"/>
      <c r="Q162" s="164"/>
      <c r="R162" s="164"/>
      <c r="S162" s="164"/>
      <c r="T162" s="165"/>
      <c r="AT162" s="159" t="s">
        <v>137</v>
      </c>
      <c r="AU162" s="159" t="s">
        <v>86</v>
      </c>
      <c r="AV162" s="12" t="s">
        <v>88</v>
      </c>
      <c r="AW162" s="12" t="s">
        <v>34</v>
      </c>
      <c r="AX162" s="12" t="s">
        <v>86</v>
      </c>
      <c r="AY162" s="159" t="s">
        <v>128</v>
      </c>
    </row>
    <row r="163" spans="1:65" s="2" customFormat="1" ht="16.5" customHeight="1">
      <c r="A163" s="34"/>
      <c r="B163" s="139"/>
      <c r="C163" s="140" t="s">
        <v>192</v>
      </c>
      <c r="D163" s="140" t="s">
        <v>129</v>
      </c>
      <c r="E163" s="141" t="s">
        <v>193</v>
      </c>
      <c r="F163" s="142" t="s">
        <v>194</v>
      </c>
      <c r="G163" s="143" t="s">
        <v>132</v>
      </c>
      <c r="H163" s="144">
        <v>1</v>
      </c>
      <c r="I163" s="145"/>
      <c r="J163" s="146">
        <f>ROUND(I163*H163,2)</f>
        <v>0</v>
      </c>
      <c r="K163" s="142" t="s">
        <v>133</v>
      </c>
      <c r="L163" s="35"/>
      <c r="M163" s="147" t="s">
        <v>1</v>
      </c>
      <c r="N163" s="148" t="s">
        <v>43</v>
      </c>
      <c r="O163" s="60"/>
      <c r="P163" s="149">
        <f>O163*H163</f>
        <v>0</v>
      </c>
      <c r="Q163" s="149">
        <v>0</v>
      </c>
      <c r="R163" s="149">
        <f>Q163*H163</f>
        <v>0</v>
      </c>
      <c r="S163" s="149">
        <v>0</v>
      </c>
      <c r="T163" s="150">
        <f>S163*H163</f>
        <v>0</v>
      </c>
      <c r="U163" s="34"/>
      <c r="V163" s="34"/>
      <c r="W163" s="34"/>
      <c r="X163" s="34"/>
      <c r="Y163" s="34"/>
      <c r="Z163" s="34"/>
      <c r="AA163" s="34"/>
      <c r="AB163" s="34"/>
      <c r="AC163" s="34"/>
      <c r="AD163" s="34"/>
      <c r="AE163" s="34"/>
      <c r="AR163" s="151" t="s">
        <v>134</v>
      </c>
      <c r="AT163" s="151" t="s">
        <v>129</v>
      </c>
      <c r="AU163" s="151" t="s">
        <v>86</v>
      </c>
      <c r="AY163" s="19" t="s">
        <v>128</v>
      </c>
      <c r="BE163" s="152">
        <f>IF(N163="základní",J163,0)</f>
        <v>0</v>
      </c>
      <c r="BF163" s="152">
        <f>IF(N163="snížená",J163,0)</f>
        <v>0</v>
      </c>
      <c r="BG163" s="152">
        <f>IF(N163="zákl. přenesená",J163,0)</f>
        <v>0</v>
      </c>
      <c r="BH163" s="152">
        <f>IF(N163="sníž. přenesená",J163,0)</f>
        <v>0</v>
      </c>
      <c r="BI163" s="152">
        <f>IF(N163="nulová",J163,0)</f>
        <v>0</v>
      </c>
      <c r="BJ163" s="19" t="s">
        <v>86</v>
      </c>
      <c r="BK163" s="152">
        <f>ROUND(I163*H163,2)</f>
        <v>0</v>
      </c>
      <c r="BL163" s="19" t="s">
        <v>134</v>
      </c>
      <c r="BM163" s="151" t="s">
        <v>195</v>
      </c>
    </row>
    <row r="164" spans="1:47" s="2" customFormat="1" ht="12">
      <c r="A164" s="34"/>
      <c r="B164" s="35"/>
      <c r="C164" s="34"/>
      <c r="D164" s="153" t="s">
        <v>136</v>
      </c>
      <c r="E164" s="34"/>
      <c r="F164" s="154" t="s">
        <v>194</v>
      </c>
      <c r="G164" s="34"/>
      <c r="H164" s="34"/>
      <c r="I164" s="155"/>
      <c r="J164" s="34"/>
      <c r="K164" s="34"/>
      <c r="L164" s="35"/>
      <c r="M164" s="156"/>
      <c r="N164" s="157"/>
      <c r="O164" s="60"/>
      <c r="P164" s="60"/>
      <c r="Q164" s="60"/>
      <c r="R164" s="60"/>
      <c r="S164" s="60"/>
      <c r="T164" s="61"/>
      <c r="U164" s="34"/>
      <c r="V164" s="34"/>
      <c r="W164" s="34"/>
      <c r="X164" s="34"/>
      <c r="Y164" s="34"/>
      <c r="Z164" s="34"/>
      <c r="AA164" s="34"/>
      <c r="AB164" s="34"/>
      <c r="AC164" s="34"/>
      <c r="AD164" s="34"/>
      <c r="AE164" s="34"/>
      <c r="AT164" s="19" t="s">
        <v>136</v>
      </c>
      <c r="AU164" s="19" t="s">
        <v>86</v>
      </c>
    </row>
    <row r="165" spans="2:51" s="13" customFormat="1" ht="12">
      <c r="B165" s="166"/>
      <c r="D165" s="153" t="s">
        <v>137</v>
      </c>
      <c r="E165" s="167" t="s">
        <v>1</v>
      </c>
      <c r="F165" s="168" t="s">
        <v>196</v>
      </c>
      <c r="H165" s="167" t="s">
        <v>1</v>
      </c>
      <c r="I165" s="169"/>
      <c r="L165" s="166"/>
      <c r="M165" s="170"/>
      <c r="N165" s="171"/>
      <c r="O165" s="171"/>
      <c r="P165" s="171"/>
      <c r="Q165" s="171"/>
      <c r="R165" s="171"/>
      <c r="S165" s="171"/>
      <c r="T165" s="172"/>
      <c r="AT165" s="167" t="s">
        <v>137</v>
      </c>
      <c r="AU165" s="167" t="s">
        <v>86</v>
      </c>
      <c r="AV165" s="13" t="s">
        <v>86</v>
      </c>
      <c r="AW165" s="13" t="s">
        <v>34</v>
      </c>
      <c r="AX165" s="13" t="s">
        <v>78</v>
      </c>
      <c r="AY165" s="167" t="s">
        <v>128</v>
      </c>
    </row>
    <row r="166" spans="2:51" s="12" customFormat="1" ht="12">
      <c r="B166" s="158"/>
      <c r="D166" s="153" t="s">
        <v>137</v>
      </c>
      <c r="E166" s="159" t="s">
        <v>1</v>
      </c>
      <c r="F166" s="160" t="s">
        <v>197</v>
      </c>
      <c r="H166" s="161">
        <v>1</v>
      </c>
      <c r="I166" s="162"/>
      <c r="L166" s="158"/>
      <c r="M166" s="163"/>
      <c r="N166" s="164"/>
      <c r="O166" s="164"/>
      <c r="P166" s="164"/>
      <c r="Q166" s="164"/>
      <c r="R166" s="164"/>
      <c r="S166" s="164"/>
      <c r="T166" s="165"/>
      <c r="AT166" s="159" t="s">
        <v>137</v>
      </c>
      <c r="AU166" s="159" t="s">
        <v>86</v>
      </c>
      <c r="AV166" s="12" t="s">
        <v>88</v>
      </c>
      <c r="AW166" s="12" t="s">
        <v>34</v>
      </c>
      <c r="AX166" s="12" t="s">
        <v>86</v>
      </c>
      <c r="AY166" s="159" t="s">
        <v>128</v>
      </c>
    </row>
    <row r="167" spans="1:65" s="2" customFormat="1" ht="16.5" customHeight="1">
      <c r="A167" s="34"/>
      <c r="B167" s="139"/>
      <c r="C167" s="140" t="s">
        <v>198</v>
      </c>
      <c r="D167" s="140" t="s">
        <v>129</v>
      </c>
      <c r="E167" s="141" t="s">
        <v>199</v>
      </c>
      <c r="F167" s="142" t="s">
        <v>200</v>
      </c>
      <c r="G167" s="143" t="s">
        <v>132</v>
      </c>
      <c r="H167" s="144">
        <v>1</v>
      </c>
      <c r="I167" s="145"/>
      <c r="J167" s="146">
        <f>ROUND(I167*H167,2)</f>
        <v>0</v>
      </c>
      <c r="K167" s="142" t="s">
        <v>133</v>
      </c>
      <c r="L167" s="35"/>
      <c r="M167" s="147" t="s">
        <v>1</v>
      </c>
      <c r="N167" s="148" t="s">
        <v>43</v>
      </c>
      <c r="O167" s="60"/>
      <c r="P167" s="149">
        <f>O167*H167</f>
        <v>0</v>
      </c>
      <c r="Q167" s="149">
        <v>0</v>
      </c>
      <c r="R167" s="149">
        <f>Q167*H167</f>
        <v>0</v>
      </c>
      <c r="S167" s="149">
        <v>0</v>
      </c>
      <c r="T167" s="150">
        <f>S167*H167</f>
        <v>0</v>
      </c>
      <c r="U167" s="34"/>
      <c r="V167" s="34"/>
      <c r="W167" s="34"/>
      <c r="X167" s="34"/>
      <c r="Y167" s="34"/>
      <c r="Z167" s="34"/>
      <c r="AA167" s="34"/>
      <c r="AB167" s="34"/>
      <c r="AC167" s="34"/>
      <c r="AD167" s="34"/>
      <c r="AE167" s="34"/>
      <c r="AR167" s="151" t="s">
        <v>134</v>
      </c>
      <c r="AT167" s="151" t="s">
        <v>129</v>
      </c>
      <c r="AU167" s="151" t="s">
        <v>86</v>
      </c>
      <c r="AY167" s="19" t="s">
        <v>128</v>
      </c>
      <c r="BE167" s="152">
        <f>IF(N167="základní",J167,0)</f>
        <v>0</v>
      </c>
      <c r="BF167" s="152">
        <f>IF(N167="snížená",J167,0)</f>
        <v>0</v>
      </c>
      <c r="BG167" s="152">
        <f>IF(N167="zákl. přenesená",J167,0)</f>
        <v>0</v>
      </c>
      <c r="BH167" s="152">
        <f>IF(N167="sníž. přenesená",J167,0)</f>
        <v>0</v>
      </c>
      <c r="BI167" s="152">
        <f>IF(N167="nulová",J167,0)</f>
        <v>0</v>
      </c>
      <c r="BJ167" s="19" t="s">
        <v>86</v>
      </c>
      <c r="BK167" s="152">
        <f>ROUND(I167*H167,2)</f>
        <v>0</v>
      </c>
      <c r="BL167" s="19" t="s">
        <v>134</v>
      </c>
      <c r="BM167" s="151" t="s">
        <v>201</v>
      </c>
    </row>
    <row r="168" spans="1:47" s="2" customFormat="1" ht="12">
      <c r="A168" s="34"/>
      <c r="B168" s="35"/>
      <c r="C168" s="34"/>
      <c r="D168" s="153" t="s">
        <v>136</v>
      </c>
      <c r="E168" s="34"/>
      <c r="F168" s="154" t="s">
        <v>200</v>
      </c>
      <c r="G168" s="34"/>
      <c r="H168" s="34"/>
      <c r="I168" s="155"/>
      <c r="J168" s="34"/>
      <c r="K168" s="34"/>
      <c r="L168" s="35"/>
      <c r="M168" s="156"/>
      <c r="N168" s="157"/>
      <c r="O168" s="60"/>
      <c r="P168" s="60"/>
      <c r="Q168" s="60"/>
      <c r="R168" s="60"/>
      <c r="S168" s="60"/>
      <c r="T168" s="61"/>
      <c r="U168" s="34"/>
      <c r="V168" s="34"/>
      <c r="W168" s="34"/>
      <c r="X168" s="34"/>
      <c r="Y168" s="34"/>
      <c r="Z168" s="34"/>
      <c r="AA168" s="34"/>
      <c r="AB168" s="34"/>
      <c r="AC168" s="34"/>
      <c r="AD168" s="34"/>
      <c r="AE168" s="34"/>
      <c r="AT168" s="19" t="s">
        <v>136</v>
      </c>
      <c r="AU168" s="19" t="s">
        <v>86</v>
      </c>
    </row>
    <row r="169" spans="2:51" s="13" customFormat="1" ht="12">
      <c r="B169" s="166"/>
      <c r="D169" s="153" t="s">
        <v>137</v>
      </c>
      <c r="E169" s="167" t="s">
        <v>1</v>
      </c>
      <c r="F169" s="168" t="s">
        <v>202</v>
      </c>
      <c r="H169" s="167" t="s">
        <v>1</v>
      </c>
      <c r="I169" s="169"/>
      <c r="L169" s="166"/>
      <c r="M169" s="170"/>
      <c r="N169" s="171"/>
      <c r="O169" s="171"/>
      <c r="P169" s="171"/>
      <c r="Q169" s="171"/>
      <c r="R169" s="171"/>
      <c r="S169" s="171"/>
      <c r="T169" s="172"/>
      <c r="AT169" s="167" t="s">
        <v>137</v>
      </c>
      <c r="AU169" s="167" t="s">
        <v>86</v>
      </c>
      <c r="AV169" s="13" t="s">
        <v>86</v>
      </c>
      <c r="AW169" s="13" t="s">
        <v>34</v>
      </c>
      <c r="AX169" s="13" t="s">
        <v>78</v>
      </c>
      <c r="AY169" s="167" t="s">
        <v>128</v>
      </c>
    </row>
    <row r="170" spans="2:51" s="13" customFormat="1" ht="12">
      <c r="B170" s="166"/>
      <c r="D170" s="153" t="s">
        <v>137</v>
      </c>
      <c r="E170" s="167" t="s">
        <v>1</v>
      </c>
      <c r="F170" s="168" t="s">
        <v>203</v>
      </c>
      <c r="H170" s="167" t="s">
        <v>1</v>
      </c>
      <c r="I170" s="169"/>
      <c r="L170" s="166"/>
      <c r="M170" s="170"/>
      <c r="N170" s="171"/>
      <c r="O170" s="171"/>
      <c r="P170" s="171"/>
      <c r="Q170" s="171"/>
      <c r="R170" s="171"/>
      <c r="S170" s="171"/>
      <c r="T170" s="172"/>
      <c r="AT170" s="167" t="s">
        <v>137</v>
      </c>
      <c r="AU170" s="167" t="s">
        <v>86</v>
      </c>
      <c r="AV170" s="13" t="s">
        <v>86</v>
      </c>
      <c r="AW170" s="13" t="s">
        <v>34</v>
      </c>
      <c r="AX170" s="13" t="s">
        <v>78</v>
      </c>
      <c r="AY170" s="167" t="s">
        <v>128</v>
      </c>
    </row>
    <row r="171" spans="2:51" s="12" customFormat="1" ht="12">
      <c r="B171" s="158"/>
      <c r="D171" s="153" t="s">
        <v>137</v>
      </c>
      <c r="E171" s="159" t="s">
        <v>1</v>
      </c>
      <c r="F171" s="160" t="s">
        <v>175</v>
      </c>
      <c r="H171" s="161">
        <v>1</v>
      </c>
      <c r="I171" s="162"/>
      <c r="L171" s="158"/>
      <c r="M171" s="173"/>
      <c r="N171" s="174"/>
      <c r="O171" s="174"/>
      <c r="P171" s="174"/>
      <c r="Q171" s="174"/>
      <c r="R171" s="174"/>
      <c r="S171" s="174"/>
      <c r="T171" s="175"/>
      <c r="AT171" s="159" t="s">
        <v>137</v>
      </c>
      <c r="AU171" s="159" t="s">
        <v>86</v>
      </c>
      <c r="AV171" s="12" t="s">
        <v>88</v>
      </c>
      <c r="AW171" s="12" t="s">
        <v>34</v>
      </c>
      <c r="AX171" s="12" t="s">
        <v>86</v>
      </c>
      <c r="AY171" s="159" t="s">
        <v>128</v>
      </c>
    </row>
    <row r="172" spans="1:31" s="2" customFormat="1" ht="7" customHeight="1">
      <c r="A172" s="34"/>
      <c r="B172" s="49"/>
      <c r="C172" s="50"/>
      <c r="D172" s="50"/>
      <c r="E172" s="50"/>
      <c r="F172" s="50"/>
      <c r="G172" s="50"/>
      <c r="H172" s="50"/>
      <c r="I172" s="50"/>
      <c r="J172" s="50"/>
      <c r="K172" s="50"/>
      <c r="L172" s="35"/>
      <c r="M172" s="34"/>
      <c r="O172" s="34"/>
      <c r="P172" s="34"/>
      <c r="Q172" s="34"/>
      <c r="R172" s="34"/>
      <c r="S172" s="34"/>
      <c r="T172" s="34"/>
      <c r="U172" s="34"/>
      <c r="V172" s="34"/>
      <c r="W172" s="34"/>
      <c r="X172" s="34"/>
      <c r="Y172" s="34"/>
      <c r="Z172" s="34"/>
      <c r="AA172" s="34"/>
      <c r="AB172" s="34"/>
      <c r="AC172" s="34"/>
      <c r="AD172" s="34"/>
      <c r="AE172" s="34"/>
    </row>
  </sheetData>
  <autoFilter ref="C116:K171"/>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8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7109375" style="1" customWidth="1"/>
    <col min="7" max="7" width="7.421875" style="1" customWidth="1"/>
    <col min="8" max="8" width="14.00390625" style="1" customWidth="1"/>
    <col min="9" max="9" width="15.7109375" style="1" customWidth="1"/>
    <col min="10" max="11" width="22.28125" style="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23" t="s">
        <v>5</v>
      </c>
      <c r="M2" s="224"/>
      <c r="N2" s="224"/>
      <c r="O2" s="224"/>
      <c r="P2" s="224"/>
      <c r="Q2" s="224"/>
      <c r="R2" s="224"/>
      <c r="S2" s="224"/>
      <c r="T2" s="224"/>
      <c r="U2" s="224"/>
      <c r="V2" s="224"/>
      <c r="AT2" s="19" t="s">
        <v>91</v>
      </c>
    </row>
    <row r="3" spans="2:46" s="1" customFormat="1" ht="7" customHeight="1">
      <c r="B3" s="20"/>
      <c r="C3" s="21"/>
      <c r="D3" s="21"/>
      <c r="E3" s="21"/>
      <c r="F3" s="21"/>
      <c r="G3" s="21"/>
      <c r="H3" s="21"/>
      <c r="I3" s="21"/>
      <c r="J3" s="21"/>
      <c r="K3" s="21"/>
      <c r="L3" s="22"/>
      <c r="AT3" s="19" t="s">
        <v>88</v>
      </c>
    </row>
    <row r="4" spans="2:46" s="1" customFormat="1" ht="25" customHeight="1">
      <c r="B4" s="22"/>
      <c r="D4" s="23" t="s">
        <v>103</v>
      </c>
      <c r="L4" s="22"/>
      <c r="M4" s="95" t="s">
        <v>10</v>
      </c>
      <c r="AT4" s="19" t="s">
        <v>3</v>
      </c>
    </row>
    <row r="5" spans="2:12" s="1" customFormat="1" ht="7" customHeight="1">
      <c r="B5" s="22"/>
      <c r="L5" s="22"/>
    </row>
    <row r="6" spans="2:12" s="1" customFormat="1" ht="12" customHeight="1">
      <c r="B6" s="22"/>
      <c r="D6" s="29" t="s">
        <v>16</v>
      </c>
      <c r="L6" s="22"/>
    </row>
    <row r="7" spans="2:12" s="1" customFormat="1" ht="16.5" customHeight="1">
      <c r="B7" s="22"/>
      <c r="E7" s="263" t="str">
        <f>'Rekapitulace stavby'!K6</f>
        <v>Rekonstrukce komunikace, parkovacích ploch a chodníku ulice Šafaříkova v Sezimově Ústí</v>
      </c>
      <c r="F7" s="264"/>
      <c r="G7" s="264"/>
      <c r="H7" s="264"/>
      <c r="L7" s="22"/>
    </row>
    <row r="8" spans="1:31" s="2" customFormat="1" ht="12" customHeight="1">
      <c r="A8" s="34"/>
      <c r="B8" s="35"/>
      <c r="C8" s="34"/>
      <c r="D8" s="29" t="s">
        <v>104</v>
      </c>
      <c r="E8" s="34"/>
      <c r="F8" s="34"/>
      <c r="G8" s="34"/>
      <c r="H8" s="34"/>
      <c r="I8" s="34"/>
      <c r="J8" s="34"/>
      <c r="K8" s="34"/>
      <c r="L8" s="44"/>
      <c r="S8" s="34"/>
      <c r="T8" s="34"/>
      <c r="U8" s="34"/>
      <c r="V8" s="34"/>
      <c r="W8" s="34"/>
      <c r="X8" s="34"/>
      <c r="Y8" s="34"/>
      <c r="Z8" s="34"/>
      <c r="AA8" s="34"/>
      <c r="AB8" s="34"/>
      <c r="AC8" s="34"/>
      <c r="AD8" s="34"/>
      <c r="AE8" s="34"/>
    </row>
    <row r="9" spans="1:31" s="2" customFormat="1" ht="16.5" customHeight="1">
      <c r="A9" s="34"/>
      <c r="B9" s="35"/>
      <c r="C9" s="34"/>
      <c r="D9" s="34"/>
      <c r="E9" s="253" t="s">
        <v>204</v>
      </c>
      <c r="F9" s="262"/>
      <c r="G9" s="262"/>
      <c r="H9" s="262"/>
      <c r="I9" s="34"/>
      <c r="J9" s="34"/>
      <c r="K9" s="34"/>
      <c r="L9" s="44"/>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44"/>
      <c r="S10" s="34"/>
      <c r="T10" s="34"/>
      <c r="U10" s="34"/>
      <c r="V10" s="34"/>
      <c r="W10" s="34"/>
      <c r="X10" s="34"/>
      <c r="Y10" s="34"/>
      <c r="Z10" s="34"/>
      <c r="AA10" s="34"/>
      <c r="AB10" s="34"/>
      <c r="AC10" s="34"/>
      <c r="AD10" s="34"/>
      <c r="AE10" s="34"/>
    </row>
    <row r="11" spans="1:31" s="2" customFormat="1" ht="12" customHeight="1">
      <c r="A11" s="34"/>
      <c r="B11" s="35"/>
      <c r="C11" s="34"/>
      <c r="D11" s="29" t="s">
        <v>18</v>
      </c>
      <c r="E11" s="34"/>
      <c r="F11" s="27" t="s">
        <v>92</v>
      </c>
      <c r="G11" s="34"/>
      <c r="H11" s="34"/>
      <c r="I11" s="29" t="s">
        <v>19</v>
      </c>
      <c r="J11" s="27" t="s">
        <v>1</v>
      </c>
      <c r="K11" s="34"/>
      <c r="L11" s="44"/>
      <c r="S11" s="34"/>
      <c r="T11" s="34"/>
      <c r="U11" s="34"/>
      <c r="V11" s="34"/>
      <c r="W11" s="34"/>
      <c r="X11" s="34"/>
      <c r="Y11" s="34"/>
      <c r="Z11" s="34"/>
      <c r="AA11" s="34"/>
      <c r="AB11" s="34"/>
      <c r="AC11" s="34"/>
      <c r="AD11" s="34"/>
      <c r="AE11" s="34"/>
    </row>
    <row r="12" spans="1:31" s="2" customFormat="1" ht="12" customHeight="1">
      <c r="A12" s="34"/>
      <c r="B12" s="35"/>
      <c r="C12" s="34"/>
      <c r="D12" s="29" t="s">
        <v>20</v>
      </c>
      <c r="E12" s="34"/>
      <c r="F12" s="27" t="s">
        <v>21</v>
      </c>
      <c r="G12" s="34"/>
      <c r="H12" s="34"/>
      <c r="I12" s="29" t="s">
        <v>22</v>
      </c>
      <c r="J12" s="57" t="str">
        <f>'Rekapitulace stavby'!AN8</f>
        <v>6. 1. 2021</v>
      </c>
      <c r="K12" s="34"/>
      <c r="L12" s="4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44"/>
      <c r="S13" s="34"/>
      <c r="T13" s="34"/>
      <c r="U13" s="34"/>
      <c r="V13" s="34"/>
      <c r="W13" s="34"/>
      <c r="X13" s="34"/>
      <c r="Y13" s="34"/>
      <c r="Z13" s="34"/>
      <c r="AA13" s="34"/>
      <c r="AB13" s="34"/>
      <c r="AC13" s="34"/>
      <c r="AD13" s="34"/>
      <c r="AE13" s="34"/>
    </row>
    <row r="14" spans="1:31" s="2" customFormat="1" ht="12" customHeight="1">
      <c r="A14" s="34"/>
      <c r="B14" s="35"/>
      <c r="C14" s="34"/>
      <c r="D14" s="29" t="s">
        <v>24</v>
      </c>
      <c r="E14" s="34"/>
      <c r="F14" s="34"/>
      <c r="G14" s="34"/>
      <c r="H14" s="34"/>
      <c r="I14" s="29" t="s">
        <v>25</v>
      </c>
      <c r="J14" s="27" t="s">
        <v>26</v>
      </c>
      <c r="K14" s="34"/>
      <c r="L14" s="4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1</v>
      </c>
      <c r="K15" s="34"/>
      <c r="L15" s="44"/>
      <c r="S15" s="34"/>
      <c r="T15" s="34"/>
      <c r="U15" s="34"/>
      <c r="V15" s="34"/>
      <c r="W15" s="34"/>
      <c r="X15" s="34"/>
      <c r="Y15" s="34"/>
      <c r="Z15" s="34"/>
      <c r="AA15" s="34"/>
      <c r="AB15" s="34"/>
      <c r="AC15" s="34"/>
      <c r="AD15" s="34"/>
      <c r="AE15" s="34"/>
    </row>
    <row r="16" spans="1:31" s="2" customFormat="1" ht="7" customHeight="1">
      <c r="A16" s="34"/>
      <c r="B16" s="35"/>
      <c r="C16" s="34"/>
      <c r="D16" s="34"/>
      <c r="E16" s="34"/>
      <c r="F16" s="34"/>
      <c r="G16" s="34"/>
      <c r="H16" s="34"/>
      <c r="I16" s="34"/>
      <c r="J16" s="34"/>
      <c r="K16" s="34"/>
      <c r="L16" s="4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25</v>
      </c>
      <c r="J17" s="30" t="str">
        <f>'Rekapitulace stavby'!AN13</f>
        <v>Vyplň údaj</v>
      </c>
      <c r="K17" s="34"/>
      <c r="L17" s="44"/>
      <c r="S17" s="34"/>
      <c r="T17" s="34"/>
      <c r="U17" s="34"/>
      <c r="V17" s="34"/>
      <c r="W17" s="34"/>
      <c r="X17" s="34"/>
      <c r="Y17" s="34"/>
      <c r="Z17" s="34"/>
      <c r="AA17" s="34"/>
      <c r="AB17" s="34"/>
      <c r="AC17" s="34"/>
      <c r="AD17" s="34"/>
      <c r="AE17" s="34"/>
    </row>
    <row r="18" spans="1:31" s="2" customFormat="1" ht="18" customHeight="1">
      <c r="A18" s="34"/>
      <c r="B18" s="35"/>
      <c r="C18" s="34"/>
      <c r="D18" s="34"/>
      <c r="E18" s="265" t="str">
        <f>'Rekapitulace stavby'!E14</f>
        <v>Vyplň údaj</v>
      </c>
      <c r="F18" s="235"/>
      <c r="G18" s="235"/>
      <c r="H18" s="235"/>
      <c r="I18" s="29" t="s">
        <v>28</v>
      </c>
      <c r="J18" s="30" t="str">
        <f>'Rekapitulace stavby'!AN14</f>
        <v>Vyplň údaj</v>
      </c>
      <c r="K18" s="34"/>
      <c r="L18" s="44"/>
      <c r="S18" s="34"/>
      <c r="T18" s="34"/>
      <c r="U18" s="34"/>
      <c r="V18" s="34"/>
      <c r="W18" s="34"/>
      <c r="X18" s="34"/>
      <c r="Y18" s="34"/>
      <c r="Z18" s="34"/>
      <c r="AA18" s="34"/>
      <c r="AB18" s="34"/>
      <c r="AC18" s="34"/>
      <c r="AD18" s="34"/>
      <c r="AE18" s="34"/>
    </row>
    <row r="19" spans="1:31" s="2" customFormat="1" ht="7" customHeight="1">
      <c r="A19" s="34"/>
      <c r="B19" s="35"/>
      <c r="C19" s="34"/>
      <c r="D19" s="34"/>
      <c r="E19" s="34"/>
      <c r="F19" s="34"/>
      <c r="G19" s="34"/>
      <c r="H19" s="34"/>
      <c r="I19" s="34"/>
      <c r="J19" s="34"/>
      <c r="K19" s="34"/>
      <c r="L19" s="4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25</v>
      </c>
      <c r="J20" s="27" t="s">
        <v>1</v>
      </c>
      <c r="K20" s="34"/>
      <c r="L20" s="44"/>
      <c r="S20" s="34"/>
      <c r="T20" s="34"/>
      <c r="U20" s="34"/>
      <c r="V20" s="34"/>
      <c r="W20" s="34"/>
      <c r="X20" s="34"/>
      <c r="Y20" s="34"/>
      <c r="Z20" s="34"/>
      <c r="AA20" s="34"/>
      <c r="AB20" s="34"/>
      <c r="AC20" s="34"/>
      <c r="AD20" s="34"/>
      <c r="AE20" s="34"/>
    </row>
    <row r="21" spans="1:31" s="2" customFormat="1" ht="18" customHeight="1">
      <c r="A21" s="34"/>
      <c r="B21" s="35"/>
      <c r="C21" s="34"/>
      <c r="D21" s="34"/>
      <c r="E21" s="27" t="s">
        <v>33</v>
      </c>
      <c r="F21" s="34"/>
      <c r="G21" s="34"/>
      <c r="H21" s="34"/>
      <c r="I21" s="29" t="s">
        <v>28</v>
      </c>
      <c r="J21" s="27" t="s">
        <v>1</v>
      </c>
      <c r="K21" s="34"/>
      <c r="L21" s="44"/>
      <c r="S21" s="34"/>
      <c r="T21" s="34"/>
      <c r="U21" s="34"/>
      <c r="V21" s="34"/>
      <c r="W21" s="34"/>
      <c r="X21" s="34"/>
      <c r="Y21" s="34"/>
      <c r="Z21" s="34"/>
      <c r="AA21" s="34"/>
      <c r="AB21" s="34"/>
      <c r="AC21" s="34"/>
      <c r="AD21" s="34"/>
      <c r="AE21" s="34"/>
    </row>
    <row r="22" spans="1:31" s="2" customFormat="1" ht="7" customHeight="1">
      <c r="A22" s="34"/>
      <c r="B22" s="35"/>
      <c r="C22" s="34"/>
      <c r="D22" s="34"/>
      <c r="E22" s="34"/>
      <c r="F22" s="34"/>
      <c r="G22" s="34"/>
      <c r="H22" s="34"/>
      <c r="I22" s="34"/>
      <c r="J22" s="34"/>
      <c r="K22" s="34"/>
      <c r="L22" s="44"/>
      <c r="S22" s="34"/>
      <c r="T22" s="34"/>
      <c r="U22" s="34"/>
      <c r="V22" s="34"/>
      <c r="W22" s="34"/>
      <c r="X22" s="34"/>
      <c r="Y22" s="34"/>
      <c r="Z22" s="34"/>
      <c r="AA22" s="34"/>
      <c r="AB22" s="34"/>
      <c r="AC22" s="34"/>
      <c r="AD22" s="34"/>
      <c r="AE22" s="34"/>
    </row>
    <row r="23" spans="1:31" s="2" customFormat="1" ht="12" customHeight="1">
      <c r="A23" s="34"/>
      <c r="B23" s="35"/>
      <c r="C23" s="34"/>
      <c r="D23" s="29" t="s">
        <v>35</v>
      </c>
      <c r="E23" s="34"/>
      <c r="F23" s="34"/>
      <c r="G23" s="34"/>
      <c r="H23" s="34"/>
      <c r="I23" s="29" t="s">
        <v>25</v>
      </c>
      <c r="J23" s="27" t="str">
        <f>IF('Rekapitulace stavby'!AN19="","",'Rekapitulace stavby'!AN19)</f>
        <v/>
      </c>
      <c r="K23" s="34"/>
      <c r="L23" s="4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44"/>
      <c r="S24" s="34"/>
      <c r="T24" s="34"/>
      <c r="U24" s="34"/>
      <c r="V24" s="34"/>
      <c r="W24" s="34"/>
      <c r="X24" s="34"/>
      <c r="Y24" s="34"/>
      <c r="Z24" s="34"/>
      <c r="AA24" s="34"/>
      <c r="AB24" s="34"/>
      <c r="AC24" s="34"/>
      <c r="AD24" s="34"/>
      <c r="AE24" s="34"/>
    </row>
    <row r="25" spans="1:31" s="2" customFormat="1" ht="7" customHeight="1">
      <c r="A25" s="34"/>
      <c r="B25" s="35"/>
      <c r="C25" s="34"/>
      <c r="D25" s="34"/>
      <c r="E25" s="34"/>
      <c r="F25" s="34"/>
      <c r="G25" s="34"/>
      <c r="H25" s="34"/>
      <c r="I25" s="34"/>
      <c r="J25" s="34"/>
      <c r="K25" s="34"/>
      <c r="L25" s="44"/>
      <c r="S25" s="34"/>
      <c r="T25" s="34"/>
      <c r="U25" s="34"/>
      <c r="V25" s="34"/>
      <c r="W25" s="34"/>
      <c r="X25" s="34"/>
      <c r="Y25" s="34"/>
      <c r="Z25" s="34"/>
      <c r="AA25" s="34"/>
      <c r="AB25" s="34"/>
      <c r="AC25" s="34"/>
      <c r="AD25" s="34"/>
      <c r="AE25" s="34"/>
    </row>
    <row r="26" spans="1:31" s="2" customFormat="1" ht="12" customHeight="1">
      <c r="A26" s="34"/>
      <c r="B26" s="35"/>
      <c r="C26" s="34"/>
      <c r="D26" s="29" t="s">
        <v>37</v>
      </c>
      <c r="E26" s="34"/>
      <c r="F26" s="34"/>
      <c r="G26" s="34"/>
      <c r="H26" s="34"/>
      <c r="I26" s="34"/>
      <c r="J26" s="34"/>
      <c r="K26" s="34"/>
      <c r="L26" s="44"/>
      <c r="S26" s="34"/>
      <c r="T26" s="34"/>
      <c r="U26" s="34"/>
      <c r="V26" s="34"/>
      <c r="W26" s="34"/>
      <c r="X26" s="34"/>
      <c r="Y26" s="34"/>
      <c r="Z26" s="34"/>
      <c r="AA26" s="34"/>
      <c r="AB26" s="34"/>
      <c r="AC26" s="34"/>
      <c r="AD26" s="34"/>
      <c r="AE26" s="34"/>
    </row>
    <row r="27" spans="1:31" s="8" customFormat="1" ht="16.5" customHeight="1">
      <c r="A27" s="96"/>
      <c r="B27" s="97"/>
      <c r="C27" s="96"/>
      <c r="D27" s="96"/>
      <c r="E27" s="239" t="s">
        <v>1</v>
      </c>
      <c r="F27" s="239"/>
      <c r="G27" s="239"/>
      <c r="H27" s="239"/>
      <c r="I27" s="96"/>
      <c r="J27" s="96"/>
      <c r="K27" s="96"/>
      <c r="L27" s="98"/>
      <c r="S27" s="96"/>
      <c r="T27" s="96"/>
      <c r="U27" s="96"/>
      <c r="V27" s="96"/>
      <c r="W27" s="96"/>
      <c r="X27" s="96"/>
      <c r="Y27" s="96"/>
      <c r="Z27" s="96"/>
      <c r="AA27" s="96"/>
      <c r="AB27" s="96"/>
      <c r="AC27" s="96"/>
      <c r="AD27" s="96"/>
      <c r="AE27" s="96"/>
    </row>
    <row r="28" spans="1:31" s="2" customFormat="1" ht="7" customHeight="1">
      <c r="A28" s="34"/>
      <c r="B28" s="35"/>
      <c r="C28" s="34"/>
      <c r="D28" s="34"/>
      <c r="E28" s="34"/>
      <c r="F28" s="34"/>
      <c r="G28" s="34"/>
      <c r="H28" s="34"/>
      <c r="I28" s="34"/>
      <c r="J28" s="34"/>
      <c r="K28" s="34"/>
      <c r="L28" s="44"/>
      <c r="S28" s="34"/>
      <c r="T28" s="34"/>
      <c r="U28" s="34"/>
      <c r="V28" s="34"/>
      <c r="W28" s="34"/>
      <c r="X28" s="34"/>
      <c r="Y28" s="34"/>
      <c r="Z28" s="34"/>
      <c r="AA28" s="34"/>
      <c r="AB28" s="34"/>
      <c r="AC28" s="34"/>
      <c r="AD28" s="34"/>
      <c r="AE28" s="34"/>
    </row>
    <row r="29" spans="1:31" s="2" customFormat="1" ht="7" customHeight="1">
      <c r="A29" s="34"/>
      <c r="B29" s="35"/>
      <c r="C29" s="34"/>
      <c r="D29" s="68"/>
      <c r="E29" s="68"/>
      <c r="F29" s="68"/>
      <c r="G29" s="68"/>
      <c r="H29" s="68"/>
      <c r="I29" s="68"/>
      <c r="J29" s="68"/>
      <c r="K29" s="68"/>
      <c r="L29" s="44"/>
      <c r="S29" s="34"/>
      <c r="T29" s="34"/>
      <c r="U29" s="34"/>
      <c r="V29" s="34"/>
      <c r="W29" s="34"/>
      <c r="X29" s="34"/>
      <c r="Y29" s="34"/>
      <c r="Z29" s="34"/>
      <c r="AA29" s="34"/>
      <c r="AB29" s="34"/>
      <c r="AC29" s="34"/>
      <c r="AD29" s="34"/>
      <c r="AE29" s="34"/>
    </row>
    <row r="30" spans="1:31" s="2" customFormat="1" ht="25.4" customHeight="1">
      <c r="A30" s="34"/>
      <c r="B30" s="35"/>
      <c r="C30" s="34"/>
      <c r="D30" s="99" t="s">
        <v>38</v>
      </c>
      <c r="E30" s="34"/>
      <c r="F30" s="34"/>
      <c r="G30" s="34"/>
      <c r="H30" s="34"/>
      <c r="I30" s="34"/>
      <c r="J30" s="73">
        <f>ROUND(J127,2)</f>
        <v>0</v>
      </c>
      <c r="K30" s="34"/>
      <c r="L30" s="44"/>
      <c r="S30" s="34"/>
      <c r="T30" s="34"/>
      <c r="U30" s="34"/>
      <c r="V30" s="34"/>
      <c r="W30" s="34"/>
      <c r="X30" s="34"/>
      <c r="Y30" s="34"/>
      <c r="Z30" s="34"/>
      <c r="AA30" s="34"/>
      <c r="AB30" s="34"/>
      <c r="AC30" s="34"/>
      <c r="AD30" s="34"/>
      <c r="AE30" s="34"/>
    </row>
    <row r="31" spans="1:31" s="2" customFormat="1" ht="7" customHeight="1">
      <c r="A31" s="34"/>
      <c r="B31" s="35"/>
      <c r="C31" s="34"/>
      <c r="D31" s="68"/>
      <c r="E31" s="68"/>
      <c r="F31" s="68"/>
      <c r="G31" s="68"/>
      <c r="H31" s="68"/>
      <c r="I31" s="68"/>
      <c r="J31" s="68"/>
      <c r="K31" s="68"/>
      <c r="L31" s="44"/>
      <c r="S31" s="34"/>
      <c r="T31" s="34"/>
      <c r="U31" s="34"/>
      <c r="V31" s="34"/>
      <c r="W31" s="34"/>
      <c r="X31" s="34"/>
      <c r="Y31" s="34"/>
      <c r="Z31" s="34"/>
      <c r="AA31" s="34"/>
      <c r="AB31" s="34"/>
      <c r="AC31" s="34"/>
      <c r="AD31" s="34"/>
      <c r="AE31" s="34"/>
    </row>
    <row r="32" spans="1:31" s="2" customFormat="1" ht="14.5" customHeight="1">
      <c r="A32" s="34"/>
      <c r="B32" s="35"/>
      <c r="C32" s="34"/>
      <c r="D32" s="34"/>
      <c r="E32" s="34"/>
      <c r="F32" s="38" t="s">
        <v>40</v>
      </c>
      <c r="G32" s="34"/>
      <c r="H32" s="34"/>
      <c r="I32" s="38" t="s">
        <v>39</v>
      </c>
      <c r="J32" s="38" t="s">
        <v>41</v>
      </c>
      <c r="K32" s="34"/>
      <c r="L32" s="44"/>
      <c r="S32" s="34"/>
      <c r="T32" s="34"/>
      <c r="U32" s="34"/>
      <c r="V32" s="34"/>
      <c r="W32" s="34"/>
      <c r="X32" s="34"/>
      <c r="Y32" s="34"/>
      <c r="Z32" s="34"/>
      <c r="AA32" s="34"/>
      <c r="AB32" s="34"/>
      <c r="AC32" s="34"/>
      <c r="AD32" s="34"/>
      <c r="AE32" s="34"/>
    </row>
    <row r="33" spans="1:31" s="2" customFormat="1" ht="14.5" customHeight="1">
      <c r="A33" s="34"/>
      <c r="B33" s="35"/>
      <c r="C33" s="34"/>
      <c r="D33" s="100" t="s">
        <v>42</v>
      </c>
      <c r="E33" s="29" t="s">
        <v>43</v>
      </c>
      <c r="F33" s="101">
        <f>ROUND((SUM(BE127:BE835)),2)</f>
        <v>0</v>
      </c>
      <c r="G33" s="34"/>
      <c r="H33" s="34"/>
      <c r="I33" s="102">
        <v>0.21</v>
      </c>
      <c r="J33" s="101">
        <f>ROUND(((SUM(BE127:BE835))*I33),2)</f>
        <v>0</v>
      </c>
      <c r="K33" s="34"/>
      <c r="L33" s="44"/>
      <c r="S33" s="34"/>
      <c r="T33" s="34"/>
      <c r="U33" s="34"/>
      <c r="V33" s="34"/>
      <c r="W33" s="34"/>
      <c r="X33" s="34"/>
      <c r="Y33" s="34"/>
      <c r="Z33" s="34"/>
      <c r="AA33" s="34"/>
      <c r="AB33" s="34"/>
      <c r="AC33" s="34"/>
      <c r="AD33" s="34"/>
      <c r="AE33" s="34"/>
    </row>
    <row r="34" spans="1:31" s="2" customFormat="1" ht="14.5" customHeight="1">
      <c r="A34" s="34"/>
      <c r="B34" s="35"/>
      <c r="C34" s="34"/>
      <c r="D34" s="34"/>
      <c r="E34" s="29" t="s">
        <v>44</v>
      </c>
      <c r="F34" s="101">
        <f>ROUND((SUM(BF127:BF835)),2)</f>
        <v>0</v>
      </c>
      <c r="G34" s="34"/>
      <c r="H34" s="34"/>
      <c r="I34" s="102">
        <v>0.15</v>
      </c>
      <c r="J34" s="101">
        <f>ROUND(((SUM(BF127:BF835))*I34),2)</f>
        <v>0</v>
      </c>
      <c r="K34" s="34"/>
      <c r="L34" s="44"/>
      <c r="S34" s="34"/>
      <c r="T34" s="34"/>
      <c r="U34" s="34"/>
      <c r="V34" s="34"/>
      <c r="W34" s="34"/>
      <c r="X34" s="34"/>
      <c r="Y34" s="34"/>
      <c r="Z34" s="34"/>
      <c r="AA34" s="34"/>
      <c r="AB34" s="34"/>
      <c r="AC34" s="34"/>
      <c r="AD34" s="34"/>
      <c r="AE34" s="34"/>
    </row>
    <row r="35" spans="1:31" s="2" customFormat="1" ht="14.5" customHeight="1" hidden="1">
      <c r="A35" s="34"/>
      <c r="B35" s="35"/>
      <c r="C35" s="34"/>
      <c r="D35" s="34"/>
      <c r="E35" s="29" t="s">
        <v>45</v>
      </c>
      <c r="F35" s="101">
        <f>ROUND((SUM(BG127:BG835)),2)</f>
        <v>0</v>
      </c>
      <c r="G35" s="34"/>
      <c r="H35" s="34"/>
      <c r="I35" s="102">
        <v>0.21</v>
      </c>
      <c r="J35" s="101">
        <f>0</f>
        <v>0</v>
      </c>
      <c r="K35" s="34"/>
      <c r="L35" s="44"/>
      <c r="S35" s="34"/>
      <c r="T35" s="34"/>
      <c r="U35" s="34"/>
      <c r="V35" s="34"/>
      <c r="W35" s="34"/>
      <c r="X35" s="34"/>
      <c r="Y35" s="34"/>
      <c r="Z35" s="34"/>
      <c r="AA35" s="34"/>
      <c r="AB35" s="34"/>
      <c r="AC35" s="34"/>
      <c r="AD35" s="34"/>
      <c r="AE35" s="34"/>
    </row>
    <row r="36" spans="1:31" s="2" customFormat="1" ht="14.5" customHeight="1" hidden="1">
      <c r="A36" s="34"/>
      <c r="B36" s="35"/>
      <c r="C36" s="34"/>
      <c r="D36" s="34"/>
      <c r="E36" s="29" t="s">
        <v>46</v>
      </c>
      <c r="F36" s="101">
        <f>ROUND((SUM(BH127:BH835)),2)</f>
        <v>0</v>
      </c>
      <c r="G36" s="34"/>
      <c r="H36" s="34"/>
      <c r="I36" s="102">
        <v>0.15</v>
      </c>
      <c r="J36" s="101">
        <f>0</f>
        <v>0</v>
      </c>
      <c r="K36" s="34"/>
      <c r="L36" s="44"/>
      <c r="S36" s="34"/>
      <c r="T36" s="34"/>
      <c r="U36" s="34"/>
      <c r="V36" s="34"/>
      <c r="W36" s="34"/>
      <c r="X36" s="34"/>
      <c r="Y36" s="34"/>
      <c r="Z36" s="34"/>
      <c r="AA36" s="34"/>
      <c r="AB36" s="34"/>
      <c r="AC36" s="34"/>
      <c r="AD36" s="34"/>
      <c r="AE36" s="34"/>
    </row>
    <row r="37" spans="1:31" s="2" customFormat="1" ht="14.5" customHeight="1" hidden="1">
      <c r="A37" s="34"/>
      <c r="B37" s="35"/>
      <c r="C37" s="34"/>
      <c r="D37" s="34"/>
      <c r="E37" s="29" t="s">
        <v>47</v>
      </c>
      <c r="F37" s="101">
        <f>ROUND((SUM(BI127:BI835)),2)</f>
        <v>0</v>
      </c>
      <c r="G37" s="34"/>
      <c r="H37" s="34"/>
      <c r="I37" s="102">
        <v>0</v>
      </c>
      <c r="J37" s="101">
        <f>0</f>
        <v>0</v>
      </c>
      <c r="K37" s="34"/>
      <c r="L37" s="44"/>
      <c r="S37" s="34"/>
      <c r="T37" s="34"/>
      <c r="U37" s="34"/>
      <c r="V37" s="34"/>
      <c r="W37" s="34"/>
      <c r="X37" s="34"/>
      <c r="Y37" s="34"/>
      <c r="Z37" s="34"/>
      <c r="AA37" s="34"/>
      <c r="AB37" s="34"/>
      <c r="AC37" s="34"/>
      <c r="AD37" s="34"/>
      <c r="AE37" s="34"/>
    </row>
    <row r="38" spans="1:31" s="2" customFormat="1" ht="7" customHeight="1">
      <c r="A38" s="34"/>
      <c r="B38" s="35"/>
      <c r="C38" s="34"/>
      <c r="D38" s="34"/>
      <c r="E38" s="34"/>
      <c r="F38" s="34"/>
      <c r="G38" s="34"/>
      <c r="H38" s="34"/>
      <c r="I38" s="34"/>
      <c r="J38" s="34"/>
      <c r="K38" s="34"/>
      <c r="L38" s="44"/>
      <c r="S38" s="34"/>
      <c r="T38" s="34"/>
      <c r="U38" s="34"/>
      <c r="V38" s="34"/>
      <c r="W38" s="34"/>
      <c r="X38" s="34"/>
      <c r="Y38" s="34"/>
      <c r="Z38" s="34"/>
      <c r="AA38" s="34"/>
      <c r="AB38" s="34"/>
      <c r="AC38" s="34"/>
      <c r="AD38" s="34"/>
      <c r="AE38" s="34"/>
    </row>
    <row r="39" spans="1:31" s="2" customFormat="1" ht="25.4" customHeight="1">
      <c r="A39" s="34"/>
      <c r="B39" s="35"/>
      <c r="C39" s="103"/>
      <c r="D39" s="104" t="s">
        <v>48</v>
      </c>
      <c r="E39" s="62"/>
      <c r="F39" s="62"/>
      <c r="G39" s="105" t="s">
        <v>49</v>
      </c>
      <c r="H39" s="106" t="s">
        <v>50</v>
      </c>
      <c r="I39" s="62"/>
      <c r="J39" s="107">
        <f>SUM(J30:J37)</f>
        <v>0</v>
      </c>
      <c r="K39" s="108"/>
      <c r="L39" s="44"/>
      <c r="S39" s="34"/>
      <c r="T39" s="34"/>
      <c r="U39" s="34"/>
      <c r="V39" s="34"/>
      <c r="W39" s="34"/>
      <c r="X39" s="34"/>
      <c r="Y39" s="34"/>
      <c r="Z39" s="34"/>
      <c r="AA39" s="34"/>
      <c r="AB39" s="34"/>
      <c r="AC39" s="34"/>
      <c r="AD39" s="34"/>
      <c r="AE39" s="34"/>
    </row>
    <row r="40" spans="1:31" s="2" customFormat="1" ht="14.5" customHeight="1">
      <c r="A40" s="34"/>
      <c r="B40" s="35"/>
      <c r="C40" s="34"/>
      <c r="D40" s="34"/>
      <c r="E40" s="34"/>
      <c r="F40" s="34"/>
      <c r="G40" s="34"/>
      <c r="H40" s="34"/>
      <c r="I40" s="34"/>
      <c r="J40" s="34"/>
      <c r="K40" s="34"/>
      <c r="L40" s="44"/>
      <c r="S40" s="34"/>
      <c r="T40" s="34"/>
      <c r="U40" s="34"/>
      <c r="V40" s="34"/>
      <c r="W40" s="34"/>
      <c r="X40" s="34"/>
      <c r="Y40" s="34"/>
      <c r="Z40" s="34"/>
      <c r="AA40" s="34"/>
      <c r="AB40" s="34"/>
      <c r="AC40" s="34"/>
      <c r="AD40" s="34"/>
      <c r="AE40" s="34"/>
    </row>
    <row r="41" spans="2:12" s="1" customFormat="1" ht="14.5" customHeight="1">
      <c r="B41" s="22"/>
      <c r="L41" s="22"/>
    </row>
    <row r="42" spans="2:12" s="1" customFormat="1" ht="14.5" customHeight="1">
      <c r="B42" s="22"/>
      <c r="L42" s="22"/>
    </row>
    <row r="43" spans="2:12" s="1" customFormat="1" ht="14.5" customHeight="1">
      <c r="B43" s="22"/>
      <c r="L43" s="22"/>
    </row>
    <row r="44" spans="2:12" s="1" customFormat="1" ht="14.5" customHeight="1">
      <c r="B44" s="22"/>
      <c r="L44" s="22"/>
    </row>
    <row r="45" spans="2:12" s="1" customFormat="1" ht="14.5" customHeight="1">
      <c r="B45" s="22"/>
      <c r="L45" s="22"/>
    </row>
    <row r="46" spans="2:12" s="1" customFormat="1" ht="14.5" customHeight="1">
      <c r="B46" s="22"/>
      <c r="L46" s="22"/>
    </row>
    <row r="47" spans="2:12" s="1" customFormat="1" ht="14.5" customHeight="1">
      <c r="B47" s="22"/>
      <c r="L47" s="22"/>
    </row>
    <row r="48" spans="2:12" s="1" customFormat="1" ht="14.5" customHeight="1">
      <c r="B48" s="22"/>
      <c r="L48" s="22"/>
    </row>
    <row r="49" spans="2:12" s="1" customFormat="1" ht="14.5" customHeight="1">
      <c r="B49" s="22"/>
      <c r="L49" s="22"/>
    </row>
    <row r="50" spans="2:12" s="2" customFormat="1" ht="14.5" customHeight="1">
      <c r="B50" s="44"/>
      <c r="D50" s="45" t="s">
        <v>51</v>
      </c>
      <c r="E50" s="46"/>
      <c r="F50" s="46"/>
      <c r="G50" s="45" t="s">
        <v>52</v>
      </c>
      <c r="H50" s="46"/>
      <c r="I50" s="46"/>
      <c r="J50" s="46"/>
      <c r="K50" s="46"/>
      <c r="L50" s="44"/>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5">
      <c r="A61" s="34"/>
      <c r="B61" s="35"/>
      <c r="C61" s="34"/>
      <c r="D61" s="47" t="s">
        <v>53</v>
      </c>
      <c r="E61" s="37"/>
      <c r="F61" s="109" t="s">
        <v>54</v>
      </c>
      <c r="G61" s="47" t="s">
        <v>53</v>
      </c>
      <c r="H61" s="37"/>
      <c r="I61" s="37"/>
      <c r="J61" s="110" t="s">
        <v>54</v>
      </c>
      <c r="K61" s="37"/>
      <c r="L61" s="44"/>
      <c r="S61" s="34"/>
      <c r="T61" s="34"/>
      <c r="U61" s="34"/>
      <c r="V61" s="34"/>
      <c r="W61" s="34"/>
      <c r="X61" s="34"/>
      <c r="Y61" s="34"/>
      <c r="Z61" s="34"/>
      <c r="AA61" s="34"/>
      <c r="AB61" s="34"/>
      <c r="AC61" s="34"/>
      <c r="AD61" s="34"/>
      <c r="AE61" s="34"/>
    </row>
    <row r="62" spans="2:12" ht="12">
      <c r="B62" s="22"/>
      <c r="L62" s="22"/>
    </row>
    <row r="63" spans="2:12" ht="12">
      <c r="B63" s="22"/>
      <c r="L63" s="22"/>
    </row>
    <row r="64" spans="2:12" ht="12">
      <c r="B64" s="22"/>
      <c r="L64" s="22"/>
    </row>
    <row r="65" spans="1:31" s="2" customFormat="1" ht="13">
      <c r="A65" s="34"/>
      <c r="B65" s="35"/>
      <c r="C65" s="34"/>
      <c r="D65" s="45" t="s">
        <v>55</v>
      </c>
      <c r="E65" s="48"/>
      <c r="F65" s="48"/>
      <c r="G65" s="45" t="s">
        <v>56</v>
      </c>
      <c r="H65" s="48"/>
      <c r="I65" s="48"/>
      <c r="J65" s="48"/>
      <c r="K65" s="48"/>
      <c r="L65" s="44"/>
      <c r="S65" s="34"/>
      <c r="T65" s="34"/>
      <c r="U65" s="34"/>
      <c r="V65" s="34"/>
      <c r="W65" s="34"/>
      <c r="X65" s="34"/>
      <c r="Y65" s="34"/>
      <c r="Z65" s="34"/>
      <c r="AA65" s="34"/>
      <c r="AB65" s="34"/>
      <c r="AC65" s="34"/>
      <c r="AD65" s="34"/>
      <c r="AE65" s="34"/>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5">
      <c r="A76" s="34"/>
      <c r="B76" s="35"/>
      <c r="C76" s="34"/>
      <c r="D76" s="47" t="s">
        <v>53</v>
      </c>
      <c r="E76" s="37"/>
      <c r="F76" s="109" t="s">
        <v>54</v>
      </c>
      <c r="G76" s="47" t="s">
        <v>53</v>
      </c>
      <c r="H76" s="37"/>
      <c r="I76" s="37"/>
      <c r="J76" s="110" t="s">
        <v>54</v>
      </c>
      <c r="K76" s="37"/>
      <c r="L76" s="44"/>
      <c r="S76" s="34"/>
      <c r="T76" s="34"/>
      <c r="U76" s="34"/>
      <c r="V76" s="34"/>
      <c r="W76" s="34"/>
      <c r="X76" s="34"/>
      <c r="Y76" s="34"/>
      <c r="Z76" s="34"/>
      <c r="AA76" s="34"/>
      <c r="AB76" s="34"/>
      <c r="AC76" s="34"/>
      <c r="AD76" s="34"/>
      <c r="AE76" s="34"/>
    </row>
    <row r="77" spans="1:31" s="2" customFormat="1" ht="14.5" customHeight="1">
      <c r="A77" s="34"/>
      <c r="B77" s="49"/>
      <c r="C77" s="50"/>
      <c r="D77" s="50"/>
      <c r="E77" s="50"/>
      <c r="F77" s="50"/>
      <c r="G77" s="50"/>
      <c r="H77" s="50"/>
      <c r="I77" s="50"/>
      <c r="J77" s="50"/>
      <c r="K77" s="50"/>
      <c r="L77" s="44"/>
      <c r="S77" s="34"/>
      <c r="T77" s="34"/>
      <c r="U77" s="34"/>
      <c r="V77" s="34"/>
      <c r="W77" s="34"/>
      <c r="X77" s="34"/>
      <c r="Y77" s="34"/>
      <c r="Z77" s="34"/>
      <c r="AA77" s="34"/>
      <c r="AB77" s="34"/>
      <c r="AC77" s="34"/>
      <c r="AD77" s="34"/>
      <c r="AE77" s="34"/>
    </row>
    <row r="81" spans="1:31" s="2" customFormat="1" ht="7" customHeight="1">
      <c r="A81" s="34"/>
      <c r="B81" s="51"/>
      <c r="C81" s="52"/>
      <c r="D81" s="52"/>
      <c r="E81" s="52"/>
      <c r="F81" s="52"/>
      <c r="G81" s="52"/>
      <c r="H81" s="52"/>
      <c r="I81" s="52"/>
      <c r="J81" s="52"/>
      <c r="K81" s="52"/>
      <c r="L81" s="44"/>
      <c r="S81" s="34"/>
      <c r="T81" s="34"/>
      <c r="U81" s="34"/>
      <c r="V81" s="34"/>
      <c r="W81" s="34"/>
      <c r="X81" s="34"/>
      <c r="Y81" s="34"/>
      <c r="Z81" s="34"/>
      <c r="AA81" s="34"/>
      <c r="AB81" s="34"/>
      <c r="AC81" s="34"/>
      <c r="AD81" s="34"/>
      <c r="AE81" s="34"/>
    </row>
    <row r="82" spans="1:31" s="2" customFormat="1" ht="25" customHeight="1">
      <c r="A82" s="34"/>
      <c r="B82" s="35"/>
      <c r="C82" s="23" t="s">
        <v>106</v>
      </c>
      <c r="D82" s="34"/>
      <c r="E82" s="34"/>
      <c r="F82" s="34"/>
      <c r="G82" s="34"/>
      <c r="H82" s="34"/>
      <c r="I82" s="34"/>
      <c r="J82" s="34"/>
      <c r="K82" s="34"/>
      <c r="L82" s="44"/>
      <c r="S82" s="34"/>
      <c r="T82" s="34"/>
      <c r="U82" s="34"/>
      <c r="V82" s="34"/>
      <c r="W82" s="34"/>
      <c r="X82" s="34"/>
      <c r="Y82" s="34"/>
      <c r="Z82" s="34"/>
      <c r="AA82" s="34"/>
      <c r="AB82" s="34"/>
      <c r="AC82" s="34"/>
      <c r="AD82" s="34"/>
      <c r="AE82" s="34"/>
    </row>
    <row r="83" spans="1:31" s="2" customFormat="1" ht="7" customHeight="1">
      <c r="A83" s="34"/>
      <c r="B83" s="35"/>
      <c r="C83" s="34"/>
      <c r="D83" s="34"/>
      <c r="E83" s="34"/>
      <c r="F83" s="34"/>
      <c r="G83" s="34"/>
      <c r="H83" s="34"/>
      <c r="I83" s="34"/>
      <c r="J83" s="34"/>
      <c r="K83" s="34"/>
      <c r="L83" s="44"/>
      <c r="S83" s="34"/>
      <c r="T83" s="34"/>
      <c r="U83" s="34"/>
      <c r="V83" s="34"/>
      <c r="W83" s="34"/>
      <c r="X83" s="34"/>
      <c r="Y83" s="34"/>
      <c r="Z83" s="34"/>
      <c r="AA83" s="34"/>
      <c r="AB83" s="34"/>
      <c r="AC83" s="34"/>
      <c r="AD83" s="34"/>
      <c r="AE83" s="34"/>
    </row>
    <row r="84" spans="1:31" s="2" customFormat="1" ht="12" customHeight="1">
      <c r="A84" s="34"/>
      <c r="B84" s="35"/>
      <c r="C84" s="29" t="s">
        <v>16</v>
      </c>
      <c r="D84" s="34"/>
      <c r="E84" s="34"/>
      <c r="F84" s="34"/>
      <c r="G84" s="34"/>
      <c r="H84" s="34"/>
      <c r="I84" s="34"/>
      <c r="J84" s="34"/>
      <c r="K84" s="34"/>
      <c r="L84" s="44"/>
      <c r="S84" s="34"/>
      <c r="T84" s="34"/>
      <c r="U84" s="34"/>
      <c r="V84" s="34"/>
      <c r="W84" s="34"/>
      <c r="X84" s="34"/>
      <c r="Y84" s="34"/>
      <c r="Z84" s="34"/>
      <c r="AA84" s="34"/>
      <c r="AB84" s="34"/>
      <c r="AC84" s="34"/>
      <c r="AD84" s="34"/>
      <c r="AE84" s="34"/>
    </row>
    <row r="85" spans="1:31" s="2" customFormat="1" ht="16.5" customHeight="1">
      <c r="A85" s="34"/>
      <c r="B85" s="35"/>
      <c r="C85" s="34"/>
      <c r="D85" s="34"/>
      <c r="E85" s="263" t="str">
        <f>E7</f>
        <v>Rekonstrukce komunikace, parkovacích ploch a chodníku ulice Šafaříkova v Sezimově Ústí</v>
      </c>
      <c r="F85" s="264"/>
      <c r="G85" s="264"/>
      <c r="H85" s="264"/>
      <c r="I85" s="34"/>
      <c r="J85" s="34"/>
      <c r="K85" s="34"/>
      <c r="L85" s="44"/>
      <c r="S85" s="34"/>
      <c r="T85" s="34"/>
      <c r="U85" s="34"/>
      <c r="V85" s="34"/>
      <c r="W85" s="34"/>
      <c r="X85" s="34"/>
      <c r="Y85" s="34"/>
      <c r="Z85" s="34"/>
      <c r="AA85" s="34"/>
      <c r="AB85" s="34"/>
      <c r="AC85" s="34"/>
      <c r="AD85" s="34"/>
      <c r="AE85" s="34"/>
    </row>
    <row r="86" spans="1:31" s="2" customFormat="1" ht="12" customHeight="1">
      <c r="A86" s="34"/>
      <c r="B86" s="35"/>
      <c r="C86" s="29" t="s">
        <v>104</v>
      </c>
      <c r="D86" s="34"/>
      <c r="E86" s="34"/>
      <c r="F86" s="34"/>
      <c r="G86" s="34"/>
      <c r="H86" s="34"/>
      <c r="I86" s="34"/>
      <c r="J86" s="34"/>
      <c r="K86" s="34"/>
      <c r="L86" s="44"/>
      <c r="S86" s="34"/>
      <c r="T86" s="34"/>
      <c r="U86" s="34"/>
      <c r="V86" s="34"/>
      <c r="W86" s="34"/>
      <c r="X86" s="34"/>
      <c r="Y86" s="34"/>
      <c r="Z86" s="34"/>
      <c r="AA86" s="34"/>
      <c r="AB86" s="34"/>
      <c r="AC86" s="34"/>
      <c r="AD86" s="34"/>
      <c r="AE86" s="34"/>
    </row>
    <row r="87" spans="1:31" s="2" customFormat="1" ht="16.5" customHeight="1">
      <c r="A87" s="34"/>
      <c r="B87" s="35"/>
      <c r="C87" s="34"/>
      <c r="D87" s="34"/>
      <c r="E87" s="253" t="str">
        <f>E9</f>
        <v>101 - Pozemní komunikace</v>
      </c>
      <c r="F87" s="262"/>
      <c r="G87" s="262"/>
      <c r="H87" s="262"/>
      <c r="I87" s="34"/>
      <c r="J87" s="34"/>
      <c r="K87" s="34"/>
      <c r="L87" s="44"/>
      <c r="S87" s="34"/>
      <c r="T87" s="34"/>
      <c r="U87" s="34"/>
      <c r="V87" s="34"/>
      <c r="W87" s="34"/>
      <c r="X87" s="34"/>
      <c r="Y87" s="34"/>
      <c r="Z87" s="34"/>
      <c r="AA87" s="34"/>
      <c r="AB87" s="34"/>
      <c r="AC87" s="34"/>
      <c r="AD87" s="34"/>
      <c r="AE87" s="34"/>
    </row>
    <row r="88" spans="1:31" s="2" customFormat="1" ht="7" customHeight="1">
      <c r="A88" s="34"/>
      <c r="B88" s="35"/>
      <c r="C88" s="34"/>
      <c r="D88" s="34"/>
      <c r="E88" s="34"/>
      <c r="F88" s="34"/>
      <c r="G88" s="34"/>
      <c r="H88" s="34"/>
      <c r="I88" s="34"/>
      <c r="J88" s="34"/>
      <c r="K88" s="34"/>
      <c r="L88" s="44"/>
      <c r="S88" s="34"/>
      <c r="T88" s="34"/>
      <c r="U88" s="34"/>
      <c r="V88" s="34"/>
      <c r="W88" s="34"/>
      <c r="X88" s="34"/>
      <c r="Y88" s="34"/>
      <c r="Z88" s="34"/>
      <c r="AA88" s="34"/>
      <c r="AB88" s="34"/>
      <c r="AC88" s="34"/>
      <c r="AD88" s="34"/>
      <c r="AE88" s="34"/>
    </row>
    <row r="89" spans="1:31" s="2" customFormat="1" ht="12" customHeight="1">
      <c r="A89" s="34"/>
      <c r="B89" s="35"/>
      <c r="C89" s="29" t="s">
        <v>20</v>
      </c>
      <c r="D89" s="34"/>
      <c r="E89" s="34"/>
      <c r="F89" s="27" t="str">
        <f>F12</f>
        <v>Sezimovo Ústí</v>
      </c>
      <c r="G89" s="34"/>
      <c r="H89" s="34"/>
      <c r="I89" s="29" t="s">
        <v>22</v>
      </c>
      <c r="J89" s="57" t="str">
        <f>IF(J12="","",J12)</f>
        <v>6. 1. 2021</v>
      </c>
      <c r="K89" s="34"/>
      <c r="L89" s="44"/>
      <c r="S89" s="34"/>
      <c r="T89" s="34"/>
      <c r="U89" s="34"/>
      <c r="V89" s="34"/>
      <c r="W89" s="34"/>
      <c r="X89" s="34"/>
      <c r="Y89" s="34"/>
      <c r="Z89" s="34"/>
      <c r="AA89" s="34"/>
      <c r="AB89" s="34"/>
      <c r="AC89" s="34"/>
      <c r="AD89" s="34"/>
      <c r="AE89" s="34"/>
    </row>
    <row r="90" spans="1:31" s="2" customFormat="1" ht="7" customHeight="1">
      <c r="A90" s="34"/>
      <c r="B90" s="35"/>
      <c r="C90" s="34"/>
      <c r="D90" s="34"/>
      <c r="E90" s="34"/>
      <c r="F90" s="34"/>
      <c r="G90" s="34"/>
      <c r="H90" s="34"/>
      <c r="I90" s="34"/>
      <c r="J90" s="34"/>
      <c r="K90" s="34"/>
      <c r="L90" s="44"/>
      <c r="S90" s="34"/>
      <c r="T90" s="34"/>
      <c r="U90" s="34"/>
      <c r="V90" s="34"/>
      <c r="W90" s="34"/>
      <c r="X90" s="34"/>
      <c r="Y90" s="34"/>
      <c r="Z90" s="34"/>
      <c r="AA90" s="34"/>
      <c r="AB90" s="34"/>
      <c r="AC90" s="34"/>
      <c r="AD90" s="34"/>
      <c r="AE90" s="34"/>
    </row>
    <row r="91" spans="1:31" s="2" customFormat="1" ht="15.25" customHeight="1">
      <c r="A91" s="34"/>
      <c r="B91" s="35"/>
      <c r="C91" s="29" t="s">
        <v>24</v>
      </c>
      <c r="D91" s="34"/>
      <c r="E91" s="34"/>
      <c r="F91" s="27" t="str">
        <f>E15</f>
        <v>Město Sezimovo Ústí</v>
      </c>
      <c r="G91" s="34"/>
      <c r="H91" s="34"/>
      <c r="I91" s="29" t="s">
        <v>31</v>
      </c>
      <c r="J91" s="32" t="str">
        <f>E21</f>
        <v>WAY project s.r.o.</v>
      </c>
      <c r="K91" s="34"/>
      <c r="L91" s="44"/>
      <c r="S91" s="34"/>
      <c r="T91" s="34"/>
      <c r="U91" s="34"/>
      <c r="V91" s="34"/>
      <c r="W91" s="34"/>
      <c r="X91" s="34"/>
      <c r="Y91" s="34"/>
      <c r="Z91" s="34"/>
      <c r="AA91" s="34"/>
      <c r="AB91" s="34"/>
      <c r="AC91" s="34"/>
      <c r="AD91" s="34"/>
      <c r="AE91" s="34"/>
    </row>
    <row r="92" spans="1:31" s="2" customFormat="1" ht="15.25" customHeight="1">
      <c r="A92" s="34"/>
      <c r="B92" s="35"/>
      <c r="C92" s="29" t="s">
        <v>29</v>
      </c>
      <c r="D92" s="34"/>
      <c r="E92" s="34"/>
      <c r="F92" s="27" t="str">
        <f>IF(E18="","",E18)</f>
        <v>Vyplň údaj</v>
      </c>
      <c r="G92" s="34"/>
      <c r="H92" s="34"/>
      <c r="I92" s="29" t="s">
        <v>35</v>
      </c>
      <c r="J92" s="32" t="str">
        <f>E24</f>
        <v xml:space="preserve"> </v>
      </c>
      <c r="K92" s="34"/>
      <c r="L92" s="44"/>
      <c r="S92" s="34"/>
      <c r="T92" s="34"/>
      <c r="U92" s="34"/>
      <c r="V92" s="34"/>
      <c r="W92" s="34"/>
      <c r="X92" s="34"/>
      <c r="Y92" s="34"/>
      <c r="Z92" s="34"/>
      <c r="AA92" s="34"/>
      <c r="AB92" s="34"/>
      <c r="AC92" s="34"/>
      <c r="AD92" s="34"/>
      <c r="AE92" s="34"/>
    </row>
    <row r="93" spans="1:31" s="2" customFormat="1" ht="10.4" customHeight="1">
      <c r="A93" s="34"/>
      <c r="B93" s="35"/>
      <c r="C93" s="34"/>
      <c r="D93" s="34"/>
      <c r="E93" s="34"/>
      <c r="F93" s="34"/>
      <c r="G93" s="34"/>
      <c r="H93" s="34"/>
      <c r="I93" s="34"/>
      <c r="J93" s="34"/>
      <c r="K93" s="34"/>
      <c r="L93" s="44"/>
      <c r="S93" s="34"/>
      <c r="T93" s="34"/>
      <c r="U93" s="34"/>
      <c r="V93" s="34"/>
      <c r="W93" s="34"/>
      <c r="X93" s="34"/>
      <c r="Y93" s="34"/>
      <c r="Z93" s="34"/>
      <c r="AA93" s="34"/>
      <c r="AB93" s="34"/>
      <c r="AC93" s="34"/>
      <c r="AD93" s="34"/>
      <c r="AE93" s="34"/>
    </row>
    <row r="94" spans="1:31" s="2" customFormat="1" ht="29.25" customHeight="1">
      <c r="A94" s="34"/>
      <c r="B94" s="35"/>
      <c r="C94" s="111" t="s">
        <v>107</v>
      </c>
      <c r="D94" s="103"/>
      <c r="E94" s="103"/>
      <c r="F94" s="103"/>
      <c r="G94" s="103"/>
      <c r="H94" s="103"/>
      <c r="I94" s="103"/>
      <c r="J94" s="112" t="s">
        <v>108</v>
      </c>
      <c r="K94" s="103"/>
      <c r="L94" s="44"/>
      <c r="S94" s="34"/>
      <c r="T94" s="34"/>
      <c r="U94" s="34"/>
      <c r="V94" s="34"/>
      <c r="W94" s="34"/>
      <c r="X94" s="34"/>
      <c r="Y94" s="34"/>
      <c r="Z94" s="34"/>
      <c r="AA94" s="34"/>
      <c r="AB94" s="34"/>
      <c r="AC94" s="34"/>
      <c r="AD94" s="34"/>
      <c r="AE94" s="34"/>
    </row>
    <row r="95" spans="1:31" s="2" customFormat="1" ht="10.4" customHeight="1">
      <c r="A95" s="34"/>
      <c r="B95" s="35"/>
      <c r="C95" s="34"/>
      <c r="D95" s="34"/>
      <c r="E95" s="34"/>
      <c r="F95" s="34"/>
      <c r="G95" s="34"/>
      <c r="H95" s="34"/>
      <c r="I95" s="34"/>
      <c r="J95" s="34"/>
      <c r="K95" s="34"/>
      <c r="L95" s="44"/>
      <c r="S95" s="34"/>
      <c r="T95" s="34"/>
      <c r="U95" s="34"/>
      <c r="V95" s="34"/>
      <c r="W95" s="34"/>
      <c r="X95" s="34"/>
      <c r="Y95" s="34"/>
      <c r="Z95" s="34"/>
      <c r="AA95" s="34"/>
      <c r="AB95" s="34"/>
      <c r="AC95" s="34"/>
      <c r="AD95" s="34"/>
      <c r="AE95" s="34"/>
    </row>
    <row r="96" spans="1:47" s="2" customFormat="1" ht="22.9" customHeight="1">
      <c r="A96" s="34"/>
      <c r="B96" s="35"/>
      <c r="C96" s="113" t="s">
        <v>109</v>
      </c>
      <c r="D96" s="34"/>
      <c r="E96" s="34"/>
      <c r="F96" s="34"/>
      <c r="G96" s="34"/>
      <c r="H96" s="34"/>
      <c r="I96" s="34"/>
      <c r="J96" s="73">
        <f>J127</f>
        <v>0</v>
      </c>
      <c r="K96" s="34"/>
      <c r="L96" s="44"/>
      <c r="S96" s="34"/>
      <c r="T96" s="34"/>
      <c r="U96" s="34"/>
      <c r="V96" s="34"/>
      <c r="W96" s="34"/>
      <c r="X96" s="34"/>
      <c r="Y96" s="34"/>
      <c r="Z96" s="34"/>
      <c r="AA96" s="34"/>
      <c r="AB96" s="34"/>
      <c r="AC96" s="34"/>
      <c r="AD96" s="34"/>
      <c r="AE96" s="34"/>
      <c r="AU96" s="19" t="s">
        <v>110</v>
      </c>
    </row>
    <row r="97" spans="2:12" s="9" customFormat="1" ht="25" customHeight="1">
      <c r="B97" s="114"/>
      <c r="D97" s="115" t="s">
        <v>205</v>
      </c>
      <c r="E97" s="116"/>
      <c r="F97" s="116"/>
      <c r="G97" s="116"/>
      <c r="H97" s="116"/>
      <c r="I97" s="116"/>
      <c r="J97" s="117">
        <f>J128</f>
        <v>0</v>
      </c>
      <c r="L97" s="114"/>
    </row>
    <row r="98" spans="2:12" s="14" customFormat="1" ht="19.9" customHeight="1">
      <c r="B98" s="176"/>
      <c r="D98" s="177" t="s">
        <v>206</v>
      </c>
      <c r="E98" s="178"/>
      <c r="F98" s="178"/>
      <c r="G98" s="178"/>
      <c r="H98" s="178"/>
      <c r="I98" s="178"/>
      <c r="J98" s="179">
        <f>J129</f>
        <v>0</v>
      </c>
      <c r="L98" s="176"/>
    </row>
    <row r="99" spans="2:12" s="14" customFormat="1" ht="19.9" customHeight="1">
      <c r="B99" s="176"/>
      <c r="D99" s="177" t="s">
        <v>207</v>
      </c>
      <c r="E99" s="178"/>
      <c r="F99" s="178"/>
      <c r="G99" s="178"/>
      <c r="H99" s="178"/>
      <c r="I99" s="178"/>
      <c r="J99" s="179">
        <f>J386</f>
        <v>0</v>
      </c>
      <c r="L99" s="176"/>
    </row>
    <row r="100" spans="2:12" s="14" customFormat="1" ht="19.9" customHeight="1">
      <c r="B100" s="176"/>
      <c r="D100" s="177" t="s">
        <v>208</v>
      </c>
      <c r="E100" s="178"/>
      <c r="F100" s="178"/>
      <c r="G100" s="178"/>
      <c r="H100" s="178"/>
      <c r="I100" s="178"/>
      <c r="J100" s="179">
        <f>J396</f>
        <v>0</v>
      </c>
      <c r="L100" s="176"/>
    </row>
    <row r="101" spans="2:12" s="14" customFormat="1" ht="19.9" customHeight="1">
      <c r="B101" s="176"/>
      <c r="D101" s="177" t="s">
        <v>209</v>
      </c>
      <c r="E101" s="178"/>
      <c r="F101" s="178"/>
      <c r="G101" s="178"/>
      <c r="H101" s="178"/>
      <c r="I101" s="178"/>
      <c r="J101" s="179">
        <f>J403</f>
        <v>0</v>
      </c>
      <c r="L101" s="176"/>
    </row>
    <row r="102" spans="2:12" s="14" customFormat="1" ht="19.9" customHeight="1">
      <c r="B102" s="176"/>
      <c r="D102" s="177" t="s">
        <v>210</v>
      </c>
      <c r="E102" s="178"/>
      <c r="F102" s="178"/>
      <c r="G102" s="178"/>
      <c r="H102" s="178"/>
      <c r="I102" s="178"/>
      <c r="J102" s="179">
        <f>J426</f>
        <v>0</v>
      </c>
      <c r="L102" s="176"/>
    </row>
    <row r="103" spans="2:12" s="14" customFormat="1" ht="19.9" customHeight="1">
      <c r="B103" s="176"/>
      <c r="D103" s="177" t="s">
        <v>211</v>
      </c>
      <c r="E103" s="178"/>
      <c r="F103" s="178"/>
      <c r="G103" s="178"/>
      <c r="H103" s="178"/>
      <c r="I103" s="178"/>
      <c r="J103" s="179">
        <f>J535</f>
        <v>0</v>
      </c>
      <c r="L103" s="176"/>
    </row>
    <row r="104" spans="2:12" s="14" customFormat="1" ht="19.9" customHeight="1">
      <c r="B104" s="176"/>
      <c r="D104" s="177" t="s">
        <v>212</v>
      </c>
      <c r="E104" s="178"/>
      <c r="F104" s="178"/>
      <c r="G104" s="178"/>
      <c r="H104" s="178"/>
      <c r="I104" s="178"/>
      <c r="J104" s="179">
        <f>J539</f>
        <v>0</v>
      </c>
      <c r="L104" s="176"/>
    </row>
    <row r="105" spans="2:12" s="14" customFormat="1" ht="19.9" customHeight="1">
      <c r="B105" s="176"/>
      <c r="D105" s="177" t="s">
        <v>213</v>
      </c>
      <c r="E105" s="178"/>
      <c r="F105" s="178"/>
      <c r="G105" s="178"/>
      <c r="H105" s="178"/>
      <c r="I105" s="178"/>
      <c r="J105" s="179">
        <f>J593</f>
        <v>0</v>
      </c>
      <c r="L105" s="176"/>
    </row>
    <row r="106" spans="2:12" s="14" customFormat="1" ht="19.9" customHeight="1">
      <c r="B106" s="176"/>
      <c r="D106" s="177" t="s">
        <v>214</v>
      </c>
      <c r="E106" s="178"/>
      <c r="F106" s="178"/>
      <c r="G106" s="178"/>
      <c r="H106" s="178"/>
      <c r="I106" s="178"/>
      <c r="J106" s="179">
        <f>J733</f>
        <v>0</v>
      </c>
      <c r="L106" s="176"/>
    </row>
    <row r="107" spans="2:12" s="14" customFormat="1" ht="19.9" customHeight="1">
      <c r="B107" s="176"/>
      <c r="D107" s="177" t="s">
        <v>215</v>
      </c>
      <c r="E107" s="178"/>
      <c r="F107" s="178"/>
      <c r="G107" s="178"/>
      <c r="H107" s="178"/>
      <c r="I107" s="178"/>
      <c r="J107" s="179">
        <f>J828</f>
        <v>0</v>
      </c>
      <c r="L107" s="176"/>
    </row>
    <row r="108" spans="1:31" s="2" customFormat="1" ht="21.75" customHeight="1">
      <c r="A108" s="34"/>
      <c r="B108" s="35"/>
      <c r="C108" s="34"/>
      <c r="D108" s="34"/>
      <c r="E108" s="34"/>
      <c r="F108" s="34"/>
      <c r="G108" s="34"/>
      <c r="H108" s="34"/>
      <c r="I108" s="34"/>
      <c r="J108" s="34"/>
      <c r="K108" s="34"/>
      <c r="L108" s="44"/>
      <c r="S108" s="34"/>
      <c r="T108" s="34"/>
      <c r="U108" s="34"/>
      <c r="V108" s="34"/>
      <c r="W108" s="34"/>
      <c r="X108" s="34"/>
      <c r="Y108" s="34"/>
      <c r="Z108" s="34"/>
      <c r="AA108" s="34"/>
      <c r="AB108" s="34"/>
      <c r="AC108" s="34"/>
      <c r="AD108" s="34"/>
      <c r="AE108" s="34"/>
    </row>
    <row r="109" spans="1:31" s="2" customFormat="1" ht="7" customHeight="1">
      <c r="A109" s="34"/>
      <c r="B109" s="49"/>
      <c r="C109" s="50"/>
      <c r="D109" s="50"/>
      <c r="E109" s="50"/>
      <c r="F109" s="50"/>
      <c r="G109" s="50"/>
      <c r="H109" s="50"/>
      <c r="I109" s="50"/>
      <c r="J109" s="50"/>
      <c r="K109" s="50"/>
      <c r="L109" s="44"/>
      <c r="S109" s="34"/>
      <c r="T109" s="34"/>
      <c r="U109" s="34"/>
      <c r="V109" s="34"/>
      <c r="W109" s="34"/>
      <c r="X109" s="34"/>
      <c r="Y109" s="34"/>
      <c r="Z109" s="34"/>
      <c r="AA109" s="34"/>
      <c r="AB109" s="34"/>
      <c r="AC109" s="34"/>
      <c r="AD109" s="34"/>
      <c r="AE109" s="34"/>
    </row>
    <row r="113" spans="1:31" s="2" customFormat="1" ht="7" customHeight="1">
      <c r="A113" s="34"/>
      <c r="B113" s="51"/>
      <c r="C113" s="52"/>
      <c r="D113" s="52"/>
      <c r="E113" s="52"/>
      <c r="F113" s="52"/>
      <c r="G113" s="52"/>
      <c r="H113" s="52"/>
      <c r="I113" s="52"/>
      <c r="J113" s="52"/>
      <c r="K113" s="52"/>
      <c r="L113" s="44"/>
      <c r="S113" s="34"/>
      <c r="T113" s="34"/>
      <c r="U113" s="34"/>
      <c r="V113" s="34"/>
      <c r="W113" s="34"/>
      <c r="X113" s="34"/>
      <c r="Y113" s="34"/>
      <c r="Z113" s="34"/>
      <c r="AA113" s="34"/>
      <c r="AB113" s="34"/>
      <c r="AC113" s="34"/>
      <c r="AD113" s="34"/>
      <c r="AE113" s="34"/>
    </row>
    <row r="114" spans="1:31" s="2" customFormat="1" ht="25" customHeight="1">
      <c r="A114" s="34"/>
      <c r="B114" s="35"/>
      <c r="C114" s="23" t="s">
        <v>112</v>
      </c>
      <c r="D114" s="34"/>
      <c r="E114" s="34"/>
      <c r="F114" s="34"/>
      <c r="G114" s="34"/>
      <c r="H114" s="34"/>
      <c r="I114" s="34"/>
      <c r="J114" s="34"/>
      <c r="K114" s="34"/>
      <c r="L114" s="44"/>
      <c r="S114" s="34"/>
      <c r="T114" s="34"/>
      <c r="U114" s="34"/>
      <c r="V114" s="34"/>
      <c r="W114" s="34"/>
      <c r="X114" s="34"/>
      <c r="Y114" s="34"/>
      <c r="Z114" s="34"/>
      <c r="AA114" s="34"/>
      <c r="AB114" s="34"/>
      <c r="AC114" s="34"/>
      <c r="AD114" s="34"/>
      <c r="AE114" s="34"/>
    </row>
    <row r="115" spans="1:31" s="2" customFormat="1" ht="7" customHeight="1">
      <c r="A115" s="34"/>
      <c r="B115" s="35"/>
      <c r="C115" s="34"/>
      <c r="D115" s="34"/>
      <c r="E115" s="34"/>
      <c r="F115" s="34"/>
      <c r="G115" s="34"/>
      <c r="H115" s="34"/>
      <c r="I115" s="34"/>
      <c r="J115" s="34"/>
      <c r="K115" s="34"/>
      <c r="L115" s="44"/>
      <c r="S115" s="34"/>
      <c r="T115" s="34"/>
      <c r="U115" s="34"/>
      <c r="V115" s="34"/>
      <c r="W115" s="34"/>
      <c r="X115" s="34"/>
      <c r="Y115" s="34"/>
      <c r="Z115" s="34"/>
      <c r="AA115" s="34"/>
      <c r="AB115" s="34"/>
      <c r="AC115" s="34"/>
      <c r="AD115" s="34"/>
      <c r="AE115" s="34"/>
    </row>
    <row r="116" spans="1:31" s="2" customFormat="1" ht="12" customHeight="1">
      <c r="A116" s="34"/>
      <c r="B116" s="35"/>
      <c r="C116" s="29" t="s">
        <v>16</v>
      </c>
      <c r="D116" s="34"/>
      <c r="E116" s="34"/>
      <c r="F116" s="34"/>
      <c r="G116" s="34"/>
      <c r="H116" s="34"/>
      <c r="I116" s="34"/>
      <c r="J116" s="34"/>
      <c r="K116" s="34"/>
      <c r="L116" s="44"/>
      <c r="S116" s="34"/>
      <c r="T116" s="34"/>
      <c r="U116" s="34"/>
      <c r="V116" s="34"/>
      <c r="W116" s="34"/>
      <c r="X116" s="34"/>
      <c r="Y116" s="34"/>
      <c r="Z116" s="34"/>
      <c r="AA116" s="34"/>
      <c r="AB116" s="34"/>
      <c r="AC116" s="34"/>
      <c r="AD116" s="34"/>
      <c r="AE116" s="34"/>
    </row>
    <row r="117" spans="1:31" s="2" customFormat="1" ht="16.5" customHeight="1">
      <c r="A117" s="34"/>
      <c r="B117" s="35"/>
      <c r="C117" s="34"/>
      <c r="D117" s="34"/>
      <c r="E117" s="263" t="str">
        <f>E7</f>
        <v>Rekonstrukce komunikace, parkovacích ploch a chodníku ulice Šafaříkova v Sezimově Ústí</v>
      </c>
      <c r="F117" s="264"/>
      <c r="G117" s="264"/>
      <c r="H117" s="264"/>
      <c r="I117" s="34"/>
      <c r="J117" s="34"/>
      <c r="K117" s="34"/>
      <c r="L117" s="44"/>
      <c r="S117" s="34"/>
      <c r="T117" s="34"/>
      <c r="U117" s="34"/>
      <c r="V117" s="34"/>
      <c r="W117" s="34"/>
      <c r="X117" s="34"/>
      <c r="Y117" s="34"/>
      <c r="Z117" s="34"/>
      <c r="AA117" s="34"/>
      <c r="AB117" s="34"/>
      <c r="AC117" s="34"/>
      <c r="AD117" s="34"/>
      <c r="AE117" s="34"/>
    </row>
    <row r="118" spans="1:31" s="2" customFormat="1" ht="12" customHeight="1">
      <c r="A118" s="34"/>
      <c r="B118" s="35"/>
      <c r="C118" s="29" t="s">
        <v>104</v>
      </c>
      <c r="D118" s="34"/>
      <c r="E118" s="34"/>
      <c r="F118" s="34"/>
      <c r="G118" s="34"/>
      <c r="H118" s="34"/>
      <c r="I118" s="34"/>
      <c r="J118" s="34"/>
      <c r="K118" s="34"/>
      <c r="L118" s="44"/>
      <c r="S118" s="34"/>
      <c r="T118" s="34"/>
      <c r="U118" s="34"/>
      <c r="V118" s="34"/>
      <c r="W118" s="34"/>
      <c r="X118" s="34"/>
      <c r="Y118" s="34"/>
      <c r="Z118" s="34"/>
      <c r="AA118" s="34"/>
      <c r="AB118" s="34"/>
      <c r="AC118" s="34"/>
      <c r="AD118" s="34"/>
      <c r="AE118" s="34"/>
    </row>
    <row r="119" spans="1:31" s="2" customFormat="1" ht="16.5" customHeight="1">
      <c r="A119" s="34"/>
      <c r="B119" s="35"/>
      <c r="C119" s="34"/>
      <c r="D119" s="34"/>
      <c r="E119" s="253" t="str">
        <f>E9</f>
        <v>101 - Pozemní komunikace</v>
      </c>
      <c r="F119" s="262"/>
      <c r="G119" s="262"/>
      <c r="H119" s="262"/>
      <c r="I119" s="34"/>
      <c r="J119" s="34"/>
      <c r="K119" s="34"/>
      <c r="L119" s="44"/>
      <c r="S119" s="34"/>
      <c r="T119" s="34"/>
      <c r="U119" s="34"/>
      <c r="V119" s="34"/>
      <c r="W119" s="34"/>
      <c r="X119" s="34"/>
      <c r="Y119" s="34"/>
      <c r="Z119" s="34"/>
      <c r="AA119" s="34"/>
      <c r="AB119" s="34"/>
      <c r="AC119" s="34"/>
      <c r="AD119" s="34"/>
      <c r="AE119" s="34"/>
    </row>
    <row r="120" spans="1:31" s="2" customFormat="1" ht="7" customHeight="1">
      <c r="A120" s="34"/>
      <c r="B120" s="35"/>
      <c r="C120" s="34"/>
      <c r="D120" s="34"/>
      <c r="E120" s="34"/>
      <c r="F120" s="34"/>
      <c r="G120" s="34"/>
      <c r="H120" s="34"/>
      <c r="I120" s="34"/>
      <c r="J120" s="34"/>
      <c r="K120" s="34"/>
      <c r="L120" s="44"/>
      <c r="S120" s="34"/>
      <c r="T120" s="34"/>
      <c r="U120" s="34"/>
      <c r="V120" s="34"/>
      <c r="W120" s="34"/>
      <c r="X120" s="34"/>
      <c r="Y120" s="34"/>
      <c r="Z120" s="34"/>
      <c r="AA120" s="34"/>
      <c r="AB120" s="34"/>
      <c r="AC120" s="34"/>
      <c r="AD120" s="34"/>
      <c r="AE120" s="34"/>
    </row>
    <row r="121" spans="1:31" s="2" customFormat="1" ht="12" customHeight="1">
      <c r="A121" s="34"/>
      <c r="B121" s="35"/>
      <c r="C121" s="29" t="s">
        <v>20</v>
      </c>
      <c r="D121" s="34"/>
      <c r="E121" s="34"/>
      <c r="F121" s="27" t="str">
        <f>F12</f>
        <v>Sezimovo Ústí</v>
      </c>
      <c r="G121" s="34"/>
      <c r="H121" s="34"/>
      <c r="I121" s="29" t="s">
        <v>22</v>
      </c>
      <c r="J121" s="57" t="str">
        <f>IF(J12="","",J12)</f>
        <v>6. 1. 2021</v>
      </c>
      <c r="K121" s="34"/>
      <c r="L121" s="44"/>
      <c r="S121" s="34"/>
      <c r="T121" s="34"/>
      <c r="U121" s="34"/>
      <c r="V121" s="34"/>
      <c r="W121" s="34"/>
      <c r="X121" s="34"/>
      <c r="Y121" s="34"/>
      <c r="Z121" s="34"/>
      <c r="AA121" s="34"/>
      <c r="AB121" s="34"/>
      <c r="AC121" s="34"/>
      <c r="AD121" s="34"/>
      <c r="AE121" s="34"/>
    </row>
    <row r="122" spans="1:31" s="2" customFormat="1" ht="7" customHeight="1">
      <c r="A122" s="34"/>
      <c r="B122" s="35"/>
      <c r="C122" s="34"/>
      <c r="D122" s="34"/>
      <c r="E122" s="34"/>
      <c r="F122" s="34"/>
      <c r="G122" s="34"/>
      <c r="H122" s="34"/>
      <c r="I122" s="34"/>
      <c r="J122" s="34"/>
      <c r="K122" s="34"/>
      <c r="L122" s="44"/>
      <c r="S122" s="34"/>
      <c r="T122" s="34"/>
      <c r="U122" s="34"/>
      <c r="V122" s="34"/>
      <c r="W122" s="34"/>
      <c r="X122" s="34"/>
      <c r="Y122" s="34"/>
      <c r="Z122" s="34"/>
      <c r="AA122" s="34"/>
      <c r="AB122" s="34"/>
      <c r="AC122" s="34"/>
      <c r="AD122" s="34"/>
      <c r="AE122" s="34"/>
    </row>
    <row r="123" spans="1:31" s="2" customFormat="1" ht="15.25" customHeight="1">
      <c r="A123" s="34"/>
      <c r="B123" s="35"/>
      <c r="C123" s="29" t="s">
        <v>24</v>
      </c>
      <c r="D123" s="34"/>
      <c r="E123" s="34"/>
      <c r="F123" s="27" t="str">
        <f>E15</f>
        <v>Město Sezimovo Ústí</v>
      </c>
      <c r="G123" s="34"/>
      <c r="H123" s="34"/>
      <c r="I123" s="29" t="s">
        <v>31</v>
      </c>
      <c r="J123" s="32" t="str">
        <f>E21</f>
        <v>WAY project s.r.o.</v>
      </c>
      <c r="K123" s="34"/>
      <c r="L123" s="44"/>
      <c r="S123" s="34"/>
      <c r="T123" s="34"/>
      <c r="U123" s="34"/>
      <c r="V123" s="34"/>
      <c r="W123" s="34"/>
      <c r="X123" s="34"/>
      <c r="Y123" s="34"/>
      <c r="Z123" s="34"/>
      <c r="AA123" s="34"/>
      <c r="AB123" s="34"/>
      <c r="AC123" s="34"/>
      <c r="AD123" s="34"/>
      <c r="AE123" s="34"/>
    </row>
    <row r="124" spans="1:31" s="2" customFormat="1" ht="15.25" customHeight="1">
      <c r="A124" s="34"/>
      <c r="B124" s="35"/>
      <c r="C124" s="29" t="s">
        <v>29</v>
      </c>
      <c r="D124" s="34"/>
      <c r="E124" s="34"/>
      <c r="F124" s="27" t="str">
        <f>IF(E18="","",E18)</f>
        <v>Vyplň údaj</v>
      </c>
      <c r="G124" s="34"/>
      <c r="H124" s="34"/>
      <c r="I124" s="29" t="s">
        <v>35</v>
      </c>
      <c r="J124" s="32" t="str">
        <f>E24</f>
        <v xml:space="preserve"> </v>
      </c>
      <c r="K124" s="34"/>
      <c r="L124" s="44"/>
      <c r="S124" s="34"/>
      <c r="T124" s="34"/>
      <c r="U124" s="34"/>
      <c r="V124" s="34"/>
      <c r="W124" s="34"/>
      <c r="X124" s="34"/>
      <c r="Y124" s="34"/>
      <c r="Z124" s="34"/>
      <c r="AA124" s="34"/>
      <c r="AB124" s="34"/>
      <c r="AC124" s="34"/>
      <c r="AD124" s="34"/>
      <c r="AE124" s="34"/>
    </row>
    <row r="125" spans="1:31" s="2" customFormat="1" ht="10.4" customHeight="1">
      <c r="A125" s="34"/>
      <c r="B125" s="35"/>
      <c r="C125" s="34"/>
      <c r="D125" s="34"/>
      <c r="E125" s="34"/>
      <c r="F125" s="34"/>
      <c r="G125" s="34"/>
      <c r="H125" s="34"/>
      <c r="I125" s="34"/>
      <c r="J125" s="34"/>
      <c r="K125" s="34"/>
      <c r="L125" s="44"/>
      <c r="S125" s="34"/>
      <c r="T125" s="34"/>
      <c r="U125" s="34"/>
      <c r="V125" s="34"/>
      <c r="W125" s="34"/>
      <c r="X125" s="34"/>
      <c r="Y125" s="34"/>
      <c r="Z125" s="34"/>
      <c r="AA125" s="34"/>
      <c r="AB125" s="34"/>
      <c r="AC125" s="34"/>
      <c r="AD125" s="34"/>
      <c r="AE125" s="34"/>
    </row>
    <row r="126" spans="1:31" s="10" customFormat="1" ht="29.25" customHeight="1">
      <c r="A126" s="118"/>
      <c r="B126" s="119"/>
      <c r="C126" s="120" t="s">
        <v>113</v>
      </c>
      <c r="D126" s="121" t="s">
        <v>63</v>
      </c>
      <c r="E126" s="121" t="s">
        <v>59</v>
      </c>
      <c r="F126" s="121" t="s">
        <v>60</v>
      </c>
      <c r="G126" s="121" t="s">
        <v>114</v>
      </c>
      <c r="H126" s="121" t="s">
        <v>115</v>
      </c>
      <c r="I126" s="121" t="s">
        <v>116</v>
      </c>
      <c r="J126" s="121" t="s">
        <v>108</v>
      </c>
      <c r="K126" s="122" t="s">
        <v>117</v>
      </c>
      <c r="L126" s="123"/>
      <c r="M126" s="64" t="s">
        <v>1</v>
      </c>
      <c r="N126" s="65" t="s">
        <v>42</v>
      </c>
      <c r="O126" s="65" t="s">
        <v>118</v>
      </c>
      <c r="P126" s="65" t="s">
        <v>119</v>
      </c>
      <c r="Q126" s="65" t="s">
        <v>120</v>
      </c>
      <c r="R126" s="65" t="s">
        <v>121</v>
      </c>
      <c r="S126" s="65" t="s">
        <v>122</v>
      </c>
      <c r="T126" s="66" t="s">
        <v>123</v>
      </c>
      <c r="U126" s="118"/>
      <c r="V126" s="118"/>
      <c r="W126" s="118"/>
      <c r="X126" s="118"/>
      <c r="Y126" s="118"/>
      <c r="Z126" s="118"/>
      <c r="AA126" s="118"/>
      <c r="AB126" s="118"/>
      <c r="AC126" s="118"/>
      <c r="AD126" s="118"/>
      <c r="AE126" s="118"/>
    </row>
    <row r="127" spans="1:63" s="2" customFormat="1" ht="22.9" customHeight="1">
      <c r="A127" s="34"/>
      <c r="B127" s="35"/>
      <c r="C127" s="71" t="s">
        <v>124</v>
      </c>
      <c r="D127" s="34"/>
      <c r="E127" s="34"/>
      <c r="F127" s="34"/>
      <c r="G127" s="34"/>
      <c r="H127" s="34"/>
      <c r="I127" s="34"/>
      <c r="J127" s="124">
        <f>BK127</f>
        <v>0</v>
      </c>
      <c r="K127" s="34"/>
      <c r="L127" s="35"/>
      <c r="M127" s="67"/>
      <c r="N127" s="58"/>
      <c r="O127" s="68"/>
      <c r="P127" s="125">
        <f>P128</f>
        <v>0</v>
      </c>
      <c r="Q127" s="68"/>
      <c r="R127" s="125">
        <f>R128</f>
        <v>1595.94331126</v>
      </c>
      <c r="S127" s="68"/>
      <c r="T127" s="126">
        <f>T128</f>
        <v>1720.2735999999998</v>
      </c>
      <c r="U127" s="34"/>
      <c r="V127" s="34"/>
      <c r="W127" s="34"/>
      <c r="X127" s="34"/>
      <c r="Y127" s="34"/>
      <c r="Z127" s="34"/>
      <c r="AA127" s="34"/>
      <c r="AB127" s="34"/>
      <c r="AC127" s="34"/>
      <c r="AD127" s="34"/>
      <c r="AE127" s="34"/>
      <c r="AT127" s="19" t="s">
        <v>77</v>
      </c>
      <c r="AU127" s="19" t="s">
        <v>110</v>
      </c>
      <c r="BK127" s="127">
        <f>BK128</f>
        <v>0</v>
      </c>
    </row>
    <row r="128" spans="2:63" s="11" customFormat="1" ht="25.9" customHeight="1">
      <c r="B128" s="128"/>
      <c r="D128" s="129" t="s">
        <v>77</v>
      </c>
      <c r="E128" s="130" t="s">
        <v>216</v>
      </c>
      <c r="F128" s="130" t="s">
        <v>217</v>
      </c>
      <c r="I128" s="131"/>
      <c r="J128" s="132">
        <f>BK128</f>
        <v>0</v>
      </c>
      <c r="L128" s="128"/>
      <c r="M128" s="133"/>
      <c r="N128" s="134"/>
      <c r="O128" s="134"/>
      <c r="P128" s="135">
        <f>P129+P386+P396+P403+P426+P535+P539+P593+P733+P828</f>
        <v>0</v>
      </c>
      <c r="Q128" s="134"/>
      <c r="R128" s="135">
        <f>R129+R386+R396+R403+R426+R535+R539+R593+R733+R828</f>
        <v>1595.94331126</v>
      </c>
      <c r="S128" s="134"/>
      <c r="T128" s="136">
        <f>T129+T386+T396+T403+T426+T535+T539+T593+T733+T828</f>
        <v>1720.2735999999998</v>
      </c>
      <c r="AR128" s="129" t="s">
        <v>86</v>
      </c>
      <c r="AT128" s="137" t="s">
        <v>77</v>
      </c>
      <c r="AU128" s="137" t="s">
        <v>78</v>
      </c>
      <c r="AY128" s="129" t="s">
        <v>128</v>
      </c>
      <c r="BK128" s="138">
        <f>BK129+BK386+BK396+BK403+BK426+BK535+BK539+BK593+BK733+BK828</f>
        <v>0</v>
      </c>
    </row>
    <row r="129" spans="2:63" s="11" customFormat="1" ht="22.9" customHeight="1">
      <c r="B129" s="128"/>
      <c r="D129" s="129" t="s">
        <v>77</v>
      </c>
      <c r="E129" s="180" t="s">
        <v>86</v>
      </c>
      <c r="F129" s="180" t="s">
        <v>218</v>
      </c>
      <c r="I129" s="131"/>
      <c r="J129" s="181">
        <f>BK129</f>
        <v>0</v>
      </c>
      <c r="L129" s="128"/>
      <c r="M129" s="133"/>
      <c r="N129" s="134"/>
      <c r="O129" s="134"/>
      <c r="P129" s="135">
        <f>SUM(P130:P385)</f>
        <v>0</v>
      </c>
      <c r="Q129" s="134"/>
      <c r="R129" s="135">
        <f>SUM(R130:R385)</f>
        <v>807.3961796</v>
      </c>
      <c r="S129" s="134"/>
      <c r="T129" s="136">
        <f>SUM(T130:T385)</f>
        <v>1704.2955999999997</v>
      </c>
      <c r="AR129" s="129" t="s">
        <v>86</v>
      </c>
      <c r="AT129" s="137" t="s">
        <v>77</v>
      </c>
      <c r="AU129" s="137" t="s">
        <v>86</v>
      </c>
      <c r="AY129" s="129" t="s">
        <v>128</v>
      </c>
      <c r="BK129" s="138">
        <f>SUM(BK130:BK385)</f>
        <v>0</v>
      </c>
    </row>
    <row r="130" spans="1:65" s="2" customFormat="1" ht="23">
      <c r="A130" s="34"/>
      <c r="B130" s="139"/>
      <c r="C130" s="140" t="s">
        <v>86</v>
      </c>
      <c r="D130" s="140" t="s">
        <v>129</v>
      </c>
      <c r="E130" s="141" t="s">
        <v>219</v>
      </c>
      <c r="F130" s="142" t="s">
        <v>220</v>
      </c>
      <c r="G130" s="143" t="s">
        <v>221</v>
      </c>
      <c r="H130" s="144">
        <v>21</v>
      </c>
      <c r="I130" s="145"/>
      <c r="J130" s="146">
        <f>ROUND(I130*H130,2)</f>
        <v>0</v>
      </c>
      <c r="K130" s="142" t="s">
        <v>133</v>
      </c>
      <c r="L130" s="35"/>
      <c r="M130" s="147" t="s">
        <v>1</v>
      </c>
      <c r="N130" s="148" t="s">
        <v>43</v>
      </c>
      <c r="O130" s="60"/>
      <c r="P130" s="149">
        <f>O130*H130</f>
        <v>0</v>
      </c>
      <c r="Q130" s="149">
        <v>0</v>
      </c>
      <c r="R130" s="149">
        <f>Q130*H130</f>
        <v>0</v>
      </c>
      <c r="S130" s="149">
        <v>0</v>
      </c>
      <c r="T130" s="150">
        <f>S130*H130</f>
        <v>0</v>
      </c>
      <c r="U130" s="34"/>
      <c r="V130" s="34"/>
      <c r="W130" s="34"/>
      <c r="X130" s="34"/>
      <c r="Y130" s="34"/>
      <c r="Z130" s="34"/>
      <c r="AA130" s="34"/>
      <c r="AB130" s="34"/>
      <c r="AC130" s="34"/>
      <c r="AD130" s="34"/>
      <c r="AE130" s="34"/>
      <c r="AR130" s="151" t="s">
        <v>127</v>
      </c>
      <c r="AT130" s="151" t="s">
        <v>129</v>
      </c>
      <c r="AU130" s="151" t="s">
        <v>88</v>
      </c>
      <c r="AY130" s="19" t="s">
        <v>128</v>
      </c>
      <c r="BE130" s="152">
        <f>IF(N130="základní",J130,0)</f>
        <v>0</v>
      </c>
      <c r="BF130" s="152">
        <f>IF(N130="snížená",J130,0)</f>
        <v>0</v>
      </c>
      <c r="BG130" s="152">
        <f>IF(N130="zákl. přenesená",J130,0)</f>
        <v>0</v>
      </c>
      <c r="BH130" s="152">
        <f>IF(N130="sníž. přenesená",J130,0)</f>
        <v>0</v>
      </c>
      <c r="BI130" s="152">
        <f>IF(N130="nulová",J130,0)</f>
        <v>0</v>
      </c>
      <c r="BJ130" s="19" t="s">
        <v>86</v>
      </c>
      <c r="BK130" s="152">
        <f>ROUND(I130*H130,2)</f>
        <v>0</v>
      </c>
      <c r="BL130" s="19" t="s">
        <v>127</v>
      </c>
      <c r="BM130" s="151" t="s">
        <v>222</v>
      </c>
    </row>
    <row r="131" spans="1:47" s="2" customFormat="1" ht="18">
      <c r="A131" s="34"/>
      <c r="B131" s="35"/>
      <c r="C131" s="34"/>
      <c r="D131" s="153" t="s">
        <v>136</v>
      </c>
      <c r="E131" s="34"/>
      <c r="F131" s="154" t="s">
        <v>223</v>
      </c>
      <c r="G131" s="34"/>
      <c r="H131" s="34"/>
      <c r="I131" s="155"/>
      <c r="J131" s="34"/>
      <c r="K131" s="34"/>
      <c r="L131" s="35"/>
      <c r="M131" s="156"/>
      <c r="N131" s="157"/>
      <c r="O131" s="60"/>
      <c r="P131" s="60"/>
      <c r="Q131" s="60"/>
      <c r="R131" s="60"/>
      <c r="S131" s="60"/>
      <c r="T131" s="61"/>
      <c r="U131" s="34"/>
      <c r="V131" s="34"/>
      <c r="W131" s="34"/>
      <c r="X131" s="34"/>
      <c r="Y131" s="34"/>
      <c r="Z131" s="34"/>
      <c r="AA131" s="34"/>
      <c r="AB131" s="34"/>
      <c r="AC131" s="34"/>
      <c r="AD131" s="34"/>
      <c r="AE131" s="34"/>
      <c r="AT131" s="19" t="s">
        <v>136</v>
      </c>
      <c r="AU131" s="19" t="s">
        <v>88</v>
      </c>
    </row>
    <row r="132" spans="2:51" s="12" customFormat="1" ht="12">
      <c r="B132" s="158"/>
      <c r="D132" s="153" t="s">
        <v>137</v>
      </c>
      <c r="E132" s="159" t="s">
        <v>1</v>
      </c>
      <c r="F132" s="160" t="s">
        <v>224</v>
      </c>
      <c r="H132" s="161">
        <v>21</v>
      </c>
      <c r="I132" s="162"/>
      <c r="L132" s="158"/>
      <c r="M132" s="163"/>
      <c r="N132" s="164"/>
      <c r="O132" s="164"/>
      <c r="P132" s="164"/>
      <c r="Q132" s="164"/>
      <c r="R132" s="164"/>
      <c r="S132" s="164"/>
      <c r="T132" s="165"/>
      <c r="AT132" s="159" t="s">
        <v>137</v>
      </c>
      <c r="AU132" s="159" t="s">
        <v>88</v>
      </c>
      <c r="AV132" s="12" t="s">
        <v>88</v>
      </c>
      <c r="AW132" s="12" t="s">
        <v>34</v>
      </c>
      <c r="AX132" s="12" t="s">
        <v>86</v>
      </c>
      <c r="AY132" s="159" t="s">
        <v>128</v>
      </c>
    </row>
    <row r="133" spans="1:65" s="2" customFormat="1" ht="16.5" customHeight="1">
      <c r="A133" s="34"/>
      <c r="B133" s="139"/>
      <c r="C133" s="140" t="s">
        <v>88</v>
      </c>
      <c r="D133" s="140" t="s">
        <v>129</v>
      </c>
      <c r="E133" s="141" t="s">
        <v>225</v>
      </c>
      <c r="F133" s="142" t="s">
        <v>226</v>
      </c>
      <c r="G133" s="143" t="s">
        <v>227</v>
      </c>
      <c r="H133" s="144">
        <v>2.55</v>
      </c>
      <c r="I133" s="145"/>
      <c r="J133" s="146">
        <f>ROUND(I133*H133,2)</f>
        <v>0</v>
      </c>
      <c r="K133" s="142" t="s">
        <v>228</v>
      </c>
      <c r="L133" s="35"/>
      <c r="M133" s="147" t="s">
        <v>1</v>
      </c>
      <c r="N133" s="148" t="s">
        <v>43</v>
      </c>
      <c r="O133" s="60"/>
      <c r="P133" s="149">
        <f>O133*H133</f>
        <v>0</v>
      </c>
      <c r="Q133" s="149">
        <v>0</v>
      </c>
      <c r="R133" s="149">
        <f>Q133*H133</f>
        <v>0</v>
      </c>
      <c r="S133" s="149">
        <v>0</v>
      </c>
      <c r="T133" s="150">
        <f>S133*H133</f>
        <v>0</v>
      </c>
      <c r="U133" s="34"/>
      <c r="V133" s="34"/>
      <c r="W133" s="34"/>
      <c r="X133" s="34"/>
      <c r="Y133" s="34"/>
      <c r="Z133" s="34"/>
      <c r="AA133" s="34"/>
      <c r="AB133" s="34"/>
      <c r="AC133" s="34"/>
      <c r="AD133" s="34"/>
      <c r="AE133" s="34"/>
      <c r="AR133" s="151" t="s">
        <v>127</v>
      </c>
      <c r="AT133" s="151" t="s">
        <v>129</v>
      </c>
      <c r="AU133" s="151" t="s">
        <v>88</v>
      </c>
      <c r="AY133" s="19" t="s">
        <v>128</v>
      </c>
      <c r="BE133" s="152">
        <f>IF(N133="základní",J133,0)</f>
        <v>0</v>
      </c>
      <c r="BF133" s="152">
        <f>IF(N133="snížená",J133,0)</f>
        <v>0</v>
      </c>
      <c r="BG133" s="152">
        <f>IF(N133="zákl. přenesená",J133,0)</f>
        <v>0</v>
      </c>
      <c r="BH133" s="152">
        <f>IF(N133="sníž. přenesená",J133,0)</f>
        <v>0</v>
      </c>
      <c r="BI133" s="152">
        <f>IF(N133="nulová",J133,0)</f>
        <v>0</v>
      </c>
      <c r="BJ133" s="19" t="s">
        <v>86</v>
      </c>
      <c r="BK133" s="152">
        <f>ROUND(I133*H133,2)</f>
        <v>0</v>
      </c>
      <c r="BL133" s="19" t="s">
        <v>127</v>
      </c>
      <c r="BM133" s="151" t="s">
        <v>229</v>
      </c>
    </row>
    <row r="134" spans="1:47" s="2" customFormat="1" ht="12">
      <c r="A134" s="34"/>
      <c r="B134" s="35"/>
      <c r="C134" s="34"/>
      <c r="D134" s="153" t="s">
        <v>136</v>
      </c>
      <c r="E134" s="34"/>
      <c r="F134" s="154" t="s">
        <v>230</v>
      </c>
      <c r="G134" s="34"/>
      <c r="H134" s="34"/>
      <c r="I134" s="155"/>
      <c r="J134" s="34"/>
      <c r="K134" s="34"/>
      <c r="L134" s="35"/>
      <c r="M134" s="156"/>
      <c r="N134" s="157"/>
      <c r="O134" s="60"/>
      <c r="P134" s="60"/>
      <c r="Q134" s="60"/>
      <c r="R134" s="60"/>
      <c r="S134" s="60"/>
      <c r="T134" s="61"/>
      <c r="U134" s="34"/>
      <c r="V134" s="34"/>
      <c r="W134" s="34"/>
      <c r="X134" s="34"/>
      <c r="Y134" s="34"/>
      <c r="Z134" s="34"/>
      <c r="AA134" s="34"/>
      <c r="AB134" s="34"/>
      <c r="AC134" s="34"/>
      <c r="AD134" s="34"/>
      <c r="AE134" s="34"/>
      <c r="AT134" s="19" t="s">
        <v>136</v>
      </c>
      <c r="AU134" s="19" t="s">
        <v>88</v>
      </c>
    </row>
    <row r="135" spans="1:47" s="2" customFormat="1" ht="27">
      <c r="A135" s="34"/>
      <c r="B135" s="35"/>
      <c r="C135" s="34"/>
      <c r="D135" s="153" t="s">
        <v>231</v>
      </c>
      <c r="E135" s="34"/>
      <c r="F135" s="182" t="s">
        <v>232</v>
      </c>
      <c r="G135" s="34"/>
      <c r="H135" s="34"/>
      <c r="I135" s="155"/>
      <c r="J135" s="34"/>
      <c r="K135" s="34"/>
      <c r="L135" s="35"/>
      <c r="M135" s="156"/>
      <c r="N135" s="157"/>
      <c r="O135" s="60"/>
      <c r="P135" s="60"/>
      <c r="Q135" s="60"/>
      <c r="R135" s="60"/>
      <c r="S135" s="60"/>
      <c r="T135" s="61"/>
      <c r="U135" s="34"/>
      <c r="V135" s="34"/>
      <c r="W135" s="34"/>
      <c r="X135" s="34"/>
      <c r="Y135" s="34"/>
      <c r="Z135" s="34"/>
      <c r="AA135" s="34"/>
      <c r="AB135" s="34"/>
      <c r="AC135" s="34"/>
      <c r="AD135" s="34"/>
      <c r="AE135" s="34"/>
      <c r="AT135" s="19" t="s">
        <v>231</v>
      </c>
      <c r="AU135" s="19" t="s">
        <v>88</v>
      </c>
    </row>
    <row r="136" spans="2:51" s="12" customFormat="1" ht="12">
      <c r="B136" s="158"/>
      <c r="D136" s="153" t="s">
        <v>137</v>
      </c>
      <c r="E136" s="159" t="s">
        <v>1</v>
      </c>
      <c r="F136" s="160" t="s">
        <v>233</v>
      </c>
      <c r="H136" s="161">
        <v>1.05</v>
      </c>
      <c r="I136" s="162"/>
      <c r="L136" s="158"/>
      <c r="M136" s="163"/>
      <c r="N136" s="164"/>
      <c r="O136" s="164"/>
      <c r="P136" s="164"/>
      <c r="Q136" s="164"/>
      <c r="R136" s="164"/>
      <c r="S136" s="164"/>
      <c r="T136" s="165"/>
      <c r="AT136" s="159" t="s">
        <v>137</v>
      </c>
      <c r="AU136" s="159" t="s">
        <v>88</v>
      </c>
      <c r="AV136" s="12" t="s">
        <v>88</v>
      </c>
      <c r="AW136" s="12" t="s">
        <v>34</v>
      </c>
      <c r="AX136" s="12" t="s">
        <v>78</v>
      </c>
      <c r="AY136" s="159" t="s">
        <v>128</v>
      </c>
    </row>
    <row r="137" spans="2:51" s="12" customFormat="1" ht="12">
      <c r="B137" s="158"/>
      <c r="D137" s="153" t="s">
        <v>137</v>
      </c>
      <c r="E137" s="159" t="s">
        <v>1</v>
      </c>
      <c r="F137" s="160" t="s">
        <v>234</v>
      </c>
      <c r="H137" s="161">
        <v>1.5</v>
      </c>
      <c r="I137" s="162"/>
      <c r="L137" s="158"/>
      <c r="M137" s="163"/>
      <c r="N137" s="164"/>
      <c r="O137" s="164"/>
      <c r="P137" s="164"/>
      <c r="Q137" s="164"/>
      <c r="R137" s="164"/>
      <c r="S137" s="164"/>
      <c r="T137" s="165"/>
      <c r="AT137" s="159" t="s">
        <v>137</v>
      </c>
      <c r="AU137" s="159" t="s">
        <v>88</v>
      </c>
      <c r="AV137" s="12" t="s">
        <v>88</v>
      </c>
      <c r="AW137" s="12" t="s">
        <v>34</v>
      </c>
      <c r="AX137" s="12" t="s">
        <v>78</v>
      </c>
      <c r="AY137" s="159" t="s">
        <v>128</v>
      </c>
    </row>
    <row r="138" spans="2:51" s="15" customFormat="1" ht="12">
      <c r="B138" s="183"/>
      <c r="D138" s="153" t="s">
        <v>137</v>
      </c>
      <c r="E138" s="184" t="s">
        <v>1</v>
      </c>
      <c r="F138" s="185" t="s">
        <v>235</v>
      </c>
      <c r="H138" s="186">
        <v>2.55</v>
      </c>
      <c r="I138" s="187"/>
      <c r="L138" s="183"/>
      <c r="M138" s="188"/>
      <c r="N138" s="189"/>
      <c r="O138" s="189"/>
      <c r="P138" s="189"/>
      <c r="Q138" s="189"/>
      <c r="R138" s="189"/>
      <c r="S138" s="189"/>
      <c r="T138" s="190"/>
      <c r="AT138" s="184" t="s">
        <v>137</v>
      </c>
      <c r="AU138" s="184" t="s">
        <v>88</v>
      </c>
      <c r="AV138" s="15" t="s">
        <v>127</v>
      </c>
      <c r="AW138" s="15" t="s">
        <v>34</v>
      </c>
      <c r="AX138" s="15" t="s">
        <v>86</v>
      </c>
      <c r="AY138" s="184" t="s">
        <v>128</v>
      </c>
    </row>
    <row r="139" spans="1:65" s="2" customFormat="1" ht="16.5" customHeight="1">
      <c r="A139" s="34"/>
      <c r="B139" s="139"/>
      <c r="C139" s="140" t="s">
        <v>145</v>
      </c>
      <c r="D139" s="140" t="s">
        <v>129</v>
      </c>
      <c r="E139" s="141" t="s">
        <v>236</v>
      </c>
      <c r="F139" s="142" t="s">
        <v>237</v>
      </c>
      <c r="G139" s="143" t="s">
        <v>238</v>
      </c>
      <c r="H139" s="144">
        <v>1</v>
      </c>
      <c r="I139" s="145"/>
      <c r="J139" s="146">
        <f>ROUND(I139*H139,2)</f>
        <v>0</v>
      </c>
      <c r="K139" s="142" t="s">
        <v>133</v>
      </c>
      <c r="L139" s="35"/>
      <c r="M139" s="147" t="s">
        <v>1</v>
      </c>
      <c r="N139" s="148" t="s">
        <v>43</v>
      </c>
      <c r="O139" s="60"/>
      <c r="P139" s="149">
        <f>O139*H139</f>
        <v>0</v>
      </c>
      <c r="Q139" s="149">
        <v>0</v>
      </c>
      <c r="R139" s="149">
        <f>Q139*H139</f>
        <v>0</v>
      </c>
      <c r="S139" s="149">
        <v>0</v>
      </c>
      <c r="T139" s="150">
        <f>S139*H139</f>
        <v>0</v>
      </c>
      <c r="U139" s="34"/>
      <c r="V139" s="34"/>
      <c r="W139" s="34"/>
      <c r="X139" s="34"/>
      <c r="Y139" s="34"/>
      <c r="Z139" s="34"/>
      <c r="AA139" s="34"/>
      <c r="AB139" s="34"/>
      <c r="AC139" s="34"/>
      <c r="AD139" s="34"/>
      <c r="AE139" s="34"/>
      <c r="AR139" s="151" t="s">
        <v>127</v>
      </c>
      <c r="AT139" s="151" t="s">
        <v>129</v>
      </c>
      <c r="AU139" s="151" t="s">
        <v>88</v>
      </c>
      <c r="AY139" s="19" t="s">
        <v>128</v>
      </c>
      <c r="BE139" s="152">
        <f>IF(N139="základní",J139,0)</f>
        <v>0</v>
      </c>
      <c r="BF139" s="152">
        <f>IF(N139="snížená",J139,0)</f>
        <v>0</v>
      </c>
      <c r="BG139" s="152">
        <f>IF(N139="zákl. přenesená",J139,0)</f>
        <v>0</v>
      </c>
      <c r="BH139" s="152">
        <f>IF(N139="sníž. přenesená",J139,0)</f>
        <v>0</v>
      </c>
      <c r="BI139" s="152">
        <f>IF(N139="nulová",J139,0)</f>
        <v>0</v>
      </c>
      <c r="BJ139" s="19" t="s">
        <v>86</v>
      </c>
      <c r="BK139" s="152">
        <f>ROUND(I139*H139,2)</f>
        <v>0</v>
      </c>
      <c r="BL139" s="19" t="s">
        <v>127</v>
      </c>
      <c r="BM139" s="151" t="s">
        <v>239</v>
      </c>
    </row>
    <row r="140" spans="1:47" s="2" customFormat="1" ht="12">
      <c r="A140" s="34"/>
      <c r="B140" s="35"/>
      <c r="C140" s="34"/>
      <c r="D140" s="153" t="s">
        <v>136</v>
      </c>
      <c r="E140" s="34"/>
      <c r="F140" s="154" t="s">
        <v>240</v>
      </c>
      <c r="G140" s="34"/>
      <c r="H140" s="34"/>
      <c r="I140" s="155"/>
      <c r="J140" s="34"/>
      <c r="K140" s="34"/>
      <c r="L140" s="35"/>
      <c r="M140" s="156"/>
      <c r="N140" s="157"/>
      <c r="O140" s="60"/>
      <c r="P140" s="60"/>
      <c r="Q140" s="60"/>
      <c r="R140" s="60"/>
      <c r="S140" s="60"/>
      <c r="T140" s="61"/>
      <c r="U140" s="34"/>
      <c r="V140" s="34"/>
      <c r="W140" s="34"/>
      <c r="X140" s="34"/>
      <c r="Y140" s="34"/>
      <c r="Z140" s="34"/>
      <c r="AA140" s="34"/>
      <c r="AB140" s="34"/>
      <c r="AC140" s="34"/>
      <c r="AD140" s="34"/>
      <c r="AE140" s="34"/>
      <c r="AT140" s="19" t="s">
        <v>136</v>
      </c>
      <c r="AU140" s="19" t="s">
        <v>88</v>
      </c>
    </row>
    <row r="141" spans="2:51" s="12" customFormat="1" ht="12">
      <c r="B141" s="158"/>
      <c r="D141" s="153" t="s">
        <v>137</v>
      </c>
      <c r="E141" s="159" t="s">
        <v>1</v>
      </c>
      <c r="F141" s="160" t="s">
        <v>241</v>
      </c>
      <c r="H141" s="161">
        <v>1</v>
      </c>
      <c r="I141" s="162"/>
      <c r="L141" s="158"/>
      <c r="M141" s="163"/>
      <c r="N141" s="164"/>
      <c r="O141" s="164"/>
      <c r="P141" s="164"/>
      <c r="Q141" s="164"/>
      <c r="R141" s="164"/>
      <c r="S141" s="164"/>
      <c r="T141" s="165"/>
      <c r="AT141" s="159" t="s">
        <v>137</v>
      </c>
      <c r="AU141" s="159" t="s">
        <v>88</v>
      </c>
      <c r="AV141" s="12" t="s">
        <v>88</v>
      </c>
      <c r="AW141" s="12" t="s">
        <v>34</v>
      </c>
      <c r="AX141" s="12" t="s">
        <v>86</v>
      </c>
      <c r="AY141" s="159" t="s">
        <v>128</v>
      </c>
    </row>
    <row r="142" spans="1:65" s="2" customFormat="1" ht="16.5" customHeight="1">
      <c r="A142" s="34"/>
      <c r="B142" s="139"/>
      <c r="C142" s="140" t="s">
        <v>127</v>
      </c>
      <c r="D142" s="140" t="s">
        <v>129</v>
      </c>
      <c r="E142" s="141" t="s">
        <v>242</v>
      </c>
      <c r="F142" s="142" t="s">
        <v>243</v>
      </c>
      <c r="G142" s="143" t="s">
        <v>238</v>
      </c>
      <c r="H142" s="144">
        <v>2</v>
      </c>
      <c r="I142" s="145"/>
      <c r="J142" s="146">
        <f>ROUND(I142*H142,2)</f>
        <v>0</v>
      </c>
      <c r="K142" s="142" t="s">
        <v>133</v>
      </c>
      <c r="L142" s="35"/>
      <c r="M142" s="147" t="s">
        <v>1</v>
      </c>
      <c r="N142" s="148" t="s">
        <v>43</v>
      </c>
      <c r="O142" s="60"/>
      <c r="P142" s="149">
        <f>O142*H142</f>
        <v>0</v>
      </c>
      <c r="Q142" s="149">
        <v>0</v>
      </c>
      <c r="R142" s="149">
        <f>Q142*H142</f>
        <v>0</v>
      </c>
      <c r="S142" s="149">
        <v>0</v>
      </c>
      <c r="T142" s="150">
        <f>S142*H142</f>
        <v>0</v>
      </c>
      <c r="U142" s="34"/>
      <c r="V142" s="34"/>
      <c r="W142" s="34"/>
      <c r="X142" s="34"/>
      <c r="Y142" s="34"/>
      <c r="Z142" s="34"/>
      <c r="AA142" s="34"/>
      <c r="AB142" s="34"/>
      <c r="AC142" s="34"/>
      <c r="AD142" s="34"/>
      <c r="AE142" s="34"/>
      <c r="AR142" s="151" t="s">
        <v>127</v>
      </c>
      <c r="AT142" s="151" t="s">
        <v>129</v>
      </c>
      <c r="AU142" s="151" t="s">
        <v>88</v>
      </c>
      <c r="AY142" s="19" t="s">
        <v>128</v>
      </c>
      <c r="BE142" s="152">
        <f>IF(N142="základní",J142,0)</f>
        <v>0</v>
      </c>
      <c r="BF142" s="152">
        <f>IF(N142="snížená",J142,0)</f>
        <v>0</v>
      </c>
      <c r="BG142" s="152">
        <f>IF(N142="zákl. přenesená",J142,0)</f>
        <v>0</v>
      </c>
      <c r="BH142" s="152">
        <f>IF(N142="sníž. přenesená",J142,0)</f>
        <v>0</v>
      </c>
      <c r="BI142" s="152">
        <f>IF(N142="nulová",J142,0)</f>
        <v>0</v>
      </c>
      <c r="BJ142" s="19" t="s">
        <v>86</v>
      </c>
      <c r="BK142" s="152">
        <f>ROUND(I142*H142,2)</f>
        <v>0</v>
      </c>
      <c r="BL142" s="19" t="s">
        <v>127</v>
      </c>
      <c r="BM142" s="151" t="s">
        <v>244</v>
      </c>
    </row>
    <row r="143" spans="1:47" s="2" customFormat="1" ht="12">
      <c r="A143" s="34"/>
      <c r="B143" s="35"/>
      <c r="C143" s="34"/>
      <c r="D143" s="153" t="s">
        <v>136</v>
      </c>
      <c r="E143" s="34"/>
      <c r="F143" s="154" t="s">
        <v>245</v>
      </c>
      <c r="G143" s="34"/>
      <c r="H143" s="34"/>
      <c r="I143" s="155"/>
      <c r="J143" s="34"/>
      <c r="K143" s="34"/>
      <c r="L143" s="35"/>
      <c r="M143" s="156"/>
      <c r="N143" s="157"/>
      <c r="O143" s="60"/>
      <c r="P143" s="60"/>
      <c r="Q143" s="60"/>
      <c r="R143" s="60"/>
      <c r="S143" s="60"/>
      <c r="T143" s="61"/>
      <c r="U143" s="34"/>
      <c r="V143" s="34"/>
      <c r="W143" s="34"/>
      <c r="X143" s="34"/>
      <c r="Y143" s="34"/>
      <c r="Z143" s="34"/>
      <c r="AA143" s="34"/>
      <c r="AB143" s="34"/>
      <c r="AC143" s="34"/>
      <c r="AD143" s="34"/>
      <c r="AE143" s="34"/>
      <c r="AT143" s="19" t="s">
        <v>136</v>
      </c>
      <c r="AU143" s="19" t="s">
        <v>88</v>
      </c>
    </row>
    <row r="144" spans="2:51" s="12" customFormat="1" ht="12">
      <c r="B144" s="158"/>
      <c r="D144" s="153" t="s">
        <v>137</v>
      </c>
      <c r="E144" s="159" t="s">
        <v>1</v>
      </c>
      <c r="F144" s="160" t="s">
        <v>246</v>
      </c>
      <c r="H144" s="161">
        <v>2</v>
      </c>
      <c r="I144" s="162"/>
      <c r="L144" s="158"/>
      <c r="M144" s="163"/>
      <c r="N144" s="164"/>
      <c r="O144" s="164"/>
      <c r="P144" s="164"/>
      <c r="Q144" s="164"/>
      <c r="R144" s="164"/>
      <c r="S144" s="164"/>
      <c r="T144" s="165"/>
      <c r="AT144" s="159" t="s">
        <v>137</v>
      </c>
      <c r="AU144" s="159" t="s">
        <v>88</v>
      </c>
      <c r="AV144" s="12" t="s">
        <v>88</v>
      </c>
      <c r="AW144" s="12" t="s">
        <v>34</v>
      </c>
      <c r="AX144" s="12" t="s">
        <v>86</v>
      </c>
      <c r="AY144" s="159" t="s">
        <v>128</v>
      </c>
    </row>
    <row r="145" spans="1:65" s="2" customFormat="1" ht="16.5" customHeight="1">
      <c r="A145" s="34"/>
      <c r="B145" s="139"/>
      <c r="C145" s="140" t="s">
        <v>157</v>
      </c>
      <c r="D145" s="140" t="s">
        <v>129</v>
      </c>
      <c r="E145" s="141" t="s">
        <v>247</v>
      </c>
      <c r="F145" s="142" t="s">
        <v>248</v>
      </c>
      <c r="G145" s="143" t="s">
        <v>238</v>
      </c>
      <c r="H145" s="144">
        <v>1</v>
      </c>
      <c r="I145" s="145"/>
      <c r="J145" s="146">
        <f>ROUND(I145*H145,2)</f>
        <v>0</v>
      </c>
      <c r="K145" s="142" t="s">
        <v>133</v>
      </c>
      <c r="L145" s="35"/>
      <c r="M145" s="147" t="s">
        <v>1</v>
      </c>
      <c r="N145" s="148" t="s">
        <v>43</v>
      </c>
      <c r="O145" s="60"/>
      <c r="P145" s="149">
        <f>O145*H145</f>
        <v>0</v>
      </c>
      <c r="Q145" s="149">
        <v>0</v>
      </c>
      <c r="R145" s="149">
        <f>Q145*H145</f>
        <v>0</v>
      </c>
      <c r="S145" s="149">
        <v>0</v>
      </c>
      <c r="T145" s="150">
        <f>S145*H145</f>
        <v>0</v>
      </c>
      <c r="U145" s="34"/>
      <c r="V145" s="34"/>
      <c r="W145" s="34"/>
      <c r="X145" s="34"/>
      <c r="Y145" s="34"/>
      <c r="Z145" s="34"/>
      <c r="AA145" s="34"/>
      <c r="AB145" s="34"/>
      <c r="AC145" s="34"/>
      <c r="AD145" s="34"/>
      <c r="AE145" s="34"/>
      <c r="AR145" s="151" t="s">
        <v>127</v>
      </c>
      <c r="AT145" s="151" t="s">
        <v>129</v>
      </c>
      <c r="AU145" s="151" t="s">
        <v>88</v>
      </c>
      <c r="AY145" s="19" t="s">
        <v>128</v>
      </c>
      <c r="BE145" s="152">
        <f>IF(N145="základní",J145,0)</f>
        <v>0</v>
      </c>
      <c r="BF145" s="152">
        <f>IF(N145="snížená",J145,0)</f>
        <v>0</v>
      </c>
      <c r="BG145" s="152">
        <f>IF(N145="zákl. přenesená",J145,0)</f>
        <v>0</v>
      </c>
      <c r="BH145" s="152">
        <f>IF(N145="sníž. přenesená",J145,0)</f>
        <v>0</v>
      </c>
      <c r="BI145" s="152">
        <f>IF(N145="nulová",J145,0)</f>
        <v>0</v>
      </c>
      <c r="BJ145" s="19" t="s">
        <v>86</v>
      </c>
      <c r="BK145" s="152">
        <f>ROUND(I145*H145,2)</f>
        <v>0</v>
      </c>
      <c r="BL145" s="19" t="s">
        <v>127</v>
      </c>
      <c r="BM145" s="151" t="s">
        <v>249</v>
      </c>
    </row>
    <row r="146" spans="1:47" s="2" customFormat="1" ht="12">
      <c r="A146" s="34"/>
      <c r="B146" s="35"/>
      <c r="C146" s="34"/>
      <c r="D146" s="153" t="s">
        <v>136</v>
      </c>
      <c r="E146" s="34"/>
      <c r="F146" s="154" t="s">
        <v>250</v>
      </c>
      <c r="G146" s="34"/>
      <c r="H146" s="34"/>
      <c r="I146" s="155"/>
      <c r="J146" s="34"/>
      <c r="K146" s="34"/>
      <c r="L146" s="35"/>
      <c r="M146" s="156"/>
      <c r="N146" s="157"/>
      <c r="O146" s="60"/>
      <c r="P146" s="60"/>
      <c r="Q146" s="60"/>
      <c r="R146" s="60"/>
      <c r="S146" s="60"/>
      <c r="T146" s="61"/>
      <c r="U146" s="34"/>
      <c r="V146" s="34"/>
      <c r="W146" s="34"/>
      <c r="X146" s="34"/>
      <c r="Y146" s="34"/>
      <c r="Z146" s="34"/>
      <c r="AA146" s="34"/>
      <c r="AB146" s="34"/>
      <c r="AC146" s="34"/>
      <c r="AD146" s="34"/>
      <c r="AE146" s="34"/>
      <c r="AT146" s="19" t="s">
        <v>136</v>
      </c>
      <c r="AU146" s="19" t="s">
        <v>88</v>
      </c>
    </row>
    <row r="147" spans="2:51" s="12" customFormat="1" ht="12">
      <c r="B147" s="158"/>
      <c r="D147" s="153" t="s">
        <v>137</v>
      </c>
      <c r="E147" s="159" t="s">
        <v>1</v>
      </c>
      <c r="F147" s="160" t="s">
        <v>251</v>
      </c>
      <c r="H147" s="161">
        <v>1</v>
      </c>
      <c r="I147" s="162"/>
      <c r="L147" s="158"/>
      <c r="M147" s="163"/>
      <c r="N147" s="164"/>
      <c r="O147" s="164"/>
      <c r="P147" s="164"/>
      <c r="Q147" s="164"/>
      <c r="R147" s="164"/>
      <c r="S147" s="164"/>
      <c r="T147" s="165"/>
      <c r="AT147" s="159" t="s">
        <v>137</v>
      </c>
      <c r="AU147" s="159" t="s">
        <v>88</v>
      </c>
      <c r="AV147" s="12" t="s">
        <v>88</v>
      </c>
      <c r="AW147" s="12" t="s">
        <v>34</v>
      </c>
      <c r="AX147" s="12" t="s">
        <v>86</v>
      </c>
      <c r="AY147" s="159" t="s">
        <v>128</v>
      </c>
    </row>
    <row r="148" spans="1:65" s="2" customFormat="1" ht="16.5" customHeight="1">
      <c r="A148" s="34"/>
      <c r="B148" s="139"/>
      <c r="C148" s="140" t="s">
        <v>162</v>
      </c>
      <c r="D148" s="140" t="s">
        <v>129</v>
      </c>
      <c r="E148" s="141" t="s">
        <v>252</v>
      </c>
      <c r="F148" s="142" t="s">
        <v>253</v>
      </c>
      <c r="G148" s="143" t="s">
        <v>238</v>
      </c>
      <c r="H148" s="144">
        <v>2</v>
      </c>
      <c r="I148" s="145"/>
      <c r="J148" s="146">
        <f>ROUND(I148*H148,2)</f>
        <v>0</v>
      </c>
      <c r="K148" s="142" t="s">
        <v>133</v>
      </c>
      <c r="L148" s="35"/>
      <c r="M148" s="147" t="s">
        <v>1</v>
      </c>
      <c r="N148" s="148" t="s">
        <v>43</v>
      </c>
      <c r="O148" s="60"/>
      <c r="P148" s="149">
        <f>O148*H148</f>
        <v>0</v>
      </c>
      <c r="Q148" s="149">
        <v>0</v>
      </c>
      <c r="R148" s="149">
        <f>Q148*H148</f>
        <v>0</v>
      </c>
      <c r="S148" s="149">
        <v>0</v>
      </c>
      <c r="T148" s="150">
        <f>S148*H148</f>
        <v>0</v>
      </c>
      <c r="U148" s="34"/>
      <c r="V148" s="34"/>
      <c r="W148" s="34"/>
      <c r="X148" s="34"/>
      <c r="Y148" s="34"/>
      <c r="Z148" s="34"/>
      <c r="AA148" s="34"/>
      <c r="AB148" s="34"/>
      <c r="AC148" s="34"/>
      <c r="AD148" s="34"/>
      <c r="AE148" s="34"/>
      <c r="AR148" s="151" t="s">
        <v>127</v>
      </c>
      <c r="AT148" s="151" t="s">
        <v>129</v>
      </c>
      <c r="AU148" s="151" t="s">
        <v>88</v>
      </c>
      <c r="AY148" s="19" t="s">
        <v>128</v>
      </c>
      <c r="BE148" s="152">
        <f>IF(N148="základní",J148,0)</f>
        <v>0</v>
      </c>
      <c r="BF148" s="152">
        <f>IF(N148="snížená",J148,0)</f>
        <v>0</v>
      </c>
      <c r="BG148" s="152">
        <f>IF(N148="zákl. přenesená",J148,0)</f>
        <v>0</v>
      </c>
      <c r="BH148" s="152">
        <f>IF(N148="sníž. přenesená",J148,0)</f>
        <v>0</v>
      </c>
      <c r="BI148" s="152">
        <f>IF(N148="nulová",J148,0)</f>
        <v>0</v>
      </c>
      <c r="BJ148" s="19" t="s">
        <v>86</v>
      </c>
      <c r="BK148" s="152">
        <f>ROUND(I148*H148,2)</f>
        <v>0</v>
      </c>
      <c r="BL148" s="19" t="s">
        <v>127</v>
      </c>
      <c r="BM148" s="151" t="s">
        <v>254</v>
      </c>
    </row>
    <row r="149" spans="1:47" s="2" customFormat="1" ht="12">
      <c r="A149" s="34"/>
      <c r="B149" s="35"/>
      <c r="C149" s="34"/>
      <c r="D149" s="153" t="s">
        <v>136</v>
      </c>
      <c r="E149" s="34"/>
      <c r="F149" s="154" t="s">
        <v>255</v>
      </c>
      <c r="G149" s="34"/>
      <c r="H149" s="34"/>
      <c r="I149" s="155"/>
      <c r="J149" s="34"/>
      <c r="K149" s="34"/>
      <c r="L149" s="35"/>
      <c r="M149" s="156"/>
      <c r="N149" s="157"/>
      <c r="O149" s="60"/>
      <c r="P149" s="60"/>
      <c r="Q149" s="60"/>
      <c r="R149" s="60"/>
      <c r="S149" s="60"/>
      <c r="T149" s="61"/>
      <c r="U149" s="34"/>
      <c r="V149" s="34"/>
      <c r="W149" s="34"/>
      <c r="X149" s="34"/>
      <c r="Y149" s="34"/>
      <c r="Z149" s="34"/>
      <c r="AA149" s="34"/>
      <c r="AB149" s="34"/>
      <c r="AC149" s="34"/>
      <c r="AD149" s="34"/>
      <c r="AE149" s="34"/>
      <c r="AT149" s="19" t="s">
        <v>136</v>
      </c>
      <c r="AU149" s="19" t="s">
        <v>88</v>
      </c>
    </row>
    <row r="150" spans="2:51" s="12" customFormat="1" ht="12">
      <c r="B150" s="158"/>
      <c r="D150" s="153" t="s">
        <v>137</v>
      </c>
      <c r="E150" s="159" t="s">
        <v>1</v>
      </c>
      <c r="F150" s="160" t="s">
        <v>256</v>
      </c>
      <c r="H150" s="161">
        <v>2</v>
      </c>
      <c r="I150" s="162"/>
      <c r="L150" s="158"/>
      <c r="M150" s="163"/>
      <c r="N150" s="164"/>
      <c r="O150" s="164"/>
      <c r="P150" s="164"/>
      <c r="Q150" s="164"/>
      <c r="R150" s="164"/>
      <c r="S150" s="164"/>
      <c r="T150" s="165"/>
      <c r="AT150" s="159" t="s">
        <v>137</v>
      </c>
      <c r="AU150" s="159" t="s">
        <v>88</v>
      </c>
      <c r="AV150" s="12" t="s">
        <v>88</v>
      </c>
      <c r="AW150" s="12" t="s">
        <v>34</v>
      </c>
      <c r="AX150" s="12" t="s">
        <v>86</v>
      </c>
      <c r="AY150" s="159" t="s">
        <v>128</v>
      </c>
    </row>
    <row r="151" spans="1:65" s="2" customFormat="1" ht="21.75" customHeight="1">
      <c r="A151" s="34"/>
      <c r="B151" s="139"/>
      <c r="C151" s="140" t="s">
        <v>170</v>
      </c>
      <c r="D151" s="140" t="s">
        <v>129</v>
      </c>
      <c r="E151" s="141" t="s">
        <v>257</v>
      </c>
      <c r="F151" s="142" t="s">
        <v>258</v>
      </c>
      <c r="G151" s="143" t="s">
        <v>221</v>
      </c>
      <c r="H151" s="144">
        <v>42.7</v>
      </c>
      <c r="I151" s="145"/>
      <c r="J151" s="146">
        <f>ROUND(I151*H151,2)</f>
        <v>0</v>
      </c>
      <c r="K151" s="142" t="s">
        <v>133</v>
      </c>
      <c r="L151" s="35"/>
      <c r="M151" s="147" t="s">
        <v>1</v>
      </c>
      <c r="N151" s="148" t="s">
        <v>43</v>
      </c>
      <c r="O151" s="60"/>
      <c r="P151" s="149">
        <f>O151*H151</f>
        <v>0</v>
      </c>
      <c r="Q151" s="149">
        <v>0</v>
      </c>
      <c r="R151" s="149">
        <f>Q151*H151</f>
        <v>0</v>
      </c>
      <c r="S151" s="149">
        <v>0.255</v>
      </c>
      <c r="T151" s="150">
        <f>S151*H151</f>
        <v>10.8885</v>
      </c>
      <c r="U151" s="34"/>
      <c r="V151" s="34"/>
      <c r="W151" s="34"/>
      <c r="X151" s="34"/>
      <c r="Y151" s="34"/>
      <c r="Z151" s="34"/>
      <c r="AA151" s="34"/>
      <c r="AB151" s="34"/>
      <c r="AC151" s="34"/>
      <c r="AD151" s="34"/>
      <c r="AE151" s="34"/>
      <c r="AR151" s="151" t="s">
        <v>127</v>
      </c>
      <c r="AT151" s="151" t="s">
        <v>129</v>
      </c>
      <c r="AU151" s="151" t="s">
        <v>88</v>
      </c>
      <c r="AY151" s="19" t="s">
        <v>128</v>
      </c>
      <c r="BE151" s="152">
        <f>IF(N151="základní",J151,0)</f>
        <v>0</v>
      </c>
      <c r="BF151" s="152">
        <f>IF(N151="snížená",J151,0)</f>
        <v>0</v>
      </c>
      <c r="BG151" s="152">
        <f>IF(N151="zákl. přenesená",J151,0)</f>
        <v>0</v>
      </c>
      <c r="BH151" s="152">
        <f>IF(N151="sníž. přenesená",J151,0)</f>
        <v>0</v>
      </c>
      <c r="BI151" s="152">
        <f>IF(N151="nulová",J151,0)</f>
        <v>0</v>
      </c>
      <c r="BJ151" s="19" t="s">
        <v>86</v>
      </c>
      <c r="BK151" s="152">
        <f>ROUND(I151*H151,2)</f>
        <v>0</v>
      </c>
      <c r="BL151" s="19" t="s">
        <v>127</v>
      </c>
      <c r="BM151" s="151" t="s">
        <v>259</v>
      </c>
    </row>
    <row r="152" spans="1:47" s="2" customFormat="1" ht="18">
      <c r="A152" s="34"/>
      <c r="B152" s="35"/>
      <c r="C152" s="34"/>
      <c r="D152" s="153" t="s">
        <v>136</v>
      </c>
      <c r="E152" s="34"/>
      <c r="F152" s="154" t="s">
        <v>260</v>
      </c>
      <c r="G152" s="34"/>
      <c r="H152" s="34"/>
      <c r="I152" s="155"/>
      <c r="J152" s="34"/>
      <c r="K152" s="34"/>
      <c r="L152" s="35"/>
      <c r="M152" s="156"/>
      <c r="N152" s="157"/>
      <c r="O152" s="60"/>
      <c r="P152" s="60"/>
      <c r="Q152" s="60"/>
      <c r="R152" s="60"/>
      <c r="S152" s="60"/>
      <c r="T152" s="61"/>
      <c r="U152" s="34"/>
      <c r="V152" s="34"/>
      <c r="W152" s="34"/>
      <c r="X152" s="34"/>
      <c r="Y152" s="34"/>
      <c r="Z152" s="34"/>
      <c r="AA152" s="34"/>
      <c r="AB152" s="34"/>
      <c r="AC152" s="34"/>
      <c r="AD152" s="34"/>
      <c r="AE152" s="34"/>
      <c r="AT152" s="19" t="s">
        <v>136</v>
      </c>
      <c r="AU152" s="19" t="s">
        <v>88</v>
      </c>
    </row>
    <row r="153" spans="1:47" s="2" customFormat="1" ht="72">
      <c r="A153" s="34"/>
      <c r="B153" s="35"/>
      <c r="C153" s="34"/>
      <c r="D153" s="153" t="s">
        <v>231</v>
      </c>
      <c r="E153" s="34"/>
      <c r="F153" s="182" t="s">
        <v>261</v>
      </c>
      <c r="G153" s="34"/>
      <c r="H153" s="34"/>
      <c r="I153" s="155"/>
      <c r="J153" s="34"/>
      <c r="K153" s="34"/>
      <c r="L153" s="35"/>
      <c r="M153" s="156"/>
      <c r="N153" s="157"/>
      <c r="O153" s="60"/>
      <c r="P153" s="60"/>
      <c r="Q153" s="60"/>
      <c r="R153" s="60"/>
      <c r="S153" s="60"/>
      <c r="T153" s="61"/>
      <c r="U153" s="34"/>
      <c r="V153" s="34"/>
      <c r="W153" s="34"/>
      <c r="X153" s="34"/>
      <c r="Y153" s="34"/>
      <c r="Z153" s="34"/>
      <c r="AA153" s="34"/>
      <c r="AB153" s="34"/>
      <c r="AC153" s="34"/>
      <c r="AD153" s="34"/>
      <c r="AE153" s="34"/>
      <c r="AT153" s="19" t="s">
        <v>231</v>
      </c>
      <c r="AU153" s="19" t="s">
        <v>88</v>
      </c>
    </row>
    <row r="154" spans="2:51" s="12" customFormat="1" ht="12">
      <c r="B154" s="158"/>
      <c r="D154" s="153" t="s">
        <v>137</v>
      </c>
      <c r="E154" s="159" t="s">
        <v>1</v>
      </c>
      <c r="F154" s="160" t="s">
        <v>262</v>
      </c>
      <c r="H154" s="161">
        <v>31.2</v>
      </c>
      <c r="I154" s="162"/>
      <c r="L154" s="158"/>
      <c r="M154" s="163"/>
      <c r="N154" s="164"/>
      <c r="O154" s="164"/>
      <c r="P154" s="164"/>
      <c r="Q154" s="164"/>
      <c r="R154" s="164"/>
      <c r="S154" s="164"/>
      <c r="T154" s="165"/>
      <c r="AT154" s="159" t="s">
        <v>137</v>
      </c>
      <c r="AU154" s="159" t="s">
        <v>88</v>
      </c>
      <c r="AV154" s="12" t="s">
        <v>88</v>
      </c>
      <c r="AW154" s="12" t="s">
        <v>34</v>
      </c>
      <c r="AX154" s="12" t="s">
        <v>78</v>
      </c>
      <c r="AY154" s="159" t="s">
        <v>128</v>
      </c>
    </row>
    <row r="155" spans="2:51" s="12" customFormat="1" ht="12">
      <c r="B155" s="158"/>
      <c r="D155" s="153" t="s">
        <v>137</v>
      </c>
      <c r="E155" s="159" t="s">
        <v>1</v>
      </c>
      <c r="F155" s="160" t="s">
        <v>263</v>
      </c>
      <c r="H155" s="161">
        <v>11.5</v>
      </c>
      <c r="I155" s="162"/>
      <c r="L155" s="158"/>
      <c r="M155" s="163"/>
      <c r="N155" s="164"/>
      <c r="O155" s="164"/>
      <c r="P155" s="164"/>
      <c r="Q155" s="164"/>
      <c r="R155" s="164"/>
      <c r="S155" s="164"/>
      <c r="T155" s="165"/>
      <c r="AT155" s="159" t="s">
        <v>137</v>
      </c>
      <c r="AU155" s="159" t="s">
        <v>88</v>
      </c>
      <c r="AV155" s="12" t="s">
        <v>88</v>
      </c>
      <c r="AW155" s="12" t="s">
        <v>34</v>
      </c>
      <c r="AX155" s="12" t="s">
        <v>78</v>
      </c>
      <c r="AY155" s="159" t="s">
        <v>128</v>
      </c>
    </row>
    <row r="156" spans="2:51" s="15" customFormat="1" ht="12">
      <c r="B156" s="183"/>
      <c r="D156" s="153" t="s">
        <v>137</v>
      </c>
      <c r="E156" s="184" t="s">
        <v>1</v>
      </c>
      <c r="F156" s="185" t="s">
        <v>235</v>
      </c>
      <c r="H156" s="186">
        <v>42.7</v>
      </c>
      <c r="I156" s="187"/>
      <c r="L156" s="183"/>
      <c r="M156" s="188"/>
      <c r="N156" s="189"/>
      <c r="O156" s="189"/>
      <c r="P156" s="189"/>
      <c r="Q156" s="189"/>
      <c r="R156" s="189"/>
      <c r="S156" s="189"/>
      <c r="T156" s="190"/>
      <c r="AT156" s="184" t="s">
        <v>137</v>
      </c>
      <c r="AU156" s="184" t="s">
        <v>88</v>
      </c>
      <c r="AV156" s="15" t="s">
        <v>127</v>
      </c>
      <c r="AW156" s="15" t="s">
        <v>34</v>
      </c>
      <c r="AX156" s="15" t="s">
        <v>86</v>
      </c>
      <c r="AY156" s="184" t="s">
        <v>128</v>
      </c>
    </row>
    <row r="157" spans="1:65" s="2" customFormat="1" ht="16.5" customHeight="1">
      <c r="A157" s="34"/>
      <c r="B157" s="139"/>
      <c r="C157" s="140" t="s">
        <v>176</v>
      </c>
      <c r="D157" s="140" t="s">
        <v>129</v>
      </c>
      <c r="E157" s="141" t="s">
        <v>264</v>
      </c>
      <c r="F157" s="142" t="s">
        <v>265</v>
      </c>
      <c r="G157" s="143" t="s">
        <v>221</v>
      </c>
      <c r="H157" s="144">
        <v>666.4</v>
      </c>
      <c r="I157" s="145"/>
      <c r="J157" s="146">
        <f>ROUND(I157*H157,2)</f>
        <v>0</v>
      </c>
      <c r="K157" s="142" t="s">
        <v>133</v>
      </c>
      <c r="L157" s="35"/>
      <c r="M157" s="147" t="s">
        <v>1</v>
      </c>
      <c r="N157" s="148" t="s">
        <v>43</v>
      </c>
      <c r="O157" s="60"/>
      <c r="P157" s="149">
        <f>O157*H157</f>
        <v>0</v>
      </c>
      <c r="Q157" s="149">
        <v>0</v>
      </c>
      <c r="R157" s="149">
        <f>Q157*H157</f>
        <v>0</v>
      </c>
      <c r="S157" s="149">
        <v>0.26</v>
      </c>
      <c r="T157" s="150">
        <f>S157*H157</f>
        <v>173.264</v>
      </c>
      <c r="U157" s="34"/>
      <c r="V157" s="34"/>
      <c r="W157" s="34"/>
      <c r="X157" s="34"/>
      <c r="Y157" s="34"/>
      <c r="Z157" s="34"/>
      <c r="AA157" s="34"/>
      <c r="AB157" s="34"/>
      <c r="AC157" s="34"/>
      <c r="AD157" s="34"/>
      <c r="AE157" s="34"/>
      <c r="AR157" s="151" t="s">
        <v>127</v>
      </c>
      <c r="AT157" s="151" t="s">
        <v>129</v>
      </c>
      <c r="AU157" s="151" t="s">
        <v>88</v>
      </c>
      <c r="AY157" s="19" t="s">
        <v>128</v>
      </c>
      <c r="BE157" s="152">
        <f>IF(N157="základní",J157,0)</f>
        <v>0</v>
      </c>
      <c r="BF157" s="152">
        <f>IF(N157="snížená",J157,0)</f>
        <v>0</v>
      </c>
      <c r="BG157" s="152">
        <f>IF(N157="zákl. přenesená",J157,0)</f>
        <v>0</v>
      </c>
      <c r="BH157" s="152">
        <f>IF(N157="sníž. přenesená",J157,0)</f>
        <v>0</v>
      </c>
      <c r="BI157" s="152">
        <f>IF(N157="nulová",J157,0)</f>
        <v>0</v>
      </c>
      <c r="BJ157" s="19" t="s">
        <v>86</v>
      </c>
      <c r="BK157" s="152">
        <f>ROUND(I157*H157,2)</f>
        <v>0</v>
      </c>
      <c r="BL157" s="19" t="s">
        <v>127</v>
      </c>
      <c r="BM157" s="151" t="s">
        <v>266</v>
      </c>
    </row>
    <row r="158" spans="1:47" s="2" customFormat="1" ht="18">
      <c r="A158" s="34"/>
      <c r="B158" s="35"/>
      <c r="C158" s="34"/>
      <c r="D158" s="153" t="s">
        <v>136</v>
      </c>
      <c r="E158" s="34"/>
      <c r="F158" s="154" t="s">
        <v>267</v>
      </c>
      <c r="G158" s="34"/>
      <c r="H158" s="34"/>
      <c r="I158" s="155"/>
      <c r="J158" s="34"/>
      <c r="K158" s="34"/>
      <c r="L158" s="35"/>
      <c r="M158" s="156"/>
      <c r="N158" s="157"/>
      <c r="O158" s="60"/>
      <c r="P158" s="60"/>
      <c r="Q158" s="60"/>
      <c r="R158" s="60"/>
      <c r="S158" s="60"/>
      <c r="T158" s="61"/>
      <c r="U158" s="34"/>
      <c r="V158" s="34"/>
      <c r="W158" s="34"/>
      <c r="X158" s="34"/>
      <c r="Y158" s="34"/>
      <c r="Z158" s="34"/>
      <c r="AA158" s="34"/>
      <c r="AB158" s="34"/>
      <c r="AC158" s="34"/>
      <c r="AD158" s="34"/>
      <c r="AE158" s="34"/>
      <c r="AT158" s="19" t="s">
        <v>136</v>
      </c>
      <c r="AU158" s="19" t="s">
        <v>88</v>
      </c>
    </row>
    <row r="159" spans="1:47" s="2" customFormat="1" ht="72">
      <c r="A159" s="34"/>
      <c r="B159" s="35"/>
      <c r="C159" s="34"/>
      <c r="D159" s="153" t="s">
        <v>231</v>
      </c>
      <c r="E159" s="34"/>
      <c r="F159" s="182" t="s">
        <v>261</v>
      </c>
      <c r="G159" s="34"/>
      <c r="H159" s="34"/>
      <c r="I159" s="155"/>
      <c r="J159" s="34"/>
      <c r="K159" s="34"/>
      <c r="L159" s="35"/>
      <c r="M159" s="156"/>
      <c r="N159" s="157"/>
      <c r="O159" s="60"/>
      <c r="P159" s="60"/>
      <c r="Q159" s="60"/>
      <c r="R159" s="60"/>
      <c r="S159" s="60"/>
      <c r="T159" s="61"/>
      <c r="U159" s="34"/>
      <c r="V159" s="34"/>
      <c r="W159" s="34"/>
      <c r="X159" s="34"/>
      <c r="Y159" s="34"/>
      <c r="Z159" s="34"/>
      <c r="AA159" s="34"/>
      <c r="AB159" s="34"/>
      <c r="AC159" s="34"/>
      <c r="AD159" s="34"/>
      <c r="AE159" s="34"/>
      <c r="AT159" s="19" t="s">
        <v>231</v>
      </c>
      <c r="AU159" s="19" t="s">
        <v>88</v>
      </c>
    </row>
    <row r="160" spans="2:51" s="12" customFormat="1" ht="12">
      <c r="B160" s="158"/>
      <c r="D160" s="153" t="s">
        <v>137</v>
      </c>
      <c r="E160" s="159" t="s">
        <v>1</v>
      </c>
      <c r="F160" s="160" t="s">
        <v>268</v>
      </c>
      <c r="H160" s="161">
        <v>520.9</v>
      </c>
      <c r="I160" s="162"/>
      <c r="L160" s="158"/>
      <c r="M160" s="163"/>
      <c r="N160" s="164"/>
      <c r="O160" s="164"/>
      <c r="P160" s="164"/>
      <c r="Q160" s="164"/>
      <c r="R160" s="164"/>
      <c r="S160" s="164"/>
      <c r="T160" s="165"/>
      <c r="AT160" s="159" t="s">
        <v>137</v>
      </c>
      <c r="AU160" s="159" t="s">
        <v>88</v>
      </c>
      <c r="AV160" s="12" t="s">
        <v>88</v>
      </c>
      <c r="AW160" s="12" t="s">
        <v>34</v>
      </c>
      <c r="AX160" s="12" t="s">
        <v>78</v>
      </c>
      <c r="AY160" s="159" t="s">
        <v>128</v>
      </c>
    </row>
    <row r="161" spans="2:51" s="12" customFormat="1" ht="12">
      <c r="B161" s="158"/>
      <c r="D161" s="153" t="s">
        <v>137</v>
      </c>
      <c r="E161" s="159" t="s">
        <v>1</v>
      </c>
      <c r="F161" s="160" t="s">
        <v>269</v>
      </c>
      <c r="H161" s="161">
        <v>145.5</v>
      </c>
      <c r="I161" s="162"/>
      <c r="L161" s="158"/>
      <c r="M161" s="163"/>
      <c r="N161" s="164"/>
      <c r="O161" s="164"/>
      <c r="P161" s="164"/>
      <c r="Q161" s="164"/>
      <c r="R161" s="164"/>
      <c r="S161" s="164"/>
      <c r="T161" s="165"/>
      <c r="AT161" s="159" t="s">
        <v>137</v>
      </c>
      <c r="AU161" s="159" t="s">
        <v>88</v>
      </c>
      <c r="AV161" s="12" t="s">
        <v>88</v>
      </c>
      <c r="AW161" s="12" t="s">
        <v>34</v>
      </c>
      <c r="AX161" s="12" t="s">
        <v>78</v>
      </c>
      <c r="AY161" s="159" t="s">
        <v>128</v>
      </c>
    </row>
    <row r="162" spans="2:51" s="15" customFormat="1" ht="12">
      <c r="B162" s="183"/>
      <c r="D162" s="153" t="s">
        <v>137</v>
      </c>
      <c r="E162" s="184" t="s">
        <v>1</v>
      </c>
      <c r="F162" s="185" t="s">
        <v>235</v>
      </c>
      <c r="H162" s="186">
        <v>666.4</v>
      </c>
      <c r="I162" s="187"/>
      <c r="L162" s="183"/>
      <c r="M162" s="188"/>
      <c r="N162" s="189"/>
      <c r="O162" s="189"/>
      <c r="P162" s="189"/>
      <c r="Q162" s="189"/>
      <c r="R162" s="189"/>
      <c r="S162" s="189"/>
      <c r="T162" s="190"/>
      <c r="AT162" s="184" t="s">
        <v>137</v>
      </c>
      <c r="AU162" s="184" t="s">
        <v>88</v>
      </c>
      <c r="AV162" s="15" t="s">
        <v>127</v>
      </c>
      <c r="AW162" s="15" t="s">
        <v>34</v>
      </c>
      <c r="AX162" s="15" t="s">
        <v>86</v>
      </c>
      <c r="AY162" s="184" t="s">
        <v>128</v>
      </c>
    </row>
    <row r="163" spans="1:65" s="2" customFormat="1" ht="21.75" customHeight="1">
      <c r="A163" s="34"/>
      <c r="B163" s="139"/>
      <c r="C163" s="140" t="s">
        <v>181</v>
      </c>
      <c r="D163" s="140" t="s">
        <v>129</v>
      </c>
      <c r="E163" s="141" t="s">
        <v>270</v>
      </c>
      <c r="F163" s="142" t="s">
        <v>271</v>
      </c>
      <c r="G163" s="143" t="s">
        <v>221</v>
      </c>
      <c r="H163" s="144">
        <v>22</v>
      </c>
      <c r="I163" s="145"/>
      <c r="J163" s="146">
        <f>ROUND(I163*H163,2)</f>
        <v>0</v>
      </c>
      <c r="K163" s="142" t="s">
        <v>133</v>
      </c>
      <c r="L163" s="35"/>
      <c r="M163" s="147" t="s">
        <v>1</v>
      </c>
      <c r="N163" s="148" t="s">
        <v>43</v>
      </c>
      <c r="O163" s="60"/>
      <c r="P163" s="149">
        <f>O163*H163</f>
        <v>0</v>
      </c>
      <c r="Q163" s="149">
        <v>0</v>
      </c>
      <c r="R163" s="149">
        <f>Q163*H163</f>
        <v>0</v>
      </c>
      <c r="S163" s="149">
        <v>0.425</v>
      </c>
      <c r="T163" s="150">
        <f>S163*H163</f>
        <v>9.35</v>
      </c>
      <c r="U163" s="34"/>
      <c r="V163" s="34"/>
      <c r="W163" s="34"/>
      <c r="X163" s="34"/>
      <c r="Y163" s="34"/>
      <c r="Z163" s="34"/>
      <c r="AA163" s="34"/>
      <c r="AB163" s="34"/>
      <c r="AC163" s="34"/>
      <c r="AD163" s="34"/>
      <c r="AE163" s="34"/>
      <c r="AR163" s="151" t="s">
        <v>127</v>
      </c>
      <c r="AT163" s="151" t="s">
        <v>129</v>
      </c>
      <c r="AU163" s="151" t="s">
        <v>88</v>
      </c>
      <c r="AY163" s="19" t="s">
        <v>128</v>
      </c>
      <c r="BE163" s="152">
        <f>IF(N163="základní",J163,0)</f>
        <v>0</v>
      </c>
      <c r="BF163" s="152">
        <f>IF(N163="snížená",J163,0)</f>
        <v>0</v>
      </c>
      <c r="BG163" s="152">
        <f>IF(N163="zákl. přenesená",J163,0)</f>
        <v>0</v>
      </c>
      <c r="BH163" s="152">
        <f>IF(N163="sníž. přenesená",J163,0)</f>
        <v>0</v>
      </c>
      <c r="BI163" s="152">
        <f>IF(N163="nulová",J163,0)</f>
        <v>0</v>
      </c>
      <c r="BJ163" s="19" t="s">
        <v>86</v>
      </c>
      <c r="BK163" s="152">
        <f>ROUND(I163*H163,2)</f>
        <v>0</v>
      </c>
      <c r="BL163" s="19" t="s">
        <v>127</v>
      </c>
      <c r="BM163" s="151" t="s">
        <v>272</v>
      </c>
    </row>
    <row r="164" spans="1:47" s="2" customFormat="1" ht="18">
      <c r="A164" s="34"/>
      <c r="B164" s="35"/>
      <c r="C164" s="34"/>
      <c r="D164" s="153" t="s">
        <v>136</v>
      </c>
      <c r="E164" s="34"/>
      <c r="F164" s="154" t="s">
        <v>273</v>
      </c>
      <c r="G164" s="34"/>
      <c r="H164" s="34"/>
      <c r="I164" s="155"/>
      <c r="J164" s="34"/>
      <c r="K164" s="34"/>
      <c r="L164" s="35"/>
      <c r="M164" s="156"/>
      <c r="N164" s="157"/>
      <c r="O164" s="60"/>
      <c r="P164" s="60"/>
      <c r="Q164" s="60"/>
      <c r="R164" s="60"/>
      <c r="S164" s="60"/>
      <c r="T164" s="61"/>
      <c r="U164" s="34"/>
      <c r="V164" s="34"/>
      <c r="W164" s="34"/>
      <c r="X164" s="34"/>
      <c r="Y164" s="34"/>
      <c r="Z164" s="34"/>
      <c r="AA164" s="34"/>
      <c r="AB164" s="34"/>
      <c r="AC164" s="34"/>
      <c r="AD164" s="34"/>
      <c r="AE164" s="34"/>
      <c r="AT164" s="19" t="s">
        <v>136</v>
      </c>
      <c r="AU164" s="19" t="s">
        <v>88</v>
      </c>
    </row>
    <row r="165" spans="2:51" s="12" customFormat="1" ht="12">
      <c r="B165" s="158"/>
      <c r="D165" s="153" t="s">
        <v>137</v>
      </c>
      <c r="E165" s="159" t="s">
        <v>1</v>
      </c>
      <c r="F165" s="160" t="s">
        <v>274</v>
      </c>
      <c r="H165" s="161">
        <v>22</v>
      </c>
      <c r="I165" s="162"/>
      <c r="L165" s="158"/>
      <c r="M165" s="163"/>
      <c r="N165" s="164"/>
      <c r="O165" s="164"/>
      <c r="P165" s="164"/>
      <c r="Q165" s="164"/>
      <c r="R165" s="164"/>
      <c r="S165" s="164"/>
      <c r="T165" s="165"/>
      <c r="AT165" s="159" t="s">
        <v>137</v>
      </c>
      <c r="AU165" s="159" t="s">
        <v>88</v>
      </c>
      <c r="AV165" s="12" t="s">
        <v>88</v>
      </c>
      <c r="AW165" s="12" t="s">
        <v>34</v>
      </c>
      <c r="AX165" s="12" t="s">
        <v>86</v>
      </c>
      <c r="AY165" s="159" t="s">
        <v>128</v>
      </c>
    </row>
    <row r="166" spans="1:65" s="2" customFormat="1" ht="16.5" customHeight="1">
      <c r="A166" s="34"/>
      <c r="B166" s="139"/>
      <c r="C166" s="140" t="s">
        <v>187</v>
      </c>
      <c r="D166" s="140" t="s">
        <v>129</v>
      </c>
      <c r="E166" s="141" t="s">
        <v>275</v>
      </c>
      <c r="F166" s="142" t="s">
        <v>276</v>
      </c>
      <c r="G166" s="143" t="s">
        <v>221</v>
      </c>
      <c r="H166" s="144">
        <v>2500.9</v>
      </c>
      <c r="I166" s="145"/>
      <c r="J166" s="146">
        <f>ROUND(I166*H166,2)</f>
        <v>0</v>
      </c>
      <c r="K166" s="142" t="s">
        <v>133</v>
      </c>
      <c r="L166" s="35"/>
      <c r="M166" s="147" t="s">
        <v>1</v>
      </c>
      <c r="N166" s="148" t="s">
        <v>43</v>
      </c>
      <c r="O166" s="60"/>
      <c r="P166" s="149">
        <f>O166*H166</f>
        <v>0</v>
      </c>
      <c r="Q166" s="149">
        <v>0</v>
      </c>
      <c r="R166" s="149">
        <f>Q166*H166</f>
        <v>0</v>
      </c>
      <c r="S166" s="149">
        <v>0.17</v>
      </c>
      <c r="T166" s="150">
        <f>S166*H166</f>
        <v>425.153</v>
      </c>
      <c r="U166" s="34"/>
      <c r="V166" s="34"/>
      <c r="W166" s="34"/>
      <c r="X166" s="34"/>
      <c r="Y166" s="34"/>
      <c r="Z166" s="34"/>
      <c r="AA166" s="34"/>
      <c r="AB166" s="34"/>
      <c r="AC166" s="34"/>
      <c r="AD166" s="34"/>
      <c r="AE166" s="34"/>
      <c r="AR166" s="151" t="s">
        <v>127</v>
      </c>
      <c r="AT166" s="151" t="s">
        <v>129</v>
      </c>
      <c r="AU166" s="151" t="s">
        <v>88</v>
      </c>
      <c r="AY166" s="19" t="s">
        <v>128</v>
      </c>
      <c r="BE166" s="152">
        <f>IF(N166="základní",J166,0)</f>
        <v>0</v>
      </c>
      <c r="BF166" s="152">
        <f>IF(N166="snížená",J166,0)</f>
        <v>0</v>
      </c>
      <c r="BG166" s="152">
        <f>IF(N166="zákl. přenesená",J166,0)</f>
        <v>0</v>
      </c>
      <c r="BH166" s="152">
        <f>IF(N166="sníž. přenesená",J166,0)</f>
        <v>0</v>
      </c>
      <c r="BI166" s="152">
        <f>IF(N166="nulová",J166,0)</f>
        <v>0</v>
      </c>
      <c r="BJ166" s="19" t="s">
        <v>86</v>
      </c>
      <c r="BK166" s="152">
        <f>ROUND(I166*H166,2)</f>
        <v>0</v>
      </c>
      <c r="BL166" s="19" t="s">
        <v>127</v>
      </c>
      <c r="BM166" s="151" t="s">
        <v>277</v>
      </c>
    </row>
    <row r="167" spans="1:47" s="2" customFormat="1" ht="18">
      <c r="A167" s="34"/>
      <c r="B167" s="35"/>
      <c r="C167" s="34"/>
      <c r="D167" s="153" t="s">
        <v>136</v>
      </c>
      <c r="E167" s="34"/>
      <c r="F167" s="154" t="s">
        <v>278</v>
      </c>
      <c r="G167" s="34"/>
      <c r="H167" s="34"/>
      <c r="I167" s="155"/>
      <c r="J167" s="34"/>
      <c r="K167" s="34"/>
      <c r="L167" s="35"/>
      <c r="M167" s="156"/>
      <c r="N167" s="157"/>
      <c r="O167" s="60"/>
      <c r="P167" s="60"/>
      <c r="Q167" s="60"/>
      <c r="R167" s="60"/>
      <c r="S167" s="60"/>
      <c r="T167" s="61"/>
      <c r="U167" s="34"/>
      <c r="V167" s="34"/>
      <c r="W167" s="34"/>
      <c r="X167" s="34"/>
      <c r="Y167" s="34"/>
      <c r="Z167" s="34"/>
      <c r="AA167" s="34"/>
      <c r="AB167" s="34"/>
      <c r="AC167" s="34"/>
      <c r="AD167" s="34"/>
      <c r="AE167" s="34"/>
      <c r="AT167" s="19" t="s">
        <v>136</v>
      </c>
      <c r="AU167" s="19" t="s">
        <v>88</v>
      </c>
    </row>
    <row r="168" spans="1:47" s="2" customFormat="1" ht="117">
      <c r="A168" s="34"/>
      <c r="B168" s="35"/>
      <c r="C168" s="34"/>
      <c r="D168" s="153" t="s">
        <v>231</v>
      </c>
      <c r="E168" s="34"/>
      <c r="F168" s="182" t="s">
        <v>279</v>
      </c>
      <c r="G168" s="34"/>
      <c r="H168" s="34"/>
      <c r="I168" s="155"/>
      <c r="J168" s="34"/>
      <c r="K168" s="34"/>
      <c r="L168" s="35"/>
      <c r="M168" s="156"/>
      <c r="N168" s="157"/>
      <c r="O168" s="60"/>
      <c r="P168" s="60"/>
      <c r="Q168" s="60"/>
      <c r="R168" s="60"/>
      <c r="S168" s="60"/>
      <c r="T168" s="61"/>
      <c r="U168" s="34"/>
      <c r="V168" s="34"/>
      <c r="W168" s="34"/>
      <c r="X168" s="34"/>
      <c r="Y168" s="34"/>
      <c r="Z168" s="34"/>
      <c r="AA168" s="34"/>
      <c r="AB168" s="34"/>
      <c r="AC168" s="34"/>
      <c r="AD168" s="34"/>
      <c r="AE168" s="34"/>
      <c r="AT168" s="19" t="s">
        <v>231</v>
      </c>
      <c r="AU168" s="19" t="s">
        <v>88</v>
      </c>
    </row>
    <row r="169" spans="2:51" s="12" customFormat="1" ht="12">
      <c r="B169" s="158"/>
      <c r="D169" s="153" t="s">
        <v>137</v>
      </c>
      <c r="E169" s="159" t="s">
        <v>1</v>
      </c>
      <c r="F169" s="160" t="s">
        <v>280</v>
      </c>
      <c r="H169" s="161">
        <v>1980</v>
      </c>
      <c r="I169" s="162"/>
      <c r="L169" s="158"/>
      <c r="M169" s="163"/>
      <c r="N169" s="164"/>
      <c r="O169" s="164"/>
      <c r="P169" s="164"/>
      <c r="Q169" s="164"/>
      <c r="R169" s="164"/>
      <c r="S169" s="164"/>
      <c r="T169" s="165"/>
      <c r="AT169" s="159" t="s">
        <v>137</v>
      </c>
      <c r="AU169" s="159" t="s">
        <v>88</v>
      </c>
      <c r="AV169" s="12" t="s">
        <v>88</v>
      </c>
      <c r="AW169" s="12" t="s">
        <v>34</v>
      </c>
      <c r="AX169" s="12" t="s">
        <v>78</v>
      </c>
      <c r="AY169" s="159" t="s">
        <v>128</v>
      </c>
    </row>
    <row r="170" spans="2:51" s="13" customFormat="1" ht="12">
      <c r="B170" s="166"/>
      <c r="D170" s="153" t="s">
        <v>137</v>
      </c>
      <c r="E170" s="167" t="s">
        <v>1</v>
      </c>
      <c r="F170" s="168" t="s">
        <v>281</v>
      </c>
      <c r="H170" s="167" t="s">
        <v>1</v>
      </c>
      <c r="I170" s="169"/>
      <c r="L170" s="166"/>
      <c r="M170" s="170"/>
      <c r="N170" s="171"/>
      <c r="O170" s="171"/>
      <c r="P170" s="171"/>
      <c r="Q170" s="171"/>
      <c r="R170" s="171"/>
      <c r="S170" s="171"/>
      <c r="T170" s="172"/>
      <c r="AT170" s="167" t="s">
        <v>137</v>
      </c>
      <c r="AU170" s="167" t="s">
        <v>88</v>
      </c>
      <c r="AV170" s="13" t="s">
        <v>86</v>
      </c>
      <c r="AW170" s="13" t="s">
        <v>34</v>
      </c>
      <c r="AX170" s="13" t="s">
        <v>78</v>
      </c>
      <c r="AY170" s="167" t="s">
        <v>128</v>
      </c>
    </row>
    <row r="171" spans="2:51" s="12" customFormat="1" ht="12">
      <c r="B171" s="158"/>
      <c r="D171" s="153" t="s">
        <v>137</v>
      </c>
      <c r="E171" s="159" t="s">
        <v>1</v>
      </c>
      <c r="F171" s="160" t="s">
        <v>268</v>
      </c>
      <c r="H171" s="161">
        <v>520.9</v>
      </c>
      <c r="I171" s="162"/>
      <c r="L171" s="158"/>
      <c r="M171" s="163"/>
      <c r="N171" s="164"/>
      <c r="O171" s="164"/>
      <c r="P171" s="164"/>
      <c r="Q171" s="164"/>
      <c r="R171" s="164"/>
      <c r="S171" s="164"/>
      <c r="T171" s="165"/>
      <c r="AT171" s="159" t="s">
        <v>137</v>
      </c>
      <c r="AU171" s="159" t="s">
        <v>88</v>
      </c>
      <c r="AV171" s="12" t="s">
        <v>88</v>
      </c>
      <c r="AW171" s="12" t="s">
        <v>34</v>
      </c>
      <c r="AX171" s="12" t="s">
        <v>78</v>
      </c>
      <c r="AY171" s="159" t="s">
        <v>128</v>
      </c>
    </row>
    <row r="172" spans="2:51" s="15" customFormat="1" ht="12">
      <c r="B172" s="183"/>
      <c r="D172" s="153" t="s">
        <v>137</v>
      </c>
      <c r="E172" s="184" t="s">
        <v>1</v>
      </c>
      <c r="F172" s="185" t="s">
        <v>235</v>
      </c>
      <c r="H172" s="186">
        <v>2500.9</v>
      </c>
      <c r="I172" s="187"/>
      <c r="L172" s="183"/>
      <c r="M172" s="188"/>
      <c r="N172" s="189"/>
      <c r="O172" s="189"/>
      <c r="P172" s="189"/>
      <c r="Q172" s="189"/>
      <c r="R172" s="189"/>
      <c r="S172" s="189"/>
      <c r="T172" s="190"/>
      <c r="AT172" s="184" t="s">
        <v>137</v>
      </c>
      <c r="AU172" s="184" t="s">
        <v>88</v>
      </c>
      <c r="AV172" s="15" t="s">
        <v>127</v>
      </c>
      <c r="AW172" s="15" t="s">
        <v>34</v>
      </c>
      <c r="AX172" s="15" t="s">
        <v>86</v>
      </c>
      <c r="AY172" s="184" t="s">
        <v>128</v>
      </c>
    </row>
    <row r="173" spans="1:65" s="2" customFormat="1" ht="16.5" customHeight="1">
      <c r="A173" s="34"/>
      <c r="B173" s="139"/>
      <c r="C173" s="140" t="s">
        <v>192</v>
      </c>
      <c r="D173" s="140" t="s">
        <v>129</v>
      </c>
      <c r="E173" s="141" t="s">
        <v>282</v>
      </c>
      <c r="F173" s="142" t="s">
        <v>283</v>
      </c>
      <c r="G173" s="143" t="s">
        <v>221</v>
      </c>
      <c r="H173" s="144">
        <v>93.7</v>
      </c>
      <c r="I173" s="145"/>
      <c r="J173" s="146">
        <f>ROUND(I173*H173,2)</f>
        <v>0</v>
      </c>
      <c r="K173" s="142" t="s">
        <v>133</v>
      </c>
      <c r="L173" s="35"/>
      <c r="M173" s="147" t="s">
        <v>1</v>
      </c>
      <c r="N173" s="148" t="s">
        <v>43</v>
      </c>
      <c r="O173" s="60"/>
      <c r="P173" s="149">
        <f>O173*H173</f>
        <v>0</v>
      </c>
      <c r="Q173" s="149">
        <v>0</v>
      </c>
      <c r="R173" s="149">
        <f>Q173*H173</f>
        <v>0</v>
      </c>
      <c r="S173" s="149">
        <v>0.17</v>
      </c>
      <c r="T173" s="150">
        <f>S173*H173</f>
        <v>15.929000000000002</v>
      </c>
      <c r="U173" s="34"/>
      <c r="V173" s="34"/>
      <c r="W173" s="34"/>
      <c r="X173" s="34"/>
      <c r="Y173" s="34"/>
      <c r="Z173" s="34"/>
      <c r="AA173" s="34"/>
      <c r="AB173" s="34"/>
      <c r="AC173" s="34"/>
      <c r="AD173" s="34"/>
      <c r="AE173" s="34"/>
      <c r="AR173" s="151" t="s">
        <v>127</v>
      </c>
      <c r="AT173" s="151" t="s">
        <v>129</v>
      </c>
      <c r="AU173" s="151" t="s">
        <v>88</v>
      </c>
      <c r="AY173" s="19" t="s">
        <v>128</v>
      </c>
      <c r="BE173" s="152">
        <f>IF(N173="základní",J173,0)</f>
        <v>0</v>
      </c>
      <c r="BF173" s="152">
        <f>IF(N173="snížená",J173,0)</f>
        <v>0</v>
      </c>
      <c r="BG173" s="152">
        <f>IF(N173="zákl. přenesená",J173,0)</f>
        <v>0</v>
      </c>
      <c r="BH173" s="152">
        <f>IF(N173="sníž. přenesená",J173,0)</f>
        <v>0</v>
      </c>
      <c r="BI173" s="152">
        <f>IF(N173="nulová",J173,0)</f>
        <v>0</v>
      </c>
      <c r="BJ173" s="19" t="s">
        <v>86</v>
      </c>
      <c r="BK173" s="152">
        <f>ROUND(I173*H173,2)</f>
        <v>0</v>
      </c>
      <c r="BL173" s="19" t="s">
        <v>127</v>
      </c>
      <c r="BM173" s="151" t="s">
        <v>284</v>
      </c>
    </row>
    <row r="174" spans="1:47" s="2" customFormat="1" ht="18">
      <c r="A174" s="34"/>
      <c r="B174" s="35"/>
      <c r="C174" s="34"/>
      <c r="D174" s="153" t="s">
        <v>136</v>
      </c>
      <c r="E174" s="34"/>
      <c r="F174" s="154" t="s">
        <v>285</v>
      </c>
      <c r="G174" s="34"/>
      <c r="H174" s="34"/>
      <c r="I174" s="155"/>
      <c r="J174" s="34"/>
      <c r="K174" s="34"/>
      <c r="L174" s="35"/>
      <c r="M174" s="156"/>
      <c r="N174" s="157"/>
      <c r="O174" s="60"/>
      <c r="P174" s="60"/>
      <c r="Q174" s="60"/>
      <c r="R174" s="60"/>
      <c r="S174" s="60"/>
      <c r="T174" s="61"/>
      <c r="U174" s="34"/>
      <c r="V174" s="34"/>
      <c r="W174" s="34"/>
      <c r="X174" s="34"/>
      <c r="Y174" s="34"/>
      <c r="Z174" s="34"/>
      <c r="AA174" s="34"/>
      <c r="AB174" s="34"/>
      <c r="AC174" s="34"/>
      <c r="AD174" s="34"/>
      <c r="AE174" s="34"/>
      <c r="AT174" s="19" t="s">
        <v>136</v>
      </c>
      <c r="AU174" s="19" t="s">
        <v>88</v>
      </c>
    </row>
    <row r="175" spans="2:51" s="12" customFormat="1" ht="12">
      <c r="B175" s="158"/>
      <c r="D175" s="153" t="s">
        <v>137</v>
      </c>
      <c r="E175" s="159" t="s">
        <v>1</v>
      </c>
      <c r="F175" s="160" t="s">
        <v>262</v>
      </c>
      <c r="H175" s="161">
        <v>31.2</v>
      </c>
      <c r="I175" s="162"/>
      <c r="L175" s="158"/>
      <c r="M175" s="163"/>
      <c r="N175" s="164"/>
      <c r="O175" s="164"/>
      <c r="P175" s="164"/>
      <c r="Q175" s="164"/>
      <c r="R175" s="164"/>
      <c r="S175" s="164"/>
      <c r="T175" s="165"/>
      <c r="AT175" s="159" t="s">
        <v>137</v>
      </c>
      <c r="AU175" s="159" t="s">
        <v>88</v>
      </c>
      <c r="AV175" s="12" t="s">
        <v>88</v>
      </c>
      <c r="AW175" s="12" t="s">
        <v>34</v>
      </c>
      <c r="AX175" s="12" t="s">
        <v>78</v>
      </c>
      <c r="AY175" s="159" t="s">
        <v>128</v>
      </c>
    </row>
    <row r="176" spans="2:51" s="12" customFormat="1" ht="12">
      <c r="B176" s="158"/>
      <c r="D176" s="153" t="s">
        <v>137</v>
      </c>
      <c r="E176" s="159" t="s">
        <v>1</v>
      </c>
      <c r="F176" s="160" t="s">
        <v>263</v>
      </c>
      <c r="H176" s="161">
        <v>11.5</v>
      </c>
      <c r="I176" s="162"/>
      <c r="L176" s="158"/>
      <c r="M176" s="163"/>
      <c r="N176" s="164"/>
      <c r="O176" s="164"/>
      <c r="P176" s="164"/>
      <c r="Q176" s="164"/>
      <c r="R176" s="164"/>
      <c r="S176" s="164"/>
      <c r="T176" s="165"/>
      <c r="AT176" s="159" t="s">
        <v>137</v>
      </c>
      <c r="AU176" s="159" t="s">
        <v>88</v>
      </c>
      <c r="AV176" s="12" t="s">
        <v>88</v>
      </c>
      <c r="AW176" s="12" t="s">
        <v>34</v>
      </c>
      <c r="AX176" s="12" t="s">
        <v>78</v>
      </c>
      <c r="AY176" s="159" t="s">
        <v>128</v>
      </c>
    </row>
    <row r="177" spans="2:51" s="12" customFormat="1" ht="12">
      <c r="B177" s="158"/>
      <c r="D177" s="153" t="s">
        <v>137</v>
      </c>
      <c r="E177" s="159" t="s">
        <v>1</v>
      </c>
      <c r="F177" s="160" t="s">
        <v>286</v>
      </c>
      <c r="H177" s="161">
        <v>51</v>
      </c>
      <c r="I177" s="162"/>
      <c r="L177" s="158"/>
      <c r="M177" s="163"/>
      <c r="N177" s="164"/>
      <c r="O177" s="164"/>
      <c r="P177" s="164"/>
      <c r="Q177" s="164"/>
      <c r="R177" s="164"/>
      <c r="S177" s="164"/>
      <c r="T177" s="165"/>
      <c r="AT177" s="159" t="s">
        <v>137</v>
      </c>
      <c r="AU177" s="159" t="s">
        <v>88</v>
      </c>
      <c r="AV177" s="12" t="s">
        <v>88</v>
      </c>
      <c r="AW177" s="12" t="s">
        <v>34</v>
      </c>
      <c r="AX177" s="12" t="s">
        <v>78</v>
      </c>
      <c r="AY177" s="159" t="s">
        <v>128</v>
      </c>
    </row>
    <row r="178" spans="2:51" s="15" customFormat="1" ht="12">
      <c r="B178" s="183"/>
      <c r="D178" s="153" t="s">
        <v>137</v>
      </c>
      <c r="E178" s="184" t="s">
        <v>1</v>
      </c>
      <c r="F178" s="185" t="s">
        <v>235</v>
      </c>
      <c r="H178" s="186">
        <v>93.7</v>
      </c>
      <c r="I178" s="187"/>
      <c r="L178" s="183"/>
      <c r="M178" s="188"/>
      <c r="N178" s="189"/>
      <c r="O178" s="189"/>
      <c r="P178" s="189"/>
      <c r="Q178" s="189"/>
      <c r="R178" s="189"/>
      <c r="S178" s="189"/>
      <c r="T178" s="190"/>
      <c r="AT178" s="184" t="s">
        <v>137</v>
      </c>
      <c r="AU178" s="184" t="s">
        <v>88</v>
      </c>
      <c r="AV178" s="15" t="s">
        <v>127</v>
      </c>
      <c r="AW178" s="15" t="s">
        <v>34</v>
      </c>
      <c r="AX178" s="15" t="s">
        <v>86</v>
      </c>
      <c r="AY178" s="184" t="s">
        <v>128</v>
      </c>
    </row>
    <row r="179" spans="1:65" s="2" customFormat="1" ht="16.5" customHeight="1">
      <c r="A179" s="34"/>
      <c r="B179" s="139"/>
      <c r="C179" s="140" t="s">
        <v>198</v>
      </c>
      <c r="D179" s="140" t="s">
        <v>129</v>
      </c>
      <c r="E179" s="141" t="s">
        <v>287</v>
      </c>
      <c r="F179" s="142" t="s">
        <v>288</v>
      </c>
      <c r="G179" s="143" t="s">
        <v>221</v>
      </c>
      <c r="H179" s="144">
        <v>135.7</v>
      </c>
      <c r="I179" s="145"/>
      <c r="J179" s="146">
        <f>ROUND(I179*H179,2)</f>
        <v>0</v>
      </c>
      <c r="K179" s="142" t="s">
        <v>133</v>
      </c>
      <c r="L179" s="35"/>
      <c r="M179" s="147" t="s">
        <v>1</v>
      </c>
      <c r="N179" s="148" t="s">
        <v>43</v>
      </c>
      <c r="O179" s="60"/>
      <c r="P179" s="149">
        <f>O179*H179</f>
        <v>0</v>
      </c>
      <c r="Q179" s="149">
        <v>0</v>
      </c>
      <c r="R179" s="149">
        <f>Q179*H179</f>
        <v>0</v>
      </c>
      <c r="S179" s="149">
        <v>0.29</v>
      </c>
      <c r="T179" s="150">
        <f>S179*H179</f>
        <v>39.352999999999994</v>
      </c>
      <c r="U179" s="34"/>
      <c r="V179" s="34"/>
      <c r="W179" s="34"/>
      <c r="X179" s="34"/>
      <c r="Y179" s="34"/>
      <c r="Z179" s="34"/>
      <c r="AA179" s="34"/>
      <c r="AB179" s="34"/>
      <c r="AC179" s="34"/>
      <c r="AD179" s="34"/>
      <c r="AE179" s="34"/>
      <c r="AR179" s="151" t="s">
        <v>127</v>
      </c>
      <c r="AT179" s="151" t="s">
        <v>129</v>
      </c>
      <c r="AU179" s="151" t="s">
        <v>88</v>
      </c>
      <c r="AY179" s="19" t="s">
        <v>128</v>
      </c>
      <c r="BE179" s="152">
        <f>IF(N179="základní",J179,0)</f>
        <v>0</v>
      </c>
      <c r="BF179" s="152">
        <f>IF(N179="snížená",J179,0)</f>
        <v>0</v>
      </c>
      <c r="BG179" s="152">
        <f>IF(N179="zákl. přenesená",J179,0)</f>
        <v>0</v>
      </c>
      <c r="BH179" s="152">
        <f>IF(N179="sníž. přenesená",J179,0)</f>
        <v>0</v>
      </c>
      <c r="BI179" s="152">
        <f>IF(N179="nulová",J179,0)</f>
        <v>0</v>
      </c>
      <c r="BJ179" s="19" t="s">
        <v>86</v>
      </c>
      <c r="BK179" s="152">
        <f>ROUND(I179*H179,2)</f>
        <v>0</v>
      </c>
      <c r="BL179" s="19" t="s">
        <v>127</v>
      </c>
      <c r="BM179" s="151" t="s">
        <v>289</v>
      </c>
    </row>
    <row r="180" spans="1:47" s="2" customFormat="1" ht="18">
      <c r="A180" s="34"/>
      <c r="B180" s="35"/>
      <c r="C180" s="34"/>
      <c r="D180" s="153" t="s">
        <v>136</v>
      </c>
      <c r="E180" s="34"/>
      <c r="F180" s="154" t="s">
        <v>290</v>
      </c>
      <c r="G180" s="34"/>
      <c r="H180" s="34"/>
      <c r="I180" s="155"/>
      <c r="J180" s="34"/>
      <c r="K180" s="34"/>
      <c r="L180" s="35"/>
      <c r="M180" s="156"/>
      <c r="N180" s="157"/>
      <c r="O180" s="60"/>
      <c r="P180" s="60"/>
      <c r="Q180" s="60"/>
      <c r="R180" s="60"/>
      <c r="S180" s="60"/>
      <c r="T180" s="61"/>
      <c r="U180" s="34"/>
      <c r="V180" s="34"/>
      <c r="W180" s="34"/>
      <c r="X180" s="34"/>
      <c r="Y180" s="34"/>
      <c r="Z180" s="34"/>
      <c r="AA180" s="34"/>
      <c r="AB180" s="34"/>
      <c r="AC180" s="34"/>
      <c r="AD180" s="34"/>
      <c r="AE180" s="34"/>
      <c r="AT180" s="19" t="s">
        <v>136</v>
      </c>
      <c r="AU180" s="19" t="s">
        <v>88</v>
      </c>
    </row>
    <row r="181" spans="2:51" s="12" customFormat="1" ht="12">
      <c r="B181" s="158"/>
      <c r="D181" s="153" t="s">
        <v>137</v>
      </c>
      <c r="E181" s="159" t="s">
        <v>1</v>
      </c>
      <c r="F181" s="160" t="s">
        <v>291</v>
      </c>
      <c r="H181" s="161">
        <v>135.7</v>
      </c>
      <c r="I181" s="162"/>
      <c r="L181" s="158"/>
      <c r="M181" s="163"/>
      <c r="N181" s="164"/>
      <c r="O181" s="164"/>
      <c r="P181" s="164"/>
      <c r="Q181" s="164"/>
      <c r="R181" s="164"/>
      <c r="S181" s="164"/>
      <c r="T181" s="165"/>
      <c r="AT181" s="159" t="s">
        <v>137</v>
      </c>
      <c r="AU181" s="159" t="s">
        <v>88</v>
      </c>
      <c r="AV181" s="12" t="s">
        <v>88</v>
      </c>
      <c r="AW181" s="12" t="s">
        <v>34</v>
      </c>
      <c r="AX181" s="12" t="s">
        <v>86</v>
      </c>
      <c r="AY181" s="159" t="s">
        <v>128</v>
      </c>
    </row>
    <row r="182" spans="1:65" s="2" customFormat="1" ht="16.5" customHeight="1">
      <c r="A182" s="34"/>
      <c r="B182" s="139"/>
      <c r="C182" s="140" t="s">
        <v>292</v>
      </c>
      <c r="D182" s="140" t="s">
        <v>129</v>
      </c>
      <c r="E182" s="141" t="s">
        <v>293</v>
      </c>
      <c r="F182" s="142" t="s">
        <v>294</v>
      </c>
      <c r="G182" s="143" t="s">
        <v>221</v>
      </c>
      <c r="H182" s="144">
        <v>135.7</v>
      </c>
      <c r="I182" s="145"/>
      <c r="J182" s="146">
        <f>ROUND(I182*H182,2)</f>
        <v>0</v>
      </c>
      <c r="K182" s="142" t="s">
        <v>133</v>
      </c>
      <c r="L182" s="35"/>
      <c r="M182" s="147" t="s">
        <v>1</v>
      </c>
      <c r="N182" s="148" t="s">
        <v>43</v>
      </c>
      <c r="O182" s="60"/>
      <c r="P182" s="149">
        <f>O182*H182</f>
        <v>0</v>
      </c>
      <c r="Q182" s="149">
        <v>0</v>
      </c>
      <c r="R182" s="149">
        <f>Q182*H182</f>
        <v>0</v>
      </c>
      <c r="S182" s="149">
        <v>0.098</v>
      </c>
      <c r="T182" s="150">
        <f>S182*H182</f>
        <v>13.298599999999999</v>
      </c>
      <c r="U182" s="34"/>
      <c r="V182" s="34"/>
      <c r="W182" s="34"/>
      <c r="X182" s="34"/>
      <c r="Y182" s="34"/>
      <c r="Z182" s="34"/>
      <c r="AA182" s="34"/>
      <c r="AB182" s="34"/>
      <c r="AC182" s="34"/>
      <c r="AD182" s="34"/>
      <c r="AE182" s="34"/>
      <c r="AR182" s="151" t="s">
        <v>127</v>
      </c>
      <c r="AT182" s="151" t="s">
        <v>129</v>
      </c>
      <c r="AU182" s="151" t="s">
        <v>88</v>
      </c>
      <c r="AY182" s="19" t="s">
        <v>128</v>
      </c>
      <c r="BE182" s="152">
        <f>IF(N182="základní",J182,0)</f>
        <v>0</v>
      </c>
      <c r="BF182" s="152">
        <f>IF(N182="snížená",J182,0)</f>
        <v>0</v>
      </c>
      <c r="BG182" s="152">
        <f>IF(N182="zákl. přenesená",J182,0)</f>
        <v>0</v>
      </c>
      <c r="BH182" s="152">
        <f>IF(N182="sníž. přenesená",J182,0)</f>
        <v>0</v>
      </c>
      <c r="BI182" s="152">
        <f>IF(N182="nulová",J182,0)</f>
        <v>0</v>
      </c>
      <c r="BJ182" s="19" t="s">
        <v>86</v>
      </c>
      <c r="BK182" s="152">
        <f>ROUND(I182*H182,2)</f>
        <v>0</v>
      </c>
      <c r="BL182" s="19" t="s">
        <v>127</v>
      </c>
      <c r="BM182" s="151" t="s">
        <v>295</v>
      </c>
    </row>
    <row r="183" spans="1:47" s="2" customFormat="1" ht="18">
      <c r="A183" s="34"/>
      <c r="B183" s="35"/>
      <c r="C183" s="34"/>
      <c r="D183" s="153" t="s">
        <v>136</v>
      </c>
      <c r="E183" s="34"/>
      <c r="F183" s="154" t="s">
        <v>296</v>
      </c>
      <c r="G183" s="34"/>
      <c r="H183" s="34"/>
      <c r="I183" s="155"/>
      <c r="J183" s="34"/>
      <c r="K183" s="34"/>
      <c r="L183" s="35"/>
      <c r="M183" s="156"/>
      <c r="N183" s="157"/>
      <c r="O183" s="60"/>
      <c r="P183" s="60"/>
      <c r="Q183" s="60"/>
      <c r="R183" s="60"/>
      <c r="S183" s="60"/>
      <c r="T183" s="61"/>
      <c r="U183" s="34"/>
      <c r="V183" s="34"/>
      <c r="W183" s="34"/>
      <c r="X183" s="34"/>
      <c r="Y183" s="34"/>
      <c r="Z183" s="34"/>
      <c r="AA183" s="34"/>
      <c r="AB183" s="34"/>
      <c r="AC183" s="34"/>
      <c r="AD183" s="34"/>
      <c r="AE183" s="34"/>
      <c r="AT183" s="19" t="s">
        <v>136</v>
      </c>
      <c r="AU183" s="19" t="s">
        <v>88</v>
      </c>
    </row>
    <row r="184" spans="2:51" s="12" customFormat="1" ht="12">
      <c r="B184" s="158"/>
      <c r="D184" s="153" t="s">
        <v>137</v>
      </c>
      <c r="E184" s="159" t="s">
        <v>1</v>
      </c>
      <c r="F184" s="160" t="s">
        <v>297</v>
      </c>
      <c r="H184" s="161">
        <v>135.7</v>
      </c>
      <c r="I184" s="162"/>
      <c r="L184" s="158"/>
      <c r="M184" s="163"/>
      <c r="N184" s="164"/>
      <c r="O184" s="164"/>
      <c r="P184" s="164"/>
      <c r="Q184" s="164"/>
      <c r="R184" s="164"/>
      <c r="S184" s="164"/>
      <c r="T184" s="165"/>
      <c r="AT184" s="159" t="s">
        <v>137</v>
      </c>
      <c r="AU184" s="159" t="s">
        <v>88</v>
      </c>
      <c r="AV184" s="12" t="s">
        <v>88</v>
      </c>
      <c r="AW184" s="12" t="s">
        <v>34</v>
      </c>
      <c r="AX184" s="12" t="s">
        <v>86</v>
      </c>
      <c r="AY184" s="159" t="s">
        <v>128</v>
      </c>
    </row>
    <row r="185" spans="1:65" s="2" customFormat="1" ht="16.5" customHeight="1">
      <c r="A185" s="34"/>
      <c r="B185" s="139"/>
      <c r="C185" s="140" t="s">
        <v>298</v>
      </c>
      <c r="D185" s="140" t="s">
        <v>129</v>
      </c>
      <c r="E185" s="141" t="s">
        <v>299</v>
      </c>
      <c r="F185" s="142" t="s">
        <v>300</v>
      </c>
      <c r="G185" s="143" t="s">
        <v>221</v>
      </c>
      <c r="H185" s="144">
        <v>1980</v>
      </c>
      <c r="I185" s="145"/>
      <c r="J185" s="146">
        <f>ROUND(I185*H185,2)</f>
        <v>0</v>
      </c>
      <c r="K185" s="142" t="s">
        <v>133</v>
      </c>
      <c r="L185" s="35"/>
      <c r="M185" s="147" t="s">
        <v>1</v>
      </c>
      <c r="N185" s="148" t="s">
        <v>43</v>
      </c>
      <c r="O185" s="60"/>
      <c r="P185" s="149">
        <f>O185*H185</f>
        <v>0</v>
      </c>
      <c r="Q185" s="149">
        <v>0</v>
      </c>
      <c r="R185" s="149">
        <f>Q185*H185</f>
        <v>0</v>
      </c>
      <c r="S185" s="149">
        <v>0.22</v>
      </c>
      <c r="T185" s="150">
        <f>S185*H185</f>
        <v>435.6</v>
      </c>
      <c r="U185" s="34"/>
      <c r="V185" s="34"/>
      <c r="W185" s="34"/>
      <c r="X185" s="34"/>
      <c r="Y185" s="34"/>
      <c r="Z185" s="34"/>
      <c r="AA185" s="34"/>
      <c r="AB185" s="34"/>
      <c r="AC185" s="34"/>
      <c r="AD185" s="34"/>
      <c r="AE185" s="34"/>
      <c r="AR185" s="151" t="s">
        <v>127</v>
      </c>
      <c r="AT185" s="151" t="s">
        <v>129</v>
      </c>
      <c r="AU185" s="151" t="s">
        <v>88</v>
      </c>
      <c r="AY185" s="19" t="s">
        <v>128</v>
      </c>
      <c r="BE185" s="152">
        <f>IF(N185="základní",J185,0)</f>
        <v>0</v>
      </c>
      <c r="BF185" s="152">
        <f>IF(N185="snížená",J185,0)</f>
        <v>0</v>
      </c>
      <c r="BG185" s="152">
        <f>IF(N185="zákl. přenesená",J185,0)</f>
        <v>0</v>
      </c>
      <c r="BH185" s="152">
        <f>IF(N185="sníž. přenesená",J185,0)</f>
        <v>0</v>
      </c>
      <c r="BI185" s="152">
        <f>IF(N185="nulová",J185,0)</f>
        <v>0</v>
      </c>
      <c r="BJ185" s="19" t="s">
        <v>86</v>
      </c>
      <c r="BK185" s="152">
        <f>ROUND(I185*H185,2)</f>
        <v>0</v>
      </c>
      <c r="BL185" s="19" t="s">
        <v>127</v>
      </c>
      <c r="BM185" s="151" t="s">
        <v>301</v>
      </c>
    </row>
    <row r="186" spans="1:47" s="2" customFormat="1" ht="18">
      <c r="A186" s="34"/>
      <c r="B186" s="35"/>
      <c r="C186" s="34"/>
      <c r="D186" s="153" t="s">
        <v>136</v>
      </c>
      <c r="E186" s="34"/>
      <c r="F186" s="154" t="s">
        <v>302</v>
      </c>
      <c r="G186" s="34"/>
      <c r="H186" s="34"/>
      <c r="I186" s="155"/>
      <c r="J186" s="34"/>
      <c r="K186" s="34"/>
      <c r="L186" s="35"/>
      <c r="M186" s="156"/>
      <c r="N186" s="157"/>
      <c r="O186" s="60"/>
      <c r="P186" s="60"/>
      <c r="Q186" s="60"/>
      <c r="R186" s="60"/>
      <c r="S186" s="60"/>
      <c r="T186" s="61"/>
      <c r="U186" s="34"/>
      <c r="V186" s="34"/>
      <c r="W186" s="34"/>
      <c r="X186" s="34"/>
      <c r="Y186" s="34"/>
      <c r="Z186" s="34"/>
      <c r="AA186" s="34"/>
      <c r="AB186" s="34"/>
      <c r="AC186" s="34"/>
      <c r="AD186" s="34"/>
      <c r="AE186" s="34"/>
      <c r="AT186" s="19" t="s">
        <v>136</v>
      </c>
      <c r="AU186" s="19" t="s">
        <v>88</v>
      </c>
    </row>
    <row r="187" spans="1:47" s="2" customFormat="1" ht="117">
      <c r="A187" s="34"/>
      <c r="B187" s="35"/>
      <c r="C187" s="34"/>
      <c r="D187" s="153" t="s">
        <v>231</v>
      </c>
      <c r="E187" s="34"/>
      <c r="F187" s="182" t="s">
        <v>279</v>
      </c>
      <c r="G187" s="34"/>
      <c r="H187" s="34"/>
      <c r="I187" s="155"/>
      <c r="J187" s="34"/>
      <c r="K187" s="34"/>
      <c r="L187" s="35"/>
      <c r="M187" s="156"/>
      <c r="N187" s="157"/>
      <c r="O187" s="60"/>
      <c r="P187" s="60"/>
      <c r="Q187" s="60"/>
      <c r="R187" s="60"/>
      <c r="S187" s="60"/>
      <c r="T187" s="61"/>
      <c r="U187" s="34"/>
      <c r="V187" s="34"/>
      <c r="W187" s="34"/>
      <c r="X187" s="34"/>
      <c r="Y187" s="34"/>
      <c r="Z187" s="34"/>
      <c r="AA187" s="34"/>
      <c r="AB187" s="34"/>
      <c r="AC187" s="34"/>
      <c r="AD187" s="34"/>
      <c r="AE187" s="34"/>
      <c r="AT187" s="19" t="s">
        <v>231</v>
      </c>
      <c r="AU187" s="19" t="s">
        <v>88</v>
      </c>
    </row>
    <row r="188" spans="2:51" s="12" customFormat="1" ht="12">
      <c r="B188" s="158"/>
      <c r="D188" s="153" t="s">
        <v>137</v>
      </c>
      <c r="E188" s="159" t="s">
        <v>1</v>
      </c>
      <c r="F188" s="160" t="s">
        <v>280</v>
      </c>
      <c r="H188" s="161">
        <v>1980</v>
      </c>
      <c r="I188" s="162"/>
      <c r="L188" s="158"/>
      <c r="M188" s="163"/>
      <c r="N188" s="164"/>
      <c r="O188" s="164"/>
      <c r="P188" s="164"/>
      <c r="Q188" s="164"/>
      <c r="R188" s="164"/>
      <c r="S188" s="164"/>
      <c r="T188" s="165"/>
      <c r="AT188" s="159" t="s">
        <v>137</v>
      </c>
      <c r="AU188" s="159" t="s">
        <v>88</v>
      </c>
      <c r="AV188" s="12" t="s">
        <v>88</v>
      </c>
      <c r="AW188" s="12" t="s">
        <v>34</v>
      </c>
      <c r="AX188" s="12" t="s">
        <v>86</v>
      </c>
      <c r="AY188" s="159" t="s">
        <v>128</v>
      </c>
    </row>
    <row r="189" spans="2:51" s="13" customFormat="1" ht="12">
      <c r="B189" s="166"/>
      <c r="D189" s="153" t="s">
        <v>137</v>
      </c>
      <c r="E189" s="167" t="s">
        <v>1</v>
      </c>
      <c r="F189" s="168" t="s">
        <v>303</v>
      </c>
      <c r="H189" s="167" t="s">
        <v>1</v>
      </c>
      <c r="I189" s="169"/>
      <c r="L189" s="166"/>
      <c r="M189" s="170"/>
      <c r="N189" s="171"/>
      <c r="O189" s="171"/>
      <c r="P189" s="171"/>
      <c r="Q189" s="171"/>
      <c r="R189" s="171"/>
      <c r="S189" s="171"/>
      <c r="T189" s="172"/>
      <c r="AT189" s="167" t="s">
        <v>137</v>
      </c>
      <c r="AU189" s="167" t="s">
        <v>88</v>
      </c>
      <c r="AV189" s="13" t="s">
        <v>86</v>
      </c>
      <c r="AW189" s="13" t="s">
        <v>34</v>
      </c>
      <c r="AX189" s="13" t="s">
        <v>78</v>
      </c>
      <c r="AY189" s="167" t="s">
        <v>128</v>
      </c>
    </row>
    <row r="190" spans="1:65" s="2" customFormat="1" ht="16.5" customHeight="1">
      <c r="A190" s="34"/>
      <c r="B190" s="139"/>
      <c r="C190" s="140" t="s">
        <v>8</v>
      </c>
      <c r="D190" s="140" t="s">
        <v>129</v>
      </c>
      <c r="E190" s="141" t="s">
        <v>304</v>
      </c>
      <c r="F190" s="142" t="s">
        <v>305</v>
      </c>
      <c r="G190" s="143" t="s">
        <v>221</v>
      </c>
      <c r="H190" s="144">
        <v>680</v>
      </c>
      <c r="I190" s="145"/>
      <c r="J190" s="146">
        <f>ROUND(I190*H190,2)</f>
        <v>0</v>
      </c>
      <c r="K190" s="142" t="s">
        <v>133</v>
      </c>
      <c r="L190" s="35"/>
      <c r="M190" s="147" t="s">
        <v>1</v>
      </c>
      <c r="N190" s="148" t="s">
        <v>43</v>
      </c>
      <c r="O190" s="60"/>
      <c r="P190" s="149">
        <f>O190*H190</f>
        <v>0</v>
      </c>
      <c r="Q190" s="149">
        <v>0</v>
      </c>
      <c r="R190" s="149">
        <f>Q190*H190</f>
        <v>0</v>
      </c>
      <c r="S190" s="149">
        <v>0.29</v>
      </c>
      <c r="T190" s="150">
        <f>S190*H190</f>
        <v>197.2</v>
      </c>
      <c r="U190" s="34"/>
      <c r="V190" s="34"/>
      <c r="W190" s="34"/>
      <c r="X190" s="34"/>
      <c r="Y190" s="34"/>
      <c r="Z190" s="34"/>
      <c r="AA190" s="34"/>
      <c r="AB190" s="34"/>
      <c r="AC190" s="34"/>
      <c r="AD190" s="34"/>
      <c r="AE190" s="34"/>
      <c r="AR190" s="151" t="s">
        <v>127</v>
      </c>
      <c r="AT190" s="151" t="s">
        <v>129</v>
      </c>
      <c r="AU190" s="151" t="s">
        <v>88</v>
      </c>
      <c r="AY190" s="19" t="s">
        <v>128</v>
      </c>
      <c r="BE190" s="152">
        <f>IF(N190="základní",J190,0)</f>
        <v>0</v>
      </c>
      <c r="BF190" s="152">
        <f>IF(N190="snížená",J190,0)</f>
        <v>0</v>
      </c>
      <c r="BG190" s="152">
        <f>IF(N190="zákl. přenesená",J190,0)</f>
        <v>0</v>
      </c>
      <c r="BH190" s="152">
        <f>IF(N190="sníž. přenesená",J190,0)</f>
        <v>0</v>
      </c>
      <c r="BI190" s="152">
        <f>IF(N190="nulová",J190,0)</f>
        <v>0</v>
      </c>
      <c r="BJ190" s="19" t="s">
        <v>86</v>
      </c>
      <c r="BK190" s="152">
        <f>ROUND(I190*H190,2)</f>
        <v>0</v>
      </c>
      <c r="BL190" s="19" t="s">
        <v>127</v>
      </c>
      <c r="BM190" s="151" t="s">
        <v>306</v>
      </c>
    </row>
    <row r="191" spans="1:47" s="2" customFormat="1" ht="18">
      <c r="A191" s="34"/>
      <c r="B191" s="35"/>
      <c r="C191" s="34"/>
      <c r="D191" s="153" t="s">
        <v>136</v>
      </c>
      <c r="E191" s="34"/>
      <c r="F191" s="154" t="s">
        <v>307</v>
      </c>
      <c r="G191" s="34"/>
      <c r="H191" s="34"/>
      <c r="I191" s="155"/>
      <c r="J191" s="34"/>
      <c r="K191" s="34"/>
      <c r="L191" s="35"/>
      <c r="M191" s="156"/>
      <c r="N191" s="157"/>
      <c r="O191" s="60"/>
      <c r="P191" s="60"/>
      <c r="Q191" s="60"/>
      <c r="R191" s="60"/>
      <c r="S191" s="60"/>
      <c r="T191" s="61"/>
      <c r="U191" s="34"/>
      <c r="V191" s="34"/>
      <c r="W191" s="34"/>
      <c r="X191" s="34"/>
      <c r="Y191" s="34"/>
      <c r="Z191" s="34"/>
      <c r="AA191" s="34"/>
      <c r="AB191" s="34"/>
      <c r="AC191" s="34"/>
      <c r="AD191" s="34"/>
      <c r="AE191" s="34"/>
      <c r="AT191" s="19" t="s">
        <v>136</v>
      </c>
      <c r="AU191" s="19" t="s">
        <v>88</v>
      </c>
    </row>
    <row r="192" spans="1:47" s="2" customFormat="1" ht="117">
      <c r="A192" s="34"/>
      <c r="B192" s="35"/>
      <c r="C192" s="34"/>
      <c r="D192" s="153" t="s">
        <v>231</v>
      </c>
      <c r="E192" s="34"/>
      <c r="F192" s="182" t="s">
        <v>279</v>
      </c>
      <c r="G192" s="34"/>
      <c r="H192" s="34"/>
      <c r="I192" s="155"/>
      <c r="J192" s="34"/>
      <c r="K192" s="34"/>
      <c r="L192" s="35"/>
      <c r="M192" s="156"/>
      <c r="N192" s="157"/>
      <c r="O192" s="60"/>
      <c r="P192" s="60"/>
      <c r="Q192" s="60"/>
      <c r="R192" s="60"/>
      <c r="S192" s="60"/>
      <c r="T192" s="61"/>
      <c r="U192" s="34"/>
      <c r="V192" s="34"/>
      <c r="W192" s="34"/>
      <c r="X192" s="34"/>
      <c r="Y192" s="34"/>
      <c r="Z192" s="34"/>
      <c r="AA192" s="34"/>
      <c r="AB192" s="34"/>
      <c r="AC192" s="34"/>
      <c r="AD192" s="34"/>
      <c r="AE192" s="34"/>
      <c r="AT192" s="19" t="s">
        <v>231</v>
      </c>
      <c r="AU192" s="19" t="s">
        <v>88</v>
      </c>
    </row>
    <row r="193" spans="2:51" s="12" customFormat="1" ht="12">
      <c r="B193" s="158"/>
      <c r="D193" s="153" t="s">
        <v>137</v>
      </c>
      <c r="E193" s="159" t="s">
        <v>1</v>
      </c>
      <c r="F193" s="160" t="s">
        <v>308</v>
      </c>
      <c r="H193" s="161">
        <v>680</v>
      </c>
      <c r="I193" s="162"/>
      <c r="L193" s="158"/>
      <c r="M193" s="163"/>
      <c r="N193" s="164"/>
      <c r="O193" s="164"/>
      <c r="P193" s="164"/>
      <c r="Q193" s="164"/>
      <c r="R193" s="164"/>
      <c r="S193" s="164"/>
      <c r="T193" s="165"/>
      <c r="AT193" s="159" t="s">
        <v>137</v>
      </c>
      <c r="AU193" s="159" t="s">
        <v>88</v>
      </c>
      <c r="AV193" s="12" t="s">
        <v>88</v>
      </c>
      <c r="AW193" s="12" t="s">
        <v>34</v>
      </c>
      <c r="AX193" s="12" t="s">
        <v>86</v>
      </c>
      <c r="AY193" s="159" t="s">
        <v>128</v>
      </c>
    </row>
    <row r="194" spans="2:51" s="13" customFormat="1" ht="12">
      <c r="B194" s="166"/>
      <c r="D194" s="153" t="s">
        <v>137</v>
      </c>
      <c r="E194" s="167" t="s">
        <v>1</v>
      </c>
      <c r="F194" s="168" t="s">
        <v>281</v>
      </c>
      <c r="H194" s="167" t="s">
        <v>1</v>
      </c>
      <c r="I194" s="169"/>
      <c r="L194" s="166"/>
      <c r="M194" s="170"/>
      <c r="N194" s="171"/>
      <c r="O194" s="171"/>
      <c r="P194" s="171"/>
      <c r="Q194" s="171"/>
      <c r="R194" s="171"/>
      <c r="S194" s="171"/>
      <c r="T194" s="172"/>
      <c r="AT194" s="167" t="s">
        <v>137</v>
      </c>
      <c r="AU194" s="167" t="s">
        <v>88</v>
      </c>
      <c r="AV194" s="13" t="s">
        <v>86</v>
      </c>
      <c r="AW194" s="13" t="s">
        <v>34</v>
      </c>
      <c r="AX194" s="13" t="s">
        <v>78</v>
      </c>
      <c r="AY194" s="167" t="s">
        <v>128</v>
      </c>
    </row>
    <row r="195" spans="1:65" s="2" customFormat="1" ht="16.5" customHeight="1">
      <c r="A195" s="34"/>
      <c r="B195" s="139"/>
      <c r="C195" s="140" t="s">
        <v>309</v>
      </c>
      <c r="D195" s="140" t="s">
        <v>129</v>
      </c>
      <c r="E195" s="141" t="s">
        <v>310</v>
      </c>
      <c r="F195" s="142" t="s">
        <v>311</v>
      </c>
      <c r="G195" s="143" t="s">
        <v>221</v>
      </c>
      <c r="H195" s="144">
        <v>51</v>
      </c>
      <c r="I195" s="145"/>
      <c r="J195" s="146">
        <f>ROUND(I195*H195,2)</f>
        <v>0</v>
      </c>
      <c r="K195" s="142" t="s">
        <v>133</v>
      </c>
      <c r="L195" s="35"/>
      <c r="M195" s="147" t="s">
        <v>1</v>
      </c>
      <c r="N195" s="148" t="s">
        <v>43</v>
      </c>
      <c r="O195" s="60"/>
      <c r="P195" s="149">
        <f>O195*H195</f>
        <v>0</v>
      </c>
      <c r="Q195" s="149">
        <v>0</v>
      </c>
      <c r="R195" s="149">
        <f>Q195*H195</f>
        <v>0</v>
      </c>
      <c r="S195" s="149">
        <v>0.24</v>
      </c>
      <c r="T195" s="150">
        <f>S195*H195</f>
        <v>12.24</v>
      </c>
      <c r="U195" s="34"/>
      <c r="V195" s="34"/>
      <c r="W195" s="34"/>
      <c r="X195" s="34"/>
      <c r="Y195" s="34"/>
      <c r="Z195" s="34"/>
      <c r="AA195" s="34"/>
      <c r="AB195" s="34"/>
      <c r="AC195" s="34"/>
      <c r="AD195" s="34"/>
      <c r="AE195" s="34"/>
      <c r="AR195" s="151" t="s">
        <v>127</v>
      </c>
      <c r="AT195" s="151" t="s">
        <v>129</v>
      </c>
      <c r="AU195" s="151" t="s">
        <v>88</v>
      </c>
      <c r="AY195" s="19" t="s">
        <v>128</v>
      </c>
      <c r="BE195" s="152">
        <f>IF(N195="základní",J195,0)</f>
        <v>0</v>
      </c>
      <c r="BF195" s="152">
        <f>IF(N195="snížená",J195,0)</f>
        <v>0</v>
      </c>
      <c r="BG195" s="152">
        <f>IF(N195="zákl. přenesená",J195,0)</f>
        <v>0</v>
      </c>
      <c r="BH195" s="152">
        <f>IF(N195="sníž. přenesená",J195,0)</f>
        <v>0</v>
      </c>
      <c r="BI195" s="152">
        <f>IF(N195="nulová",J195,0)</f>
        <v>0</v>
      </c>
      <c r="BJ195" s="19" t="s">
        <v>86</v>
      </c>
      <c r="BK195" s="152">
        <f>ROUND(I195*H195,2)</f>
        <v>0</v>
      </c>
      <c r="BL195" s="19" t="s">
        <v>127</v>
      </c>
      <c r="BM195" s="151" t="s">
        <v>312</v>
      </c>
    </row>
    <row r="196" spans="1:47" s="2" customFormat="1" ht="18">
      <c r="A196" s="34"/>
      <c r="B196" s="35"/>
      <c r="C196" s="34"/>
      <c r="D196" s="153" t="s">
        <v>136</v>
      </c>
      <c r="E196" s="34"/>
      <c r="F196" s="154" t="s">
        <v>313</v>
      </c>
      <c r="G196" s="34"/>
      <c r="H196" s="34"/>
      <c r="I196" s="155"/>
      <c r="J196" s="34"/>
      <c r="K196" s="34"/>
      <c r="L196" s="35"/>
      <c r="M196" s="156"/>
      <c r="N196" s="157"/>
      <c r="O196" s="60"/>
      <c r="P196" s="60"/>
      <c r="Q196" s="60"/>
      <c r="R196" s="60"/>
      <c r="S196" s="60"/>
      <c r="T196" s="61"/>
      <c r="U196" s="34"/>
      <c r="V196" s="34"/>
      <c r="W196" s="34"/>
      <c r="X196" s="34"/>
      <c r="Y196" s="34"/>
      <c r="Z196" s="34"/>
      <c r="AA196" s="34"/>
      <c r="AB196" s="34"/>
      <c r="AC196" s="34"/>
      <c r="AD196" s="34"/>
      <c r="AE196" s="34"/>
      <c r="AT196" s="19" t="s">
        <v>136</v>
      </c>
      <c r="AU196" s="19" t="s">
        <v>88</v>
      </c>
    </row>
    <row r="197" spans="1:47" s="2" customFormat="1" ht="117">
      <c r="A197" s="34"/>
      <c r="B197" s="35"/>
      <c r="C197" s="34"/>
      <c r="D197" s="153" t="s">
        <v>231</v>
      </c>
      <c r="E197" s="34"/>
      <c r="F197" s="182" t="s">
        <v>279</v>
      </c>
      <c r="G197" s="34"/>
      <c r="H197" s="34"/>
      <c r="I197" s="155"/>
      <c r="J197" s="34"/>
      <c r="K197" s="34"/>
      <c r="L197" s="35"/>
      <c r="M197" s="156"/>
      <c r="N197" s="157"/>
      <c r="O197" s="60"/>
      <c r="P197" s="60"/>
      <c r="Q197" s="60"/>
      <c r="R197" s="60"/>
      <c r="S197" s="60"/>
      <c r="T197" s="61"/>
      <c r="U197" s="34"/>
      <c r="V197" s="34"/>
      <c r="W197" s="34"/>
      <c r="X197" s="34"/>
      <c r="Y197" s="34"/>
      <c r="Z197" s="34"/>
      <c r="AA197" s="34"/>
      <c r="AB197" s="34"/>
      <c r="AC197" s="34"/>
      <c r="AD197" s="34"/>
      <c r="AE197" s="34"/>
      <c r="AT197" s="19" t="s">
        <v>231</v>
      </c>
      <c r="AU197" s="19" t="s">
        <v>88</v>
      </c>
    </row>
    <row r="198" spans="2:51" s="12" customFormat="1" ht="12">
      <c r="B198" s="158"/>
      <c r="D198" s="153" t="s">
        <v>137</v>
      </c>
      <c r="E198" s="159" t="s">
        <v>1</v>
      </c>
      <c r="F198" s="160" t="s">
        <v>286</v>
      </c>
      <c r="H198" s="161">
        <v>51</v>
      </c>
      <c r="I198" s="162"/>
      <c r="L198" s="158"/>
      <c r="M198" s="163"/>
      <c r="N198" s="164"/>
      <c r="O198" s="164"/>
      <c r="P198" s="164"/>
      <c r="Q198" s="164"/>
      <c r="R198" s="164"/>
      <c r="S198" s="164"/>
      <c r="T198" s="165"/>
      <c r="AT198" s="159" t="s">
        <v>137</v>
      </c>
      <c r="AU198" s="159" t="s">
        <v>88</v>
      </c>
      <c r="AV198" s="12" t="s">
        <v>88</v>
      </c>
      <c r="AW198" s="12" t="s">
        <v>34</v>
      </c>
      <c r="AX198" s="12" t="s">
        <v>86</v>
      </c>
      <c r="AY198" s="159" t="s">
        <v>128</v>
      </c>
    </row>
    <row r="199" spans="1:65" s="2" customFormat="1" ht="16.5" customHeight="1">
      <c r="A199" s="34"/>
      <c r="B199" s="139"/>
      <c r="C199" s="140" t="s">
        <v>314</v>
      </c>
      <c r="D199" s="140" t="s">
        <v>129</v>
      </c>
      <c r="E199" s="141" t="s">
        <v>315</v>
      </c>
      <c r="F199" s="142" t="s">
        <v>316</v>
      </c>
      <c r="G199" s="143" t="s">
        <v>221</v>
      </c>
      <c r="H199" s="144">
        <v>6</v>
      </c>
      <c r="I199" s="145"/>
      <c r="J199" s="146">
        <f>ROUND(I199*H199,2)</f>
        <v>0</v>
      </c>
      <c r="K199" s="142" t="s">
        <v>133</v>
      </c>
      <c r="L199" s="35"/>
      <c r="M199" s="147" t="s">
        <v>1</v>
      </c>
      <c r="N199" s="148" t="s">
        <v>43</v>
      </c>
      <c r="O199" s="60"/>
      <c r="P199" s="149">
        <f>O199*H199</f>
        <v>0</v>
      </c>
      <c r="Q199" s="149">
        <v>3E-05</v>
      </c>
      <c r="R199" s="149">
        <f>Q199*H199</f>
        <v>0.00018</v>
      </c>
      <c r="S199" s="149">
        <v>0.103</v>
      </c>
      <c r="T199" s="150">
        <f>S199*H199</f>
        <v>0.618</v>
      </c>
      <c r="U199" s="34"/>
      <c r="V199" s="34"/>
      <c r="W199" s="34"/>
      <c r="X199" s="34"/>
      <c r="Y199" s="34"/>
      <c r="Z199" s="34"/>
      <c r="AA199" s="34"/>
      <c r="AB199" s="34"/>
      <c r="AC199" s="34"/>
      <c r="AD199" s="34"/>
      <c r="AE199" s="34"/>
      <c r="AR199" s="151" t="s">
        <v>127</v>
      </c>
      <c r="AT199" s="151" t="s">
        <v>129</v>
      </c>
      <c r="AU199" s="151" t="s">
        <v>88</v>
      </c>
      <c r="AY199" s="19" t="s">
        <v>128</v>
      </c>
      <c r="BE199" s="152">
        <f>IF(N199="základní",J199,0)</f>
        <v>0</v>
      </c>
      <c r="BF199" s="152">
        <f>IF(N199="snížená",J199,0)</f>
        <v>0</v>
      </c>
      <c r="BG199" s="152">
        <f>IF(N199="zákl. přenesená",J199,0)</f>
        <v>0</v>
      </c>
      <c r="BH199" s="152">
        <f>IF(N199="sníž. přenesená",J199,0)</f>
        <v>0</v>
      </c>
      <c r="BI199" s="152">
        <f>IF(N199="nulová",J199,0)</f>
        <v>0</v>
      </c>
      <c r="BJ199" s="19" t="s">
        <v>86</v>
      </c>
      <c r="BK199" s="152">
        <f>ROUND(I199*H199,2)</f>
        <v>0</v>
      </c>
      <c r="BL199" s="19" t="s">
        <v>127</v>
      </c>
      <c r="BM199" s="151" t="s">
        <v>317</v>
      </c>
    </row>
    <row r="200" spans="1:47" s="2" customFormat="1" ht="18">
      <c r="A200" s="34"/>
      <c r="B200" s="35"/>
      <c r="C200" s="34"/>
      <c r="D200" s="153" t="s">
        <v>136</v>
      </c>
      <c r="E200" s="34"/>
      <c r="F200" s="154" t="s">
        <v>318</v>
      </c>
      <c r="G200" s="34"/>
      <c r="H200" s="34"/>
      <c r="I200" s="155"/>
      <c r="J200" s="34"/>
      <c r="K200" s="34"/>
      <c r="L200" s="35"/>
      <c r="M200" s="156"/>
      <c r="N200" s="157"/>
      <c r="O200" s="60"/>
      <c r="P200" s="60"/>
      <c r="Q200" s="60"/>
      <c r="R200" s="60"/>
      <c r="S200" s="60"/>
      <c r="T200" s="61"/>
      <c r="U200" s="34"/>
      <c r="V200" s="34"/>
      <c r="W200" s="34"/>
      <c r="X200" s="34"/>
      <c r="Y200" s="34"/>
      <c r="Z200" s="34"/>
      <c r="AA200" s="34"/>
      <c r="AB200" s="34"/>
      <c r="AC200" s="34"/>
      <c r="AD200" s="34"/>
      <c r="AE200" s="34"/>
      <c r="AT200" s="19" t="s">
        <v>136</v>
      </c>
      <c r="AU200" s="19" t="s">
        <v>88</v>
      </c>
    </row>
    <row r="201" spans="1:47" s="2" customFormat="1" ht="108">
      <c r="A201" s="34"/>
      <c r="B201" s="35"/>
      <c r="C201" s="34"/>
      <c r="D201" s="153" t="s">
        <v>231</v>
      </c>
      <c r="E201" s="34"/>
      <c r="F201" s="182" t="s">
        <v>319</v>
      </c>
      <c r="G201" s="34"/>
      <c r="H201" s="34"/>
      <c r="I201" s="155"/>
      <c r="J201" s="34"/>
      <c r="K201" s="34"/>
      <c r="L201" s="35"/>
      <c r="M201" s="156"/>
      <c r="N201" s="157"/>
      <c r="O201" s="60"/>
      <c r="P201" s="60"/>
      <c r="Q201" s="60"/>
      <c r="R201" s="60"/>
      <c r="S201" s="60"/>
      <c r="T201" s="61"/>
      <c r="U201" s="34"/>
      <c r="V201" s="34"/>
      <c r="W201" s="34"/>
      <c r="X201" s="34"/>
      <c r="Y201" s="34"/>
      <c r="Z201" s="34"/>
      <c r="AA201" s="34"/>
      <c r="AB201" s="34"/>
      <c r="AC201" s="34"/>
      <c r="AD201" s="34"/>
      <c r="AE201" s="34"/>
      <c r="AT201" s="19" t="s">
        <v>231</v>
      </c>
      <c r="AU201" s="19" t="s">
        <v>88</v>
      </c>
    </row>
    <row r="202" spans="2:51" s="12" customFormat="1" ht="12">
      <c r="B202" s="158"/>
      <c r="D202" s="153" t="s">
        <v>137</v>
      </c>
      <c r="E202" s="159" t="s">
        <v>1</v>
      </c>
      <c r="F202" s="160" t="s">
        <v>320</v>
      </c>
      <c r="H202" s="161">
        <v>6</v>
      </c>
      <c r="I202" s="162"/>
      <c r="L202" s="158"/>
      <c r="M202" s="163"/>
      <c r="N202" s="164"/>
      <c r="O202" s="164"/>
      <c r="P202" s="164"/>
      <c r="Q202" s="164"/>
      <c r="R202" s="164"/>
      <c r="S202" s="164"/>
      <c r="T202" s="165"/>
      <c r="AT202" s="159" t="s">
        <v>137</v>
      </c>
      <c r="AU202" s="159" t="s">
        <v>88</v>
      </c>
      <c r="AV202" s="12" t="s">
        <v>88</v>
      </c>
      <c r="AW202" s="12" t="s">
        <v>34</v>
      </c>
      <c r="AX202" s="12" t="s">
        <v>86</v>
      </c>
      <c r="AY202" s="159" t="s">
        <v>128</v>
      </c>
    </row>
    <row r="203" spans="1:65" s="2" customFormat="1" ht="16.5" customHeight="1">
      <c r="A203" s="34"/>
      <c r="B203" s="139"/>
      <c r="C203" s="140" t="s">
        <v>321</v>
      </c>
      <c r="D203" s="140" t="s">
        <v>129</v>
      </c>
      <c r="E203" s="141" t="s">
        <v>322</v>
      </c>
      <c r="F203" s="142" t="s">
        <v>323</v>
      </c>
      <c r="G203" s="143" t="s">
        <v>221</v>
      </c>
      <c r="H203" s="144">
        <v>680</v>
      </c>
      <c r="I203" s="145"/>
      <c r="J203" s="146">
        <f>ROUND(I203*H203,2)</f>
        <v>0</v>
      </c>
      <c r="K203" s="142" t="s">
        <v>133</v>
      </c>
      <c r="L203" s="35"/>
      <c r="M203" s="147" t="s">
        <v>1</v>
      </c>
      <c r="N203" s="148" t="s">
        <v>43</v>
      </c>
      <c r="O203" s="60"/>
      <c r="P203" s="149">
        <f>O203*H203</f>
        <v>0</v>
      </c>
      <c r="Q203" s="149">
        <v>9E-05</v>
      </c>
      <c r="R203" s="149">
        <f>Q203*H203</f>
        <v>0.061200000000000004</v>
      </c>
      <c r="S203" s="149">
        <v>0.256</v>
      </c>
      <c r="T203" s="150">
        <f>S203*H203</f>
        <v>174.08</v>
      </c>
      <c r="U203" s="34"/>
      <c r="V203" s="34"/>
      <c r="W203" s="34"/>
      <c r="X203" s="34"/>
      <c r="Y203" s="34"/>
      <c r="Z203" s="34"/>
      <c r="AA203" s="34"/>
      <c r="AB203" s="34"/>
      <c r="AC203" s="34"/>
      <c r="AD203" s="34"/>
      <c r="AE203" s="34"/>
      <c r="AR203" s="151" t="s">
        <v>127</v>
      </c>
      <c r="AT203" s="151" t="s">
        <v>129</v>
      </c>
      <c r="AU203" s="151" t="s">
        <v>88</v>
      </c>
      <c r="AY203" s="19" t="s">
        <v>128</v>
      </c>
      <c r="BE203" s="152">
        <f>IF(N203="základní",J203,0)</f>
        <v>0</v>
      </c>
      <c r="BF203" s="152">
        <f>IF(N203="snížená",J203,0)</f>
        <v>0</v>
      </c>
      <c r="BG203" s="152">
        <f>IF(N203="zákl. přenesená",J203,0)</f>
        <v>0</v>
      </c>
      <c r="BH203" s="152">
        <f>IF(N203="sníž. přenesená",J203,0)</f>
        <v>0</v>
      </c>
      <c r="BI203" s="152">
        <f>IF(N203="nulová",J203,0)</f>
        <v>0</v>
      </c>
      <c r="BJ203" s="19" t="s">
        <v>86</v>
      </c>
      <c r="BK203" s="152">
        <f>ROUND(I203*H203,2)</f>
        <v>0</v>
      </c>
      <c r="BL203" s="19" t="s">
        <v>127</v>
      </c>
      <c r="BM203" s="151" t="s">
        <v>324</v>
      </c>
    </row>
    <row r="204" spans="1:47" s="2" customFormat="1" ht="18">
      <c r="A204" s="34"/>
      <c r="B204" s="35"/>
      <c r="C204" s="34"/>
      <c r="D204" s="153" t="s">
        <v>136</v>
      </c>
      <c r="E204" s="34"/>
      <c r="F204" s="154" t="s">
        <v>325</v>
      </c>
      <c r="G204" s="34"/>
      <c r="H204" s="34"/>
      <c r="I204" s="155"/>
      <c r="J204" s="34"/>
      <c r="K204" s="34"/>
      <c r="L204" s="35"/>
      <c r="M204" s="156"/>
      <c r="N204" s="157"/>
      <c r="O204" s="60"/>
      <c r="P204" s="60"/>
      <c r="Q204" s="60"/>
      <c r="R204" s="60"/>
      <c r="S204" s="60"/>
      <c r="T204" s="61"/>
      <c r="U204" s="34"/>
      <c r="V204" s="34"/>
      <c r="W204" s="34"/>
      <c r="X204" s="34"/>
      <c r="Y204" s="34"/>
      <c r="Z204" s="34"/>
      <c r="AA204" s="34"/>
      <c r="AB204" s="34"/>
      <c r="AC204" s="34"/>
      <c r="AD204" s="34"/>
      <c r="AE204" s="34"/>
      <c r="AT204" s="19" t="s">
        <v>136</v>
      </c>
      <c r="AU204" s="19" t="s">
        <v>88</v>
      </c>
    </row>
    <row r="205" spans="2:51" s="12" customFormat="1" ht="12">
      <c r="B205" s="158"/>
      <c r="D205" s="153" t="s">
        <v>137</v>
      </c>
      <c r="E205" s="159" t="s">
        <v>1</v>
      </c>
      <c r="F205" s="160" t="s">
        <v>326</v>
      </c>
      <c r="H205" s="161">
        <v>680</v>
      </c>
      <c r="I205" s="162"/>
      <c r="L205" s="158"/>
      <c r="M205" s="163"/>
      <c r="N205" s="164"/>
      <c r="O205" s="164"/>
      <c r="P205" s="164"/>
      <c r="Q205" s="164"/>
      <c r="R205" s="164"/>
      <c r="S205" s="164"/>
      <c r="T205" s="165"/>
      <c r="AT205" s="159" t="s">
        <v>137</v>
      </c>
      <c r="AU205" s="159" t="s">
        <v>88</v>
      </c>
      <c r="AV205" s="12" t="s">
        <v>88</v>
      </c>
      <c r="AW205" s="12" t="s">
        <v>34</v>
      </c>
      <c r="AX205" s="12" t="s">
        <v>86</v>
      </c>
      <c r="AY205" s="159" t="s">
        <v>128</v>
      </c>
    </row>
    <row r="206" spans="1:65" s="2" customFormat="1" ht="16.5" customHeight="1">
      <c r="A206" s="34"/>
      <c r="B206" s="139"/>
      <c r="C206" s="140" t="s">
        <v>327</v>
      </c>
      <c r="D206" s="140" t="s">
        <v>129</v>
      </c>
      <c r="E206" s="141" t="s">
        <v>328</v>
      </c>
      <c r="F206" s="142" t="s">
        <v>329</v>
      </c>
      <c r="G206" s="143" t="s">
        <v>330</v>
      </c>
      <c r="H206" s="144">
        <v>34.1</v>
      </c>
      <c r="I206" s="145"/>
      <c r="J206" s="146">
        <f>ROUND(I206*H206,2)</f>
        <v>0</v>
      </c>
      <c r="K206" s="142" t="s">
        <v>133</v>
      </c>
      <c r="L206" s="35"/>
      <c r="M206" s="147" t="s">
        <v>1</v>
      </c>
      <c r="N206" s="148" t="s">
        <v>43</v>
      </c>
      <c r="O206" s="60"/>
      <c r="P206" s="149">
        <f>O206*H206</f>
        <v>0</v>
      </c>
      <c r="Q206" s="149">
        <v>0</v>
      </c>
      <c r="R206" s="149">
        <f>Q206*H206</f>
        <v>0</v>
      </c>
      <c r="S206" s="149">
        <v>0.29</v>
      </c>
      <c r="T206" s="150">
        <f>S206*H206</f>
        <v>9.889</v>
      </c>
      <c r="U206" s="34"/>
      <c r="V206" s="34"/>
      <c r="W206" s="34"/>
      <c r="X206" s="34"/>
      <c r="Y206" s="34"/>
      <c r="Z206" s="34"/>
      <c r="AA206" s="34"/>
      <c r="AB206" s="34"/>
      <c r="AC206" s="34"/>
      <c r="AD206" s="34"/>
      <c r="AE206" s="34"/>
      <c r="AR206" s="151" t="s">
        <v>127</v>
      </c>
      <c r="AT206" s="151" t="s">
        <v>129</v>
      </c>
      <c r="AU206" s="151" t="s">
        <v>88</v>
      </c>
      <c r="AY206" s="19" t="s">
        <v>128</v>
      </c>
      <c r="BE206" s="152">
        <f>IF(N206="základní",J206,0)</f>
        <v>0</v>
      </c>
      <c r="BF206" s="152">
        <f>IF(N206="snížená",J206,0)</f>
        <v>0</v>
      </c>
      <c r="BG206" s="152">
        <f>IF(N206="zákl. přenesená",J206,0)</f>
        <v>0</v>
      </c>
      <c r="BH206" s="152">
        <f>IF(N206="sníž. přenesená",J206,0)</f>
        <v>0</v>
      </c>
      <c r="BI206" s="152">
        <f>IF(N206="nulová",J206,0)</f>
        <v>0</v>
      </c>
      <c r="BJ206" s="19" t="s">
        <v>86</v>
      </c>
      <c r="BK206" s="152">
        <f>ROUND(I206*H206,2)</f>
        <v>0</v>
      </c>
      <c r="BL206" s="19" t="s">
        <v>127</v>
      </c>
      <c r="BM206" s="151" t="s">
        <v>331</v>
      </c>
    </row>
    <row r="207" spans="1:47" s="2" customFormat="1" ht="18">
      <c r="A207" s="34"/>
      <c r="B207" s="35"/>
      <c r="C207" s="34"/>
      <c r="D207" s="153" t="s">
        <v>136</v>
      </c>
      <c r="E207" s="34"/>
      <c r="F207" s="154" t="s">
        <v>332</v>
      </c>
      <c r="G207" s="34"/>
      <c r="H207" s="34"/>
      <c r="I207" s="155"/>
      <c r="J207" s="34"/>
      <c r="K207" s="34"/>
      <c r="L207" s="35"/>
      <c r="M207" s="156"/>
      <c r="N207" s="157"/>
      <c r="O207" s="60"/>
      <c r="P207" s="60"/>
      <c r="Q207" s="60"/>
      <c r="R207" s="60"/>
      <c r="S207" s="60"/>
      <c r="T207" s="61"/>
      <c r="U207" s="34"/>
      <c r="V207" s="34"/>
      <c r="W207" s="34"/>
      <c r="X207" s="34"/>
      <c r="Y207" s="34"/>
      <c r="Z207" s="34"/>
      <c r="AA207" s="34"/>
      <c r="AB207" s="34"/>
      <c r="AC207" s="34"/>
      <c r="AD207" s="34"/>
      <c r="AE207" s="34"/>
      <c r="AT207" s="19" t="s">
        <v>136</v>
      </c>
      <c r="AU207" s="19" t="s">
        <v>88</v>
      </c>
    </row>
    <row r="208" spans="2:51" s="12" customFormat="1" ht="12">
      <c r="B208" s="158"/>
      <c r="D208" s="153" t="s">
        <v>137</v>
      </c>
      <c r="E208" s="159" t="s">
        <v>1</v>
      </c>
      <c r="F208" s="160" t="s">
        <v>333</v>
      </c>
      <c r="H208" s="161">
        <v>18.5</v>
      </c>
      <c r="I208" s="162"/>
      <c r="L208" s="158"/>
      <c r="M208" s="163"/>
      <c r="N208" s="164"/>
      <c r="O208" s="164"/>
      <c r="P208" s="164"/>
      <c r="Q208" s="164"/>
      <c r="R208" s="164"/>
      <c r="S208" s="164"/>
      <c r="T208" s="165"/>
      <c r="AT208" s="159" t="s">
        <v>137</v>
      </c>
      <c r="AU208" s="159" t="s">
        <v>88</v>
      </c>
      <c r="AV208" s="12" t="s">
        <v>88</v>
      </c>
      <c r="AW208" s="12" t="s">
        <v>34</v>
      </c>
      <c r="AX208" s="12" t="s">
        <v>78</v>
      </c>
      <c r="AY208" s="159" t="s">
        <v>128</v>
      </c>
    </row>
    <row r="209" spans="2:51" s="12" customFormat="1" ht="12">
      <c r="B209" s="158"/>
      <c r="D209" s="153" t="s">
        <v>137</v>
      </c>
      <c r="E209" s="159" t="s">
        <v>1</v>
      </c>
      <c r="F209" s="160" t="s">
        <v>334</v>
      </c>
      <c r="H209" s="161">
        <v>15.6</v>
      </c>
      <c r="I209" s="162"/>
      <c r="L209" s="158"/>
      <c r="M209" s="163"/>
      <c r="N209" s="164"/>
      <c r="O209" s="164"/>
      <c r="P209" s="164"/>
      <c r="Q209" s="164"/>
      <c r="R209" s="164"/>
      <c r="S209" s="164"/>
      <c r="T209" s="165"/>
      <c r="AT209" s="159" t="s">
        <v>137</v>
      </c>
      <c r="AU209" s="159" t="s">
        <v>88</v>
      </c>
      <c r="AV209" s="12" t="s">
        <v>88</v>
      </c>
      <c r="AW209" s="12" t="s">
        <v>34</v>
      </c>
      <c r="AX209" s="12" t="s">
        <v>78</v>
      </c>
      <c r="AY209" s="159" t="s">
        <v>128</v>
      </c>
    </row>
    <row r="210" spans="2:51" s="15" customFormat="1" ht="12">
      <c r="B210" s="183"/>
      <c r="D210" s="153" t="s">
        <v>137</v>
      </c>
      <c r="E210" s="184" t="s">
        <v>1</v>
      </c>
      <c r="F210" s="185" t="s">
        <v>235</v>
      </c>
      <c r="H210" s="186">
        <v>34.1</v>
      </c>
      <c r="I210" s="187"/>
      <c r="L210" s="183"/>
      <c r="M210" s="188"/>
      <c r="N210" s="189"/>
      <c r="O210" s="189"/>
      <c r="P210" s="189"/>
      <c r="Q210" s="189"/>
      <c r="R210" s="189"/>
      <c r="S210" s="189"/>
      <c r="T210" s="190"/>
      <c r="AT210" s="184" t="s">
        <v>137</v>
      </c>
      <c r="AU210" s="184" t="s">
        <v>88</v>
      </c>
      <c r="AV210" s="15" t="s">
        <v>127</v>
      </c>
      <c r="AW210" s="15" t="s">
        <v>34</v>
      </c>
      <c r="AX210" s="15" t="s">
        <v>86</v>
      </c>
      <c r="AY210" s="184" t="s">
        <v>128</v>
      </c>
    </row>
    <row r="211" spans="1:65" s="2" customFormat="1" ht="16.5" customHeight="1">
      <c r="A211" s="34"/>
      <c r="B211" s="139"/>
      <c r="C211" s="140" t="s">
        <v>335</v>
      </c>
      <c r="D211" s="140" t="s">
        <v>129</v>
      </c>
      <c r="E211" s="141" t="s">
        <v>336</v>
      </c>
      <c r="F211" s="142" t="s">
        <v>337</v>
      </c>
      <c r="G211" s="143" t="s">
        <v>330</v>
      </c>
      <c r="H211" s="144">
        <v>911.3</v>
      </c>
      <c r="I211" s="145"/>
      <c r="J211" s="146">
        <f>ROUND(I211*H211,2)</f>
        <v>0</v>
      </c>
      <c r="K211" s="142" t="s">
        <v>133</v>
      </c>
      <c r="L211" s="35"/>
      <c r="M211" s="147" t="s">
        <v>1</v>
      </c>
      <c r="N211" s="148" t="s">
        <v>43</v>
      </c>
      <c r="O211" s="60"/>
      <c r="P211" s="149">
        <f>O211*H211</f>
        <v>0</v>
      </c>
      <c r="Q211" s="149">
        <v>0</v>
      </c>
      <c r="R211" s="149">
        <f>Q211*H211</f>
        <v>0</v>
      </c>
      <c r="S211" s="149">
        <v>0.205</v>
      </c>
      <c r="T211" s="150">
        <f>S211*H211</f>
        <v>186.8165</v>
      </c>
      <c r="U211" s="34"/>
      <c r="V211" s="34"/>
      <c r="W211" s="34"/>
      <c r="X211" s="34"/>
      <c r="Y211" s="34"/>
      <c r="Z211" s="34"/>
      <c r="AA211" s="34"/>
      <c r="AB211" s="34"/>
      <c r="AC211" s="34"/>
      <c r="AD211" s="34"/>
      <c r="AE211" s="34"/>
      <c r="AR211" s="151" t="s">
        <v>127</v>
      </c>
      <c r="AT211" s="151" t="s">
        <v>129</v>
      </c>
      <c r="AU211" s="151" t="s">
        <v>88</v>
      </c>
      <c r="AY211" s="19" t="s">
        <v>128</v>
      </c>
      <c r="BE211" s="152">
        <f>IF(N211="základní",J211,0)</f>
        <v>0</v>
      </c>
      <c r="BF211" s="152">
        <f>IF(N211="snížená",J211,0)</f>
        <v>0</v>
      </c>
      <c r="BG211" s="152">
        <f>IF(N211="zákl. přenesená",J211,0)</f>
        <v>0</v>
      </c>
      <c r="BH211" s="152">
        <f>IF(N211="sníž. přenesená",J211,0)</f>
        <v>0</v>
      </c>
      <c r="BI211" s="152">
        <f>IF(N211="nulová",J211,0)</f>
        <v>0</v>
      </c>
      <c r="BJ211" s="19" t="s">
        <v>86</v>
      </c>
      <c r="BK211" s="152">
        <f>ROUND(I211*H211,2)</f>
        <v>0</v>
      </c>
      <c r="BL211" s="19" t="s">
        <v>127</v>
      </c>
      <c r="BM211" s="151" t="s">
        <v>338</v>
      </c>
    </row>
    <row r="212" spans="1:47" s="2" customFormat="1" ht="18">
      <c r="A212" s="34"/>
      <c r="B212" s="35"/>
      <c r="C212" s="34"/>
      <c r="D212" s="153" t="s">
        <v>136</v>
      </c>
      <c r="E212" s="34"/>
      <c r="F212" s="154" t="s">
        <v>339</v>
      </c>
      <c r="G212" s="34"/>
      <c r="H212" s="34"/>
      <c r="I212" s="155"/>
      <c r="J212" s="34"/>
      <c r="K212" s="34"/>
      <c r="L212" s="35"/>
      <c r="M212" s="156"/>
      <c r="N212" s="157"/>
      <c r="O212" s="60"/>
      <c r="P212" s="60"/>
      <c r="Q212" s="60"/>
      <c r="R212" s="60"/>
      <c r="S212" s="60"/>
      <c r="T212" s="61"/>
      <c r="U212" s="34"/>
      <c r="V212" s="34"/>
      <c r="W212" s="34"/>
      <c r="X212" s="34"/>
      <c r="Y212" s="34"/>
      <c r="Z212" s="34"/>
      <c r="AA212" s="34"/>
      <c r="AB212" s="34"/>
      <c r="AC212" s="34"/>
      <c r="AD212" s="34"/>
      <c r="AE212" s="34"/>
      <c r="AT212" s="19" t="s">
        <v>136</v>
      </c>
      <c r="AU212" s="19" t="s">
        <v>88</v>
      </c>
    </row>
    <row r="213" spans="1:47" s="2" customFormat="1" ht="81">
      <c r="A213" s="34"/>
      <c r="B213" s="35"/>
      <c r="C213" s="34"/>
      <c r="D213" s="153" t="s">
        <v>231</v>
      </c>
      <c r="E213" s="34"/>
      <c r="F213" s="182" t="s">
        <v>340</v>
      </c>
      <c r="G213" s="34"/>
      <c r="H213" s="34"/>
      <c r="I213" s="155"/>
      <c r="J213" s="34"/>
      <c r="K213" s="34"/>
      <c r="L213" s="35"/>
      <c r="M213" s="156"/>
      <c r="N213" s="157"/>
      <c r="O213" s="60"/>
      <c r="P213" s="60"/>
      <c r="Q213" s="60"/>
      <c r="R213" s="60"/>
      <c r="S213" s="60"/>
      <c r="T213" s="61"/>
      <c r="U213" s="34"/>
      <c r="V213" s="34"/>
      <c r="W213" s="34"/>
      <c r="X213" s="34"/>
      <c r="Y213" s="34"/>
      <c r="Z213" s="34"/>
      <c r="AA213" s="34"/>
      <c r="AB213" s="34"/>
      <c r="AC213" s="34"/>
      <c r="AD213" s="34"/>
      <c r="AE213" s="34"/>
      <c r="AT213" s="19" t="s">
        <v>231</v>
      </c>
      <c r="AU213" s="19" t="s">
        <v>88</v>
      </c>
    </row>
    <row r="214" spans="2:51" s="12" customFormat="1" ht="12">
      <c r="B214" s="158"/>
      <c r="D214" s="153" t="s">
        <v>137</v>
      </c>
      <c r="E214" s="159" t="s">
        <v>1</v>
      </c>
      <c r="F214" s="160" t="s">
        <v>341</v>
      </c>
      <c r="H214" s="161">
        <v>534.6</v>
      </c>
      <c r="I214" s="162"/>
      <c r="L214" s="158"/>
      <c r="M214" s="163"/>
      <c r="N214" s="164"/>
      <c r="O214" s="164"/>
      <c r="P214" s="164"/>
      <c r="Q214" s="164"/>
      <c r="R214" s="164"/>
      <c r="S214" s="164"/>
      <c r="T214" s="165"/>
      <c r="AT214" s="159" t="s">
        <v>137</v>
      </c>
      <c r="AU214" s="159" t="s">
        <v>88</v>
      </c>
      <c r="AV214" s="12" t="s">
        <v>88</v>
      </c>
      <c r="AW214" s="12" t="s">
        <v>34</v>
      </c>
      <c r="AX214" s="12" t="s">
        <v>78</v>
      </c>
      <c r="AY214" s="159" t="s">
        <v>128</v>
      </c>
    </row>
    <row r="215" spans="2:51" s="12" customFormat="1" ht="12">
      <c r="B215" s="158"/>
      <c r="D215" s="153" t="s">
        <v>137</v>
      </c>
      <c r="E215" s="159" t="s">
        <v>1</v>
      </c>
      <c r="F215" s="160" t="s">
        <v>342</v>
      </c>
      <c r="H215" s="161">
        <v>291.8</v>
      </c>
      <c r="I215" s="162"/>
      <c r="L215" s="158"/>
      <c r="M215" s="163"/>
      <c r="N215" s="164"/>
      <c r="O215" s="164"/>
      <c r="P215" s="164"/>
      <c r="Q215" s="164"/>
      <c r="R215" s="164"/>
      <c r="S215" s="164"/>
      <c r="T215" s="165"/>
      <c r="AT215" s="159" t="s">
        <v>137</v>
      </c>
      <c r="AU215" s="159" t="s">
        <v>88</v>
      </c>
      <c r="AV215" s="12" t="s">
        <v>88</v>
      </c>
      <c r="AW215" s="12" t="s">
        <v>34</v>
      </c>
      <c r="AX215" s="12" t="s">
        <v>78</v>
      </c>
      <c r="AY215" s="159" t="s">
        <v>128</v>
      </c>
    </row>
    <row r="216" spans="2:51" s="12" customFormat="1" ht="12">
      <c r="B216" s="158"/>
      <c r="D216" s="153" t="s">
        <v>137</v>
      </c>
      <c r="E216" s="159" t="s">
        <v>1</v>
      </c>
      <c r="F216" s="160" t="s">
        <v>343</v>
      </c>
      <c r="H216" s="161">
        <v>14</v>
      </c>
      <c r="I216" s="162"/>
      <c r="L216" s="158"/>
      <c r="M216" s="163"/>
      <c r="N216" s="164"/>
      <c r="O216" s="164"/>
      <c r="P216" s="164"/>
      <c r="Q216" s="164"/>
      <c r="R216" s="164"/>
      <c r="S216" s="164"/>
      <c r="T216" s="165"/>
      <c r="AT216" s="159" t="s">
        <v>137</v>
      </c>
      <c r="AU216" s="159" t="s">
        <v>88</v>
      </c>
      <c r="AV216" s="12" t="s">
        <v>88</v>
      </c>
      <c r="AW216" s="12" t="s">
        <v>34</v>
      </c>
      <c r="AX216" s="12" t="s">
        <v>78</v>
      </c>
      <c r="AY216" s="159" t="s">
        <v>128</v>
      </c>
    </row>
    <row r="217" spans="2:51" s="12" customFormat="1" ht="12">
      <c r="B217" s="158"/>
      <c r="D217" s="153" t="s">
        <v>137</v>
      </c>
      <c r="E217" s="159" t="s">
        <v>1</v>
      </c>
      <c r="F217" s="160" t="s">
        <v>344</v>
      </c>
      <c r="H217" s="161">
        <v>70.9</v>
      </c>
      <c r="I217" s="162"/>
      <c r="L217" s="158"/>
      <c r="M217" s="163"/>
      <c r="N217" s="164"/>
      <c r="O217" s="164"/>
      <c r="P217" s="164"/>
      <c r="Q217" s="164"/>
      <c r="R217" s="164"/>
      <c r="S217" s="164"/>
      <c r="T217" s="165"/>
      <c r="AT217" s="159" t="s">
        <v>137</v>
      </c>
      <c r="AU217" s="159" t="s">
        <v>88</v>
      </c>
      <c r="AV217" s="12" t="s">
        <v>88</v>
      </c>
      <c r="AW217" s="12" t="s">
        <v>34</v>
      </c>
      <c r="AX217" s="12" t="s">
        <v>78</v>
      </c>
      <c r="AY217" s="159" t="s">
        <v>128</v>
      </c>
    </row>
    <row r="218" spans="2:51" s="15" customFormat="1" ht="12">
      <c r="B218" s="183"/>
      <c r="D218" s="153" t="s">
        <v>137</v>
      </c>
      <c r="E218" s="184" t="s">
        <v>1</v>
      </c>
      <c r="F218" s="185" t="s">
        <v>235</v>
      </c>
      <c r="H218" s="186">
        <v>911.3</v>
      </c>
      <c r="I218" s="187"/>
      <c r="L218" s="183"/>
      <c r="M218" s="188"/>
      <c r="N218" s="189"/>
      <c r="O218" s="189"/>
      <c r="P218" s="189"/>
      <c r="Q218" s="189"/>
      <c r="R218" s="189"/>
      <c r="S218" s="189"/>
      <c r="T218" s="190"/>
      <c r="AT218" s="184" t="s">
        <v>137</v>
      </c>
      <c r="AU218" s="184" t="s">
        <v>88</v>
      </c>
      <c r="AV218" s="15" t="s">
        <v>127</v>
      </c>
      <c r="AW218" s="15" t="s">
        <v>34</v>
      </c>
      <c r="AX218" s="15" t="s">
        <v>86</v>
      </c>
      <c r="AY218" s="184" t="s">
        <v>128</v>
      </c>
    </row>
    <row r="219" spans="1:65" s="2" customFormat="1" ht="16.5" customHeight="1">
      <c r="A219" s="34"/>
      <c r="B219" s="139"/>
      <c r="C219" s="140" t="s">
        <v>7</v>
      </c>
      <c r="D219" s="140" t="s">
        <v>129</v>
      </c>
      <c r="E219" s="141" t="s">
        <v>345</v>
      </c>
      <c r="F219" s="142" t="s">
        <v>346</v>
      </c>
      <c r="G219" s="143" t="s">
        <v>330</v>
      </c>
      <c r="H219" s="144">
        <v>15.4</v>
      </c>
      <c r="I219" s="145"/>
      <c r="J219" s="146">
        <f>ROUND(I219*H219,2)</f>
        <v>0</v>
      </c>
      <c r="K219" s="142" t="s">
        <v>133</v>
      </c>
      <c r="L219" s="35"/>
      <c r="M219" s="147" t="s">
        <v>1</v>
      </c>
      <c r="N219" s="148" t="s">
        <v>43</v>
      </c>
      <c r="O219" s="60"/>
      <c r="P219" s="149">
        <f>O219*H219</f>
        <v>0</v>
      </c>
      <c r="Q219" s="149">
        <v>0</v>
      </c>
      <c r="R219" s="149">
        <f>Q219*H219</f>
        <v>0</v>
      </c>
      <c r="S219" s="149">
        <v>0.04</v>
      </c>
      <c r="T219" s="150">
        <f>S219*H219</f>
        <v>0.616</v>
      </c>
      <c r="U219" s="34"/>
      <c r="V219" s="34"/>
      <c r="W219" s="34"/>
      <c r="X219" s="34"/>
      <c r="Y219" s="34"/>
      <c r="Z219" s="34"/>
      <c r="AA219" s="34"/>
      <c r="AB219" s="34"/>
      <c r="AC219" s="34"/>
      <c r="AD219" s="34"/>
      <c r="AE219" s="34"/>
      <c r="AR219" s="151" t="s">
        <v>127</v>
      </c>
      <c r="AT219" s="151" t="s">
        <v>129</v>
      </c>
      <c r="AU219" s="151" t="s">
        <v>88</v>
      </c>
      <c r="AY219" s="19" t="s">
        <v>128</v>
      </c>
      <c r="BE219" s="152">
        <f>IF(N219="základní",J219,0)</f>
        <v>0</v>
      </c>
      <c r="BF219" s="152">
        <f>IF(N219="snížená",J219,0)</f>
        <v>0</v>
      </c>
      <c r="BG219" s="152">
        <f>IF(N219="zákl. přenesená",J219,0)</f>
        <v>0</v>
      </c>
      <c r="BH219" s="152">
        <f>IF(N219="sníž. přenesená",J219,0)</f>
        <v>0</v>
      </c>
      <c r="BI219" s="152">
        <f>IF(N219="nulová",J219,0)</f>
        <v>0</v>
      </c>
      <c r="BJ219" s="19" t="s">
        <v>86</v>
      </c>
      <c r="BK219" s="152">
        <f>ROUND(I219*H219,2)</f>
        <v>0</v>
      </c>
      <c r="BL219" s="19" t="s">
        <v>127</v>
      </c>
      <c r="BM219" s="151" t="s">
        <v>347</v>
      </c>
    </row>
    <row r="220" spans="1:47" s="2" customFormat="1" ht="18">
      <c r="A220" s="34"/>
      <c r="B220" s="35"/>
      <c r="C220" s="34"/>
      <c r="D220" s="153" t="s">
        <v>136</v>
      </c>
      <c r="E220" s="34"/>
      <c r="F220" s="154" t="s">
        <v>348</v>
      </c>
      <c r="G220" s="34"/>
      <c r="H220" s="34"/>
      <c r="I220" s="155"/>
      <c r="J220" s="34"/>
      <c r="K220" s="34"/>
      <c r="L220" s="35"/>
      <c r="M220" s="156"/>
      <c r="N220" s="157"/>
      <c r="O220" s="60"/>
      <c r="P220" s="60"/>
      <c r="Q220" s="60"/>
      <c r="R220" s="60"/>
      <c r="S220" s="60"/>
      <c r="T220" s="61"/>
      <c r="U220" s="34"/>
      <c r="V220" s="34"/>
      <c r="W220" s="34"/>
      <c r="X220" s="34"/>
      <c r="Y220" s="34"/>
      <c r="Z220" s="34"/>
      <c r="AA220" s="34"/>
      <c r="AB220" s="34"/>
      <c r="AC220" s="34"/>
      <c r="AD220" s="34"/>
      <c r="AE220" s="34"/>
      <c r="AT220" s="19" t="s">
        <v>136</v>
      </c>
      <c r="AU220" s="19" t="s">
        <v>88</v>
      </c>
    </row>
    <row r="221" spans="1:47" s="2" customFormat="1" ht="81">
      <c r="A221" s="34"/>
      <c r="B221" s="35"/>
      <c r="C221" s="34"/>
      <c r="D221" s="153" t="s">
        <v>231</v>
      </c>
      <c r="E221" s="34"/>
      <c r="F221" s="182" t="s">
        <v>340</v>
      </c>
      <c r="G221" s="34"/>
      <c r="H221" s="34"/>
      <c r="I221" s="155"/>
      <c r="J221" s="34"/>
      <c r="K221" s="34"/>
      <c r="L221" s="35"/>
      <c r="M221" s="156"/>
      <c r="N221" s="157"/>
      <c r="O221" s="60"/>
      <c r="P221" s="60"/>
      <c r="Q221" s="60"/>
      <c r="R221" s="60"/>
      <c r="S221" s="60"/>
      <c r="T221" s="61"/>
      <c r="U221" s="34"/>
      <c r="V221" s="34"/>
      <c r="W221" s="34"/>
      <c r="X221" s="34"/>
      <c r="Y221" s="34"/>
      <c r="Z221" s="34"/>
      <c r="AA221" s="34"/>
      <c r="AB221" s="34"/>
      <c r="AC221" s="34"/>
      <c r="AD221" s="34"/>
      <c r="AE221" s="34"/>
      <c r="AT221" s="19" t="s">
        <v>231</v>
      </c>
      <c r="AU221" s="19" t="s">
        <v>88</v>
      </c>
    </row>
    <row r="222" spans="2:51" s="12" customFormat="1" ht="12">
      <c r="B222" s="158"/>
      <c r="D222" s="153" t="s">
        <v>137</v>
      </c>
      <c r="E222" s="159" t="s">
        <v>1</v>
      </c>
      <c r="F222" s="160" t="s">
        <v>349</v>
      </c>
      <c r="H222" s="161">
        <v>15.4</v>
      </c>
      <c r="I222" s="162"/>
      <c r="L222" s="158"/>
      <c r="M222" s="163"/>
      <c r="N222" s="164"/>
      <c r="O222" s="164"/>
      <c r="P222" s="164"/>
      <c r="Q222" s="164"/>
      <c r="R222" s="164"/>
      <c r="S222" s="164"/>
      <c r="T222" s="165"/>
      <c r="AT222" s="159" t="s">
        <v>137</v>
      </c>
      <c r="AU222" s="159" t="s">
        <v>88</v>
      </c>
      <c r="AV222" s="12" t="s">
        <v>88</v>
      </c>
      <c r="AW222" s="12" t="s">
        <v>34</v>
      </c>
      <c r="AX222" s="12" t="s">
        <v>86</v>
      </c>
      <c r="AY222" s="159" t="s">
        <v>128</v>
      </c>
    </row>
    <row r="223" spans="1:65" s="2" customFormat="1" ht="16.5" customHeight="1">
      <c r="A223" s="34"/>
      <c r="B223" s="139"/>
      <c r="C223" s="140" t="s">
        <v>350</v>
      </c>
      <c r="D223" s="140" t="s">
        <v>129</v>
      </c>
      <c r="E223" s="141" t="s">
        <v>351</v>
      </c>
      <c r="F223" s="142" t="s">
        <v>352</v>
      </c>
      <c r="G223" s="143" t="s">
        <v>221</v>
      </c>
      <c r="H223" s="144">
        <v>504.5</v>
      </c>
      <c r="I223" s="145"/>
      <c r="J223" s="146">
        <f>ROUND(I223*H223,2)</f>
        <v>0</v>
      </c>
      <c r="K223" s="142" t="s">
        <v>133</v>
      </c>
      <c r="L223" s="35"/>
      <c r="M223" s="147" t="s">
        <v>1</v>
      </c>
      <c r="N223" s="148" t="s">
        <v>43</v>
      </c>
      <c r="O223" s="60"/>
      <c r="P223" s="149">
        <f>O223*H223</f>
        <v>0</v>
      </c>
      <c r="Q223" s="149">
        <v>0</v>
      </c>
      <c r="R223" s="149">
        <f>Q223*H223</f>
        <v>0</v>
      </c>
      <c r="S223" s="149">
        <v>0</v>
      </c>
      <c r="T223" s="150">
        <f>S223*H223</f>
        <v>0</v>
      </c>
      <c r="U223" s="34"/>
      <c r="V223" s="34"/>
      <c r="W223" s="34"/>
      <c r="X223" s="34"/>
      <c r="Y223" s="34"/>
      <c r="Z223" s="34"/>
      <c r="AA223" s="34"/>
      <c r="AB223" s="34"/>
      <c r="AC223" s="34"/>
      <c r="AD223" s="34"/>
      <c r="AE223" s="34"/>
      <c r="AR223" s="151" t="s">
        <v>127</v>
      </c>
      <c r="AT223" s="151" t="s">
        <v>129</v>
      </c>
      <c r="AU223" s="151" t="s">
        <v>88</v>
      </c>
      <c r="AY223" s="19" t="s">
        <v>128</v>
      </c>
      <c r="BE223" s="152">
        <f>IF(N223="základní",J223,0)</f>
        <v>0</v>
      </c>
      <c r="BF223" s="152">
        <f>IF(N223="snížená",J223,0)</f>
        <v>0</v>
      </c>
      <c r="BG223" s="152">
        <f>IF(N223="zákl. přenesená",J223,0)</f>
        <v>0</v>
      </c>
      <c r="BH223" s="152">
        <f>IF(N223="sníž. přenesená",J223,0)</f>
        <v>0</v>
      </c>
      <c r="BI223" s="152">
        <f>IF(N223="nulová",J223,0)</f>
        <v>0</v>
      </c>
      <c r="BJ223" s="19" t="s">
        <v>86</v>
      </c>
      <c r="BK223" s="152">
        <f>ROUND(I223*H223,2)</f>
        <v>0</v>
      </c>
      <c r="BL223" s="19" t="s">
        <v>127</v>
      </c>
      <c r="BM223" s="151" t="s">
        <v>353</v>
      </c>
    </row>
    <row r="224" spans="1:47" s="2" customFormat="1" ht="12">
      <c r="A224" s="34"/>
      <c r="B224" s="35"/>
      <c r="C224" s="34"/>
      <c r="D224" s="153" t="s">
        <v>136</v>
      </c>
      <c r="E224" s="34"/>
      <c r="F224" s="154" t="s">
        <v>354</v>
      </c>
      <c r="G224" s="34"/>
      <c r="H224" s="34"/>
      <c r="I224" s="155"/>
      <c r="J224" s="34"/>
      <c r="K224" s="34"/>
      <c r="L224" s="35"/>
      <c r="M224" s="156"/>
      <c r="N224" s="157"/>
      <c r="O224" s="60"/>
      <c r="P224" s="60"/>
      <c r="Q224" s="60"/>
      <c r="R224" s="60"/>
      <c r="S224" s="60"/>
      <c r="T224" s="61"/>
      <c r="U224" s="34"/>
      <c r="V224" s="34"/>
      <c r="W224" s="34"/>
      <c r="X224" s="34"/>
      <c r="Y224" s="34"/>
      <c r="Z224" s="34"/>
      <c r="AA224" s="34"/>
      <c r="AB224" s="34"/>
      <c r="AC224" s="34"/>
      <c r="AD224" s="34"/>
      <c r="AE224" s="34"/>
      <c r="AT224" s="19" t="s">
        <v>136</v>
      </c>
      <c r="AU224" s="19" t="s">
        <v>88</v>
      </c>
    </row>
    <row r="225" spans="2:51" s="12" customFormat="1" ht="12">
      <c r="B225" s="158"/>
      <c r="D225" s="153" t="s">
        <v>137</v>
      </c>
      <c r="E225" s="159" t="s">
        <v>1</v>
      </c>
      <c r="F225" s="160" t="s">
        <v>355</v>
      </c>
      <c r="H225" s="161">
        <v>504.5</v>
      </c>
      <c r="I225" s="162"/>
      <c r="L225" s="158"/>
      <c r="M225" s="163"/>
      <c r="N225" s="164"/>
      <c r="O225" s="164"/>
      <c r="P225" s="164"/>
      <c r="Q225" s="164"/>
      <c r="R225" s="164"/>
      <c r="S225" s="164"/>
      <c r="T225" s="165"/>
      <c r="AT225" s="159" t="s">
        <v>137</v>
      </c>
      <c r="AU225" s="159" t="s">
        <v>88</v>
      </c>
      <c r="AV225" s="12" t="s">
        <v>88</v>
      </c>
      <c r="AW225" s="12" t="s">
        <v>34</v>
      </c>
      <c r="AX225" s="12" t="s">
        <v>86</v>
      </c>
      <c r="AY225" s="159" t="s">
        <v>128</v>
      </c>
    </row>
    <row r="226" spans="1:65" s="2" customFormat="1" ht="16.5" customHeight="1">
      <c r="A226" s="34"/>
      <c r="B226" s="139"/>
      <c r="C226" s="140" t="s">
        <v>356</v>
      </c>
      <c r="D226" s="140" t="s">
        <v>129</v>
      </c>
      <c r="E226" s="141" t="s">
        <v>357</v>
      </c>
      <c r="F226" s="142" t="s">
        <v>358</v>
      </c>
      <c r="G226" s="143" t="s">
        <v>227</v>
      </c>
      <c r="H226" s="144">
        <v>661.995</v>
      </c>
      <c r="I226" s="145"/>
      <c r="J226" s="146">
        <f>ROUND(I226*H226,2)</f>
        <v>0</v>
      </c>
      <c r="K226" s="142" t="s">
        <v>133</v>
      </c>
      <c r="L226" s="35"/>
      <c r="M226" s="147" t="s">
        <v>1</v>
      </c>
      <c r="N226" s="148" t="s">
        <v>43</v>
      </c>
      <c r="O226" s="60"/>
      <c r="P226" s="149">
        <f>O226*H226</f>
        <v>0</v>
      </c>
      <c r="Q226" s="149">
        <v>0</v>
      </c>
      <c r="R226" s="149">
        <f>Q226*H226</f>
        <v>0</v>
      </c>
      <c r="S226" s="149">
        <v>0</v>
      </c>
      <c r="T226" s="150">
        <f>S226*H226</f>
        <v>0</v>
      </c>
      <c r="U226" s="34"/>
      <c r="V226" s="34"/>
      <c r="W226" s="34"/>
      <c r="X226" s="34"/>
      <c r="Y226" s="34"/>
      <c r="Z226" s="34"/>
      <c r="AA226" s="34"/>
      <c r="AB226" s="34"/>
      <c r="AC226" s="34"/>
      <c r="AD226" s="34"/>
      <c r="AE226" s="34"/>
      <c r="AR226" s="151" t="s">
        <v>127</v>
      </c>
      <c r="AT226" s="151" t="s">
        <v>129</v>
      </c>
      <c r="AU226" s="151" t="s">
        <v>88</v>
      </c>
      <c r="AY226" s="19" t="s">
        <v>128</v>
      </c>
      <c r="BE226" s="152">
        <f>IF(N226="základní",J226,0)</f>
        <v>0</v>
      </c>
      <c r="BF226" s="152">
        <f>IF(N226="snížená",J226,0)</f>
        <v>0</v>
      </c>
      <c r="BG226" s="152">
        <f>IF(N226="zákl. přenesená",J226,0)</f>
        <v>0</v>
      </c>
      <c r="BH226" s="152">
        <f>IF(N226="sníž. přenesená",J226,0)</f>
        <v>0</v>
      </c>
      <c r="BI226" s="152">
        <f>IF(N226="nulová",J226,0)</f>
        <v>0</v>
      </c>
      <c r="BJ226" s="19" t="s">
        <v>86</v>
      </c>
      <c r="BK226" s="152">
        <f>ROUND(I226*H226,2)</f>
        <v>0</v>
      </c>
      <c r="BL226" s="19" t="s">
        <v>127</v>
      </c>
      <c r="BM226" s="151" t="s">
        <v>359</v>
      </c>
    </row>
    <row r="227" spans="1:47" s="2" customFormat="1" ht="12">
      <c r="A227" s="34"/>
      <c r="B227" s="35"/>
      <c r="C227" s="34"/>
      <c r="D227" s="153" t="s">
        <v>136</v>
      </c>
      <c r="E227" s="34"/>
      <c r="F227" s="154" t="s">
        <v>360</v>
      </c>
      <c r="G227" s="34"/>
      <c r="H227" s="34"/>
      <c r="I227" s="155"/>
      <c r="J227" s="34"/>
      <c r="K227" s="34"/>
      <c r="L227" s="35"/>
      <c r="M227" s="156"/>
      <c r="N227" s="157"/>
      <c r="O227" s="60"/>
      <c r="P227" s="60"/>
      <c r="Q227" s="60"/>
      <c r="R227" s="60"/>
      <c r="S227" s="60"/>
      <c r="T227" s="61"/>
      <c r="U227" s="34"/>
      <c r="V227" s="34"/>
      <c r="W227" s="34"/>
      <c r="X227" s="34"/>
      <c r="Y227" s="34"/>
      <c r="Z227" s="34"/>
      <c r="AA227" s="34"/>
      <c r="AB227" s="34"/>
      <c r="AC227" s="34"/>
      <c r="AD227" s="34"/>
      <c r="AE227" s="34"/>
      <c r="AT227" s="19" t="s">
        <v>136</v>
      </c>
      <c r="AU227" s="19" t="s">
        <v>88</v>
      </c>
    </row>
    <row r="228" spans="1:47" s="2" customFormat="1" ht="171">
      <c r="A228" s="34"/>
      <c r="B228" s="35"/>
      <c r="C228" s="34"/>
      <c r="D228" s="153" t="s">
        <v>231</v>
      </c>
      <c r="E228" s="34"/>
      <c r="F228" s="182" t="s">
        <v>361</v>
      </c>
      <c r="G228" s="34"/>
      <c r="H228" s="34"/>
      <c r="I228" s="155"/>
      <c r="J228" s="34"/>
      <c r="K228" s="34"/>
      <c r="L228" s="35"/>
      <c r="M228" s="156"/>
      <c r="N228" s="157"/>
      <c r="O228" s="60"/>
      <c r="P228" s="60"/>
      <c r="Q228" s="60"/>
      <c r="R228" s="60"/>
      <c r="S228" s="60"/>
      <c r="T228" s="61"/>
      <c r="U228" s="34"/>
      <c r="V228" s="34"/>
      <c r="W228" s="34"/>
      <c r="X228" s="34"/>
      <c r="Y228" s="34"/>
      <c r="Z228" s="34"/>
      <c r="AA228" s="34"/>
      <c r="AB228" s="34"/>
      <c r="AC228" s="34"/>
      <c r="AD228" s="34"/>
      <c r="AE228" s="34"/>
      <c r="AT228" s="19" t="s">
        <v>231</v>
      </c>
      <c r="AU228" s="19" t="s">
        <v>88</v>
      </c>
    </row>
    <row r="229" spans="2:51" s="12" customFormat="1" ht="12">
      <c r="B229" s="158"/>
      <c r="D229" s="153" t="s">
        <v>137</v>
      </c>
      <c r="E229" s="159" t="s">
        <v>1</v>
      </c>
      <c r="F229" s="160" t="s">
        <v>362</v>
      </c>
      <c r="H229" s="161">
        <v>661.995</v>
      </c>
      <c r="I229" s="162"/>
      <c r="L229" s="158"/>
      <c r="M229" s="163"/>
      <c r="N229" s="164"/>
      <c r="O229" s="164"/>
      <c r="P229" s="164"/>
      <c r="Q229" s="164"/>
      <c r="R229" s="164"/>
      <c r="S229" s="164"/>
      <c r="T229" s="165"/>
      <c r="AT229" s="159" t="s">
        <v>137</v>
      </c>
      <c r="AU229" s="159" t="s">
        <v>88</v>
      </c>
      <c r="AV229" s="12" t="s">
        <v>88</v>
      </c>
      <c r="AW229" s="12" t="s">
        <v>34</v>
      </c>
      <c r="AX229" s="12" t="s">
        <v>86</v>
      </c>
      <c r="AY229" s="159" t="s">
        <v>128</v>
      </c>
    </row>
    <row r="230" spans="1:65" s="2" customFormat="1" ht="21.75" customHeight="1">
      <c r="A230" s="34"/>
      <c r="B230" s="139"/>
      <c r="C230" s="140" t="s">
        <v>363</v>
      </c>
      <c r="D230" s="140" t="s">
        <v>129</v>
      </c>
      <c r="E230" s="141" t="s">
        <v>364</v>
      </c>
      <c r="F230" s="142" t="s">
        <v>365</v>
      </c>
      <c r="G230" s="143" t="s">
        <v>227</v>
      </c>
      <c r="H230" s="144">
        <v>1323.99</v>
      </c>
      <c r="I230" s="145"/>
      <c r="J230" s="146">
        <f>ROUND(I230*H230,2)</f>
        <v>0</v>
      </c>
      <c r="K230" s="142" t="s">
        <v>133</v>
      </c>
      <c r="L230" s="35"/>
      <c r="M230" s="147" t="s">
        <v>1</v>
      </c>
      <c r="N230" s="148" t="s">
        <v>43</v>
      </c>
      <c r="O230" s="60"/>
      <c r="P230" s="149">
        <f>O230*H230</f>
        <v>0</v>
      </c>
      <c r="Q230" s="149">
        <v>0</v>
      </c>
      <c r="R230" s="149">
        <f>Q230*H230</f>
        <v>0</v>
      </c>
      <c r="S230" s="149">
        <v>0</v>
      </c>
      <c r="T230" s="150">
        <f>S230*H230</f>
        <v>0</v>
      </c>
      <c r="U230" s="34"/>
      <c r="V230" s="34"/>
      <c r="W230" s="34"/>
      <c r="X230" s="34"/>
      <c r="Y230" s="34"/>
      <c r="Z230" s="34"/>
      <c r="AA230" s="34"/>
      <c r="AB230" s="34"/>
      <c r="AC230" s="34"/>
      <c r="AD230" s="34"/>
      <c r="AE230" s="34"/>
      <c r="AR230" s="151" t="s">
        <v>127</v>
      </c>
      <c r="AT230" s="151" t="s">
        <v>129</v>
      </c>
      <c r="AU230" s="151" t="s">
        <v>88</v>
      </c>
      <c r="AY230" s="19" t="s">
        <v>128</v>
      </c>
      <c r="BE230" s="152">
        <f>IF(N230="základní",J230,0)</f>
        <v>0</v>
      </c>
      <c r="BF230" s="152">
        <f>IF(N230="snížená",J230,0)</f>
        <v>0</v>
      </c>
      <c r="BG230" s="152">
        <f>IF(N230="zákl. přenesená",J230,0)</f>
        <v>0</v>
      </c>
      <c r="BH230" s="152">
        <f>IF(N230="sníž. přenesená",J230,0)</f>
        <v>0</v>
      </c>
      <c r="BI230" s="152">
        <f>IF(N230="nulová",J230,0)</f>
        <v>0</v>
      </c>
      <c r="BJ230" s="19" t="s">
        <v>86</v>
      </c>
      <c r="BK230" s="152">
        <f>ROUND(I230*H230,2)</f>
        <v>0</v>
      </c>
      <c r="BL230" s="19" t="s">
        <v>127</v>
      </c>
      <c r="BM230" s="151" t="s">
        <v>366</v>
      </c>
    </row>
    <row r="231" spans="1:47" s="2" customFormat="1" ht="12">
      <c r="A231" s="34"/>
      <c r="B231" s="35"/>
      <c r="C231" s="34"/>
      <c r="D231" s="153" t="s">
        <v>136</v>
      </c>
      <c r="E231" s="34"/>
      <c r="F231" s="154" t="s">
        <v>367</v>
      </c>
      <c r="G231" s="34"/>
      <c r="H231" s="34"/>
      <c r="I231" s="155"/>
      <c r="J231" s="34"/>
      <c r="K231" s="34"/>
      <c r="L231" s="35"/>
      <c r="M231" s="156"/>
      <c r="N231" s="157"/>
      <c r="O231" s="60"/>
      <c r="P231" s="60"/>
      <c r="Q231" s="60"/>
      <c r="R231" s="60"/>
      <c r="S231" s="60"/>
      <c r="T231" s="61"/>
      <c r="U231" s="34"/>
      <c r="V231" s="34"/>
      <c r="W231" s="34"/>
      <c r="X231" s="34"/>
      <c r="Y231" s="34"/>
      <c r="Z231" s="34"/>
      <c r="AA231" s="34"/>
      <c r="AB231" s="34"/>
      <c r="AC231" s="34"/>
      <c r="AD231" s="34"/>
      <c r="AE231" s="34"/>
      <c r="AT231" s="19" t="s">
        <v>136</v>
      </c>
      <c r="AU231" s="19" t="s">
        <v>88</v>
      </c>
    </row>
    <row r="232" spans="2:51" s="12" customFormat="1" ht="12">
      <c r="B232" s="158"/>
      <c r="D232" s="153" t="s">
        <v>137</v>
      </c>
      <c r="E232" s="159" t="s">
        <v>1</v>
      </c>
      <c r="F232" s="160" t="s">
        <v>368</v>
      </c>
      <c r="H232" s="161">
        <v>583.87</v>
      </c>
      <c r="I232" s="162"/>
      <c r="L232" s="158"/>
      <c r="M232" s="163"/>
      <c r="N232" s="164"/>
      <c r="O232" s="164"/>
      <c r="P232" s="164"/>
      <c r="Q232" s="164"/>
      <c r="R232" s="164"/>
      <c r="S232" s="164"/>
      <c r="T232" s="165"/>
      <c r="AT232" s="159" t="s">
        <v>137</v>
      </c>
      <c r="AU232" s="159" t="s">
        <v>88</v>
      </c>
      <c r="AV232" s="12" t="s">
        <v>88</v>
      </c>
      <c r="AW232" s="12" t="s">
        <v>34</v>
      </c>
      <c r="AX232" s="12" t="s">
        <v>78</v>
      </c>
      <c r="AY232" s="159" t="s">
        <v>128</v>
      </c>
    </row>
    <row r="233" spans="2:51" s="12" customFormat="1" ht="12">
      <c r="B233" s="158"/>
      <c r="D233" s="153" t="s">
        <v>137</v>
      </c>
      <c r="E233" s="159" t="s">
        <v>1</v>
      </c>
      <c r="F233" s="160" t="s">
        <v>369</v>
      </c>
      <c r="H233" s="161">
        <v>740.12</v>
      </c>
      <c r="I233" s="162"/>
      <c r="L233" s="158"/>
      <c r="M233" s="163"/>
      <c r="N233" s="164"/>
      <c r="O233" s="164"/>
      <c r="P233" s="164"/>
      <c r="Q233" s="164"/>
      <c r="R233" s="164"/>
      <c r="S233" s="164"/>
      <c r="T233" s="165"/>
      <c r="AT233" s="159" t="s">
        <v>137</v>
      </c>
      <c r="AU233" s="159" t="s">
        <v>88</v>
      </c>
      <c r="AV233" s="12" t="s">
        <v>88</v>
      </c>
      <c r="AW233" s="12" t="s">
        <v>34</v>
      </c>
      <c r="AX233" s="12" t="s">
        <v>78</v>
      </c>
      <c r="AY233" s="159" t="s">
        <v>128</v>
      </c>
    </row>
    <row r="234" spans="2:51" s="15" customFormat="1" ht="12">
      <c r="B234" s="183"/>
      <c r="D234" s="153" t="s">
        <v>137</v>
      </c>
      <c r="E234" s="184" t="s">
        <v>1</v>
      </c>
      <c r="F234" s="185" t="s">
        <v>235</v>
      </c>
      <c r="H234" s="186">
        <v>1323.99</v>
      </c>
      <c r="I234" s="187"/>
      <c r="L234" s="183"/>
      <c r="M234" s="188"/>
      <c r="N234" s="189"/>
      <c r="O234" s="189"/>
      <c r="P234" s="189"/>
      <c r="Q234" s="189"/>
      <c r="R234" s="189"/>
      <c r="S234" s="189"/>
      <c r="T234" s="190"/>
      <c r="AT234" s="184" t="s">
        <v>137</v>
      </c>
      <c r="AU234" s="184" t="s">
        <v>88</v>
      </c>
      <c r="AV234" s="15" t="s">
        <v>127</v>
      </c>
      <c r="AW234" s="15" t="s">
        <v>34</v>
      </c>
      <c r="AX234" s="15" t="s">
        <v>86</v>
      </c>
      <c r="AY234" s="184" t="s">
        <v>128</v>
      </c>
    </row>
    <row r="235" spans="1:65" s="2" customFormat="1" ht="21.75" customHeight="1">
      <c r="A235" s="34"/>
      <c r="B235" s="139"/>
      <c r="C235" s="140" t="s">
        <v>370</v>
      </c>
      <c r="D235" s="140" t="s">
        <v>129</v>
      </c>
      <c r="E235" s="141" t="s">
        <v>371</v>
      </c>
      <c r="F235" s="142" t="s">
        <v>372</v>
      </c>
      <c r="G235" s="143" t="s">
        <v>227</v>
      </c>
      <c r="H235" s="144">
        <v>89.44</v>
      </c>
      <c r="I235" s="145"/>
      <c r="J235" s="146">
        <f>ROUND(I235*H235,2)</f>
        <v>0</v>
      </c>
      <c r="K235" s="142" t="s">
        <v>133</v>
      </c>
      <c r="L235" s="35"/>
      <c r="M235" s="147" t="s">
        <v>1</v>
      </c>
      <c r="N235" s="148" t="s">
        <v>43</v>
      </c>
      <c r="O235" s="60"/>
      <c r="P235" s="149">
        <f>O235*H235</f>
        <v>0</v>
      </c>
      <c r="Q235" s="149">
        <v>0</v>
      </c>
      <c r="R235" s="149">
        <f>Q235*H235</f>
        <v>0</v>
      </c>
      <c r="S235" s="149">
        <v>0</v>
      </c>
      <c r="T235" s="150">
        <f>S235*H235</f>
        <v>0</v>
      </c>
      <c r="U235" s="34"/>
      <c r="V235" s="34"/>
      <c r="W235" s="34"/>
      <c r="X235" s="34"/>
      <c r="Y235" s="34"/>
      <c r="Z235" s="34"/>
      <c r="AA235" s="34"/>
      <c r="AB235" s="34"/>
      <c r="AC235" s="34"/>
      <c r="AD235" s="34"/>
      <c r="AE235" s="34"/>
      <c r="AR235" s="151" t="s">
        <v>127</v>
      </c>
      <c r="AT235" s="151" t="s">
        <v>129</v>
      </c>
      <c r="AU235" s="151" t="s">
        <v>88</v>
      </c>
      <c r="AY235" s="19" t="s">
        <v>128</v>
      </c>
      <c r="BE235" s="152">
        <f>IF(N235="základní",J235,0)</f>
        <v>0</v>
      </c>
      <c r="BF235" s="152">
        <f>IF(N235="snížená",J235,0)</f>
        <v>0</v>
      </c>
      <c r="BG235" s="152">
        <f>IF(N235="zákl. přenesená",J235,0)</f>
        <v>0</v>
      </c>
      <c r="BH235" s="152">
        <f>IF(N235="sníž. přenesená",J235,0)</f>
        <v>0</v>
      </c>
      <c r="BI235" s="152">
        <f>IF(N235="nulová",J235,0)</f>
        <v>0</v>
      </c>
      <c r="BJ235" s="19" t="s">
        <v>86</v>
      </c>
      <c r="BK235" s="152">
        <f>ROUND(I235*H235,2)</f>
        <v>0</v>
      </c>
      <c r="BL235" s="19" t="s">
        <v>127</v>
      </c>
      <c r="BM235" s="151" t="s">
        <v>373</v>
      </c>
    </row>
    <row r="236" spans="1:47" s="2" customFormat="1" ht="18">
      <c r="A236" s="34"/>
      <c r="B236" s="35"/>
      <c r="C236" s="34"/>
      <c r="D236" s="153" t="s">
        <v>136</v>
      </c>
      <c r="E236" s="34"/>
      <c r="F236" s="154" t="s">
        <v>374</v>
      </c>
      <c r="G236" s="34"/>
      <c r="H236" s="34"/>
      <c r="I236" s="155"/>
      <c r="J236" s="34"/>
      <c r="K236" s="34"/>
      <c r="L236" s="35"/>
      <c r="M236" s="156"/>
      <c r="N236" s="157"/>
      <c r="O236" s="60"/>
      <c r="P236" s="60"/>
      <c r="Q236" s="60"/>
      <c r="R236" s="60"/>
      <c r="S236" s="60"/>
      <c r="T236" s="61"/>
      <c r="U236" s="34"/>
      <c r="V236" s="34"/>
      <c r="W236" s="34"/>
      <c r="X236" s="34"/>
      <c r="Y236" s="34"/>
      <c r="Z236" s="34"/>
      <c r="AA236" s="34"/>
      <c r="AB236" s="34"/>
      <c r="AC236" s="34"/>
      <c r="AD236" s="34"/>
      <c r="AE236" s="34"/>
      <c r="AT236" s="19" t="s">
        <v>136</v>
      </c>
      <c r="AU236" s="19" t="s">
        <v>88</v>
      </c>
    </row>
    <row r="237" spans="2:51" s="12" customFormat="1" ht="12">
      <c r="B237" s="158"/>
      <c r="D237" s="153" t="s">
        <v>137</v>
      </c>
      <c r="E237" s="159" t="s">
        <v>1</v>
      </c>
      <c r="F237" s="160" t="s">
        <v>375</v>
      </c>
      <c r="H237" s="161">
        <v>89.44</v>
      </c>
      <c r="I237" s="162"/>
      <c r="L237" s="158"/>
      <c r="M237" s="163"/>
      <c r="N237" s="164"/>
      <c r="O237" s="164"/>
      <c r="P237" s="164"/>
      <c r="Q237" s="164"/>
      <c r="R237" s="164"/>
      <c r="S237" s="164"/>
      <c r="T237" s="165"/>
      <c r="AT237" s="159" t="s">
        <v>137</v>
      </c>
      <c r="AU237" s="159" t="s">
        <v>88</v>
      </c>
      <c r="AV237" s="12" t="s">
        <v>88</v>
      </c>
      <c r="AW237" s="12" t="s">
        <v>34</v>
      </c>
      <c r="AX237" s="12" t="s">
        <v>86</v>
      </c>
      <c r="AY237" s="159" t="s">
        <v>128</v>
      </c>
    </row>
    <row r="238" spans="1:65" s="2" customFormat="1" ht="21.75" customHeight="1">
      <c r="A238" s="34"/>
      <c r="B238" s="139"/>
      <c r="C238" s="140" t="s">
        <v>376</v>
      </c>
      <c r="D238" s="140" t="s">
        <v>129</v>
      </c>
      <c r="E238" s="141" t="s">
        <v>377</v>
      </c>
      <c r="F238" s="142" t="s">
        <v>378</v>
      </c>
      <c r="G238" s="143" t="s">
        <v>227</v>
      </c>
      <c r="H238" s="144">
        <v>37.584</v>
      </c>
      <c r="I238" s="145"/>
      <c r="J238" s="146">
        <f>ROUND(I238*H238,2)</f>
        <v>0</v>
      </c>
      <c r="K238" s="142" t="s">
        <v>133</v>
      </c>
      <c r="L238" s="35"/>
      <c r="M238" s="147" t="s">
        <v>1</v>
      </c>
      <c r="N238" s="148" t="s">
        <v>43</v>
      </c>
      <c r="O238" s="60"/>
      <c r="P238" s="149">
        <f>O238*H238</f>
        <v>0</v>
      </c>
      <c r="Q238" s="149">
        <v>0</v>
      </c>
      <c r="R238" s="149">
        <f>Q238*H238</f>
        <v>0</v>
      </c>
      <c r="S238" s="149">
        <v>0</v>
      </c>
      <c r="T238" s="150">
        <f>S238*H238</f>
        <v>0</v>
      </c>
      <c r="U238" s="34"/>
      <c r="V238" s="34"/>
      <c r="W238" s="34"/>
      <c r="X238" s="34"/>
      <c r="Y238" s="34"/>
      <c r="Z238" s="34"/>
      <c r="AA238" s="34"/>
      <c r="AB238" s="34"/>
      <c r="AC238" s="34"/>
      <c r="AD238" s="34"/>
      <c r="AE238" s="34"/>
      <c r="AR238" s="151" t="s">
        <v>127</v>
      </c>
      <c r="AT238" s="151" t="s">
        <v>129</v>
      </c>
      <c r="AU238" s="151" t="s">
        <v>88</v>
      </c>
      <c r="AY238" s="19" t="s">
        <v>128</v>
      </c>
      <c r="BE238" s="152">
        <f>IF(N238="základní",J238,0)</f>
        <v>0</v>
      </c>
      <c r="BF238" s="152">
        <f>IF(N238="snížená",J238,0)</f>
        <v>0</v>
      </c>
      <c r="BG238" s="152">
        <f>IF(N238="zákl. přenesená",J238,0)</f>
        <v>0</v>
      </c>
      <c r="BH238" s="152">
        <f>IF(N238="sníž. přenesená",J238,0)</f>
        <v>0</v>
      </c>
      <c r="BI238" s="152">
        <f>IF(N238="nulová",J238,0)</f>
        <v>0</v>
      </c>
      <c r="BJ238" s="19" t="s">
        <v>86</v>
      </c>
      <c r="BK238" s="152">
        <f>ROUND(I238*H238,2)</f>
        <v>0</v>
      </c>
      <c r="BL238" s="19" t="s">
        <v>127</v>
      </c>
      <c r="BM238" s="151" t="s">
        <v>379</v>
      </c>
    </row>
    <row r="239" spans="1:47" s="2" customFormat="1" ht="18">
      <c r="A239" s="34"/>
      <c r="B239" s="35"/>
      <c r="C239" s="34"/>
      <c r="D239" s="153" t="s">
        <v>136</v>
      </c>
      <c r="E239" s="34"/>
      <c r="F239" s="154" t="s">
        <v>380</v>
      </c>
      <c r="G239" s="34"/>
      <c r="H239" s="34"/>
      <c r="I239" s="155"/>
      <c r="J239" s="34"/>
      <c r="K239" s="34"/>
      <c r="L239" s="35"/>
      <c r="M239" s="156"/>
      <c r="N239" s="157"/>
      <c r="O239" s="60"/>
      <c r="P239" s="60"/>
      <c r="Q239" s="60"/>
      <c r="R239" s="60"/>
      <c r="S239" s="60"/>
      <c r="T239" s="61"/>
      <c r="U239" s="34"/>
      <c r="V239" s="34"/>
      <c r="W239" s="34"/>
      <c r="X239" s="34"/>
      <c r="Y239" s="34"/>
      <c r="Z239" s="34"/>
      <c r="AA239" s="34"/>
      <c r="AB239" s="34"/>
      <c r="AC239" s="34"/>
      <c r="AD239" s="34"/>
      <c r="AE239" s="34"/>
      <c r="AT239" s="19" t="s">
        <v>136</v>
      </c>
      <c r="AU239" s="19" t="s">
        <v>88</v>
      </c>
    </row>
    <row r="240" spans="2:51" s="13" customFormat="1" ht="12">
      <c r="B240" s="166"/>
      <c r="D240" s="153" t="s">
        <v>137</v>
      </c>
      <c r="E240" s="167" t="s">
        <v>1</v>
      </c>
      <c r="F240" s="168" t="s">
        <v>381</v>
      </c>
      <c r="H240" s="167" t="s">
        <v>1</v>
      </c>
      <c r="I240" s="169"/>
      <c r="L240" s="166"/>
      <c r="M240" s="170"/>
      <c r="N240" s="171"/>
      <c r="O240" s="171"/>
      <c r="P240" s="171"/>
      <c r="Q240" s="171"/>
      <c r="R240" s="171"/>
      <c r="S240" s="171"/>
      <c r="T240" s="172"/>
      <c r="AT240" s="167" t="s">
        <v>137</v>
      </c>
      <c r="AU240" s="167" t="s">
        <v>88</v>
      </c>
      <c r="AV240" s="13" t="s">
        <v>86</v>
      </c>
      <c r="AW240" s="13" t="s">
        <v>34</v>
      </c>
      <c r="AX240" s="13" t="s">
        <v>78</v>
      </c>
      <c r="AY240" s="167" t="s">
        <v>128</v>
      </c>
    </row>
    <row r="241" spans="2:51" s="13" customFormat="1" ht="12">
      <c r="B241" s="166"/>
      <c r="D241" s="153" t="s">
        <v>137</v>
      </c>
      <c r="E241" s="167" t="s">
        <v>1</v>
      </c>
      <c r="F241" s="168" t="s">
        <v>382</v>
      </c>
      <c r="H241" s="167" t="s">
        <v>1</v>
      </c>
      <c r="I241" s="169"/>
      <c r="L241" s="166"/>
      <c r="M241" s="170"/>
      <c r="N241" s="171"/>
      <c r="O241" s="171"/>
      <c r="P241" s="171"/>
      <c r="Q241" s="171"/>
      <c r="R241" s="171"/>
      <c r="S241" s="171"/>
      <c r="T241" s="172"/>
      <c r="AT241" s="167" t="s">
        <v>137</v>
      </c>
      <c r="AU241" s="167" t="s">
        <v>88</v>
      </c>
      <c r="AV241" s="13" t="s">
        <v>86</v>
      </c>
      <c r="AW241" s="13" t="s">
        <v>34</v>
      </c>
      <c r="AX241" s="13" t="s">
        <v>78</v>
      </c>
      <c r="AY241" s="167" t="s">
        <v>128</v>
      </c>
    </row>
    <row r="242" spans="2:51" s="12" customFormat="1" ht="12">
      <c r="B242" s="158"/>
      <c r="D242" s="153" t="s">
        <v>137</v>
      </c>
      <c r="E242" s="159" t="s">
        <v>1</v>
      </c>
      <c r="F242" s="160" t="s">
        <v>383</v>
      </c>
      <c r="H242" s="161">
        <v>37.584</v>
      </c>
      <c r="I242" s="162"/>
      <c r="L242" s="158"/>
      <c r="M242" s="163"/>
      <c r="N242" s="164"/>
      <c r="O242" s="164"/>
      <c r="P242" s="164"/>
      <c r="Q242" s="164"/>
      <c r="R242" s="164"/>
      <c r="S242" s="164"/>
      <c r="T242" s="165"/>
      <c r="AT242" s="159" t="s">
        <v>137</v>
      </c>
      <c r="AU242" s="159" t="s">
        <v>88</v>
      </c>
      <c r="AV242" s="12" t="s">
        <v>88</v>
      </c>
      <c r="AW242" s="12" t="s">
        <v>34</v>
      </c>
      <c r="AX242" s="12" t="s">
        <v>86</v>
      </c>
      <c r="AY242" s="159" t="s">
        <v>128</v>
      </c>
    </row>
    <row r="243" spans="1:65" s="2" customFormat="1" ht="21.75" customHeight="1">
      <c r="A243" s="34"/>
      <c r="B243" s="139"/>
      <c r="C243" s="140" t="s">
        <v>384</v>
      </c>
      <c r="D243" s="140" t="s">
        <v>129</v>
      </c>
      <c r="E243" s="141" t="s">
        <v>385</v>
      </c>
      <c r="F243" s="142" t="s">
        <v>386</v>
      </c>
      <c r="G243" s="143" t="s">
        <v>227</v>
      </c>
      <c r="H243" s="144">
        <v>37.584</v>
      </c>
      <c r="I243" s="145"/>
      <c r="J243" s="146">
        <f>ROUND(I243*H243,2)</f>
        <v>0</v>
      </c>
      <c r="K243" s="142" t="s">
        <v>133</v>
      </c>
      <c r="L243" s="35"/>
      <c r="M243" s="147" t="s">
        <v>1</v>
      </c>
      <c r="N243" s="148" t="s">
        <v>43</v>
      </c>
      <c r="O243" s="60"/>
      <c r="P243" s="149">
        <f>O243*H243</f>
        <v>0</v>
      </c>
      <c r="Q243" s="149">
        <v>0</v>
      </c>
      <c r="R243" s="149">
        <f>Q243*H243</f>
        <v>0</v>
      </c>
      <c r="S243" s="149">
        <v>0</v>
      </c>
      <c r="T243" s="150">
        <f>S243*H243</f>
        <v>0</v>
      </c>
      <c r="U243" s="34"/>
      <c r="V243" s="34"/>
      <c r="W243" s="34"/>
      <c r="X243" s="34"/>
      <c r="Y243" s="34"/>
      <c r="Z243" s="34"/>
      <c r="AA243" s="34"/>
      <c r="AB243" s="34"/>
      <c r="AC243" s="34"/>
      <c r="AD243" s="34"/>
      <c r="AE243" s="34"/>
      <c r="AR243" s="151" t="s">
        <v>127</v>
      </c>
      <c r="AT243" s="151" t="s">
        <v>129</v>
      </c>
      <c r="AU243" s="151" t="s">
        <v>88</v>
      </c>
      <c r="AY243" s="19" t="s">
        <v>128</v>
      </c>
      <c r="BE243" s="152">
        <f>IF(N243="základní",J243,0)</f>
        <v>0</v>
      </c>
      <c r="BF243" s="152">
        <f>IF(N243="snížená",J243,0)</f>
        <v>0</v>
      </c>
      <c r="BG243" s="152">
        <f>IF(N243="zákl. přenesená",J243,0)</f>
        <v>0</v>
      </c>
      <c r="BH243" s="152">
        <f>IF(N243="sníž. přenesená",J243,0)</f>
        <v>0</v>
      </c>
      <c r="BI243" s="152">
        <f>IF(N243="nulová",J243,0)</f>
        <v>0</v>
      </c>
      <c r="BJ243" s="19" t="s">
        <v>86</v>
      </c>
      <c r="BK243" s="152">
        <f>ROUND(I243*H243,2)</f>
        <v>0</v>
      </c>
      <c r="BL243" s="19" t="s">
        <v>127</v>
      </c>
      <c r="BM243" s="151" t="s">
        <v>387</v>
      </c>
    </row>
    <row r="244" spans="1:47" s="2" customFormat="1" ht="18">
      <c r="A244" s="34"/>
      <c r="B244" s="35"/>
      <c r="C244" s="34"/>
      <c r="D244" s="153" t="s">
        <v>136</v>
      </c>
      <c r="E244" s="34"/>
      <c r="F244" s="154" t="s">
        <v>388</v>
      </c>
      <c r="G244" s="34"/>
      <c r="H244" s="34"/>
      <c r="I244" s="155"/>
      <c r="J244" s="34"/>
      <c r="K244" s="34"/>
      <c r="L244" s="35"/>
      <c r="M244" s="156"/>
      <c r="N244" s="157"/>
      <c r="O244" s="60"/>
      <c r="P244" s="60"/>
      <c r="Q244" s="60"/>
      <c r="R244" s="60"/>
      <c r="S244" s="60"/>
      <c r="T244" s="61"/>
      <c r="U244" s="34"/>
      <c r="V244" s="34"/>
      <c r="W244" s="34"/>
      <c r="X244" s="34"/>
      <c r="Y244" s="34"/>
      <c r="Z244" s="34"/>
      <c r="AA244" s="34"/>
      <c r="AB244" s="34"/>
      <c r="AC244" s="34"/>
      <c r="AD244" s="34"/>
      <c r="AE244" s="34"/>
      <c r="AT244" s="19" t="s">
        <v>136</v>
      </c>
      <c r="AU244" s="19" t="s">
        <v>88</v>
      </c>
    </row>
    <row r="245" spans="2:51" s="13" customFormat="1" ht="12">
      <c r="B245" s="166"/>
      <c r="D245" s="153" t="s">
        <v>137</v>
      </c>
      <c r="E245" s="167" t="s">
        <v>1</v>
      </c>
      <c r="F245" s="168" t="s">
        <v>381</v>
      </c>
      <c r="H245" s="167" t="s">
        <v>1</v>
      </c>
      <c r="I245" s="169"/>
      <c r="L245" s="166"/>
      <c r="M245" s="170"/>
      <c r="N245" s="171"/>
      <c r="O245" s="171"/>
      <c r="P245" s="171"/>
      <c r="Q245" s="171"/>
      <c r="R245" s="171"/>
      <c r="S245" s="171"/>
      <c r="T245" s="172"/>
      <c r="AT245" s="167" t="s">
        <v>137</v>
      </c>
      <c r="AU245" s="167" t="s">
        <v>88</v>
      </c>
      <c r="AV245" s="13" t="s">
        <v>86</v>
      </c>
      <c r="AW245" s="13" t="s">
        <v>34</v>
      </c>
      <c r="AX245" s="13" t="s">
        <v>78</v>
      </c>
      <c r="AY245" s="167" t="s">
        <v>128</v>
      </c>
    </row>
    <row r="246" spans="2:51" s="13" customFormat="1" ht="12">
      <c r="B246" s="166"/>
      <c r="D246" s="153" t="s">
        <v>137</v>
      </c>
      <c r="E246" s="167" t="s">
        <v>1</v>
      </c>
      <c r="F246" s="168" t="s">
        <v>382</v>
      </c>
      <c r="H246" s="167" t="s">
        <v>1</v>
      </c>
      <c r="I246" s="169"/>
      <c r="L246" s="166"/>
      <c r="M246" s="170"/>
      <c r="N246" s="171"/>
      <c r="O246" s="171"/>
      <c r="P246" s="171"/>
      <c r="Q246" s="171"/>
      <c r="R246" s="171"/>
      <c r="S246" s="171"/>
      <c r="T246" s="172"/>
      <c r="AT246" s="167" t="s">
        <v>137</v>
      </c>
      <c r="AU246" s="167" t="s">
        <v>88</v>
      </c>
      <c r="AV246" s="13" t="s">
        <v>86</v>
      </c>
      <c r="AW246" s="13" t="s">
        <v>34</v>
      </c>
      <c r="AX246" s="13" t="s">
        <v>78</v>
      </c>
      <c r="AY246" s="167" t="s">
        <v>128</v>
      </c>
    </row>
    <row r="247" spans="2:51" s="12" customFormat="1" ht="12">
      <c r="B247" s="158"/>
      <c r="D247" s="153" t="s">
        <v>137</v>
      </c>
      <c r="E247" s="159" t="s">
        <v>1</v>
      </c>
      <c r="F247" s="160" t="s">
        <v>383</v>
      </c>
      <c r="H247" s="161">
        <v>37.584</v>
      </c>
      <c r="I247" s="162"/>
      <c r="L247" s="158"/>
      <c r="M247" s="163"/>
      <c r="N247" s="164"/>
      <c r="O247" s="164"/>
      <c r="P247" s="164"/>
      <c r="Q247" s="164"/>
      <c r="R247" s="164"/>
      <c r="S247" s="164"/>
      <c r="T247" s="165"/>
      <c r="AT247" s="159" t="s">
        <v>137</v>
      </c>
      <c r="AU247" s="159" t="s">
        <v>88</v>
      </c>
      <c r="AV247" s="12" t="s">
        <v>88</v>
      </c>
      <c r="AW247" s="12" t="s">
        <v>34</v>
      </c>
      <c r="AX247" s="12" t="s">
        <v>86</v>
      </c>
      <c r="AY247" s="159" t="s">
        <v>128</v>
      </c>
    </row>
    <row r="248" spans="1:65" s="2" customFormat="1" ht="16.5" customHeight="1">
      <c r="A248" s="34"/>
      <c r="B248" s="139"/>
      <c r="C248" s="140" t="s">
        <v>389</v>
      </c>
      <c r="D248" s="140" t="s">
        <v>129</v>
      </c>
      <c r="E248" s="141" t="s">
        <v>390</v>
      </c>
      <c r="F248" s="142" t="s">
        <v>391</v>
      </c>
      <c r="G248" s="143" t="s">
        <v>227</v>
      </c>
      <c r="H248" s="144">
        <v>17.856</v>
      </c>
      <c r="I248" s="145"/>
      <c r="J248" s="146">
        <f>ROUND(I248*H248,2)</f>
        <v>0</v>
      </c>
      <c r="K248" s="142" t="s">
        <v>133</v>
      </c>
      <c r="L248" s="35"/>
      <c r="M248" s="147" t="s">
        <v>1</v>
      </c>
      <c r="N248" s="148" t="s">
        <v>43</v>
      </c>
      <c r="O248" s="60"/>
      <c r="P248" s="149">
        <f>O248*H248</f>
        <v>0</v>
      </c>
      <c r="Q248" s="149">
        <v>0</v>
      </c>
      <c r="R248" s="149">
        <f>Q248*H248</f>
        <v>0</v>
      </c>
      <c r="S248" s="149">
        <v>0</v>
      </c>
      <c r="T248" s="150">
        <f>S248*H248</f>
        <v>0</v>
      </c>
      <c r="U248" s="34"/>
      <c r="V248" s="34"/>
      <c r="W248" s="34"/>
      <c r="X248" s="34"/>
      <c r="Y248" s="34"/>
      <c r="Z248" s="34"/>
      <c r="AA248" s="34"/>
      <c r="AB248" s="34"/>
      <c r="AC248" s="34"/>
      <c r="AD248" s="34"/>
      <c r="AE248" s="34"/>
      <c r="AR248" s="151" t="s">
        <v>127</v>
      </c>
      <c r="AT248" s="151" t="s">
        <v>129</v>
      </c>
      <c r="AU248" s="151" t="s">
        <v>88</v>
      </c>
      <c r="AY248" s="19" t="s">
        <v>128</v>
      </c>
      <c r="BE248" s="152">
        <f>IF(N248="základní",J248,0)</f>
        <v>0</v>
      </c>
      <c r="BF248" s="152">
        <f>IF(N248="snížená",J248,0)</f>
        <v>0</v>
      </c>
      <c r="BG248" s="152">
        <f>IF(N248="zákl. přenesená",J248,0)</f>
        <v>0</v>
      </c>
      <c r="BH248" s="152">
        <f>IF(N248="sníž. přenesená",J248,0)</f>
        <v>0</v>
      </c>
      <c r="BI248" s="152">
        <f>IF(N248="nulová",J248,0)</f>
        <v>0</v>
      </c>
      <c r="BJ248" s="19" t="s">
        <v>86</v>
      </c>
      <c r="BK248" s="152">
        <f>ROUND(I248*H248,2)</f>
        <v>0</v>
      </c>
      <c r="BL248" s="19" t="s">
        <v>127</v>
      </c>
      <c r="BM248" s="151" t="s">
        <v>392</v>
      </c>
    </row>
    <row r="249" spans="1:47" s="2" customFormat="1" ht="12">
      <c r="A249" s="34"/>
      <c r="B249" s="35"/>
      <c r="C249" s="34"/>
      <c r="D249" s="153" t="s">
        <v>136</v>
      </c>
      <c r="E249" s="34"/>
      <c r="F249" s="154" t="s">
        <v>393</v>
      </c>
      <c r="G249" s="34"/>
      <c r="H249" s="34"/>
      <c r="I249" s="155"/>
      <c r="J249" s="34"/>
      <c r="K249" s="34"/>
      <c r="L249" s="35"/>
      <c r="M249" s="156"/>
      <c r="N249" s="157"/>
      <c r="O249" s="60"/>
      <c r="P249" s="60"/>
      <c r="Q249" s="60"/>
      <c r="R249" s="60"/>
      <c r="S249" s="60"/>
      <c r="T249" s="61"/>
      <c r="U249" s="34"/>
      <c r="V249" s="34"/>
      <c r="W249" s="34"/>
      <c r="X249" s="34"/>
      <c r="Y249" s="34"/>
      <c r="Z249" s="34"/>
      <c r="AA249" s="34"/>
      <c r="AB249" s="34"/>
      <c r="AC249" s="34"/>
      <c r="AD249" s="34"/>
      <c r="AE249" s="34"/>
      <c r="AT249" s="19" t="s">
        <v>136</v>
      </c>
      <c r="AU249" s="19" t="s">
        <v>88</v>
      </c>
    </row>
    <row r="250" spans="2:51" s="13" customFormat="1" ht="12">
      <c r="B250" s="166"/>
      <c r="D250" s="153" t="s">
        <v>137</v>
      </c>
      <c r="E250" s="167" t="s">
        <v>1</v>
      </c>
      <c r="F250" s="168" t="s">
        <v>394</v>
      </c>
      <c r="H250" s="167" t="s">
        <v>1</v>
      </c>
      <c r="I250" s="169"/>
      <c r="L250" s="166"/>
      <c r="M250" s="170"/>
      <c r="N250" s="171"/>
      <c r="O250" s="171"/>
      <c r="P250" s="171"/>
      <c r="Q250" s="171"/>
      <c r="R250" s="171"/>
      <c r="S250" s="171"/>
      <c r="T250" s="172"/>
      <c r="AT250" s="167" t="s">
        <v>137</v>
      </c>
      <c r="AU250" s="167" t="s">
        <v>88</v>
      </c>
      <c r="AV250" s="13" t="s">
        <v>86</v>
      </c>
      <c r="AW250" s="13" t="s">
        <v>34</v>
      </c>
      <c r="AX250" s="13" t="s">
        <v>78</v>
      </c>
      <c r="AY250" s="167" t="s">
        <v>128</v>
      </c>
    </row>
    <row r="251" spans="2:51" s="12" customFormat="1" ht="12">
      <c r="B251" s="158"/>
      <c r="D251" s="153" t="s">
        <v>137</v>
      </c>
      <c r="E251" s="159" t="s">
        <v>1</v>
      </c>
      <c r="F251" s="160" t="s">
        <v>395</v>
      </c>
      <c r="H251" s="161">
        <v>16.128</v>
      </c>
      <c r="I251" s="162"/>
      <c r="L251" s="158"/>
      <c r="M251" s="163"/>
      <c r="N251" s="164"/>
      <c r="O251" s="164"/>
      <c r="P251" s="164"/>
      <c r="Q251" s="164"/>
      <c r="R251" s="164"/>
      <c r="S251" s="164"/>
      <c r="T251" s="165"/>
      <c r="AT251" s="159" t="s">
        <v>137</v>
      </c>
      <c r="AU251" s="159" t="s">
        <v>88</v>
      </c>
      <c r="AV251" s="12" t="s">
        <v>88</v>
      </c>
      <c r="AW251" s="12" t="s">
        <v>34</v>
      </c>
      <c r="AX251" s="12" t="s">
        <v>78</v>
      </c>
      <c r="AY251" s="159" t="s">
        <v>128</v>
      </c>
    </row>
    <row r="252" spans="2:51" s="12" customFormat="1" ht="12">
      <c r="B252" s="158"/>
      <c r="D252" s="153" t="s">
        <v>137</v>
      </c>
      <c r="E252" s="159" t="s">
        <v>1</v>
      </c>
      <c r="F252" s="160" t="s">
        <v>396</v>
      </c>
      <c r="H252" s="161">
        <v>1.728</v>
      </c>
      <c r="I252" s="162"/>
      <c r="L252" s="158"/>
      <c r="M252" s="163"/>
      <c r="N252" s="164"/>
      <c r="O252" s="164"/>
      <c r="P252" s="164"/>
      <c r="Q252" s="164"/>
      <c r="R252" s="164"/>
      <c r="S252" s="164"/>
      <c r="T252" s="165"/>
      <c r="AT252" s="159" t="s">
        <v>137</v>
      </c>
      <c r="AU252" s="159" t="s">
        <v>88</v>
      </c>
      <c r="AV252" s="12" t="s">
        <v>88</v>
      </c>
      <c r="AW252" s="12" t="s">
        <v>34</v>
      </c>
      <c r="AX252" s="12" t="s">
        <v>78</v>
      </c>
      <c r="AY252" s="159" t="s">
        <v>128</v>
      </c>
    </row>
    <row r="253" spans="2:51" s="15" customFormat="1" ht="12">
      <c r="B253" s="183"/>
      <c r="D253" s="153" t="s">
        <v>137</v>
      </c>
      <c r="E253" s="184" t="s">
        <v>1</v>
      </c>
      <c r="F253" s="185" t="s">
        <v>235</v>
      </c>
      <c r="H253" s="186">
        <v>17.856</v>
      </c>
      <c r="I253" s="187"/>
      <c r="L253" s="183"/>
      <c r="M253" s="188"/>
      <c r="N253" s="189"/>
      <c r="O253" s="189"/>
      <c r="P253" s="189"/>
      <c r="Q253" s="189"/>
      <c r="R253" s="189"/>
      <c r="S253" s="189"/>
      <c r="T253" s="190"/>
      <c r="AT253" s="184" t="s">
        <v>137</v>
      </c>
      <c r="AU253" s="184" t="s">
        <v>88</v>
      </c>
      <c r="AV253" s="15" t="s">
        <v>127</v>
      </c>
      <c r="AW253" s="15" t="s">
        <v>34</v>
      </c>
      <c r="AX253" s="15" t="s">
        <v>86</v>
      </c>
      <c r="AY253" s="184" t="s">
        <v>128</v>
      </c>
    </row>
    <row r="254" spans="1:65" s="2" customFormat="1" ht="16.5" customHeight="1">
      <c r="A254" s="34"/>
      <c r="B254" s="139"/>
      <c r="C254" s="140" t="s">
        <v>397</v>
      </c>
      <c r="D254" s="140" t="s">
        <v>129</v>
      </c>
      <c r="E254" s="141" t="s">
        <v>398</v>
      </c>
      <c r="F254" s="142" t="s">
        <v>399</v>
      </c>
      <c r="G254" s="143" t="s">
        <v>227</v>
      </c>
      <c r="H254" s="144">
        <v>26.784</v>
      </c>
      <c r="I254" s="145"/>
      <c r="J254" s="146">
        <f>ROUND(I254*H254,2)</f>
        <v>0</v>
      </c>
      <c r="K254" s="142" t="s">
        <v>133</v>
      </c>
      <c r="L254" s="35"/>
      <c r="M254" s="147" t="s">
        <v>1</v>
      </c>
      <c r="N254" s="148" t="s">
        <v>43</v>
      </c>
      <c r="O254" s="60"/>
      <c r="P254" s="149">
        <f>O254*H254</f>
        <v>0</v>
      </c>
      <c r="Q254" s="149">
        <v>0</v>
      </c>
      <c r="R254" s="149">
        <f>Q254*H254</f>
        <v>0</v>
      </c>
      <c r="S254" s="149">
        <v>0</v>
      </c>
      <c r="T254" s="150">
        <f>S254*H254</f>
        <v>0</v>
      </c>
      <c r="U254" s="34"/>
      <c r="V254" s="34"/>
      <c r="W254" s="34"/>
      <c r="X254" s="34"/>
      <c r="Y254" s="34"/>
      <c r="Z254" s="34"/>
      <c r="AA254" s="34"/>
      <c r="AB254" s="34"/>
      <c r="AC254" s="34"/>
      <c r="AD254" s="34"/>
      <c r="AE254" s="34"/>
      <c r="AR254" s="151" t="s">
        <v>127</v>
      </c>
      <c r="AT254" s="151" t="s">
        <v>129</v>
      </c>
      <c r="AU254" s="151" t="s">
        <v>88</v>
      </c>
      <c r="AY254" s="19" t="s">
        <v>128</v>
      </c>
      <c r="BE254" s="152">
        <f>IF(N254="základní",J254,0)</f>
        <v>0</v>
      </c>
      <c r="BF254" s="152">
        <f>IF(N254="snížená",J254,0)</f>
        <v>0</v>
      </c>
      <c r="BG254" s="152">
        <f>IF(N254="zákl. přenesená",J254,0)</f>
        <v>0</v>
      </c>
      <c r="BH254" s="152">
        <f>IF(N254="sníž. přenesená",J254,0)</f>
        <v>0</v>
      </c>
      <c r="BI254" s="152">
        <f>IF(N254="nulová",J254,0)</f>
        <v>0</v>
      </c>
      <c r="BJ254" s="19" t="s">
        <v>86</v>
      </c>
      <c r="BK254" s="152">
        <f>ROUND(I254*H254,2)</f>
        <v>0</v>
      </c>
      <c r="BL254" s="19" t="s">
        <v>127</v>
      </c>
      <c r="BM254" s="151" t="s">
        <v>400</v>
      </c>
    </row>
    <row r="255" spans="1:47" s="2" customFormat="1" ht="12">
      <c r="A255" s="34"/>
      <c r="B255" s="35"/>
      <c r="C255" s="34"/>
      <c r="D255" s="153" t="s">
        <v>136</v>
      </c>
      <c r="E255" s="34"/>
      <c r="F255" s="154" t="s">
        <v>401</v>
      </c>
      <c r="G255" s="34"/>
      <c r="H255" s="34"/>
      <c r="I255" s="155"/>
      <c r="J255" s="34"/>
      <c r="K255" s="34"/>
      <c r="L255" s="35"/>
      <c r="M255" s="156"/>
      <c r="N255" s="157"/>
      <c r="O255" s="60"/>
      <c r="P255" s="60"/>
      <c r="Q255" s="60"/>
      <c r="R255" s="60"/>
      <c r="S255" s="60"/>
      <c r="T255" s="61"/>
      <c r="U255" s="34"/>
      <c r="V255" s="34"/>
      <c r="W255" s="34"/>
      <c r="X255" s="34"/>
      <c r="Y255" s="34"/>
      <c r="Z255" s="34"/>
      <c r="AA255" s="34"/>
      <c r="AB255" s="34"/>
      <c r="AC255" s="34"/>
      <c r="AD255" s="34"/>
      <c r="AE255" s="34"/>
      <c r="AT255" s="19" t="s">
        <v>136</v>
      </c>
      <c r="AU255" s="19" t="s">
        <v>88</v>
      </c>
    </row>
    <row r="256" spans="2:51" s="13" customFormat="1" ht="12">
      <c r="B256" s="166"/>
      <c r="D256" s="153" t="s">
        <v>137</v>
      </c>
      <c r="E256" s="167" t="s">
        <v>1</v>
      </c>
      <c r="F256" s="168" t="s">
        <v>394</v>
      </c>
      <c r="H256" s="167" t="s">
        <v>1</v>
      </c>
      <c r="I256" s="169"/>
      <c r="L256" s="166"/>
      <c r="M256" s="170"/>
      <c r="N256" s="171"/>
      <c r="O256" s="171"/>
      <c r="P256" s="171"/>
      <c r="Q256" s="171"/>
      <c r="R256" s="171"/>
      <c r="S256" s="171"/>
      <c r="T256" s="172"/>
      <c r="AT256" s="167" t="s">
        <v>137</v>
      </c>
      <c r="AU256" s="167" t="s">
        <v>88</v>
      </c>
      <c r="AV256" s="13" t="s">
        <v>86</v>
      </c>
      <c r="AW256" s="13" t="s">
        <v>34</v>
      </c>
      <c r="AX256" s="13" t="s">
        <v>78</v>
      </c>
      <c r="AY256" s="167" t="s">
        <v>128</v>
      </c>
    </row>
    <row r="257" spans="2:51" s="12" customFormat="1" ht="12">
      <c r="B257" s="158"/>
      <c r="D257" s="153" t="s">
        <v>137</v>
      </c>
      <c r="E257" s="159" t="s">
        <v>1</v>
      </c>
      <c r="F257" s="160" t="s">
        <v>402</v>
      </c>
      <c r="H257" s="161">
        <v>24.192</v>
      </c>
      <c r="I257" s="162"/>
      <c r="L257" s="158"/>
      <c r="M257" s="163"/>
      <c r="N257" s="164"/>
      <c r="O257" s="164"/>
      <c r="P257" s="164"/>
      <c r="Q257" s="164"/>
      <c r="R257" s="164"/>
      <c r="S257" s="164"/>
      <c r="T257" s="165"/>
      <c r="AT257" s="159" t="s">
        <v>137</v>
      </c>
      <c r="AU257" s="159" t="s">
        <v>88</v>
      </c>
      <c r="AV257" s="12" t="s">
        <v>88</v>
      </c>
      <c r="AW257" s="12" t="s">
        <v>34</v>
      </c>
      <c r="AX257" s="12" t="s">
        <v>78</v>
      </c>
      <c r="AY257" s="159" t="s">
        <v>128</v>
      </c>
    </row>
    <row r="258" spans="2:51" s="12" customFormat="1" ht="12">
      <c r="B258" s="158"/>
      <c r="D258" s="153" t="s">
        <v>137</v>
      </c>
      <c r="E258" s="159" t="s">
        <v>1</v>
      </c>
      <c r="F258" s="160" t="s">
        <v>403</v>
      </c>
      <c r="H258" s="161">
        <v>2.592</v>
      </c>
      <c r="I258" s="162"/>
      <c r="L258" s="158"/>
      <c r="M258" s="163"/>
      <c r="N258" s="164"/>
      <c r="O258" s="164"/>
      <c r="P258" s="164"/>
      <c r="Q258" s="164"/>
      <c r="R258" s="164"/>
      <c r="S258" s="164"/>
      <c r="T258" s="165"/>
      <c r="AT258" s="159" t="s">
        <v>137</v>
      </c>
      <c r="AU258" s="159" t="s">
        <v>88</v>
      </c>
      <c r="AV258" s="12" t="s">
        <v>88</v>
      </c>
      <c r="AW258" s="12" t="s">
        <v>34</v>
      </c>
      <c r="AX258" s="12" t="s">
        <v>78</v>
      </c>
      <c r="AY258" s="159" t="s">
        <v>128</v>
      </c>
    </row>
    <row r="259" spans="2:51" s="15" customFormat="1" ht="12">
      <c r="B259" s="183"/>
      <c r="D259" s="153" t="s">
        <v>137</v>
      </c>
      <c r="E259" s="184" t="s">
        <v>1</v>
      </c>
      <c r="F259" s="185" t="s">
        <v>235</v>
      </c>
      <c r="H259" s="186">
        <v>26.784</v>
      </c>
      <c r="I259" s="187"/>
      <c r="L259" s="183"/>
      <c r="M259" s="188"/>
      <c r="N259" s="189"/>
      <c r="O259" s="189"/>
      <c r="P259" s="189"/>
      <c r="Q259" s="189"/>
      <c r="R259" s="189"/>
      <c r="S259" s="189"/>
      <c r="T259" s="190"/>
      <c r="AT259" s="184" t="s">
        <v>137</v>
      </c>
      <c r="AU259" s="184" t="s">
        <v>88</v>
      </c>
      <c r="AV259" s="15" t="s">
        <v>127</v>
      </c>
      <c r="AW259" s="15" t="s">
        <v>34</v>
      </c>
      <c r="AX259" s="15" t="s">
        <v>86</v>
      </c>
      <c r="AY259" s="184" t="s">
        <v>128</v>
      </c>
    </row>
    <row r="260" spans="1:65" s="2" customFormat="1" ht="16.5" customHeight="1">
      <c r="A260" s="34"/>
      <c r="B260" s="139"/>
      <c r="C260" s="140" t="s">
        <v>404</v>
      </c>
      <c r="D260" s="140" t="s">
        <v>129</v>
      </c>
      <c r="E260" s="141" t="s">
        <v>405</v>
      </c>
      <c r="F260" s="142" t="s">
        <v>406</v>
      </c>
      <c r="G260" s="143" t="s">
        <v>221</v>
      </c>
      <c r="H260" s="144">
        <v>313.44</v>
      </c>
      <c r="I260" s="145"/>
      <c r="J260" s="146">
        <f>ROUND(I260*H260,2)</f>
        <v>0</v>
      </c>
      <c r="K260" s="142" t="s">
        <v>133</v>
      </c>
      <c r="L260" s="35"/>
      <c r="M260" s="147" t="s">
        <v>1</v>
      </c>
      <c r="N260" s="148" t="s">
        <v>43</v>
      </c>
      <c r="O260" s="60"/>
      <c r="P260" s="149">
        <f>O260*H260</f>
        <v>0</v>
      </c>
      <c r="Q260" s="149">
        <v>0.00084</v>
      </c>
      <c r="R260" s="149">
        <f>Q260*H260</f>
        <v>0.2632896</v>
      </c>
      <c r="S260" s="149">
        <v>0</v>
      </c>
      <c r="T260" s="150">
        <f>S260*H260</f>
        <v>0</v>
      </c>
      <c r="U260" s="34"/>
      <c r="V260" s="34"/>
      <c r="W260" s="34"/>
      <c r="X260" s="34"/>
      <c r="Y260" s="34"/>
      <c r="Z260" s="34"/>
      <c r="AA260" s="34"/>
      <c r="AB260" s="34"/>
      <c r="AC260" s="34"/>
      <c r="AD260" s="34"/>
      <c r="AE260" s="34"/>
      <c r="AR260" s="151" t="s">
        <v>127</v>
      </c>
      <c r="AT260" s="151" t="s">
        <v>129</v>
      </c>
      <c r="AU260" s="151" t="s">
        <v>88</v>
      </c>
      <c r="AY260" s="19" t="s">
        <v>128</v>
      </c>
      <c r="BE260" s="152">
        <f>IF(N260="základní",J260,0)</f>
        <v>0</v>
      </c>
      <c r="BF260" s="152">
        <f>IF(N260="snížená",J260,0)</f>
        <v>0</v>
      </c>
      <c r="BG260" s="152">
        <f>IF(N260="zákl. přenesená",J260,0)</f>
        <v>0</v>
      </c>
      <c r="BH260" s="152">
        <f>IF(N260="sníž. přenesená",J260,0)</f>
        <v>0</v>
      </c>
      <c r="BI260" s="152">
        <f>IF(N260="nulová",J260,0)</f>
        <v>0</v>
      </c>
      <c r="BJ260" s="19" t="s">
        <v>86</v>
      </c>
      <c r="BK260" s="152">
        <f>ROUND(I260*H260,2)</f>
        <v>0</v>
      </c>
      <c r="BL260" s="19" t="s">
        <v>127</v>
      </c>
      <c r="BM260" s="151" t="s">
        <v>407</v>
      </c>
    </row>
    <row r="261" spans="1:47" s="2" customFormat="1" ht="12">
      <c r="A261" s="34"/>
      <c r="B261" s="35"/>
      <c r="C261" s="34"/>
      <c r="D261" s="153" t="s">
        <v>136</v>
      </c>
      <c r="E261" s="34"/>
      <c r="F261" s="154" t="s">
        <v>408</v>
      </c>
      <c r="G261" s="34"/>
      <c r="H261" s="34"/>
      <c r="I261" s="155"/>
      <c r="J261" s="34"/>
      <c r="K261" s="34"/>
      <c r="L261" s="35"/>
      <c r="M261" s="156"/>
      <c r="N261" s="157"/>
      <c r="O261" s="60"/>
      <c r="P261" s="60"/>
      <c r="Q261" s="60"/>
      <c r="R261" s="60"/>
      <c r="S261" s="60"/>
      <c r="T261" s="61"/>
      <c r="U261" s="34"/>
      <c r="V261" s="34"/>
      <c r="W261" s="34"/>
      <c r="X261" s="34"/>
      <c r="Y261" s="34"/>
      <c r="Z261" s="34"/>
      <c r="AA261" s="34"/>
      <c r="AB261" s="34"/>
      <c r="AC261" s="34"/>
      <c r="AD261" s="34"/>
      <c r="AE261" s="34"/>
      <c r="AT261" s="19" t="s">
        <v>136</v>
      </c>
      <c r="AU261" s="19" t="s">
        <v>88</v>
      </c>
    </row>
    <row r="262" spans="1:47" s="2" customFormat="1" ht="72">
      <c r="A262" s="34"/>
      <c r="B262" s="35"/>
      <c r="C262" s="34"/>
      <c r="D262" s="153" t="s">
        <v>231</v>
      </c>
      <c r="E262" s="34"/>
      <c r="F262" s="182" t="s">
        <v>409</v>
      </c>
      <c r="G262" s="34"/>
      <c r="H262" s="34"/>
      <c r="I262" s="155"/>
      <c r="J262" s="34"/>
      <c r="K262" s="34"/>
      <c r="L262" s="35"/>
      <c r="M262" s="156"/>
      <c r="N262" s="157"/>
      <c r="O262" s="60"/>
      <c r="P262" s="60"/>
      <c r="Q262" s="60"/>
      <c r="R262" s="60"/>
      <c r="S262" s="60"/>
      <c r="T262" s="61"/>
      <c r="U262" s="34"/>
      <c r="V262" s="34"/>
      <c r="W262" s="34"/>
      <c r="X262" s="34"/>
      <c r="Y262" s="34"/>
      <c r="Z262" s="34"/>
      <c r="AA262" s="34"/>
      <c r="AB262" s="34"/>
      <c r="AC262" s="34"/>
      <c r="AD262" s="34"/>
      <c r="AE262" s="34"/>
      <c r="AT262" s="19" t="s">
        <v>231</v>
      </c>
      <c r="AU262" s="19" t="s">
        <v>88</v>
      </c>
    </row>
    <row r="263" spans="2:51" s="12" customFormat="1" ht="12">
      <c r="B263" s="158"/>
      <c r="D263" s="153" t="s">
        <v>137</v>
      </c>
      <c r="E263" s="159" t="s">
        <v>1</v>
      </c>
      <c r="F263" s="160" t="s">
        <v>410</v>
      </c>
      <c r="H263" s="161">
        <v>134.4</v>
      </c>
      <c r="I263" s="162"/>
      <c r="L263" s="158"/>
      <c r="M263" s="163"/>
      <c r="N263" s="164"/>
      <c r="O263" s="164"/>
      <c r="P263" s="164"/>
      <c r="Q263" s="164"/>
      <c r="R263" s="164"/>
      <c r="S263" s="164"/>
      <c r="T263" s="165"/>
      <c r="AT263" s="159" t="s">
        <v>137</v>
      </c>
      <c r="AU263" s="159" t="s">
        <v>88</v>
      </c>
      <c r="AV263" s="12" t="s">
        <v>88</v>
      </c>
      <c r="AW263" s="12" t="s">
        <v>34</v>
      </c>
      <c r="AX263" s="12" t="s">
        <v>78</v>
      </c>
      <c r="AY263" s="159" t="s">
        <v>128</v>
      </c>
    </row>
    <row r="264" spans="2:51" s="12" customFormat="1" ht="12">
      <c r="B264" s="158"/>
      <c r="D264" s="153" t="s">
        <v>137</v>
      </c>
      <c r="E264" s="159" t="s">
        <v>1</v>
      </c>
      <c r="F264" s="160" t="s">
        <v>411</v>
      </c>
      <c r="H264" s="161">
        <v>12</v>
      </c>
      <c r="I264" s="162"/>
      <c r="L264" s="158"/>
      <c r="M264" s="163"/>
      <c r="N264" s="164"/>
      <c r="O264" s="164"/>
      <c r="P264" s="164"/>
      <c r="Q264" s="164"/>
      <c r="R264" s="164"/>
      <c r="S264" s="164"/>
      <c r="T264" s="165"/>
      <c r="AT264" s="159" t="s">
        <v>137</v>
      </c>
      <c r="AU264" s="159" t="s">
        <v>88</v>
      </c>
      <c r="AV264" s="12" t="s">
        <v>88</v>
      </c>
      <c r="AW264" s="12" t="s">
        <v>34</v>
      </c>
      <c r="AX264" s="12" t="s">
        <v>78</v>
      </c>
      <c r="AY264" s="159" t="s">
        <v>128</v>
      </c>
    </row>
    <row r="265" spans="2:51" s="12" customFormat="1" ht="12">
      <c r="B265" s="158"/>
      <c r="D265" s="153" t="s">
        <v>137</v>
      </c>
      <c r="E265" s="159" t="s">
        <v>1</v>
      </c>
      <c r="F265" s="160" t="s">
        <v>412</v>
      </c>
      <c r="H265" s="161">
        <v>167.04</v>
      </c>
      <c r="I265" s="162"/>
      <c r="L265" s="158"/>
      <c r="M265" s="163"/>
      <c r="N265" s="164"/>
      <c r="O265" s="164"/>
      <c r="P265" s="164"/>
      <c r="Q265" s="164"/>
      <c r="R265" s="164"/>
      <c r="S265" s="164"/>
      <c r="T265" s="165"/>
      <c r="AT265" s="159" t="s">
        <v>137</v>
      </c>
      <c r="AU265" s="159" t="s">
        <v>88</v>
      </c>
      <c r="AV265" s="12" t="s">
        <v>88</v>
      </c>
      <c r="AW265" s="12" t="s">
        <v>34</v>
      </c>
      <c r="AX265" s="12" t="s">
        <v>78</v>
      </c>
      <c r="AY265" s="159" t="s">
        <v>128</v>
      </c>
    </row>
    <row r="266" spans="2:51" s="15" customFormat="1" ht="12">
      <c r="B266" s="183"/>
      <c r="D266" s="153" t="s">
        <v>137</v>
      </c>
      <c r="E266" s="184" t="s">
        <v>1</v>
      </c>
      <c r="F266" s="185" t="s">
        <v>235</v>
      </c>
      <c r="H266" s="186">
        <v>313.44</v>
      </c>
      <c r="I266" s="187"/>
      <c r="L266" s="183"/>
      <c r="M266" s="188"/>
      <c r="N266" s="189"/>
      <c r="O266" s="189"/>
      <c r="P266" s="189"/>
      <c r="Q266" s="189"/>
      <c r="R266" s="189"/>
      <c r="S266" s="189"/>
      <c r="T266" s="190"/>
      <c r="AT266" s="184" t="s">
        <v>137</v>
      </c>
      <c r="AU266" s="184" t="s">
        <v>88</v>
      </c>
      <c r="AV266" s="15" t="s">
        <v>127</v>
      </c>
      <c r="AW266" s="15" t="s">
        <v>34</v>
      </c>
      <c r="AX266" s="15" t="s">
        <v>86</v>
      </c>
      <c r="AY266" s="184" t="s">
        <v>128</v>
      </c>
    </row>
    <row r="267" spans="1:65" s="2" customFormat="1" ht="16.5" customHeight="1">
      <c r="A267" s="34"/>
      <c r="B267" s="139"/>
      <c r="C267" s="140" t="s">
        <v>413</v>
      </c>
      <c r="D267" s="140" t="s">
        <v>129</v>
      </c>
      <c r="E267" s="141" t="s">
        <v>414</v>
      </c>
      <c r="F267" s="142" t="s">
        <v>415</v>
      </c>
      <c r="G267" s="143" t="s">
        <v>221</v>
      </c>
      <c r="H267" s="144">
        <v>313.44</v>
      </c>
      <c r="I267" s="145"/>
      <c r="J267" s="146">
        <f>ROUND(I267*H267,2)</f>
        <v>0</v>
      </c>
      <c r="K267" s="142" t="s">
        <v>133</v>
      </c>
      <c r="L267" s="35"/>
      <c r="M267" s="147" t="s">
        <v>1</v>
      </c>
      <c r="N267" s="148" t="s">
        <v>43</v>
      </c>
      <c r="O267" s="60"/>
      <c r="P267" s="149">
        <f>O267*H267</f>
        <v>0</v>
      </c>
      <c r="Q267" s="149">
        <v>0</v>
      </c>
      <c r="R267" s="149">
        <f>Q267*H267</f>
        <v>0</v>
      </c>
      <c r="S267" s="149">
        <v>0</v>
      </c>
      <c r="T267" s="150">
        <f>S267*H267</f>
        <v>0</v>
      </c>
      <c r="U267" s="34"/>
      <c r="V267" s="34"/>
      <c r="W267" s="34"/>
      <c r="X267" s="34"/>
      <c r="Y267" s="34"/>
      <c r="Z267" s="34"/>
      <c r="AA267" s="34"/>
      <c r="AB267" s="34"/>
      <c r="AC267" s="34"/>
      <c r="AD267" s="34"/>
      <c r="AE267" s="34"/>
      <c r="AR267" s="151" t="s">
        <v>127</v>
      </c>
      <c r="AT267" s="151" t="s">
        <v>129</v>
      </c>
      <c r="AU267" s="151" t="s">
        <v>88</v>
      </c>
      <c r="AY267" s="19" t="s">
        <v>128</v>
      </c>
      <c r="BE267" s="152">
        <f>IF(N267="základní",J267,0)</f>
        <v>0</v>
      </c>
      <c r="BF267" s="152">
        <f>IF(N267="snížená",J267,0)</f>
        <v>0</v>
      </c>
      <c r="BG267" s="152">
        <f>IF(N267="zákl. přenesená",J267,0)</f>
        <v>0</v>
      </c>
      <c r="BH267" s="152">
        <f>IF(N267="sníž. přenesená",J267,0)</f>
        <v>0</v>
      </c>
      <c r="BI267" s="152">
        <f>IF(N267="nulová",J267,0)</f>
        <v>0</v>
      </c>
      <c r="BJ267" s="19" t="s">
        <v>86</v>
      </c>
      <c r="BK267" s="152">
        <f>ROUND(I267*H267,2)</f>
        <v>0</v>
      </c>
      <c r="BL267" s="19" t="s">
        <v>127</v>
      </c>
      <c r="BM267" s="151" t="s">
        <v>416</v>
      </c>
    </row>
    <row r="268" spans="1:47" s="2" customFormat="1" ht="18">
      <c r="A268" s="34"/>
      <c r="B268" s="35"/>
      <c r="C268" s="34"/>
      <c r="D268" s="153" t="s">
        <v>136</v>
      </c>
      <c r="E268" s="34"/>
      <c r="F268" s="154" t="s">
        <v>417</v>
      </c>
      <c r="G268" s="34"/>
      <c r="H268" s="34"/>
      <c r="I268" s="155"/>
      <c r="J268" s="34"/>
      <c r="K268" s="34"/>
      <c r="L268" s="35"/>
      <c r="M268" s="156"/>
      <c r="N268" s="157"/>
      <c r="O268" s="60"/>
      <c r="P268" s="60"/>
      <c r="Q268" s="60"/>
      <c r="R268" s="60"/>
      <c r="S268" s="60"/>
      <c r="T268" s="61"/>
      <c r="U268" s="34"/>
      <c r="V268" s="34"/>
      <c r="W268" s="34"/>
      <c r="X268" s="34"/>
      <c r="Y268" s="34"/>
      <c r="Z268" s="34"/>
      <c r="AA268" s="34"/>
      <c r="AB268" s="34"/>
      <c r="AC268" s="34"/>
      <c r="AD268" s="34"/>
      <c r="AE268" s="34"/>
      <c r="AT268" s="19" t="s">
        <v>136</v>
      </c>
      <c r="AU268" s="19" t="s">
        <v>88</v>
      </c>
    </row>
    <row r="269" spans="2:51" s="12" customFormat="1" ht="12">
      <c r="B269" s="158"/>
      <c r="D269" s="153" t="s">
        <v>137</v>
      </c>
      <c r="E269" s="159" t="s">
        <v>1</v>
      </c>
      <c r="F269" s="160" t="s">
        <v>418</v>
      </c>
      <c r="H269" s="161">
        <v>313.44</v>
      </c>
      <c r="I269" s="162"/>
      <c r="L269" s="158"/>
      <c r="M269" s="163"/>
      <c r="N269" s="164"/>
      <c r="O269" s="164"/>
      <c r="P269" s="164"/>
      <c r="Q269" s="164"/>
      <c r="R269" s="164"/>
      <c r="S269" s="164"/>
      <c r="T269" s="165"/>
      <c r="AT269" s="159" t="s">
        <v>137</v>
      </c>
      <c r="AU269" s="159" t="s">
        <v>88</v>
      </c>
      <c r="AV269" s="12" t="s">
        <v>88</v>
      </c>
      <c r="AW269" s="12" t="s">
        <v>34</v>
      </c>
      <c r="AX269" s="12" t="s">
        <v>86</v>
      </c>
      <c r="AY269" s="159" t="s">
        <v>128</v>
      </c>
    </row>
    <row r="270" spans="1:65" s="2" customFormat="1" ht="16.5" customHeight="1">
      <c r="A270" s="34"/>
      <c r="B270" s="139"/>
      <c r="C270" s="140" t="s">
        <v>419</v>
      </c>
      <c r="D270" s="140" t="s">
        <v>129</v>
      </c>
      <c r="E270" s="141" t="s">
        <v>420</v>
      </c>
      <c r="F270" s="142" t="s">
        <v>421</v>
      </c>
      <c r="G270" s="143" t="s">
        <v>238</v>
      </c>
      <c r="H270" s="144">
        <v>1</v>
      </c>
      <c r="I270" s="145"/>
      <c r="J270" s="146">
        <f>ROUND(I270*H270,2)</f>
        <v>0</v>
      </c>
      <c r="K270" s="142" t="s">
        <v>133</v>
      </c>
      <c r="L270" s="35"/>
      <c r="M270" s="147" t="s">
        <v>1</v>
      </c>
      <c r="N270" s="148" t="s">
        <v>43</v>
      </c>
      <c r="O270" s="60"/>
      <c r="P270" s="149">
        <f>O270*H270</f>
        <v>0</v>
      </c>
      <c r="Q270" s="149">
        <v>0</v>
      </c>
      <c r="R270" s="149">
        <f>Q270*H270</f>
        <v>0</v>
      </c>
      <c r="S270" s="149">
        <v>0</v>
      </c>
      <c r="T270" s="150">
        <f>S270*H270</f>
        <v>0</v>
      </c>
      <c r="U270" s="34"/>
      <c r="V270" s="34"/>
      <c r="W270" s="34"/>
      <c r="X270" s="34"/>
      <c r="Y270" s="34"/>
      <c r="Z270" s="34"/>
      <c r="AA270" s="34"/>
      <c r="AB270" s="34"/>
      <c r="AC270" s="34"/>
      <c r="AD270" s="34"/>
      <c r="AE270" s="34"/>
      <c r="AR270" s="151" t="s">
        <v>127</v>
      </c>
      <c r="AT270" s="151" t="s">
        <v>129</v>
      </c>
      <c r="AU270" s="151" t="s">
        <v>88</v>
      </c>
      <c r="AY270" s="19" t="s">
        <v>128</v>
      </c>
      <c r="BE270" s="152">
        <f>IF(N270="základní",J270,0)</f>
        <v>0</v>
      </c>
      <c r="BF270" s="152">
        <f>IF(N270="snížená",J270,0)</f>
        <v>0</v>
      </c>
      <c r="BG270" s="152">
        <f>IF(N270="zákl. přenesená",J270,0)</f>
        <v>0</v>
      </c>
      <c r="BH270" s="152">
        <f>IF(N270="sníž. přenesená",J270,0)</f>
        <v>0</v>
      </c>
      <c r="BI270" s="152">
        <f>IF(N270="nulová",J270,0)</f>
        <v>0</v>
      </c>
      <c r="BJ270" s="19" t="s">
        <v>86</v>
      </c>
      <c r="BK270" s="152">
        <f>ROUND(I270*H270,2)</f>
        <v>0</v>
      </c>
      <c r="BL270" s="19" t="s">
        <v>127</v>
      </c>
      <c r="BM270" s="151" t="s">
        <v>422</v>
      </c>
    </row>
    <row r="271" spans="1:47" s="2" customFormat="1" ht="18">
      <c r="A271" s="34"/>
      <c r="B271" s="35"/>
      <c r="C271" s="34"/>
      <c r="D271" s="153" t="s">
        <v>136</v>
      </c>
      <c r="E271" s="34"/>
      <c r="F271" s="154" t="s">
        <v>423</v>
      </c>
      <c r="G271" s="34"/>
      <c r="H271" s="34"/>
      <c r="I271" s="155"/>
      <c r="J271" s="34"/>
      <c r="K271" s="34"/>
      <c r="L271" s="35"/>
      <c r="M271" s="156"/>
      <c r="N271" s="157"/>
      <c r="O271" s="60"/>
      <c r="P271" s="60"/>
      <c r="Q271" s="60"/>
      <c r="R271" s="60"/>
      <c r="S271" s="60"/>
      <c r="T271" s="61"/>
      <c r="U271" s="34"/>
      <c r="V271" s="34"/>
      <c r="W271" s="34"/>
      <c r="X271" s="34"/>
      <c r="Y271" s="34"/>
      <c r="Z271" s="34"/>
      <c r="AA271" s="34"/>
      <c r="AB271" s="34"/>
      <c r="AC271" s="34"/>
      <c r="AD271" s="34"/>
      <c r="AE271" s="34"/>
      <c r="AT271" s="19" t="s">
        <v>136</v>
      </c>
      <c r="AU271" s="19" t="s">
        <v>88</v>
      </c>
    </row>
    <row r="272" spans="2:51" s="13" customFormat="1" ht="12">
      <c r="B272" s="166"/>
      <c r="D272" s="153" t="s">
        <v>137</v>
      </c>
      <c r="E272" s="167" t="s">
        <v>1</v>
      </c>
      <c r="F272" s="168" t="s">
        <v>424</v>
      </c>
      <c r="H272" s="167" t="s">
        <v>1</v>
      </c>
      <c r="I272" s="169"/>
      <c r="L272" s="166"/>
      <c r="M272" s="170"/>
      <c r="N272" s="171"/>
      <c r="O272" s="171"/>
      <c r="P272" s="171"/>
      <c r="Q272" s="171"/>
      <c r="R272" s="171"/>
      <c r="S272" s="171"/>
      <c r="T272" s="172"/>
      <c r="AT272" s="167" t="s">
        <v>137</v>
      </c>
      <c r="AU272" s="167" t="s">
        <v>88</v>
      </c>
      <c r="AV272" s="13" t="s">
        <v>86</v>
      </c>
      <c r="AW272" s="13" t="s">
        <v>34</v>
      </c>
      <c r="AX272" s="13" t="s">
        <v>78</v>
      </c>
      <c r="AY272" s="167" t="s">
        <v>128</v>
      </c>
    </row>
    <row r="273" spans="2:51" s="12" customFormat="1" ht="12">
      <c r="B273" s="158"/>
      <c r="D273" s="153" t="s">
        <v>137</v>
      </c>
      <c r="E273" s="159" t="s">
        <v>1</v>
      </c>
      <c r="F273" s="160" t="s">
        <v>251</v>
      </c>
      <c r="H273" s="161">
        <v>1</v>
      </c>
      <c r="I273" s="162"/>
      <c r="L273" s="158"/>
      <c r="M273" s="163"/>
      <c r="N273" s="164"/>
      <c r="O273" s="164"/>
      <c r="P273" s="164"/>
      <c r="Q273" s="164"/>
      <c r="R273" s="164"/>
      <c r="S273" s="164"/>
      <c r="T273" s="165"/>
      <c r="AT273" s="159" t="s">
        <v>137</v>
      </c>
      <c r="AU273" s="159" t="s">
        <v>88</v>
      </c>
      <c r="AV273" s="12" t="s">
        <v>88</v>
      </c>
      <c r="AW273" s="12" t="s">
        <v>34</v>
      </c>
      <c r="AX273" s="12" t="s">
        <v>86</v>
      </c>
      <c r="AY273" s="159" t="s">
        <v>128</v>
      </c>
    </row>
    <row r="274" spans="1:65" s="2" customFormat="1" ht="16.5" customHeight="1">
      <c r="A274" s="34"/>
      <c r="B274" s="139"/>
      <c r="C274" s="140" t="s">
        <v>425</v>
      </c>
      <c r="D274" s="140" t="s">
        <v>129</v>
      </c>
      <c r="E274" s="141" t="s">
        <v>426</v>
      </c>
      <c r="F274" s="142" t="s">
        <v>427</v>
      </c>
      <c r="G274" s="143" t="s">
        <v>238</v>
      </c>
      <c r="H274" s="144">
        <v>2</v>
      </c>
      <c r="I274" s="145"/>
      <c r="J274" s="146">
        <f>ROUND(I274*H274,2)</f>
        <v>0</v>
      </c>
      <c r="K274" s="142" t="s">
        <v>133</v>
      </c>
      <c r="L274" s="35"/>
      <c r="M274" s="147" t="s">
        <v>1</v>
      </c>
      <c r="N274" s="148" t="s">
        <v>43</v>
      </c>
      <c r="O274" s="60"/>
      <c r="P274" s="149">
        <f>O274*H274</f>
        <v>0</v>
      </c>
      <c r="Q274" s="149">
        <v>0</v>
      </c>
      <c r="R274" s="149">
        <f>Q274*H274</f>
        <v>0</v>
      </c>
      <c r="S274" s="149">
        <v>0</v>
      </c>
      <c r="T274" s="150">
        <f>S274*H274</f>
        <v>0</v>
      </c>
      <c r="U274" s="34"/>
      <c r="V274" s="34"/>
      <c r="W274" s="34"/>
      <c r="X274" s="34"/>
      <c r="Y274" s="34"/>
      <c r="Z274" s="34"/>
      <c r="AA274" s="34"/>
      <c r="AB274" s="34"/>
      <c r="AC274" s="34"/>
      <c r="AD274" s="34"/>
      <c r="AE274" s="34"/>
      <c r="AR274" s="151" t="s">
        <v>127</v>
      </c>
      <c r="AT274" s="151" t="s">
        <v>129</v>
      </c>
      <c r="AU274" s="151" t="s">
        <v>88</v>
      </c>
      <c r="AY274" s="19" t="s">
        <v>128</v>
      </c>
      <c r="BE274" s="152">
        <f>IF(N274="základní",J274,0)</f>
        <v>0</v>
      </c>
      <c r="BF274" s="152">
        <f>IF(N274="snížená",J274,0)</f>
        <v>0</v>
      </c>
      <c r="BG274" s="152">
        <f>IF(N274="zákl. přenesená",J274,0)</f>
        <v>0</v>
      </c>
      <c r="BH274" s="152">
        <f>IF(N274="sníž. přenesená",J274,0)</f>
        <v>0</v>
      </c>
      <c r="BI274" s="152">
        <f>IF(N274="nulová",J274,0)</f>
        <v>0</v>
      </c>
      <c r="BJ274" s="19" t="s">
        <v>86</v>
      </c>
      <c r="BK274" s="152">
        <f>ROUND(I274*H274,2)</f>
        <v>0</v>
      </c>
      <c r="BL274" s="19" t="s">
        <v>127</v>
      </c>
      <c r="BM274" s="151" t="s">
        <v>428</v>
      </c>
    </row>
    <row r="275" spans="1:47" s="2" customFormat="1" ht="18">
      <c r="A275" s="34"/>
      <c r="B275" s="35"/>
      <c r="C275" s="34"/>
      <c r="D275" s="153" t="s">
        <v>136</v>
      </c>
      <c r="E275" s="34"/>
      <c r="F275" s="154" t="s">
        <v>429</v>
      </c>
      <c r="G275" s="34"/>
      <c r="H275" s="34"/>
      <c r="I275" s="155"/>
      <c r="J275" s="34"/>
      <c r="K275" s="34"/>
      <c r="L275" s="35"/>
      <c r="M275" s="156"/>
      <c r="N275" s="157"/>
      <c r="O275" s="60"/>
      <c r="P275" s="60"/>
      <c r="Q275" s="60"/>
      <c r="R275" s="60"/>
      <c r="S275" s="60"/>
      <c r="T275" s="61"/>
      <c r="U275" s="34"/>
      <c r="V275" s="34"/>
      <c r="W275" s="34"/>
      <c r="X275" s="34"/>
      <c r="Y275" s="34"/>
      <c r="Z275" s="34"/>
      <c r="AA275" s="34"/>
      <c r="AB275" s="34"/>
      <c r="AC275" s="34"/>
      <c r="AD275" s="34"/>
      <c r="AE275" s="34"/>
      <c r="AT275" s="19" t="s">
        <v>136</v>
      </c>
      <c r="AU275" s="19" t="s">
        <v>88</v>
      </c>
    </row>
    <row r="276" spans="2:51" s="13" customFormat="1" ht="12">
      <c r="B276" s="166"/>
      <c r="D276" s="153" t="s">
        <v>137</v>
      </c>
      <c r="E276" s="167" t="s">
        <v>1</v>
      </c>
      <c r="F276" s="168" t="s">
        <v>424</v>
      </c>
      <c r="H276" s="167" t="s">
        <v>1</v>
      </c>
      <c r="I276" s="169"/>
      <c r="L276" s="166"/>
      <c r="M276" s="170"/>
      <c r="N276" s="171"/>
      <c r="O276" s="171"/>
      <c r="P276" s="171"/>
      <c r="Q276" s="171"/>
      <c r="R276" s="171"/>
      <c r="S276" s="171"/>
      <c r="T276" s="172"/>
      <c r="AT276" s="167" t="s">
        <v>137</v>
      </c>
      <c r="AU276" s="167" t="s">
        <v>88</v>
      </c>
      <c r="AV276" s="13" t="s">
        <v>86</v>
      </c>
      <c r="AW276" s="13" t="s">
        <v>34</v>
      </c>
      <c r="AX276" s="13" t="s">
        <v>78</v>
      </c>
      <c r="AY276" s="167" t="s">
        <v>128</v>
      </c>
    </row>
    <row r="277" spans="2:51" s="12" customFormat="1" ht="12">
      <c r="B277" s="158"/>
      <c r="D277" s="153" t="s">
        <v>137</v>
      </c>
      <c r="E277" s="159" t="s">
        <v>1</v>
      </c>
      <c r="F277" s="160" t="s">
        <v>256</v>
      </c>
      <c r="H277" s="161">
        <v>2</v>
      </c>
      <c r="I277" s="162"/>
      <c r="L277" s="158"/>
      <c r="M277" s="163"/>
      <c r="N277" s="164"/>
      <c r="O277" s="164"/>
      <c r="P277" s="164"/>
      <c r="Q277" s="164"/>
      <c r="R277" s="164"/>
      <c r="S277" s="164"/>
      <c r="T277" s="165"/>
      <c r="AT277" s="159" t="s">
        <v>137</v>
      </c>
      <c r="AU277" s="159" t="s">
        <v>88</v>
      </c>
      <c r="AV277" s="12" t="s">
        <v>88</v>
      </c>
      <c r="AW277" s="12" t="s">
        <v>34</v>
      </c>
      <c r="AX277" s="12" t="s">
        <v>86</v>
      </c>
      <c r="AY277" s="159" t="s">
        <v>128</v>
      </c>
    </row>
    <row r="278" spans="1:65" s="2" customFormat="1" ht="16.5" customHeight="1">
      <c r="A278" s="34"/>
      <c r="B278" s="139"/>
      <c r="C278" s="140" t="s">
        <v>430</v>
      </c>
      <c r="D278" s="140" t="s">
        <v>129</v>
      </c>
      <c r="E278" s="141" t="s">
        <v>431</v>
      </c>
      <c r="F278" s="142" t="s">
        <v>432</v>
      </c>
      <c r="G278" s="143" t="s">
        <v>238</v>
      </c>
      <c r="H278" s="144">
        <v>1</v>
      </c>
      <c r="I278" s="145"/>
      <c r="J278" s="146">
        <f>ROUND(I278*H278,2)</f>
        <v>0</v>
      </c>
      <c r="K278" s="142" t="s">
        <v>133</v>
      </c>
      <c r="L278" s="35"/>
      <c r="M278" s="147" t="s">
        <v>1</v>
      </c>
      <c r="N278" s="148" t="s">
        <v>43</v>
      </c>
      <c r="O278" s="60"/>
      <c r="P278" s="149">
        <f>O278*H278</f>
        <v>0</v>
      </c>
      <c r="Q278" s="149">
        <v>0</v>
      </c>
      <c r="R278" s="149">
        <f>Q278*H278</f>
        <v>0</v>
      </c>
      <c r="S278" s="149">
        <v>0</v>
      </c>
      <c r="T278" s="150">
        <f>S278*H278</f>
        <v>0</v>
      </c>
      <c r="U278" s="34"/>
      <c r="V278" s="34"/>
      <c r="W278" s="34"/>
      <c r="X278" s="34"/>
      <c r="Y278" s="34"/>
      <c r="Z278" s="34"/>
      <c r="AA278" s="34"/>
      <c r="AB278" s="34"/>
      <c r="AC278" s="34"/>
      <c r="AD278" s="34"/>
      <c r="AE278" s="34"/>
      <c r="AR278" s="151" t="s">
        <v>127</v>
      </c>
      <c r="AT278" s="151" t="s">
        <v>129</v>
      </c>
      <c r="AU278" s="151" t="s">
        <v>88</v>
      </c>
      <c r="AY278" s="19" t="s">
        <v>128</v>
      </c>
      <c r="BE278" s="152">
        <f>IF(N278="základní",J278,0)</f>
        <v>0</v>
      </c>
      <c r="BF278" s="152">
        <f>IF(N278="snížená",J278,0)</f>
        <v>0</v>
      </c>
      <c r="BG278" s="152">
        <f>IF(N278="zákl. přenesená",J278,0)</f>
        <v>0</v>
      </c>
      <c r="BH278" s="152">
        <f>IF(N278="sníž. přenesená",J278,0)</f>
        <v>0</v>
      </c>
      <c r="BI278" s="152">
        <f>IF(N278="nulová",J278,0)</f>
        <v>0</v>
      </c>
      <c r="BJ278" s="19" t="s">
        <v>86</v>
      </c>
      <c r="BK278" s="152">
        <f>ROUND(I278*H278,2)</f>
        <v>0</v>
      </c>
      <c r="BL278" s="19" t="s">
        <v>127</v>
      </c>
      <c r="BM278" s="151" t="s">
        <v>433</v>
      </c>
    </row>
    <row r="279" spans="1:47" s="2" customFormat="1" ht="18">
      <c r="A279" s="34"/>
      <c r="B279" s="35"/>
      <c r="C279" s="34"/>
      <c r="D279" s="153" t="s">
        <v>136</v>
      </c>
      <c r="E279" s="34"/>
      <c r="F279" s="154" t="s">
        <v>434</v>
      </c>
      <c r="G279" s="34"/>
      <c r="H279" s="34"/>
      <c r="I279" s="155"/>
      <c r="J279" s="34"/>
      <c r="K279" s="34"/>
      <c r="L279" s="35"/>
      <c r="M279" s="156"/>
      <c r="N279" s="157"/>
      <c r="O279" s="60"/>
      <c r="P279" s="60"/>
      <c r="Q279" s="60"/>
      <c r="R279" s="60"/>
      <c r="S279" s="60"/>
      <c r="T279" s="61"/>
      <c r="U279" s="34"/>
      <c r="V279" s="34"/>
      <c r="W279" s="34"/>
      <c r="X279" s="34"/>
      <c r="Y279" s="34"/>
      <c r="Z279" s="34"/>
      <c r="AA279" s="34"/>
      <c r="AB279" s="34"/>
      <c r="AC279" s="34"/>
      <c r="AD279" s="34"/>
      <c r="AE279" s="34"/>
      <c r="AT279" s="19" t="s">
        <v>136</v>
      </c>
      <c r="AU279" s="19" t="s">
        <v>88</v>
      </c>
    </row>
    <row r="280" spans="2:51" s="13" customFormat="1" ht="12">
      <c r="B280" s="166"/>
      <c r="D280" s="153" t="s">
        <v>137</v>
      </c>
      <c r="E280" s="167" t="s">
        <v>1</v>
      </c>
      <c r="F280" s="168" t="s">
        <v>424</v>
      </c>
      <c r="H280" s="167" t="s">
        <v>1</v>
      </c>
      <c r="I280" s="169"/>
      <c r="L280" s="166"/>
      <c r="M280" s="170"/>
      <c r="N280" s="171"/>
      <c r="O280" s="171"/>
      <c r="P280" s="171"/>
      <c r="Q280" s="171"/>
      <c r="R280" s="171"/>
      <c r="S280" s="171"/>
      <c r="T280" s="172"/>
      <c r="AT280" s="167" t="s">
        <v>137</v>
      </c>
      <c r="AU280" s="167" t="s">
        <v>88</v>
      </c>
      <c r="AV280" s="13" t="s">
        <v>86</v>
      </c>
      <c r="AW280" s="13" t="s">
        <v>34</v>
      </c>
      <c r="AX280" s="13" t="s">
        <v>78</v>
      </c>
      <c r="AY280" s="167" t="s">
        <v>128</v>
      </c>
    </row>
    <row r="281" spans="2:51" s="12" customFormat="1" ht="12">
      <c r="B281" s="158"/>
      <c r="D281" s="153" t="s">
        <v>137</v>
      </c>
      <c r="E281" s="159" t="s">
        <v>1</v>
      </c>
      <c r="F281" s="160" t="s">
        <v>251</v>
      </c>
      <c r="H281" s="161">
        <v>1</v>
      </c>
      <c r="I281" s="162"/>
      <c r="L281" s="158"/>
      <c r="M281" s="163"/>
      <c r="N281" s="164"/>
      <c r="O281" s="164"/>
      <c r="P281" s="164"/>
      <c r="Q281" s="164"/>
      <c r="R281" s="164"/>
      <c r="S281" s="164"/>
      <c r="T281" s="165"/>
      <c r="AT281" s="159" t="s">
        <v>137</v>
      </c>
      <c r="AU281" s="159" t="s">
        <v>88</v>
      </c>
      <c r="AV281" s="12" t="s">
        <v>88</v>
      </c>
      <c r="AW281" s="12" t="s">
        <v>34</v>
      </c>
      <c r="AX281" s="12" t="s">
        <v>86</v>
      </c>
      <c r="AY281" s="159" t="s">
        <v>128</v>
      </c>
    </row>
    <row r="282" spans="1:65" s="2" customFormat="1" ht="16.5" customHeight="1">
      <c r="A282" s="34"/>
      <c r="B282" s="139"/>
      <c r="C282" s="140" t="s">
        <v>435</v>
      </c>
      <c r="D282" s="140" t="s">
        <v>129</v>
      </c>
      <c r="E282" s="141" t="s">
        <v>436</v>
      </c>
      <c r="F282" s="142" t="s">
        <v>437</v>
      </c>
      <c r="G282" s="143" t="s">
        <v>238</v>
      </c>
      <c r="H282" s="144">
        <v>2</v>
      </c>
      <c r="I282" s="145"/>
      <c r="J282" s="146">
        <f>ROUND(I282*H282,2)</f>
        <v>0</v>
      </c>
      <c r="K282" s="142" t="s">
        <v>133</v>
      </c>
      <c r="L282" s="35"/>
      <c r="M282" s="147" t="s">
        <v>1</v>
      </c>
      <c r="N282" s="148" t="s">
        <v>43</v>
      </c>
      <c r="O282" s="60"/>
      <c r="P282" s="149">
        <f>O282*H282</f>
        <v>0</v>
      </c>
      <c r="Q282" s="149">
        <v>0</v>
      </c>
      <c r="R282" s="149">
        <f>Q282*H282</f>
        <v>0</v>
      </c>
      <c r="S282" s="149">
        <v>0</v>
      </c>
      <c r="T282" s="150">
        <f>S282*H282</f>
        <v>0</v>
      </c>
      <c r="U282" s="34"/>
      <c r="V282" s="34"/>
      <c r="W282" s="34"/>
      <c r="X282" s="34"/>
      <c r="Y282" s="34"/>
      <c r="Z282" s="34"/>
      <c r="AA282" s="34"/>
      <c r="AB282" s="34"/>
      <c r="AC282" s="34"/>
      <c r="AD282" s="34"/>
      <c r="AE282" s="34"/>
      <c r="AR282" s="151" t="s">
        <v>127</v>
      </c>
      <c r="AT282" s="151" t="s">
        <v>129</v>
      </c>
      <c r="AU282" s="151" t="s">
        <v>88</v>
      </c>
      <c r="AY282" s="19" t="s">
        <v>128</v>
      </c>
      <c r="BE282" s="152">
        <f>IF(N282="základní",J282,0)</f>
        <v>0</v>
      </c>
      <c r="BF282" s="152">
        <f>IF(N282="snížená",J282,0)</f>
        <v>0</v>
      </c>
      <c r="BG282" s="152">
        <f>IF(N282="zákl. přenesená",J282,0)</f>
        <v>0</v>
      </c>
      <c r="BH282" s="152">
        <f>IF(N282="sníž. přenesená",J282,0)</f>
        <v>0</v>
      </c>
      <c r="BI282" s="152">
        <f>IF(N282="nulová",J282,0)</f>
        <v>0</v>
      </c>
      <c r="BJ282" s="19" t="s">
        <v>86</v>
      </c>
      <c r="BK282" s="152">
        <f>ROUND(I282*H282,2)</f>
        <v>0</v>
      </c>
      <c r="BL282" s="19" t="s">
        <v>127</v>
      </c>
      <c r="BM282" s="151" t="s">
        <v>438</v>
      </c>
    </row>
    <row r="283" spans="1:47" s="2" customFormat="1" ht="18">
      <c r="A283" s="34"/>
      <c r="B283" s="35"/>
      <c r="C283" s="34"/>
      <c r="D283" s="153" t="s">
        <v>136</v>
      </c>
      <c r="E283" s="34"/>
      <c r="F283" s="154" t="s">
        <v>439</v>
      </c>
      <c r="G283" s="34"/>
      <c r="H283" s="34"/>
      <c r="I283" s="155"/>
      <c r="J283" s="34"/>
      <c r="K283" s="34"/>
      <c r="L283" s="35"/>
      <c r="M283" s="156"/>
      <c r="N283" s="157"/>
      <c r="O283" s="60"/>
      <c r="P283" s="60"/>
      <c r="Q283" s="60"/>
      <c r="R283" s="60"/>
      <c r="S283" s="60"/>
      <c r="T283" s="61"/>
      <c r="U283" s="34"/>
      <c r="V283" s="34"/>
      <c r="W283" s="34"/>
      <c r="X283" s="34"/>
      <c r="Y283" s="34"/>
      <c r="Z283" s="34"/>
      <c r="AA283" s="34"/>
      <c r="AB283" s="34"/>
      <c r="AC283" s="34"/>
      <c r="AD283" s="34"/>
      <c r="AE283" s="34"/>
      <c r="AT283" s="19" t="s">
        <v>136</v>
      </c>
      <c r="AU283" s="19" t="s">
        <v>88</v>
      </c>
    </row>
    <row r="284" spans="2:51" s="13" customFormat="1" ht="12">
      <c r="B284" s="166"/>
      <c r="D284" s="153" t="s">
        <v>137</v>
      </c>
      <c r="E284" s="167" t="s">
        <v>1</v>
      </c>
      <c r="F284" s="168" t="s">
        <v>424</v>
      </c>
      <c r="H284" s="167" t="s">
        <v>1</v>
      </c>
      <c r="I284" s="169"/>
      <c r="L284" s="166"/>
      <c r="M284" s="170"/>
      <c r="N284" s="171"/>
      <c r="O284" s="171"/>
      <c r="P284" s="171"/>
      <c r="Q284" s="171"/>
      <c r="R284" s="171"/>
      <c r="S284" s="171"/>
      <c r="T284" s="172"/>
      <c r="AT284" s="167" t="s">
        <v>137</v>
      </c>
      <c r="AU284" s="167" t="s">
        <v>88</v>
      </c>
      <c r="AV284" s="13" t="s">
        <v>86</v>
      </c>
      <c r="AW284" s="13" t="s">
        <v>34</v>
      </c>
      <c r="AX284" s="13" t="s">
        <v>78</v>
      </c>
      <c r="AY284" s="167" t="s">
        <v>128</v>
      </c>
    </row>
    <row r="285" spans="2:51" s="12" customFormat="1" ht="12">
      <c r="B285" s="158"/>
      <c r="D285" s="153" t="s">
        <v>137</v>
      </c>
      <c r="E285" s="159" t="s">
        <v>1</v>
      </c>
      <c r="F285" s="160" t="s">
        <v>256</v>
      </c>
      <c r="H285" s="161">
        <v>2</v>
      </c>
      <c r="I285" s="162"/>
      <c r="L285" s="158"/>
      <c r="M285" s="163"/>
      <c r="N285" s="164"/>
      <c r="O285" s="164"/>
      <c r="P285" s="164"/>
      <c r="Q285" s="164"/>
      <c r="R285" s="164"/>
      <c r="S285" s="164"/>
      <c r="T285" s="165"/>
      <c r="AT285" s="159" t="s">
        <v>137</v>
      </c>
      <c r="AU285" s="159" t="s">
        <v>88</v>
      </c>
      <c r="AV285" s="12" t="s">
        <v>88</v>
      </c>
      <c r="AW285" s="12" t="s">
        <v>34</v>
      </c>
      <c r="AX285" s="12" t="s">
        <v>86</v>
      </c>
      <c r="AY285" s="159" t="s">
        <v>128</v>
      </c>
    </row>
    <row r="286" spans="1:65" s="2" customFormat="1" ht="16.5" customHeight="1">
      <c r="A286" s="34"/>
      <c r="B286" s="139"/>
      <c r="C286" s="140" t="s">
        <v>440</v>
      </c>
      <c r="D286" s="140" t="s">
        <v>129</v>
      </c>
      <c r="E286" s="141" t="s">
        <v>441</v>
      </c>
      <c r="F286" s="142" t="s">
        <v>442</v>
      </c>
      <c r="G286" s="143" t="s">
        <v>227</v>
      </c>
      <c r="H286" s="144">
        <v>8.75</v>
      </c>
      <c r="I286" s="145"/>
      <c r="J286" s="146">
        <f>ROUND(I286*H286,2)</f>
        <v>0</v>
      </c>
      <c r="K286" s="142" t="s">
        <v>133</v>
      </c>
      <c r="L286" s="35"/>
      <c r="M286" s="147" t="s">
        <v>1</v>
      </c>
      <c r="N286" s="148" t="s">
        <v>43</v>
      </c>
      <c r="O286" s="60"/>
      <c r="P286" s="149">
        <f>O286*H286</f>
        <v>0</v>
      </c>
      <c r="Q286" s="149">
        <v>0</v>
      </c>
      <c r="R286" s="149">
        <f>Q286*H286</f>
        <v>0</v>
      </c>
      <c r="S286" s="149">
        <v>0</v>
      </c>
      <c r="T286" s="150">
        <f>S286*H286</f>
        <v>0</v>
      </c>
      <c r="U286" s="34"/>
      <c r="V286" s="34"/>
      <c r="W286" s="34"/>
      <c r="X286" s="34"/>
      <c r="Y286" s="34"/>
      <c r="Z286" s="34"/>
      <c r="AA286" s="34"/>
      <c r="AB286" s="34"/>
      <c r="AC286" s="34"/>
      <c r="AD286" s="34"/>
      <c r="AE286" s="34"/>
      <c r="AR286" s="151" t="s">
        <v>127</v>
      </c>
      <c r="AT286" s="151" t="s">
        <v>129</v>
      </c>
      <c r="AU286" s="151" t="s">
        <v>88</v>
      </c>
      <c r="AY286" s="19" t="s">
        <v>128</v>
      </c>
      <c r="BE286" s="152">
        <f>IF(N286="základní",J286,0)</f>
        <v>0</v>
      </c>
      <c r="BF286" s="152">
        <f>IF(N286="snížená",J286,0)</f>
        <v>0</v>
      </c>
      <c r="BG286" s="152">
        <f>IF(N286="zákl. přenesená",J286,0)</f>
        <v>0</v>
      </c>
      <c r="BH286" s="152">
        <f>IF(N286="sníž. přenesená",J286,0)</f>
        <v>0</v>
      </c>
      <c r="BI286" s="152">
        <f>IF(N286="nulová",J286,0)</f>
        <v>0</v>
      </c>
      <c r="BJ286" s="19" t="s">
        <v>86</v>
      </c>
      <c r="BK286" s="152">
        <f>ROUND(I286*H286,2)</f>
        <v>0</v>
      </c>
      <c r="BL286" s="19" t="s">
        <v>127</v>
      </c>
      <c r="BM286" s="151" t="s">
        <v>443</v>
      </c>
    </row>
    <row r="287" spans="1:47" s="2" customFormat="1" ht="18">
      <c r="A287" s="34"/>
      <c r="B287" s="35"/>
      <c r="C287" s="34"/>
      <c r="D287" s="153" t="s">
        <v>136</v>
      </c>
      <c r="E287" s="34"/>
      <c r="F287" s="154" t="s">
        <v>444</v>
      </c>
      <c r="G287" s="34"/>
      <c r="H287" s="34"/>
      <c r="I287" s="155"/>
      <c r="J287" s="34"/>
      <c r="K287" s="34"/>
      <c r="L287" s="35"/>
      <c r="M287" s="156"/>
      <c r="N287" s="157"/>
      <c r="O287" s="60"/>
      <c r="P287" s="60"/>
      <c r="Q287" s="60"/>
      <c r="R287" s="60"/>
      <c r="S287" s="60"/>
      <c r="T287" s="61"/>
      <c r="U287" s="34"/>
      <c r="V287" s="34"/>
      <c r="W287" s="34"/>
      <c r="X287" s="34"/>
      <c r="Y287" s="34"/>
      <c r="Z287" s="34"/>
      <c r="AA287" s="34"/>
      <c r="AB287" s="34"/>
      <c r="AC287" s="34"/>
      <c r="AD287" s="34"/>
      <c r="AE287" s="34"/>
      <c r="AT287" s="19" t="s">
        <v>136</v>
      </c>
      <c r="AU287" s="19" t="s">
        <v>88</v>
      </c>
    </row>
    <row r="288" spans="2:51" s="12" customFormat="1" ht="12">
      <c r="B288" s="158"/>
      <c r="D288" s="153" t="s">
        <v>137</v>
      </c>
      <c r="E288" s="159" t="s">
        <v>1</v>
      </c>
      <c r="F288" s="160" t="s">
        <v>445</v>
      </c>
      <c r="H288" s="161">
        <v>8.75</v>
      </c>
      <c r="I288" s="162"/>
      <c r="L288" s="158"/>
      <c r="M288" s="163"/>
      <c r="N288" s="164"/>
      <c r="O288" s="164"/>
      <c r="P288" s="164"/>
      <c r="Q288" s="164"/>
      <c r="R288" s="164"/>
      <c r="S288" s="164"/>
      <c r="T288" s="165"/>
      <c r="AT288" s="159" t="s">
        <v>137</v>
      </c>
      <c r="AU288" s="159" t="s">
        <v>88</v>
      </c>
      <c r="AV288" s="12" t="s">
        <v>88</v>
      </c>
      <c r="AW288" s="12" t="s">
        <v>34</v>
      </c>
      <c r="AX288" s="12" t="s">
        <v>86</v>
      </c>
      <c r="AY288" s="159" t="s">
        <v>128</v>
      </c>
    </row>
    <row r="289" spans="1:65" s="2" customFormat="1" ht="16.5" customHeight="1">
      <c r="A289" s="34"/>
      <c r="B289" s="139"/>
      <c r="C289" s="140" t="s">
        <v>446</v>
      </c>
      <c r="D289" s="140" t="s">
        <v>129</v>
      </c>
      <c r="E289" s="141" t="s">
        <v>447</v>
      </c>
      <c r="F289" s="142" t="s">
        <v>448</v>
      </c>
      <c r="G289" s="143" t="s">
        <v>227</v>
      </c>
      <c r="H289" s="144">
        <v>1345.579</v>
      </c>
      <c r="I289" s="145"/>
      <c r="J289" s="146">
        <f>ROUND(I289*H289,2)</f>
        <v>0</v>
      </c>
      <c r="K289" s="142" t="s">
        <v>133</v>
      </c>
      <c r="L289" s="35"/>
      <c r="M289" s="147" t="s">
        <v>1</v>
      </c>
      <c r="N289" s="148" t="s">
        <v>43</v>
      </c>
      <c r="O289" s="60"/>
      <c r="P289" s="149">
        <f>O289*H289</f>
        <v>0</v>
      </c>
      <c r="Q289" s="149">
        <v>0</v>
      </c>
      <c r="R289" s="149">
        <f>Q289*H289</f>
        <v>0</v>
      </c>
      <c r="S289" s="149">
        <v>0</v>
      </c>
      <c r="T289" s="150">
        <f>S289*H289</f>
        <v>0</v>
      </c>
      <c r="U289" s="34"/>
      <c r="V289" s="34"/>
      <c r="W289" s="34"/>
      <c r="X289" s="34"/>
      <c r="Y289" s="34"/>
      <c r="Z289" s="34"/>
      <c r="AA289" s="34"/>
      <c r="AB289" s="34"/>
      <c r="AC289" s="34"/>
      <c r="AD289" s="34"/>
      <c r="AE289" s="34"/>
      <c r="AR289" s="151" t="s">
        <v>127</v>
      </c>
      <c r="AT289" s="151" t="s">
        <v>129</v>
      </c>
      <c r="AU289" s="151" t="s">
        <v>88</v>
      </c>
      <c r="AY289" s="19" t="s">
        <v>128</v>
      </c>
      <c r="BE289" s="152">
        <f>IF(N289="základní",J289,0)</f>
        <v>0</v>
      </c>
      <c r="BF289" s="152">
        <f>IF(N289="snížená",J289,0)</f>
        <v>0</v>
      </c>
      <c r="BG289" s="152">
        <f>IF(N289="zákl. přenesená",J289,0)</f>
        <v>0</v>
      </c>
      <c r="BH289" s="152">
        <f>IF(N289="sníž. přenesená",J289,0)</f>
        <v>0</v>
      </c>
      <c r="BI289" s="152">
        <f>IF(N289="nulová",J289,0)</f>
        <v>0</v>
      </c>
      <c r="BJ289" s="19" t="s">
        <v>86</v>
      </c>
      <c r="BK289" s="152">
        <f>ROUND(I289*H289,2)</f>
        <v>0</v>
      </c>
      <c r="BL289" s="19" t="s">
        <v>127</v>
      </c>
      <c r="BM289" s="151" t="s">
        <v>449</v>
      </c>
    </row>
    <row r="290" spans="1:47" s="2" customFormat="1" ht="18">
      <c r="A290" s="34"/>
      <c r="B290" s="35"/>
      <c r="C290" s="34"/>
      <c r="D290" s="153" t="s">
        <v>136</v>
      </c>
      <c r="E290" s="34"/>
      <c r="F290" s="154" t="s">
        <v>450</v>
      </c>
      <c r="G290" s="34"/>
      <c r="H290" s="34"/>
      <c r="I290" s="155"/>
      <c r="J290" s="34"/>
      <c r="K290" s="34"/>
      <c r="L290" s="35"/>
      <c r="M290" s="156"/>
      <c r="N290" s="157"/>
      <c r="O290" s="60"/>
      <c r="P290" s="60"/>
      <c r="Q290" s="60"/>
      <c r="R290" s="60"/>
      <c r="S290" s="60"/>
      <c r="T290" s="61"/>
      <c r="U290" s="34"/>
      <c r="V290" s="34"/>
      <c r="W290" s="34"/>
      <c r="X290" s="34"/>
      <c r="Y290" s="34"/>
      <c r="Z290" s="34"/>
      <c r="AA290" s="34"/>
      <c r="AB290" s="34"/>
      <c r="AC290" s="34"/>
      <c r="AD290" s="34"/>
      <c r="AE290" s="34"/>
      <c r="AT290" s="19" t="s">
        <v>136</v>
      </c>
      <c r="AU290" s="19" t="s">
        <v>88</v>
      </c>
    </row>
    <row r="291" spans="2:51" s="13" customFormat="1" ht="12">
      <c r="B291" s="166"/>
      <c r="D291" s="153" t="s">
        <v>137</v>
      </c>
      <c r="E291" s="167" t="s">
        <v>1</v>
      </c>
      <c r="F291" s="168" t="s">
        <v>451</v>
      </c>
      <c r="H291" s="167" t="s">
        <v>1</v>
      </c>
      <c r="I291" s="169"/>
      <c r="L291" s="166"/>
      <c r="M291" s="170"/>
      <c r="N291" s="171"/>
      <c r="O291" s="171"/>
      <c r="P291" s="171"/>
      <c r="Q291" s="171"/>
      <c r="R291" s="171"/>
      <c r="S291" s="171"/>
      <c r="T291" s="172"/>
      <c r="AT291" s="167" t="s">
        <v>137</v>
      </c>
      <c r="AU291" s="167" t="s">
        <v>88</v>
      </c>
      <c r="AV291" s="13" t="s">
        <v>86</v>
      </c>
      <c r="AW291" s="13" t="s">
        <v>34</v>
      </c>
      <c r="AX291" s="13" t="s">
        <v>78</v>
      </c>
      <c r="AY291" s="167" t="s">
        <v>128</v>
      </c>
    </row>
    <row r="292" spans="2:51" s="13" customFormat="1" ht="12">
      <c r="B292" s="166"/>
      <c r="D292" s="153" t="s">
        <v>137</v>
      </c>
      <c r="E292" s="167" t="s">
        <v>1</v>
      </c>
      <c r="F292" s="168" t="s">
        <v>452</v>
      </c>
      <c r="H292" s="167" t="s">
        <v>1</v>
      </c>
      <c r="I292" s="169"/>
      <c r="L292" s="166"/>
      <c r="M292" s="170"/>
      <c r="N292" s="171"/>
      <c r="O292" s="171"/>
      <c r="P292" s="171"/>
      <c r="Q292" s="171"/>
      <c r="R292" s="171"/>
      <c r="S292" s="171"/>
      <c r="T292" s="172"/>
      <c r="AT292" s="167" t="s">
        <v>137</v>
      </c>
      <c r="AU292" s="167" t="s">
        <v>88</v>
      </c>
      <c r="AV292" s="13" t="s">
        <v>86</v>
      </c>
      <c r="AW292" s="13" t="s">
        <v>34</v>
      </c>
      <c r="AX292" s="13" t="s">
        <v>78</v>
      </c>
      <c r="AY292" s="167" t="s">
        <v>128</v>
      </c>
    </row>
    <row r="293" spans="2:51" s="12" customFormat="1" ht="12">
      <c r="B293" s="158"/>
      <c r="D293" s="153" t="s">
        <v>137</v>
      </c>
      <c r="E293" s="159" t="s">
        <v>1</v>
      </c>
      <c r="F293" s="160" t="s">
        <v>453</v>
      </c>
      <c r="H293" s="161">
        <v>1323.99</v>
      </c>
      <c r="I293" s="162"/>
      <c r="L293" s="158"/>
      <c r="M293" s="163"/>
      <c r="N293" s="164"/>
      <c r="O293" s="164"/>
      <c r="P293" s="164"/>
      <c r="Q293" s="164"/>
      <c r="R293" s="164"/>
      <c r="S293" s="164"/>
      <c r="T293" s="165"/>
      <c r="AT293" s="159" t="s">
        <v>137</v>
      </c>
      <c r="AU293" s="159" t="s">
        <v>88</v>
      </c>
      <c r="AV293" s="12" t="s">
        <v>88</v>
      </c>
      <c r="AW293" s="12" t="s">
        <v>34</v>
      </c>
      <c r="AX293" s="12" t="s">
        <v>78</v>
      </c>
      <c r="AY293" s="159" t="s">
        <v>128</v>
      </c>
    </row>
    <row r="294" spans="2:51" s="12" customFormat="1" ht="12">
      <c r="B294" s="158"/>
      <c r="D294" s="153" t="s">
        <v>137</v>
      </c>
      <c r="E294" s="159" t="s">
        <v>1</v>
      </c>
      <c r="F294" s="160" t="s">
        <v>454</v>
      </c>
      <c r="H294" s="161">
        <v>127.024</v>
      </c>
      <c r="I294" s="162"/>
      <c r="L294" s="158"/>
      <c r="M294" s="163"/>
      <c r="N294" s="164"/>
      <c r="O294" s="164"/>
      <c r="P294" s="164"/>
      <c r="Q294" s="164"/>
      <c r="R294" s="164"/>
      <c r="S294" s="164"/>
      <c r="T294" s="165"/>
      <c r="AT294" s="159" t="s">
        <v>137</v>
      </c>
      <c r="AU294" s="159" t="s">
        <v>88</v>
      </c>
      <c r="AV294" s="12" t="s">
        <v>88</v>
      </c>
      <c r="AW294" s="12" t="s">
        <v>34</v>
      </c>
      <c r="AX294" s="12" t="s">
        <v>78</v>
      </c>
      <c r="AY294" s="159" t="s">
        <v>128</v>
      </c>
    </row>
    <row r="295" spans="2:51" s="12" customFormat="1" ht="12">
      <c r="B295" s="158"/>
      <c r="D295" s="153" t="s">
        <v>137</v>
      </c>
      <c r="E295" s="159" t="s">
        <v>1</v>
      </c>
      <c r="F295" s="160" t="s">
        <v>455</v>
      </c>
      <c r="H295" s="161">
        <v>17.856</v>
      </c>
      <c r="I295" s="162"/>
      <c r="L295" s="158"/>
      <c r="M295" s="163"/>
      <c r="N295" s="164"/>
      <c r="O295" s="164"/>
      <c r="P295" s="164"/>
      <c r="Q295" s="164"/>
      <c r="R295" s="164"/>
      <c r="S295" s="164"/>
      <c r="T295" s="165"/>
      <c r="AT295" s="159" t="s">
        <v>137</v>
      </c>
      <c r="AU295" s="159" t="s">
        <v>88</v>
      </c>
      <c r="AV295" s="12" t="s">
        <v>88</v>
      </c>
      <c r="AW295" s="12" t="s">
        <v>34</v>
      </c>
      <c r="AX295" s="12" t="s">
        <v>78</v>
      </c>
      <c r="AY295" s="159" t="s">
        <v>128</v>
      </c>
    </row>
    <row r="296" spans="2:51" s="12" customFormat="1" ht="12">
      <c r="B296" s="158"/>
      <c r="D296" s="153" t="s">
        <v>137</v>
      </c>
      <c r="E296" s="159" t="s">
        <v>1</v>
      </c>
      <c r="F296" s="160" t="s">
        <v>456</v>
      </c>
      <c r="H296" s="161">
        <v>-75.791</v>
      </c>
      <c r="I296" s="162"/>
      <c r="L296" s="158"/>
      <c r="M296" s="163"/>
      <c r="N296" s="164"/>
      <c r="O296" s="164"/>
      <c r="P296" s="164"/>
      <c r="Q296" s="164"/>
      <c r="R296" s="164"/>
      <c r="S296" s="164"/>
      <c r="T296" s="165"/>
      <c r="AT296" s="159" t="s">
        <v>137</v>
      </c>
      <c r="AU296" s="159" t="s">
        <v>88</v>
      </c>
      <c r="AV296" s="12" t="s">
        <v>88</v>
      </c>
      <c r="AW296" s="12" t="s">
        <v>34</v>
      </c>
      <c r="AX296" s="12" t="s">
        <v>78</v>
      </c>
      <c r="AY296" s="159" t="s">
        <v>128</v>
      </c>
    </row>
    <row r="297" spans="2:51" s="12" customFormat="1" ht="12">
      <c r="B297" s="158"/>
      <c r="D297" s="153" t="s">
        <v>137</v>
      </c>
      <c r="E297" s="159" t="s">
        <v>1</v>
      </c>
      <c r="F297" s="160" t="s">
        <v>457</v>
      </c>
      <c r="H297" s="161">
        <v>-47.5</v>
      </c>
      <c r="I297" s="162"/>
      <c r="L297" s="158"/>
      <c r="M297" s="163"/>
      <c r="N297" s="164"/>
      <c r="O297" s="164"/>
      <c r="P297" s="164"/>
      <c r="Q297" s="164"/>
      <c r="R297" s="164"/>
      <c r="S297" s="164"/>
      <c r="T297" s="165"/>
      <c r="AT297" s="159" t="s">
        <v>137</v>
      </c>
      <c r="AU297" s="159" t="s">
        <v>88</v>
      </c>
      <c r="AV297" s="12" t="s">
        <v>88</v>
      </c>
      <c r="AW297" s="12" t="s">
        <v>34</v>
      </c>
      <c r="AX297" s="12" t="s">
        <v>78</v>
      </c>
      <c r="AY297" s="159" t="s">
        <v>128</v>
      </c>
    </row>
    <row r="298" spans="2:51" s="15" customFormat="1" ht="12">
      <c r="B298" s="183"/>
      <c r="D298" s="153" t="s">
        <v>137</v>
      </c>
      <c r="E298" s="184" t="s">
        <v>1</v>
      </c>
      <c r="F298" s="185" t="s">
        <v>235</v>
      </c>
      <c r="H298" s="186">
        <v>1345.579</v>
      </c>
      <c r="I298" s="187"/>
      <c r="L298" s="183"/>
      <c r="M298" s="188"/>
      <c r="N298" s="189"/>
      <c r="O298" s="189"/>
      <c r="P298" s="189"/>
      <c r="Q298" s="189"/>
      <c r="R298" s="189"/>
      <c r="S298" s="189"/>
      <c r="T298" s="190"/>
      <c r="AT298" s="184" t="s">
        <v>137</v>
      </c>
      <c r="AU298" s="184" t="s">
        <v>88</v>
      </c>
      <c r="AV298" s="15" t="s">
        <v>127</v>
      </c>
      <c r="AW298" s="15" t="s">
        <v>34</v>
      </c>
      <c r="AX298" s="15" t="s">
        <v>86</v>
      </c>
      <c r="AY298" s="184" t="s">
        <v>128</v>
      </c>
    </row>
    <row r="299" spans="1:65" s="2" customFormat="1" ht="23">
      <c r="A299" s="34"/>
      <c r="B299" s="139"/>
      <c r="C299" s="140" t="s">
        <v>458</v>
      </c>
      <c r="D299" s="140" t="s">
        <v>129</v>
      </c>
      <c r="E299" s="141" t="s">
        <v>459</v>
      </c>
      <c r="F299" s="142" t="s">
        <v>460</v>
      </c>
      <c r="G299" s="143" t="s">
        <v>227</v>
      </c>
      <c r="H299" s="144">
        <v>6727.895</v>
      </c>
      <c r="I299" s="145"/>
      <c r="J299" s="146">
        <f>ROUND(I299*H299,2)</f>
        <v>0</v>
      </c>
      <c r="K299" s="142" t="s">
        <v>133</v>
      </c>
      <c r="L299" s="35"/>
      <c r="M299" s="147" t="s">
        <v>1</v>
      </c>
      <c r="N299" s="148" t="s">
        <v>43</v>
      </c>
      <c r="O299" s="60"/>
      <c r="P299" s="149">
        <f>O299*H299</f>
        <v>0</v>
      </c>
      <c r="Q299" s="149">
        <v>0</v>
      </c>
      <c r="R299" s="149">
        <f>Q299*H299</f>
        <v>0</v>
      </c>
      <c r="S299" s="149">
        <v>0</v>
      </c>
      <c r="T299" s="150">
        <f>S299*H299</f>
        <v>0</v>
      </c>
      <c r="U299" s="34"/>
      <c r="V299" s="34"/>
      <c r="W299" s="34"/>
      <c r="X299" s="34"/>
      <c r="Y299" s="34"/>
      <c r="Z299" s="34"/>
      <c r="AA299" s="34"/>
      <c r="AB299" s="34"/>
      <c r="AC299" s="34"/>
      <c r="AD299" s="34"/>
      <c r="AE299" s="34"/>
      <c r="AR299" s="151" t="s">
        <v>127</v>
      </c>
      <c r="AT299" s="151" t="s">
        <v>129</v>
      </c>
      <c r="AU299" s="151" t="s">
        <v>88</v>
      </c>
      <c r="AY299" s="19" t="s">
        <v>128</v>
      </c>
      <c r="BE299" s="152">
        <f>IF(N299="základní",J299,0)</f>
        <v>0</v>
      </c>
      <c r="BF299" s="152">
        <f>IF(N299="snížená",J299,0)</f>
        <v>0</v>
      </c>
      <c r="BG299" s="152">
        <f>IF(N299="zákl. přenesená",J299,0)</f>
        <v>0</v>
      </c>
      <c r="BH299" s="152">
        <f>IF(N299="sníž. přenesená",J299,0)</f>
        <v>0</v>
      </c>
      <c r="BI299" s="152">
        <f>IF(N299="nulová",J299,0)</f>
        <v>0</v>
      </c>
      <c r="BJ299" s="19" t="s">
        <v>86</v>
      </c>
      <c r="BK299" s="152">
        <f>ROUND(I299*H299,2)</f>
        <v>0</v>
      </c>
      <c r="BL299" s="19" t="s">
        <v>127</v>
      </c>
      <c r="BM299" s="151" t="s">
        <v>461</v>
      </c>
    </row>
    <row r="300" spans="1:47" s="2" customFormat="1" ht="18">
      <c r="A300" s="34"/>
      <c r="B300" s="35"/>
      <c r="C300" s="34"/>
      <c r="D300" s="153" t="s">
        <v>136</v>
      </c>
      <c r="E300" s="34"/>
      <c r="F300" s="154" t="s">
        <v>462</v>
      </c>
      <c r="G300" s="34"/>
      <c r="H300" s="34"/>
      <c r="I300" s="155"/>
      <c r="J300" s="34"/>
      <c r="K300" s="34"/>
      <c r="L300" s="35"/>
      <c r="M300" s="156"/>
      <c r="N300" s="157"/>
      <c r="O300" s="60"/>
      <c r="P300" s="60"/>
      <c r="Q300" s="60"/>
      <c r="R300" s="60"/>
      <c r="S300" s="60"/>
      <c r="T300" s="61"/>
      <c r="U300" s="34"/>
      <c r="V300" s="34"/>
      <c r="W300" s="34"/>
      <c r="X300" s="34"/>
      <c r="Y300" s="34"/>
      <c r="Z300" s="34"/>
      <c r="AA300" s="34"/>
      <c r="AB300" s="34"/>
      <c r="AC300" s="34"/>
      <c r="AD300" s="34"/>
      <c r="AE300" s="34"/>
      <c r="AT300" s="19" t="s">
        <v>136</v>
      </c>
      <c r="AU300" s="19" t="s">
        <v>88</v>
      </c>
    </row>
    <row r="301" spans="2:51" s="13" customFormat="1" ht="12">
      <c r="B301" s="166"/>
      <c r="D301" s="153" t="s">
        <v>137</v>
      </c>
      <c r="E301" s="167" t="s">
        <v>1</v>
      </c>
      <c r="F301" s="168" t="s">
        <v>452</v>
      </c>
      <c r="H301" s="167" t="s">
        <v>1</v>
      </c>
      <c r="I301" s="169"/>
      <c r="L301" s="166"/>
      <c r="M301" s="170"/>
      <c r="N301" s="171"/>
      <c r="O301" s="171"/>
      <c r="P301" s="171"/>
      <c r="Q301" s="171"/>
      <c r="R301" s="171"/>
      <c r="S301" s="171"/>
      <c r="T301" s="172"/>
      <c r="AT301" s="167" t="s">
        <v>137</v>
      </c>
      <c r="AU301" s="167" t="s">
        <v>88</v>
      </c>
      <c r="AV301" s="13" t="s">
        <v>86</v>
      </c>
      <c r="AW301" s="13" t="s">
        <v>34</v>
      </c>
      <c r="AX301" s="13" t="s">
        <v>78</v>
      </c>
      <c r="AY301" s="167" t="s">
        <v>128</v>
      </c>
    </row>
    <row r="302" spans="2:51" s="12" customFormat="1" ht="12">
      <c r="B302" s="158"/>
      <c r="D302" s="153" t="s">
        <v>137</v>
      </c>
      <c r="E302" s="159" t="s">
        <v>1</v>
      </c>
      <c r="F302" s="160" t="s">
        <v>463</v>
      </c>
      <c r="H302" s="161">
        <v>6727.895</v>
      </c>
      <c r="I302" s="162"/>
      <c r="L302" s="158"/>
      <c r="M302" s="163"/>
      <c r="N302" s="164"/>
      <c r="O302" s="164"/>
      <c r="P302" s="164"/>
      <c r="Q302" s="164"/>
      <c r="R302" s="164"/>
      <c r="S302" s="164"/>
      <c r="T302" s="165"/>
      <c r="AT302" s="159" t="s">
        <v>137</v>
      </c>
      <c r="AU302" s="159" t="s">
        <v>88</v>
      </c>
      <c r="AV302" s="12" t="s">
        <v>88</v>
      </c>
      <c r="AW302" s="12" t="s">
        <v>34</v>
      </c>
      <c r="AX302" s="12" t="s">
        <v>86</v>
      </c>
      <c r="AY302" s="159" t="s">
        <v>128</v>
      </c>
    </row>
    <row r="303" spans="1:65" s="2" customFormat="1" ht="16.5" customHeight="1">
      <c r="A303" s="34"/>
      <c r="B303" s="139"/>
      <c r="C303" s="140" t="s">
        <v>464</v>
      </c>
      <c r="D303" s="140" t="s">
        <v>129</v>
      </c>
      <c r="E303" s="141" t="s">
        <v>465</v>
      </c>
      <c r="F303" s="142" t="s">
        <v>466</v>
      </c>
      <c r="G303" s="143" t="s">
        <v>227</v>
      </c>
      <c r="H303" s="144">
        <v>64.368</v>
      </c>
      <c r="I303" s="145"/>
      <c r="J303" s="146">
        <f>ROUND(I303*H303,2)</f>
        <v>0</v>
      </c>
      <c r="K303" s="142" t="s">
        <v>133</v>
      </c>
      <c r="L303" s="35"/>
      <c r="M303" s="147" t="s">
        <v>1</v>
      </c>
      <c r="N303" s="148" t="s">
        <v>43</v>
      </c>
      <c r="O303" s="60"/>
      <c r="P303" s="149">
        <f>O303*H303</f>
        <v>0</v>
      </c>
      <c r="Q303" s="149">
        <v>0</v>
      </c>
      <c r="R303" s="149">
        <f>Q303*H303</f>
        <v>0</v>
      </c>
      <c r="S303" s="149">
        <v>0</v>
      </c>
      <c r="T303" s="150">
        <f>S303*H303</f>
        <v>0</v>
      </c>
      <c r="U303" s="34"/>
      <c r="V303" s="34"/>
      <c r="W303" s="34"/>
      <c r="X303" s="34"/>
      <c r="Y303" s="34"/>
      <c r="Z303" s="34"/>
      <c r="AA303" s="34"/>
      <c r="AB303" s="34"/>
      <c r="AC303" s="34"/>
      <c r="AD303" s="34"/>
      <c r="AE303" s="34"/>
      <c r="AR303" s="151" t="s">
        <v>127</v>
      </c>
      <c r="AT303" s="151" t="s">
        <v>129</v>
      </c>
      <c r="AU303" s="151" t="s">
        <v>88</v>
      </c>
      <c r="AY303" s="19" t="s">
        <v>128</v>
      </c>
      <c r="BE303" s="152">
        <f>IF(N303="základní",J303,0)</f>
        <v>0</v>
      </c>
      <c r="BF303" s="152">
        <f>IF(N303="snížená",J303,0)</f>
        <v>0</v>
      </c>
      <c r="BG303" s="152">
        <f>IF(N303="zákl. přenesená",J303,0)</f>
        <v>0</v>
      </c>
      <c r="BH303" s="152">
        <f>IF(N303="sníž. přenesená",J303,0)</f>
        <v>0</v>
      </c>
      <c r="BI303" s="152">
        <f>IF(N303="nulová",J303,0)</f>
        <v>0</v>
      </c>
      <c r="BJ303" s="19" t="s">
        <v>86</v>
      </c>
      <c r="BK303" s="152">
        <f>ROUND(I303*H303,2)</f>
        <v>0</v>
      </c>
      <c r="BL303" s="19" t="s">
        <v>127</v>
      </c>
      <c r="BM303" s="151" t="s">
        <v>467</v>
      </c>
    </row>
    <row r="304" spans="1:47" s="2" customFormat="1" ht="18">
      <c r="A304" s="34"/>
      <c r="B304" s="35"/>
      <c r="C304" s="34"/>
      <c r="D304" s="153" t="s">
        <v>136</v>
      </c>
      <c r="E304" s="34"/>
      <c r="F304" s="154" t="s">
        <v>468</v>
      </c>
      <c r="G304" s="34"/>
      <c r="H304" s="34"/>
      <c r="I304" s="155"/>
      <c r="J304" s="34"/>
      <c r="K304" s="34"/>
      <c r="L304" s="35"/>
      <c r="M304" s="156"/>
      <c r="N304" s="157"/>
      <c r="O304" s="60"/>
      <c r="P304" s="60"/>
      <c r="Q304" s="60"/>
      <c r="R304" s="60"/>
      <c r="S304" s="60"/>
      <c r="T304" s="61"/>
      <c r="U304" s="34"/>
      <c r="V304" s="34"/>
      <c r="W304" s="34"/>
      <c r="X304" s="34"/>
      <c r="Y304" s="34"/>
      <c r="Z304" s="34"/>
      <c r="AA304" s="34"/>
      <c r="AB304" s="34"/>
      <c r="AC304" s="34"/>
      <c r="AD304" s="34"/>
      <c r="AE304" s="34"/>
      <c r="AT304" s="19" t="s">
        <v>136</v>
      </c>
      <c r="AU304" s="19" t="s">
        <v>88</v>
      </c>
    </row>
    <row r="305" spans="2:51" s="13" customFormat="1" ht="12">
      <c r="B305" s="166"/>
      <c r="D305" s="153" t="s">
        <v>137</v>
      </c>
      <c r="E305" s="167" t="s">
        <v>1</v>
      </c>
      <c r="F305" s="168" t="s">
        <v>469</v>
      </c>
      <c r="H305" s="167" t="s">
        <v>1</v>
      </c>
      <c r="I305" s="169"/>
      <c r="L305" s="166"/>
      <c r="M305" s="170"/>
      <c r="N305" s="171"/>
      <c r="O305" s="171"/>
      <c r="P305" s="171"/>
      <c r="Q305" s="171"/>
      <c r="R305" s="171"/>
      <c r="S305" s="171"/>
      <c r="T305" s="172"/>
      <c r="AT305" s="167" t="s">
        <v>137</v>
      </c>
      <c r="AU305" s="167" t="s">
        <v>88</v>
      </c>
      <c r="AV305" s="13" t="s">
        <v>86</v>
      </c>
      <c r="AW305" s="13" t="s">
        <v>34</v>
      </c>
      <c r="AX305" s="13" t="s">
        <v>78</v>
      </c>
      <c r="AY305" s="167" t="s">
        <v>128</v>
      </c>
    </row>
    <row r="306" spans="2:51" s="13" customFormat="1" ht="12">
      <c r="B306" s="166"/>
      <c r="D306" s="153" t="s">
        <v>137</v>
      </c>
      <c r="E306" s="167" t="s">
        <v>1</v>
      </c>
      <c r="F306" s="168" t="s">
        <v>452</v>
      </c>
      <c r="H306" s="167" t="s">
        <v>1</v>
      </c>
      <c r="I306" s="169"/>
      <c r="L306" s="166"/>
      <c r="M306" s="170"/>
      <c r="N306" s="171"/>
      <c r="O306" s="171"/>
      <c r="P306" s="171"/>
      <c r="Q306" s="171"/>
      <c r="R306" s="171"/>
      <c r="S306" s="171"/>
      <c r="T306" s="172"/>
      <c r="AT306" s="167" t="s">
        <v>137</v>
      </c>
      <c r="AU306" s="167" t="s">
        <v>88</v>
      </c>
      <c r="AV306" s="13" t="s">
        <v>86</v>
      </c>
      <c r="AW306" s="13" t="s">
        <v>34</v>
      </c>
      <c r="AX306" s="13" t="s">
        <v>78</v>
      </c>
      <c r="AY306" s="167" t="s">
        <v>128</v>
      </c>
    </row>
    <row r="307" spans="2:51" s="12" customFormat="1" ht="12">
      <c r="B307" s="158"/>
      <c r="D307" s="153" t="s">
        <v>137</v>
      </c>
      <c r="E307" s="159" t="s">
        <v>1</v>
      </c>
      <c r="F307" s="160" t="s">
        <v>470</v>
      </c>
      <c r="H307" s="161">
        <v>37.584</v>
      </c>
      <c r="I307" s="162"/>
      <c r="L307" s="158"/>
      <c r="M307" s="163"/>
      <c r="N307" s="164"/>
      <c r="O307" s="164"/>
      <c r="P307" s="164"/>
      <c r="Q307" s="164"/>
      <c r="R307" s="164"/>
      <c r="S307" s="164"/>
      <c r="T307" s="165"/>
      <c r="AT307" s="159" t="s">
        <v>137</v>
      </c>
      <c r="AU307" s="159" t="s">
        <v>88</v>
      </c>
      <c r="AV307" s="12" t="s">
        <v>88</v>
      </c>
      <c r="AW307" s="12" t="s">
        <v>34</v>
      </c>
      <c r="AX307" s="12" t="s">
        <v>78</v>
      </c>
      <c r="AY307" s="159" t="s">
        <v>128</v>
      </c>
    </row>
    <row r="308" spans="2:51" s="12" customFormat="1" ht="12">
      <c r="B308" s="158"/>
      <c r="D308" s="153" t="s">
        <v>137</v>
      </c>
      <c r="E308" s="159" t="s">
        <v>1</v>
      </c>
      <c r="F308" s="160" t="s">
        <v>471</v>
      </c>
      <c r="H308" s="161">
        <v>26.784</v>
      </c>
      <c r="I308" s="162"/>
      <c r="L308" s="158"/>
      <c r="M308" s="163"/>
      <c r="N308" s="164"/>
      <c r="O308" s="164"/>
      <c r="P308" s="164"/>
      <c r="Q308" s="164"/>
      <c r="R308" s="164"/>
      <c r="S308" s="164"/>
      <c r="T308" s="165"/>
      <c r="AT308" s="159" t="s">
        <v>137</v>
      </c>
      <c r="AU308" s="159" t="s">
        <v>88</v>
      </c>
      <c r="AV308" s="12" t="s">
        <v>88</v>
      </c>
      <c r="AW308" s="12" t="s">
        <v>34</v>
      </c>
      <c r="AX308" s="12" t="s">
        <v>78</v>
      </c>
      <c r="AY308" s="159" t="s">
        <v>128</v>
      </c>
    </row>
    <row r="309" spans="2:51" s="15" customFormat="1" ht="12">
      <c r="B309" s="183"/>
      <c r="D309" s="153" t="s">
        <v>137</v>
      </c>
      <c r="E309" s="184" t="s">
        <v>1</v>
      </c>
      <c r="F309" s="185" t="s">
        <v>235</v>
      </c>
      <c r="H309" s="186">
        <v>64.368</v>
      </c>
      <c r="I309" s="187"/>
      <c r="L309" s="183"/>
      <c r="M309" s="188"/>
      <c r="N309" s="189"/>
      <c r="O309" s="189"/>
      <c r="P309" s="189"/>
      <c r="Q309" s="189"/>
      <c r="R309" s="189"/>
      <c r="S309" s="189"/>
      <c r="T309" s="190"/>
      <c r="AT309" s="184" t="s">
        <v>137</v>
      </c>
      <c r="AU309" s="184" t="s">
        <v>88</v>
      </c>
      <c r="AV309" s="15" t="s">
        <v>127</v>
      </c>
      <c r="AW309" s="15" t="s">
        <v>34</v>
      </c>
      <c r="AX309" s="15" t="s">
        <v>86</v>
      </c>
      <c r="AY309" s="184" t="s">
        <v>128</v>
      </c>
    </row>
    <row r="310" spans="1:65" s="2" customFormat="1" ht="23">
      <c r="A310" s="34"/>
      <c r="B310" s="139"/>
      <c r="C310" s="140" t="s">
        <v>472</v>
      </c>
      <c r="D310" s="140" t="s">
        <v>129</v>
      </c>
      <c r="E310" s="141" t="s">
        <v>473</v>
      </c>
      <c r="F310" s="142" t="s">
        <v>474</v>
      </c>
      <c r="G310" s="143" t="s">
        <v>227</v>
      </c>
      <c r="H310" s="144">
        <v>321.84</v>
      </c>
      <c r="I310" s="145"/>
      <c r="J310" s="146">
        <f>ROUND(I310*H310,2)</f>
        <v>0</v>
      </c>
      <c r="K310" s="142" t="s">
        <v>133</v>
      </c>
      <c r="L310" s="35"/>
      <c r="M310" s="147" t="s">
        <v>1</v>
      </c>
      <c r="N310" s="148" t="s">
        <v>43</v>
      </c>
      <c r="O310" s="60"/>
      <c r="P310" s="149">
        <f>O310*H310</f>
        <v>0</v>
      </c>
      <c r="Q310" s="149">
        <v>0</v>
      </c>
      <c r="R310" s="149">
        <f>Q310*H310</f>
        <v>0</v>
      </c>
      <c r="S310" s="149">
        <v>0</v>
      </c>
      <c r="T310" s="150">
        <f>S310*H310</f>
        <v>0</v>
      </c>
      <c r="U310" s="34"/>
      <c r="V310" s="34"/>
      <c r="W310" s="34"/>
      <c r="X310" s="34"/>
      <c r="Y310" s="34"/>
      <c r="Z310" s="34"/>
      <c r="AA310" s="34"/>
      <c r="AB310" s="34"/>
      <c r="AC310" s="34"/>
      <c r="AD310" s="34"/>
      <c r="AE310" s="34"/>
      <c r="AR310" s="151" t="s">
        <v>127</v>
      </c>
      <c r="AT310" s="151" t="s">
        <v>129</v>
      </c>
      <c r="AU310" s="151" t="s">
        <v>88</v>
      </c>
      <c r="AY310" s="19" t="s">
        <v>128</v>
      </c>
      <c r="BE310" s="152">
        <f>IF(N310="základní",J310,0)</f>
        <v>0</v>
      </c>
      <c r="BF310" s="152">
        <f>IF(N310="snížená",J310,0)</f>
        <v>0</v>
      </c>
      <c r="BG310" s="152">
        <f>IF(N310="zákl. přenesená",J310,0)</f>
        <v>0</v>
      </c>
      <c r="BH310" s="152">
        <f>IF(N310="sníž. přenesená",J310,0)</f>
        <v>0</v>
      </c>
      <c r="BI310" s="152">
        <f>IF(N310="nulová",J310,0)</f>
        <v>0</v>
      </c>
      <c r="BJ310" s="19" t="s">
        <v>86</v>
      </c>
      <c r="BK310" s="152">
        <f>ROUND(I310*H310,2)</f>
        <v>0</v>
      </c>
      <c r="BL310" s="19" t="s">
        <v>127</v>
      </c>
      <c r="BM310" s="151" t="s">
        <v>475</v>
      </c>
    </row>
    <row r="311" spans="1:47" s="2" customFormat="1" ht="18">
      <c r="A311" s="34"/>
      <c r="B311" s="35"/>
      <c r="C311" s="34"/>
      <c r="D311" s="153" t="s">
        <v>136</v>
      </c>
      <c r="E311" s="34"/>
      <c r="F311" s="154" t="s">
        <v>476</v>
      </c>
      <c r="G311" s="34"/>
      <c r="H311" s="34"/>
      <c r="I311" s="155"/>
      <c r="J311" s="34"/>
      <c r="K311" s="34"/>
      <c r="L311" s="35"/>
      <c r="M311" s="156"/>
      <c r="N311" s="157"/>
      <c r="O311" s="60"/>
      <c r="P311" s="60"/>
      <c r="Q311" s="60"/>
      <c r="R311" s="60"/>
      <c r="S311" s="60"/>
      <c r="T311" s="61"/>
      <c r="U311" s="34"/>
      <c r="V311" s="34"/>
      <c r="W311" s="34"/>
      <c r="X311" s="34"/>
      <c r="Y311" s="34"/>
      <c r="Z311" s="34"/>
      <c r="AA311" s="34"/>
      <c r="AB311" s="34"/>
      <c r="AC311" s="34"/>
      <c r="AD311" s="34"/>
      <c r="AE311" s="34"/>
      <c r="AT311" s="19" t="s">
        <v>136</v>
      </c>
      <c r="AU311" s="19" t="s">
        <v>88</v>
      </c>
    </row>
    <row r="312" spans="2:51" s="13" customFormat="1" ht="12">
      <c r="B312" s="166"/>
      <c r="D312" s="153" t="s">
        <v>137</v>
      </c>
      <c r="E312" s="167" t="s">
        <v>1</v>
      </c>
      <c r="F312" s="168" t="s">
        <v>452</v>
      </c>
      <c r="H312" s="167" t="s">
        <v>1</v>
      </c>
      <c r="I312" s="169"/>
      <c r="L312" s="166"/>
      <c r="M312" s="170"/>
      <c r="N312" s="171"/>
      <c r="O312" s="171"/>
      <c r="P312" s="171"/>
      <c r="Q312" s="171"/>
      <c r="R312" s="171"/>
      <c r="S312" s="171"/>
      <c r="T312" s="172"/>
      <c r="AT312" s="167" t="s">
        <v>137</v>
      </c>
      <c r="AU312" s="167" t="s">
        <v>88</v>
      </c>
      <c r="AV312" s="13" t="s">
        <v>86</v>
      </c>
      <c r="AW312" s="13" t="s">
        <v>34</v>
      </c>
      <c r="AX312" s="13" t="s">
        <v>78</v>
      </c>
      <c r="AY312" s="167" t="s">
        <v>128</v>
      </c>
    </row>
    <row r="313" spans="2:51" s="12" customFormat="1" ht="12">
      <c r="B313" s="158"/>
      <c r="D313" s="153" t="s">
        <v>137</v>
      </c>
      <c r="E313" s="159" t="s">
        <v>1</v>
      </c>
      <c r="F313" s="160" t="s">
        <v>477</v>
      </c>
      <c r="H313" s="161">
        <v>321.84</v>
      </c>
      <c r="I313" s="162"/>
      <c r="L313" s="158"/>
      <c r="M313" s="163"/>
      <c r="N313" s="164"/>
      <c r="O313" s="164"/>
      <c r="P313" s="164"/>
      <c r="Q313" s="164"/>
      <c r="R313" s="164"/>
      <c r="S313" s="164"/>
      <c r="T313" s="165"/>
      <c r="AT313" s="159" t="s">
        <v>137</v>
      </c>
      <c r="AU313" s="159" t="s">
        <v>88</v>
      </c>
      <c r="AV313" s="12" t="s">
        <v>88</v>
      </c>
      <c r="AW313" s="12" t="s">
        <v>34</v>
      </c>
      <c r="AX313" s="12" t="s">
        <v>86</v>
      </c>
      <c r="AY313" s="159" t="s">
        <v>128</v>
      </c>
    </row>
    <row r="314" spans="1:65" s="2" customFormat="1" ht="16.5" customHeight="1">
      <c r="A314" s="34"/>
      <c r="B314" s="139"/>
      <c r="C314" s="140" t="s">
        <v>478</v>
      </c>
      <c r="D314" s="140" t="s">
        <v>129</v>
      </c>
      <c r="E314" s="141" t="s">
        <v>479</v>
      </c>
      <c r="F314" s="142" t="s">
        <v>480</v>
      </c>
      <c r="G314" s="143" t="s">
        <v>481</v>
      </c>
      <c r="H314" s="144">
        <v>2537.905</v>
      </c>
      <c r="I314" s="145"/>
      <c r="J314" s="146">
        <f>ROUND(I314*H314,2)</f>
        <v>0</v>
      </c>
      <c r="K314" s="142" t="s">
        <v>133</v>
      </c>
      <c r="L314" s="35"/>
      <c r="M314" s="147" t="s">
        <v>1</v>
      </c>
      <c r="N314" s="148" t="s">
        <v>43</v>
      </c>
      <c r="O314" s="60"/>
      <c r="P314" s="149">
        <f>O314*H314</f>
        <v>0</v>
      </c>
      <c r="Q314" s="149">
        <v>0</v>
      </c>
      <c r="R314" s="149">
        <f>Q314*H314</f>
        <v>0</v>
      </c>
      <c r="S314" s="149">
        <v>0</v>
      </c>
      <c r="T314" s="150">
        <f>S314*H314</f>
        <v>0</v>
      </c>
      <c r="U314" s="34"/>
      <c r="V314" s="34"/>
      <c r="W314" s="34"/>
      <c r="X314" s="34"/>
      <c r="Y314" s="34"/>
      <c r="Z314" s="34"/>
      <c r="AA314" s="34"/>
      <c r="AB314" s="34"/>
      <c r="AC314" s="34"/>
      <c r="AD314" s="34"/>
      <c r="AE314" s="34"/>
      <c r="AR314" s="151" t="s">
        <v>127</v>
      </c>
      <c r="AT314" s="151" t="s">
        <v>129</v>
      </c>
      <c r="AU314" s="151" t="s">
        <v>88</v>
      </c>
      <c r="AY314" s="19" t="s">
        <v>128</v>
      </c>
      <c r="BE314" s="152">
        <f>IF(N314="základní",J314,0)</f>
        <v>0</v>
      </c>
      <c r="BF314" s="152">
        <f>IF(N314="snížená",J314,0)</f>
        <v>0</v>
      </c>
      <c r="BG314" s="152">
        <f>IF(N314="zákl. přenesená",J314,0)</f>
        <v>0</v>
      </c>
      <c r="BH314" s="152">
        <f>IF(N314="sníž. přenesená",J314,0)</f>
        <v>0</v>
      </c>
      <c r="BI314" s="152">
        <f>IF(N314="nulová",J314,0)</f>
        <v>0</v>
      </c>
      <c r="BJ314" s="19" t="s">
        <v>86</v>
      </c>
      <c r="BK314" s="152">
        <f>ROUND(I314*H314,2)</f>
        <v>0</v>
      </c>
      <c r="BL314" s="19" t="s">
        <v>127</v>
      </c>
      <c r="BM314" s="151" t="s">
        <v>482</v>
      </c>
    </row>
    <row r="315" spans="1:47" s="2" customFormat="1" ht="18">
      <c r="A315" s="34"/>
      <c r="B315" s="35"/>
      <c r="C315" s="34"/>
      <c r="D315" s="153" t="s">
        <v>136</v>
      </c>
      <c r="E315" s="34"/>
      <c r="F315" s="154" t="s">
        <v>483</v>
      </c>
      <c r="G315" s="34"/>
      <c r="H315" s="34"/>
      <c r="I315" s="155"/>
      <c r="J315" s="34"/>
      <c r="K315" s="34"/>
      <c r="L315" s="35"/>
      <c r="M315" s="156"/>
      <c r="N315" s="157"/>
      <c r="O315" s="60"/>
      <c r="P315" s="60"/>
      <c r="Q315" s="60"/>
      <c r="R315" s="60"/>
      <c r="S315" s="60"/>
      <c r="T315" s="61"/>
      <c r="U315" s="34"/>
      <c r="V315" s="34"/>
      <c r="W315" s="34"/>
      <c r="X315" s="34"/>
      <c r="Y315" s="34"/>
      <c r="Z315" s="34"/>
      <c r="AA315" s="34"/>
      <c r="AB315" s="34"/>
      <c r="AC315" s="34"/>
      <c r="AD315" s="34"/>
      <c r="AE315" s="34"/>
      <c r="AT315" s="19" t="s">
        <v>136</v>
      </c>
      <c r="AU315" s="19" t="s">
        <v>88</v>
      </c>
    </row>
    <row r="316" spans="2:51" s="12" customFormat="1" ht="12">
      <c r="B316" s="158"/>
      <c r="D316" s="153" t="s">
        <v>137</v>
      </c>
      <c r="E316" s="159" t="s">
        <v>1</v>
      </c>
      <c r="F316" s="160" t="s">
        <v>484</v>
      </c>
      <c r="H316" s="161">
        <v>2537.905</v>
      </c>
      <c r="I316" s="162"/>
      <c r="L316" s="158"/>
      <c r="M316" s="163"/>
      <c r="N316" s="164"/>
      <c r="O316" s="164"/>
      <c r="P316" s="164"/>
      <c r="Q316" s="164"/>
      <c r="R316" s="164"/>
      <c r="S316" s="164"/>
      <c r="T316" s="165"/>
      <c r="AT316" s="159" t="s">
        <v>137</v>
      </c>
      <c r="AU316" s="159" t="s">
        <v>88</v>
      </c>
      <c r="AV316" s="12" t="s">
        <v>88</v>
      </c>
      <c r="AW316" s="12" t="s">
        <v>34</v>
      </c>
      <c r="AX316" s="12" t="s">
        <v>86</v>
      </c>
      <c r="AY316" s="159" t="s">
        <v>128</v>
      </c>
    </row>
    <row r="317" spans="1:65" s="2" customFormat="1" ht="21.75" customHeight="1">
      <c r="A317" s="34"/>
      <c r="B317" s="139"/>
      <c r="C317" s="140" t="s">
        <v>485</v>
      </c>
      <c r="D317" s="140" t="s">
        <v>129</v>
      </c>
      <c r="E317" s="141" t="s">
        <v>486</v>
      </c>
      <c r="F317" s="142" t="s">
        <v>487</v>
      </c>
      <c r="G317" s="143" t="s">
        <v>227</v>
      </c>
      <c r="H317" s="144">
        <v>47.5</v>
      </c>
      <c r="I317" s="145"/>
      <c r="J317" s="146">
        <f>ROUND(I317*H317,2)</f>
        <v>0</v>
      </c>
      <c r="K317" s="142" t="s">
        <v>133</v>
      </c>
      <c r="L317" s="35"/>
      <c r="M317" s="147" t="s">
        <v>1</v>
      </c>
      <c r="N317" s="148" t="s">
        <v>43</v>
      </c>
      <c r="O317" s="60"/>
      <c r="P317" s="149">
        <f>O317*H317</f>
        <v>0</v>
      </c>
      <c r="Q317" s="149">
        <v>0</v>
      </c>
      <c r="R317" s="149">
        <f>Q317*H317</f>
        <v>0</v>
      </c>
      <c r="S317" s="149">
        <v>0</v>
      </c>
      <c r="T317" s="150">
        <f>S317*H317</f>
        <v>0</v>
      </c>
      <c r="U317" s="34"/>
      <c r="V317" s="34"/>
      <c r="W317" s="34"/>
      <c r="X317" s="34"/>
      <c r="Y317" s="34"/>
      <c r="Z317" s="34"/>
      <c r="AA317" s="34"/>
      <c r="AB317" s="34"/>
      <c r="AC317" s="34"/>
      <c r="AD317" s="34"/>
      <c r="AE317" s="34"/>
      <c r="AR317" s="151" t="s">
        <v>127</v>
      </c>
      <c r="AT317" s="151" t="s">
        <v>129</v>
      </c>
      <c r="AU317" s="151" t="s">
        <v>88</v>
      </c>
      <c r="AY317" s="19" t="s">
        <v>128</v>
      </c>
      <c r="BE317" s="152">
        <f>IF(N317="základní",J317,0)</f>
        <v>0</v>
      </c>
      <c r="BF317" s="152">
        <f>IF(N317="snížená",J317,0)</f>
        <v>0</v>
      </c>
      <c r="BG317" s="152">
        <f>IF(N317="zákl. přenesená",J317,0)</f>
        <v>0</v>
      </c>
      <c r="BH317" s="152">
        <f>IF(N317="sníž. přenesená",J317,0)</f>
        <v>0</v>
      </c>
      <c r="BI317" s="152">
        <f>IF(N317="nulová",J317,0)</f>
        <v>0</v>
      </c>
      <c r="BJ317" s="19" t="s">
        <v>86</v>
      </c>
      <c r="BK317" s="152">
        <f>ROUND(I317*H317,2)</f>
        <v>0</v>
      </c>
      <c r="BL317" s="19" t="s">
        <v>127</v>
      </c>
      <c r="BM317" s="151" t="s">
        <v>488</v>
      </c>
    </row>
    <row r="318" spans="1:47" s="2" customFormat="1" ht="18">
      <c r="A318" s="34"/>
      <c r="B318" s="35"/>
      <c r="C318" s="34"/>
      <c r="D318" s="153" t="s">
        <v>136</v>
      </c>
      <c r="E318" s="34"/>
      <c r="F318" s="154" t="s">
        <v>489</v>
      </c>
      <c r="G318" s="34"/>
      <c r="H318" s="34"/>
      <c r="I318" s="155"/>
      <c r="J318" s="34"/>
      <c r="K318" s="34"/>
      <c r="L318" s="35"/>
      <c r="M318" s="156"/>
      <c r="N318" s="157"/>
      <c r="O318" s="60"/>
      <c r="P318" s="60"/>
      <c r="Q318" s="60"/>
      <c r="R318" s="60"/>
      <c r="S318" s="60"/>
      <c r="T318" s="61"/>
      <c r="U318" s="34"/>
      <c r="V318" s="34"/>
      <c r="W318" s="34"/>
      <c r="X318" s="34"/>
      <c r="Y318" s="34"/>
      <c r="Z318" s="34"/>
      <c r="AA318" s="34"/>
      <c r="AB318" s="34"/>
      <c r="AC318" s="34"/>
      <c r="AD318" s="34"/>
      <c r="AE318" s="34"/>
      <c r="AT318" s="19" t="s">
        <v>136</v>
      </c>
      <c r="AU318" s="19" t="s">
        <v>88</v>
      </c>
    </row>
    <row r="319" spans="2:51" s="12" customFormat="1" ht="12">
      <c r="B319" s="158"/>
      <c r="D319" s="153" t="s">
        <v>137</v>
      </c>
      <c r="E319" s="159" t="s">
        <v>1</v>
      </c>
      <c r="F319" s="160" t="s">
        <v>490</v>
      </c>
      <c r="H319" s="161">
        <v>47.5</v>
      </c>
      <c r="I319" s="162"/>
      <c r="L319" s="158"/>
      <c r="M319" s="163"/>
      <c r="N319" s="164"/>
      <c r="O319" s="164"/>
      <c r="P319" s="164"/>
      <c r="Q319" s="164"/>
      <c r="R319" s="164"/>
      <c r="S319" s="164"/>
      <c r="T319" s="165"/>
      <c r="AT319" s="159" t="s">
        <v>137</v>
      </c>
      <c r="AU319" s="159" t="s">
        <v>88</v>
      </c>
      <c r="AV319" s="12" t="s">
        <v>88</v>
      </c>
      <c r="AW319" s="12" t="s">
        <v>34</v>
      </c>
      <c r="AX319" s="12" t="s">
        <v>86</v>
      </c>
      <c r="AY319" s="159" t="s">
        <v>128</v>
      </c>
    </row>
    <row r="320" spans="1:65" s="2" customFormat="1" ht="21.75" customHeight="1">
      <c r="A320" s="34"/>
      <c r="B320" s="139"/>
      <c r="C320" s="140" t="s">
        <v>491</v>
      </c>
      <c r="D320" s="140" t="s">
        <v>129</v>
      </c>
      <c r="E320" s="141" t="s">
        <v>492</v>
      </c>
      <c r="F320" s="142" t="s">
        <v>493</v>
      </c>
      <c r="G320" s="143" t="s">
        <v>227</v>
      </c>
      <c r="H320" s="144">
        <v>748.41</v>
      </c>
      <c r="I320" s="145"/>
      <c r="J320" s="146">
        <f>ROUND(I320*H320,2)</f>
        <v>0</v>
      </c>
      <c r="K320" s="142" t="s">
        <v>133</v>
      </c>
      <c r="L320" s="35"/>
      <c r="M320" s="147" t="s">
        <v>1</v>
      </c>
      <c r="N320" s="148" t="s">
        <v>43</v>
      </c>
      <c r="O320" s="60"/>
      <c r="P320" s="149">
        <f>O320*H320</f>
        <v>0</v>
      </c>
      <c r="Q320" s="149">
        <v>0</v>
      </c>
      <c r="R320" s="149">
        <f>Q320*H320</f>
        <v>0</v>
      </c>
      <c r="S320" s="149">
        <v>0</v>
      </c>
      <c r="T320" s="150">
        <f>S320*H320</f>
        <v>0</v>
      </c>
      <c r="U320" s="34"/>
      <c r="V320" s="34"/>
      <c r="W320" s="34"/>
      <c r="X320" s="34"/>
      <c r="Y320" s="34"/>
      <c r="Z320" s="34"/>
      <c r="AA320" s="34"/>
      <c r="AB320" s="34"/>
      <c r="AC320" s="34"/>
      <c r="AD320" s="34"/>
      <c r="AE320" s="34"/>
      <c r="AR320" s="151" t="s">
        <v>127</v>
      </c>
      <c r="AT320" s="151" t="s">
        <v>129</v>
      </c>
      <c r="AU320" s="151" t="s">
        <v>88</v>
      </c>
      <c r="AY320" s="19" t="s">
        <v>128</v>
      </c>
      <c r="BE320" s="152">
        <f>IF(N320="základní",J320,0)</f>
        <v>0</v>
      </c>
      <c r="BF320" s="152">
        <f>IF(N320="snížená",J320,0)</f>
        <v>0</v>
      </c>
      <c r="BG320" s="152">
        <f>IF(N320="zákl. přenesená",J320,0)</f>
        <v>0</v>
      </c>
      <c r="BH320" s="152">
        <f>IF(N320="sníž. přenesená",J320,0)</f>
        <v>0</v>
      </c>
      <c r="BI320" s="152">
        <f>IF(N320="nulová",J320,0)</f>
        <v>0</v>
      </c>
      <c r="BJ320" s="19" t="s">
        <v>86</v>
      </c>
      <c r="BK320" s="152">
        <f>ROUND(I320*H320,2)</f>
        <v>0</v>
      </c>
      <c r="BL320" s="19" t="s">
        <v>127</v>
      </c>
      <c r="BM320" s="151" t="s">
        <v>494</v>
      </c>
    </row>
    <row r="321" spans="1:47" s="2" customFormat="1" ht="18">
      <c r="A321" s="34"/>
      <c r="B321" s="35"/>
      <c r="C321" s="34"/>
      <c r="D321" s="153" t="s">
        <v>136</v>
      </c>
      <c r="E321" s="34"/>
      <c r="F321" s="154" t="s">
        <v>495</v>
      </c>
      <c r="G321" s="34"/>
      <c r="H321" s="34"/>
      <c r="I321" s="155"/>
      <c r="J321" s="34"/>
      <c r="K321" s="34"/>
      <c r="L321" s="35"/>
      <c r="M321" s="156"/>
      <c r="N321" s="157"/>
      <c r="O321" s="60"/>
      <c r="P321" s="60"/>
      <c r="Q321" s="60"/>
      <c r="R321" s="60"/>
      <c r="S321" s="60"/>
      <c r="T321" s="61"/>
      <c r="U321" s="34"/>
      <c r="V321" s="34"/>
      <c r="W321" s="34"/>
      <c r="X321" s="34"/>
      <c r="Y321" s="34"/>
      <c r="Z321" s="34"/>
      <c r="AA321" s="34"/>
      <c r="AB321" s="34"/>
      <c r="AC321" s="34"/>
      <c r="AD321" s="34"/>
      <c r="AE321" s="34"/>
      <c r="AT321" s="19" t="s">
        <v>136</v>
      </c>
      <c r="AU321" s="19" t="s">
        <v>88</v>
      </c>
    </row>
    <row r="322" spans="2:51" s="12" customFormat="1" ht="12">
      <c r="B322" s="158"/>
      <c r="D322" s="153" t="s">
        <v>137</v>
      </c>
      <c r="E322" s="159" t="s">
        <v>1</v>
      </c>
      <c r="F322" s="160" t="s">
        <v>496</v>
      </c>
      <c r="H322" s="161">
        <v>8.29</v>
      </c>
      <c r="I322" s="162"/>
      <c r="L322" s="158"/>
      <c r="M322" s="163"/>
      <c r="N322" s="164"/>
      <c r="O322" s="164"/>
      <c r="P322" s="164"/>
      <c r="Q322" s="164"/>
      <c r="R322" s="164"/>
      <c r="S322" s="164"/>
      <c r="T322" s="165"/>
      <c r="AT322" s="159" t="s">
        <v>137</v>
      </c>
      <c r="AU322" s="159" t="s">
        <v>88</v>
      </c>
      <c r="AV322" s="12" t="s">
        <v>88</v>
      </c>
      <c r="AW322" s="12" t="s">
        <v>34</v>
      </c>
      <c r="AX322" s="12" t="s">
        <v>78</v>
      </c>
      <c r="AY322" s="159" t="s">
        <v>128</v>
      </c>
    </row>
    <row r="323" spans="2:51" s="12" customFormat="1" ht="12">
      <c r="B323" s="158"/>
      <c r="D323" s="153" t="s">
        <v>137</v>
      </c>
      <c r="E323" s="159" t="s">
        <v>1</v>
      </c>
      <c r="F323" s="160" t="s">
        <v>497</v>
      </c>
      <c r="H323" s="161">
        <v>740.12</v>
      </c>
      <c r="I323" s="162"/>
      <c r="L323" s="158"/>
      <c r="M323" s="163"/>
      <c r="N323" s="164"/>
      <c r="O323" s="164"/>
      <c r="P323" s="164"/>
      <c r="Q323" s="164"/>
      <c r="R323" s="164"/>
      <c r="S323" s="164"/>
      <c r="T323" s="165"/>
      <c r="AT323" s="159" t="s">
        <v>137</v>
      </c>
      <c r="AU323" s="159" t="s">
        <v>88</v>
      </c>
      <c r="AV323" s="12" t="s">
        <v>88</v>
      </c>
      <c r="AW323" s="12" t="s">
        <v>34</v>
      </c>
      <c r="AX323" s="12" t="s">
        <v>78</v>
      </c>
      <c r="AY323" s="159" t="s">
        <v>128</v>
      </c>
    </row>
    <row r="324" spans="2:51" s="15" customFormat="1" ht="12">
      <c r="B324" s="183"/>
      <c r="D324" s="153" t="s">
        <v>137</v>
      </c>
      <c r="E324" s="184" t="s">
        <v>1</v>
      </c>
      <c r="F324" s="185" t="s">
        <v>235</v>
      </c>
      <c r="H324" s="186">
        <v>748.41</v>
      </c>
      <c r="I324" s="187"/>
      <c r="L324" s="183"/>
      <c r="M324" s="188"/>
      <c r="N324" s="189"/>
      <c r="O324" s="189"/>
      <c r="P324" s="189"/>
      <c r="Q324" s="189"/>
      <c r="R324" s="189"/>
      <c r="S324" s="189"/>
      <c r="T324" s="190"/>
      <c r="AT324" s="184" t="s">
        <v>137</v>
      </c>
      <c r="AU324" s="184" t="s">
        <v>88</v>
      </c>
      <c r="AV324" s="15" t="s">
        <v>127</v>
      </c>
      <c r="AW324" s="15" t="s">
        <v>34</v>
      </c>
      <c r="AX324" s="15" t="s">
        <v>86</v>
      </c>
      <c r="AY324" s="184" t="s">
        <v>128</v>
      </c>
    </row>
    <row r="325" spans="1:65" s="2" customFormat="1" ht="16.5" customHeight="1">
      <c r="A325" s="34"/>
      <c r="B325" s="139"/>
      <c r="C325" s="191" t="s">
        <v>498</v>
      </c>
      <c r="D325" s="191" t="s">
        <v>499</v>
      </c>
      <c r="E325" s="192" t="s">
        <v>500</v>
      </c>
      <c r="F325" s="193" t="s">
        <v>501</v>
      </c>
      <c r="G325" s="194" t="s">
        <v>481</v>
      </c>
      <c r="H325" s="195">
        <v>750.043</v>
      </c>
      <c r="I325" s="196"/>
      <c r="J325" s="197">
        <f>ROUND(I325*H325,2)</f>
        <v>0</v>
      </c>
      <c r="K325" s="193" t="s">
        <v>133</v>
      </c>
      <c r="L325" s="198"/>
      <c r="M325" s="199" t="s">
        <v>1</v>
      </c>
      <c r="N325" s="200" t="s">
        <v>43</v>
      </c>
      <c r="O325" s="60"/>
      <c r="P325" s="149">
        <f>O325*H325</f>
        <v>0</v>
      </c>
      <c r="Q325" s="149">
        <v>1</v>
      </c>
      <c r="R325" s="149">
        <f>Q325*H325</f>
        <v>750.043</v>
      </c>
      <c r="S325" s="149">
        <v>0</v>
      </c>
      <c r="T325" s="150">
        <f>S325*H325</f>
        <v>0</v>
      </c>
      <c r="U325" s="34"/>
      <c r="V325" s="34"/>
      <c r="W325" s="34"/>
      <c r="X325" s="34"/>
      <c r="Y325" s="34"/>
      <c r="Z325" s="34"/>
      <c r="AA325" s="34"/>
      <c r="AB325" s="34"/>
      <c r="AC325" s="34"/>
      <c r="AD325" s="34"/>
      <c r="AE325" s="34"/>
      <c r="AR325" s="151" t="s">
        <v>176</v>
      </c>
      <c r="AT325" s="151" t="s">
        <v>499</v>
      </c>
      <c r="AU325" s="151" t="s">
        <v>88</v>
      </c>
      <c r="AY325" s="19" t="s">
        <v>128</v>
      </c>
      <c r="BE325" s="152">
        <f>IF(N325="základní",J325,0)</f>
        <v>0</v>
      </c>
      <c r="BF325" s="152">
        <f>IF(N325="snížená",J325,0)</f>
        <v>0</v>
      </c>
      <c r="BG325" s="152">
        <f>IF(N325="zákl. přenesená",J325,0)</f>
        <v>0</v>
      </c>
      <c r="BH325" s="152">
        <f>IF(N325="sníž. přenesená",J325,0)</f>
        <v>0</v>
      </c>
      <c r="BI325" s="152">
        <f>IF(N325="nulová",J325,0)</f>
        <v>0</v>
      </c>
      <c r="BJ325" s="19" t="s">
        <v>86</v>
      </c>
      <c r="BK325" s="152">
        <f>ROUND(I325*H325,2)</f>
        <v>0</v>
      </c>
      <c r="BL325" s="19" t="s">
        <v>127</v>
      </c>
      <c r="BM325" s="151" t="s">
        <v>502</v>
      </c>
    </row>
    <row r="326" spans="1:47" s="2" customFormat="1" ht="12">
      <c r="A326" s="34"/>
      <c r="B326" s="35"/>
      <c r="C326" s="34"/>
      <c r="D326" s="153" t="s">
        <v>136</v>
      </c>
      <c r="E326" s="34"/>
      <c r="F326" s="154" t="s">
        <v>501</v>
      </c>
      <c r="G326" s="34"/>
      <c r="H326" s="34"/>
      <c r="I326" s="155"/>
      <c r="J326" s="34"/>
      <c r="K326" s="34"/>
      <c r="L326" s="35"/>
      <c r="M326" s="156"/>
      <c r="N326" s="157"/>
      <c r="O326" s="60"/>
      <c r="P326" s="60"/>
      <c r="Q326" s="60"/>
      <c r="R326" s="60"/>
      <c r="S326" s="60"/>
      <c r="T326" s="61"/>
      <c r="U326" s="34"/>
      <c r="V326" s="34"/>
      <c r="W326" s="34"/>
      <c r="X326" s="34"/>
      <c r="Y326" s="34"/>
      <c r="Z326" s="34"/>
      <c r="AA326" s="34"/>
      <c r="AB326" s="34"/>
      <c r="AC326" s="34"/>
      <c r="AD326" s="34"/>
      <c r="AE326" s="34"/>
      <c r="AT326" s="19" t="s">
        <v>136</v>
      </c>
      <c r="AU326" s="19" t="s">
        <v>88</v>
      </c>
    </row>
    <row r="327" spans="2:51" s="13" customFormat="1" ht="12">
      <c r="B327" s="166"/>
      <c r="D327" s="153" t="s">
        <v>137</v>
      </c>
      <c r="E327" s="167" t="s">
        <v>1</v>
      </c>
      <c r="F327" s="168" t="s">
        <v>503</v>
      </c>
      <c r="H327" s="167" t="s">
        <v>1</v>
      </c>
      <c r="I327" s="169"/>
      <c r="L327" s="166"/>
      <c r="M327" s="170"/>
      <c r="N327" s="171"/>
      <c r="O327" s="171"/>
      <c r="P327" s="171"/>
      <c r="Q327" s="171"/>
      <c r="R327" s="171"/>
      <c r="S327" s="171"/>
      <c r="T327" s="172"/>
      <c r="AT327" s="167" t="s">
        <v>137</v>
      </c>
      <c r="AU327" s="167" t="s">
        <v>88</v>
      </c>
      <c r="AV327" s="13" t="s">
        <v>86</v>
      </c>
      <c r="AW327" s="13" t="s">
        <v>34</v>
      </c>
      <c r="AX327" s="13" t="s">
        <v>78</v>
      </c>
      <c r="AY327" s="167" t="s">
        <v>128</v>
      </c>
    </row>
    <row r="328" spans="2:51" s="12" customFormat="1" ht="12">
      <c r="B328" s="158"/>
      <c r="D328" s="153" t="s">
        <v>137</v>
      </c>
      <c r="E328" s="159" t="s">
        <v>1</v>
      </c>
      <c r="F328" s="160" t="s">
        <v>504</v>
      </c>
      <c r="H328" s="161">
        <v>1496.82</v>
      </c>
      <c r="I328" s="162"/>
      <c r="L328" s="158"/>
      <c r="M328" s="163"/>
      <c r="N328" s="164"/>
      <c r="O328" s="164"/>
      <c r="P328" s="164"/>
      <c r="Q328" s="164"/>
      <c r="R328" s="164"/>
      <c r="S328" s="164"/>
      <c r="T328" s="165"/>
      <c r="AT328" s="159" t="s">
        <v>137</v>
      </c>
      <c r="AU328" s="159" t="s">
        <v>88</v>
      </c>
      <c r="AV328" s="12" t="s">
        <v>88</v>
      </c>
      <c r="AW328" s="12" t="s">
        <v>34</v>
      </c>
      <c r="AX328" s="12" t="s">
        <v>78</v>
      </c>
      <c r="AY328" s="159" t="s">
        <v>128</v>
      </c>
    </row>
    <row r="329" spans="2:51" s="12" customFormat="1" ht="12">
      <c r="B329" s="158"/>
      <c r="D329" s="153" t="s">
        <v>137</v>
      </c>
      <c r="E329" s="159" t="s">
        <v>1</v>
      </c>
      <c r="F329" s="160" t="s">
        <v>505</v>
      </c>
      <c r="H329" s="161">
        <v>-435.6</v>
      </c>
      <c r="I329" s="162"/>
      <c r="L329" s="158"/>
      <c r="M329" s="163"/>
      <c r="N329" s="164"/>
      <c r="O329" s="164"/>
      <c r="P329" s="164"/>
      <c r="Q329" s="164"/>
      <c r="R329" s="164"/>
      <c r="S329" s="164"/>
      <c r="T329" s="165"/>
      <c r="AT329" s="159" t="s">
        <v>137</v>
      </c>
      <c r="AU329" s="159" t="s">
        <v>88</v>
      </c>
      <c r="AV329" s="12" t="s">
        <v>88</v>
      </c>
      <c r="AW329" s="12" t="s">
        <v>34</v>
      </c>
      <c r="AX329" s="12" t="s">
        <v>78</v>
      </c>
      <c r="AY329" s="159" t="s">
        <v>128</v>
      </c>
    </row>
    <row r="330" spans="2:51" s="12" customFormat="1" ht="12">
      <c r="B330" s="158"/>
      <c r="D330" s="153" t="s">
        <v>137</v>
      </c>
      <c r="E330" s="159" t="s">
        <v>1</v>
      </c>
      <c r="F330" s="160" t="s">
        <v>506</v>
      </c>
      <c r="H330" s="161">
        <v>-311.177</v>
      </c>
      <c r="I330" s="162"/>
      <c r="L330" s="158"/>
      <c r="M330" s="163"/>
      <c r="N330" s="164"/>
      <c r="O330" s="164"/>
      <c r="P330" s="164"/>
      <c r="Q330" s="164"/>
      <c r="R330" s="164"/>
      <c r="S330" s="164"/>
      <c r="T330" s="165"/>
      <c r="AT330" s="159" t="s">
        <v>137</v>
      </c>
      <c r="AU330" s="159" t="s">
        <v>88</v>
      </c>
      <c r="AV330" s="12" t="s">
        <v>88</v>
      </c>
      <c r="AW330" s="12" t="s">
        <v>34</v>
      </c>
      <c r="AX330" s="12" t="s">
        <v>78</v>
      </c>
      <c r="AY330" s="159" t="s">
        <v>128</v>
      </c>
    </row>
    <row r="331" spans="2:51" s="15" customFormat="1" ht="12">
      <c r="B331" s="183"/>
      <c r="D331" s="153" t="s">
        <v>137</v>
      </c>
      <c r="E331" s="184" t="s">
        <v>1</v>
      </c>
      <c r="F331" s="185" t="s">
        <v>235</v>
      </c>
      <c r="H331" s="186">
        <v>750.043</v>
      </c>
      <c r="I331" s="187"/>
      <c r="L331" s="183"/>
      <c r="M331" s="188"/>
      <c r="N331" s="189"/>
      <c r="O331" s="189"/>
      <c r="P331" s="189"/>
      <c r="Q331" s="189"/>
      <c r="R331" s="189"/>
      <c r="S331" s="189"/>
      <c r="T331" s="190"/>
      <c r="AT331" s="184" t="s">
        <v>137</v>
      </c>
      <c r="AU331" s="184" t="s">
        <v>88</v>
      </c>
      <c r="AV331" s="15" t="s">
        <v>127</v>
      </c>
      <c r="AW331" s="15" t="s">
        <v>34</v>
      </c>
      <c r="AX331" s="15" t="s">
        <v>86</v>
      </c>
      <c r="AY331" s="184" t="s">
        <v>128</v>
      </c>
    </row>
    <row r="332" spans="1:65" s="2" customFormat="1" ht="16.5" customHeight="1">
      <c r="A332" s="34"/>
      <c r="B332" s="139"/>
      <c r="C332" s="140" t="s">
        <v>507</v>
      </c>
      <c r="D332" s="140" t="s">
        <v>129</v>
      </c>
      <c r="E332" s="141" t="s">
        <v>508</v>
      </c>
      <c r="F332" s="142" t="s">
        <v>509</v>
      </c>
      <c r="G332" s="143" t="s">
        <v>227</v>
      </c>
      <c r="H332" s="144">
        <v>75.791</v>
      </c>
      <c r="I332" s="145"/>
      <c r="J332" s="146">
        <f>ROUND(I332*H332,2)</f>
        <v>0</v>
      </c>
      <c r="K332" s="142" t="s">
        <v>133</v>
      </c>
      <c r="L332" s="35"/>
      <c r="M332" s="147" t="s">
        <v>1</v>
      </c>
      <c r="N332" s="148" t="s">
        <v>43</v>
      </c>
      <c r="O332" s="60"/>
      <c r="P332" s="149">
        <f>O332*H332</f>
        <v>0</v>
      </c>
      <c r="Q332" s="149">
        <v>0</v>
      </c>
      <c r="R332" s="149">
        <f>Q332*H332</f>
        <v>0</v>
      </c>
      <c r="S332" s="149">
        <v>0</v>
      </c>
      <c r="T332" s="150">
        <f>S332*H332</f>
        <v>0</v>
      </c>
      <c r="U332" s="34"/>
      <c r="V332" s="34"/>
      <c r="W332" s="34"/>
      <c r="X332" s="34"/>
      <c r="Y332" s="34"/>
      <c r="Z332" s="34"/>
      <c r="AA332" s="34"/>
      <c r="AB332" s="34"/>
      <c r="AC332" s="34"/>
      <c r="AD332" s="34"/>
      <c r="AE332" s="34"/>
      <c r="AR332" s="151" t="s">
        <v>127</v>
      </c>
      <c r="AT332" s="151" t="s">
        <v>129</v>
      </c>
      <c r="AU332" s="151" t="s">
        <v>88</v>
      </c>
      <c r="AY332" s="19" t="s">
        <v>128</v>
      </c>
      <c r="BE332" s="152">
        <f>IF(N332="základní",J332,0)</f>
        <v>0</v>
      </c>
      <c r="BF332" s="152">
        <f>IF(N332="snížená",J332,0)</f>
        <v>0</v>
      </c>
      <c r="BG332" s="152">
        <f>IF(N332="zákl. přenesená",J332,0)</f>
        <v>0</v>
      </c>
      <c r="BH332" s="152">
        <f>IF(N332="sníž. přenesená",J332,0)</f>
        <v>0</v>
      </c>
      <c r="BI332" s="152">
        <f>IF(N332="nulová",J332,0)</f>
        <v>0</v>
      </c>
      <c r="BJ332" s="19" t="s">
        <v>86</v>
      </c>
      <c r="BK332" s="152">
        <f>ROUND(I332*H332,2)</f>
        <v>0</v>
      </c>
      <c r="BL332" s="19" t="s">
        <v>127</v>
      </c>
      <c r="BM332" s="151" t="s">
        <v>510</v>
      </c>
    </row>
    <row r="333" spans="1:47" s="2" customFormat="1" ht="18">
      <c r="A333" s="34"/>
      <c r="B333" s="35"/>
      <c r="C333" s="34"/>
      <c r="D333" s="153" t="s">
        <v>136</v>
      </c>
      <c r="E333" s="34"/>
      <c r="F333" s="154" t="s">
        <v>511</v>
      </c>
      <c r="G333" s="34"/>
      <c r="H333" s="34"/>
      <c r="I333" s="155"/>
      <c r="J333" s="34"/>
      <c r="K333" s="34"/>
      <c r="L333" s="35"/>
      <c r="M333" s="156"/>
      <c r="N333" s="157"/>
      <c r="O333" s="60"/>
      <c r="P333" s="60"/>
      <c r="Q333" s="60"/>
      <c r="R333" s="60"/>
      <c r="S333" s="60"/>
      <c r="T333" s="61"/>
      <c r="U333" s="34"/>
      <c r="V333" s="34"/>
      <c r="W333" s="34"/>
      <c r="X333" s="34"/>
      <c r="Y333" s="34"/>
      <c r="Z333" s="34"/>
      <c r="AA333" s="34"/>
      <c r="AB333" s="34"/>
      <c r="AC333" s="34"/>
      <c r="AD333" s="34"/>
      <c r="AE333" s="34"/>
      <c r="AT333" s="19" t="s">
        <v>136</v>
      </c>
      <c r="AU333" s="19" t="s">
        <v>88</v>
      </c>
    </row>
    <row r="334" spans="1:47" s="2" customFormat="1" ht="99">
      <c r="A334" s="34"/>
      <c r="B334" s="35"/>
      <c r="C334" s="34"/>
      <c r="D334" s="153" t="s">
        <v>231</v>
      </c>
      <c r="E334" s="34"/>
      <c r="F334" s="182" t="s">
        <v>512</v>
      </c>
      <c r="G334" s="34"/>
      <c r="H334" s="34"/>
      <c r="I334" s="155"/>
      <c r="J334" s="34"/>
      <c r="K334" s="34"/>
      <c r="L334" s="35"/>
      <c r="M334" s="156"/>
      <c r="N334" s="157"/>
      <c r="O334" s="60"/>
      <c r="P334" s="60"/>
      <c r="Q334" s="60"/>
      <c r="R334" s="60"/>
      <c r="S334" s="60"/>
      <c r="T334" s="61"/>
      <c r="U334" s="34"/>
      <c r="V334" s="34"/>
      <c r="W334" s="34"/>
      <c r="X334" s="34"/>
      <c r="Y334" s="34"/>
      <c r="Z334" s="34"/>
      <c r="AA334" s="34"/>
      <c r="AB334" s="34"/>
      <c r="AC334" s="34"/>
      <c r="AD334" s="34"/>
      <c r="AE334" s="34"/>
      <c r="AT334" s="19" t="s">
        <v>231</v>
      </c>
      <c r="AU334" s="19" t="s">
        <v>88</v>
      </c>
    </row>
    <row r="335" spans="2:51" s="12" customFormat="1" ht="12">
      <c r="B335" s="158"/>
      <c r="D335" s="153" t="s">
        <v>137</v>
      </c>
      <c r="E335" s="159" t="s">
        <v>1</v>
      </c>
      <c r="F335" s="160" t="s">
        <v>513</v>
      </c>
      <c r="H335" s="161">
        <v>75.168</v>
      </c>
      <c r="I335" s="162"/>
      <c r="L335" s="158"/>
      <c r="M335" s="163"/>
      <c r="N335" s="164"/>
      <c r="O335" s="164"/>
      <c r="P335" s="164"/>
      <c r="Q335" s="164"/>
      <c r="R335" s="164"/>
      <c r="S335" s="164"/>
      <c r="T335" s="165"/>
      <c r="AT335" s="159" t="s">
        <v>137</v>
      </c>
      <c r="AU335" s="159" t="s">
        <v>88</v>
      </c>
      <c r="AV335" s="12" t="s">
        <v>88</v>
      </c>
      <c r="AW335" s="12" t="s">
        <v>34</v>
      </c>
      <c r="AX335" s="12" t="s">
        <v>78</v>
      </c>
      <c r="AY335" s="159" t="s">
        <v>128</v>
      </c>
    </row>
    <row r="336" spans="2:51" s="12" customFormat="1" ht="12">
      <c r="B336" s="158"/>
      <c r="D336" s="153" t="s">
        <v>137</v>
      </c>
      <c r="E336" s="159" t="s">
        <v>1</v>
      </c>
      <c r="F336" s="160" t="s">
        <v>514</v>
      </c>
      <c r="H336" s="161">
        <v>44.64</v>
      </c>
      <c r="I336" s="162"/>
      <c r="L336" s="158"/>
      <c r="M336" s="163"/>
      <c r="N336" s="164"/>
      <c r="O336" s="164"/>
      <c r="P336" s="164"/>
      <c r="Q336" s="164"/>
      <c r="R336" s="164"/>
      <c r="S336" s="164"/>
      <c r="T336" s="165"/>
      <c r="AT336" s="159" t="s">
        <v>137</v>
      </c>
      <c r="AU336" s="159" t="s">
        <v>88</v>
      </c>
      <c r="AV336" s="12" t="s">
        <v>88</v>
      </c>
      <c r="AW336" s="12" t="s">
        <v>34</v>
      </c>
      <c r="AX336" s="12" t="s">
        <v>78</v>
      </c>
      <c r="AY336" s="159" t="s">
        <v>128</v>
      </c>
    </row>
    <row r="337" spans="2:51" s="12" customFormat="1" ht="12">
      <c r="B337" s="158"/>
      <c r="D337" s="153" t="s">
        <v>137</v>
      </c>
      <c r="E337" s="159" t="s">
        <v>1</v>
      </c>
      <c r="F337" s="160" t="s">
        <v>515</v>
      </c>
      <c r="H337" s="161">
        <v>1.696</v>
      </c>
      <c r="I337" s="162"/>
      <c r="L337" s="158"/>
      <c r="M337" s="163"/>
      <c r="N337" s="164"/>
      <c r="O337" s="164"/>
      <c r="P337" s="164"/>
      <c r="Q337" s="164"/>
      <c r="R337" s="164"/>
      <c r="S337" s="164"/>
      <c r="T337" s="165"/>
      <c r="AT337" s="159" t="s">
        <v>137</v>
      </c>
      <c r="AU337" s="159" t="s">
        <v>88</v>
      </c>
      <c r="AV337" s="12" t="s">
        <v>88</v>
      </c>
      <c r="AW337" s="12" t="s">
        <v>34</v>
      </c>
      <c r="AX337" s="12" t="s">
        <v>78</v>
      </c>
      <c r="AY337" s="159" t="s">
        <v>128</v>
      </c>
    </row>
    <row r="338" spans="2:51" s="12" customFormat="1" ht="12">
      <c r="B338" s="158"/>
      <c r="D338" s="153" t="s">
        <v>137</v>
      </c>
      <c r="E338" s="159" t="s">
        <v>1</v>
      </c>
      <c r="F338" s="160" t="s">
        <v>516</v>
      </c>
      <c r="H338" s="161">
        <v>-30.406</v>
      </c>
      <c r="I338" s="162"/>
      <c r="L338" s="158"/>
      <c r="M338" s="163"/>
      <c r="N338" s="164"/>
      <c r="O338" s="164"/>
      <c r="P338" s="164"/>
      <c r="Q338" s="164"/>
      <c r="R338" s="164"/>
      <c r="S338" s="164"/>
      <c r="T338" s="165"/>
      <c r="AT338" s="159" t="s">
        <v>137</v>
      </c>
      <c r="AU338" s="159" t="s">
        <v>88</v>
      </c>
      <c r="AV338" s="12" t="s">
        <v>88</v>
      </c>
      <c r="AW338" s="12" t="s">
        <v>34</v>
      </c>
      <c r="AX338" s="12" t="s">
        <v>78</v>
      </c>
      <c r="AY338" s="159" t="s">
        <v>128</v>
      </c>
    </row>
    <row r="339" spans="2:51" s="13" customFormat="1" ht="12">
      <c r="B339" s="166"/>
      <c r="D339" s="153" t="s">
        <v>137</v>
      </c>
      <c r="E339" s="167" t="s">
        <v>1</v>
      </c>
      <c r="F339" s="168" t="s">
        <v>517</v>
      </c>
      <c r="H339" s="167" t="s">
        <v>1</v>
      </c>
      <c r="I339" s="169"/>
      <c r="L339" s="166"/>
      <c r="M339" s="170"/>
      <c r="N339" s="171"/>
      <c r="O339" s="171"/>
      <c r="P339" s="171"/>
      <c r="Q339" s="171"/>
      <c r="R339" s="171"/>
      <c r="S339" s="171"/>
      <c r="T339" s="172"/>
      <c r="AT339" s="167" t="s">
        <v>137</v>
      </c>
      <c r="AU339" s="167" t="s">
        <v>88</v>
      </c>
      <c r="AV339" s="13" t="s">
        <v>86</v>
      </c>
      <c r="AW339" s="13" t="s">
        <v>34</v>
      </c>
      <c r="AX339" s="13" t="s">
        <v>78</v>
      </c>
      <c r="AY339" s="167" t="s">
        <v>128</v>
      </c>
    </row>
    <row r="340" spans="2:51" s="12" customFormat="1" ht="12">
      <c r="B340" s="158"/>
      <c r="D340" s="153" t="s">
        <v>137</v>
      </c>
      <c r="E340" s="159" t="s">
        <v>1</v>
      </c>
      <c r="F340" s="160" t="s">
        <v>518</v>
      </c>
      <c r="H340" s="161">
        <v>-9.043</v>
      </c>
      <c r="I340" s="162"/>
      <c r="L340" s="158"/>
      <c r="M340" s="163"/>
      <c r="N340" s="164"/>
      <c r="O340" s="164"/>
      <c r="P340" s="164"/>
      <c r="Q340" s="164"/>
      <c r="R340" s="164"/>
      <c r="S340" s="164"/>
      <c r="T340" s="165"/>
      <c r="AT340" s="159" t="s">
        <v>137</v>
      </c>
      <c r="AU340" s="159" t="s">
        <v>88</v>
      </c>
      <c r="AV340" s="12" t="s">
        <v>88</v>
      </c>
      <c r="AW340" s="12" t="s">
        <v>34</v>
      </c>
      <c r="AX340" s="12" t="s">
        <v>78</v>
      </c>
      <c r="AY340" s="159" t="s">
        <v>128</v>
      </c>
    </row>
    <row r="341" spans="2:51" s="13" customFormat="1" ht="12">
      <c r="B341" s="166"/>
      <c r="D341" s="153" t="s">
        <v>137</v>
      </c>
      <c r="E341" s="167" t="s">
        <v>1</v>
      </c>
      <c r="F341" s="168" t="s">
        <v>519</v>
      </c>
      <c r="H341" s="167" t="s">
        <v>1</v>
      </c>
      <c r="I341" s="169"/>
      <c r="L341" s="166"/>
      <c r="M341" s="170"/>
      <c r="N341" s="171"/>
      <c r="O341" s="171"/>
      <c r="P341" s="171"/>
      <c r="Q341" s="171"/>
      <c r="R341" s="171"/>
      <c r="S341" s="171"/>
      <c r="T341" s="172"/>
      <c r="AT341" s="167" t="s">
        <v>137</v>
      </c>
      <c r="AU341" s="167" t="s">
        <v>88</v>
      </c>
      <c r="AV341" s="13" t="s">
        <v>86</v>
      </c>
      <c r="AW341" s="13" t="s">
        <v>34</v>
      </c>
      <c r="AX341" s="13" t="s">
        <v>78</v>
      </c>
      <c r="AY341" s="167" t="s">
        <v>128</v>
      </c>
    </row>
    <row r="342" spans="2:51" s="12" customFormat="1" ht="12">
      <c r="B342" s="158"/>
      <c r="D342" s="153" t="s">
        <v>137</v>
      </c>
      <c r="E342" s="159" t="s">
        <v>1</v>
      </c>
      <c r="F342" s="160" t="s">
        <v>520</v>
      </c>
      <c r="H342" s="161">
        <v>-6.264</v>
      </c>
      <c r="I342" s="162"/>
      <c r="L342" s="158"/>
      <c r="M342" s="163"/>
      <c r="N342" s="164"/>
      <c r="O342" s="164"/>
      <c r="P342" s="164"/>
      <c r="Q342" s="164"/>
      <c r="R342" s="164"/>
      <c r="S342" s="164"/>
      <c r="T342" s="165"/>
      <c r="AT342" s="159" t="s">
        <v>137</v>
      </c>
      <c r="AU342" s="159" t="s">
        <v>88</v>
      </c>
      <c r="AV342" s="12" t="s">
        <v>88</v>
      </c>
      <c r="AW342" s="12" t="s">
        <v>34</v>
      </c>
      <c r="AX342" s="12" t="s">
        <v>78</v>
      </c>
      <c r="AY342" s="159" t="s">
        <v>128</v>
      </c>
    </row>
    <row r="343" spans="2:51" s="15" customFormat="1" ht="12">
      <c r="B343" s="183"/>
      <c r="D343" s="153" t="s">
        <v>137</v>
      </c>
      <c r="E343" s="184" t="s">
        <v>1</v>
      </c>
      <c r="F343" s="185" t="s">
        <v>235</v>
      </c>
      <c r="H343" s="186">
        <v>75.791</v>
      </c>
      <c r="I343" s="187"/>
      <c r="L343" s="183"/>
      <c r="M343" s="188"/>
      <c r="N343" s="189"/>
      <c r="O343" s="189"/>
      <c r="P343" s="189"/>
      <c r="Q343" s="189"/>
      <c r="R343" s="189"/>
      <c r="S343" s="189"/>
      <c r="T343" s="190"/>
      <c r="AT343" s="184" t="s">
        <v>137</v>
      </c>
      <c r="AU343" s="184" t="s">
        <v>88</v>
      </c>
      <c r="AV343" s="15" t="s">
        <v>127</v>
      </c>
      <c r="AW343" s="15" t="s">
        <v>34</v>
      </c>
      <c r="AX343" s="15" t="s">
        <v>86</v>
      </c>
      <c r="AY343" s="184" t="s">
        <v>128</v>
      </c>
    </row>
    <row r="344" spans="1:65" s="2" customFormat="1" ht="16.5" customHeight="1">
      <c r="A344" s="34"/>
      <c r="B344" s="139"/>
      <c r="C344" s="140" t="s">
        <v>521</v>
      </c>
      <c r="D344" s="140" t="s">
        <v>129</v>
      </c>
      <c r="E344" s="141" t="s">
        <v>522</v>
      </c>
      <c r="F344" s="142" t="s">
        <v>523</v>
      </c>
      <c r="G344" s="143" t="s">
        <v>227</v>
      </c>
      <c r="H344" s="144">
        <v>28.508</v>
      </c>
      <c r="I344" s="145"/>
      <c r="J344" s="146">
        <f>ROUND(I344*H344,2)</f>
        <v>0</v>
      </c>
      <c r="K344" s="142" t="s">
        <v>133</v>
      </c>
      <c r="L344" s="35"/>
      <c r="M344" s="147" t="s">
        <v>1</v>
      </c>
      <c r="N344" s="148" t="s">
        <v>43</v>
      </c>
      <c r="O344" s="60"/>
      <c r="P344" s="149">
        <f>O344*H344</f>
        <v>0</v>
      </c>
      <c r="Q344" s="149">
        <v>0</v>
      </c>
      <c r="R344" s="149">
        <f>Q344*H344</f>
        <v>0</v>
      </c>
      <c r="S344" s="149">
        <v>0</v>
      </c>
      <c r="T344" s="150">
        <f>S344*H344</f>
        <v>0</v>
      </c>
      <c r="U344" s="34"/>
      <c r="V344" s="34"/>
      <c r="W344" s="34"/>
      <c r="X344" s="34"/>
      <c r="Y344" s="34"/>
      <c r="Z344" s="34"/>
      <c r="AA344" s="34"/>
      <c r="AB344" s="34"/>
      <c r="AC344" s="34"/>
      <c r="AD344" s="34"/>
      <c r="AE344" s="34"/>
      <c r="AR344" s="151" t="s">
        <v>127</v>
      </c>
      <c r="AT344" s="151" t="s">
        <v>129</v>
      </c>
      <c r="AU344" s="151" t="s">
        <v>88</v>
      </c>
      <c r="AY344" s="19" t="s">
        <v>128</v>
      </c>
      <c r="BE344" s="152">
        <f>IF(N344="základní",J344,0)</f>
        <v>0</v>
      </c>
      <c r="BF344" s="152">
        <f>IF(N344="snížená",J344,0)</f>
        <v>0</v>
      </c>
      <c r="BG344" s="152">
        <f>IF(N344="zákl. přenesená",J344,0)</f>
        <v>0</v>
      </c>
      <c r="BH344" s="152">
        <f>IF(N344="sníž. přenesená",J344,0)</f>
        <v>0</v>
      </c>
      <c r="BI344" s="152">
        <f>IF(N344="nulová",J344,0)</f>
        <v>0</v>
      </c>
      <c r="BJ344" s="19" t="s">
        <v>86</v>
      </c>
      <c r="BK344" s="152">
        <f>ROUND(I344*H344,2)</f>
        <v>0</v>
      </c>
      <c r="BL344" s="19" t="s">
        <v>127</v>
      </c>
      <c r="BM344" s="151" t="s">
        <v>524</v>
      </c>
    </row>
    <row r="345" spans="1:47" s="2" customFormat="1" ht="18">
      <c r="A345" s="34"/>
      <c r="B345" s="35"/>
      <c r="C345" s="34"/>
      <c r="D345" s="153" t="s">
        <v>136</v>
      </c>
      <c r="E345" s="34"/>
      <c r="F345" s="154" t="s">
        <v>525</v>
      </c>
      <c r="G345" s="34"/>
      <c r="H345" s="34"/>
      <c r="I345" s="155"/>
      <c r="J345" s="34"/>
      <c r="K345" s="34"/>
      <c r="L345" s="35"/>
      <c r="M345" s="156"/>
      <c r="N345" s="157"/>
      <c r="O345" s="60"/>
      <c r="P345" s="60"/>
      <c r="Q345" s="60"/>
      <c r="R345" s="60"/>
      <c r="S345" s="60"/>
      <c r="T345" s="61"/>
      <c r="U345" s="34"/>
      <c r="V345" s="34"/>
      <c r="W345" s="34"/>
      <c r="X345" s="34"/>
      <c r="Y345" s="34"/>
      <c r="Z345" s="34"/>
      <c r="AA345" s="34"/>
      <c r="AB345" s="34"/>
      <c r="AC345" s="34"/>
      <c r="AD345" s="34"/>
      <c r="AE345" s="34"/>
      <c r="AT345" s="19" t="s">
        <v>136</v>
      </c>
      <c r="AU345" s="19" t="s">
        <v>88</v>
      </c>
    </row>
    <row r="346" spans="1:47" s="2" customFormat="1" ht="45">
      <c r="A346" s="34"/>
      <c r="B346" s="35"/>
      <c r="C346" s="34"/>
      <c r="D346" s="153" t="s">
        <v>231</v>
      </c>
      <c r="E346" s="34"/>
      <c r="F346" s="182" t="s">
        <v>526</v>
      </c>
      <c r="G346" s="34"/>
      <c r="H346" s="34"/>
      <c r="I346" s="155"/>
      <c r="J346" s="34"/>
      <c r="K346" s="34"/>
      <c r="L346" s="35"/>
      <c r="M346" s="156"/>
      <c r="N346" s="157"/>
      <c r="O346" s="60"/>
      <c r="P346" s="60"/>
      <c r="Q346" s="60"/>
      <c r="R346" s="60"/>
      <c r="S346" s="60"/>
      <c r="T346" s="61"/>
      <c r="U346" s="34"/>
      <c r="V346" s="34"/>
      <c r="W346" s="34"/>
      <c r="X346" s="34"/>
      <c r="Y346" s="34"/>
      <c r="Z346" s="34"/>
      <c r="AA346" s="34"/>
      <c r="AB346" s="34"/>
      <c r="AC346" s="34"/>
      <c r="AD346" s="34"/>
      <c r="AE346" s="34"/>
      <c r="AT346" s="19" t="s">
        <v>231</v>
      </c>
      <c r="AU346" s="19" t="s">
        <v>88</v>
      </c>
    </row>
    <row r="347" spans="2:51" s="13" customFormat="1" ht="12">
      <c r="B347" s="166"/>
      <c r="D347" s="153" t="s">
        <v>137</v>
      </c>
      <c r="E347" s="167" t="s">
        <v>1</v>
      </c>
      <c r="F347" s="168" t="s">
        <v>527</v>
      </c>
      <c r="H347" s="167" t="s">
        <v>1</v>
      </c>
      <c r="I347" s="169"/>
      <c r="L347" s="166"/>
      <c r="M347" s="170"/>
      <c r="N347" s="171"/>
      <c r="O347" s="171"/>
      <c r="P347" s="171"/>
      <c r="Q347" s="171"/>
      <c r="R347" s="171"/>
      <c r="S347" s="171"/>
      <c r="T347" s="172"/>
      <c r="AT347" s="167" t="s">
        <v>137</v>
      </c>
      <c r="AU347" s="167" t="s">
        <v>88</v>
      </c>
      <c r="AV347" s="13" t="s">
        <v>86</v>
      </c>
      <c r="AW347" s="13" t="s">
        <v>34</v>
      </c>
      <c r="AX347" s="13" t="s">
        <v>78</v>
      </c>
      <c r="AY347" s="167" t="s">
        <v>128</v>
      </c>
    </row>
    <row r="348" spans="2:51" s="12" customFormat="1" ht="12">
      <c r="B348" s="158"/>
      <c r="D348" s="153" t="s">
        <v>137</v>
      </c>
      <c r="E348" s="159" t="s">
        <v>1</v>
      </c>
      <c r="F348" s="160" t="s">
        <v>528</v>
      </c>
      <c r="H348" s="161">
        <v>10.516</v>
      </c>
      <c r="I348" s="162"/>
      <c r="L348" s="158"/>
      <c r="M348" s="163"/>
      <c r="N348" s="164"/>
      <c r="O348" s="164"/>
      <c r="P348" s="164"/>
      <c r="Q348" s="164"/>
      <c r="R348" s="164"/>
      <c r="S348" s="164"/>
      <c r="T348" s="165"/>
      <c r="AT348" s="159" t="s">
        <v>137</v>
      </c>
      <c r="AU348" s="159" t="s">
        <v>88</v>
      </c>
      <c r="AV348" s="12" t="s">
        <v>88</v>
      </c>
      <c r="AW348" s="12" t="s">
        <v>34</v>
      </c>
      <c r="AX348" s="12" t="s">
        <v>78</v>
      </c>
      <c r="AY348" s="159" t="s">
        <v>128</v>
      </c>
    </row>
    <row r="349" spans="2:51" s="13" customFormat="1" ht="12">
      <c r="B349" s="166"/>
      <c r="D349" s="153" t="s">
        <v>137</v>
      </c>
      <c r="E349" s="167" t="s">
        <v>1</v>
      </c>
      <c r="F349" s="168" t="s">
        <v>529</v>
      </c>
      <c r="H349" s="167" t="s">
        <v>1</v>
      </c>
      <c r="I349" s="169"/>
      <c r="L349" s="166"/>
      <c r="M349" s="170"/>
      <c r="N349" s="171"/>
      <c r="O349" s="171"/>
      <c r="P349" s="171"/>
      <c r="Q349" s="171"/>
      <c r="R349" s="171"/>
      <c r="S349" s="171"/>
      <c r="T349" s="172"/>
      <c r="AT349" s="167" t="s">
        <v>137</v>
      </c>
      <c r="AU349" s="167" t="s">
        <v>88</v>
      </c>
      <c r="AV349" s="13" t="s">
        <v>86</v>
      </c>
      <c r="AW349" s="13" t="s">
        <v>34</v>
      </c>
      <c r="AX349" s="13" t="s">
        <v>78</v>
      </c>
      <c r="AY349" s="167" t="s">
        <v>128</v>
      </c>
    </row>
    <row r="350" spans="2:51" s="12" customFormat="1" ht="12">
      <c r="B350" s="158"/>
      <c r="D350" s="153" t="s">
        <v>137</v>
      </c>
      <c r="E350" s="159" t="s">
        <v>1</v>
      </c>
      <c r="F350" s="160" t="s">
        <v>530</v>
      </c>
      <c r="H350" s="161">
        <v>19.89</v>
      </c>
      <c r="I350" s="162"/>
      <c r="L350" s="158"/>
      <c r="M350" s="163"/>
      <c r="N350" s="164"/>
      <c r="O350" s="164"/>
      <c r="P350" s="164"/>
      <c r="Q350" s="164"/>
      <c r="R350" s="164"/>
      <c r="S350" s="164"/>
      <c r="T350" s="165"/>
      <c r="AT350" s="159" t="s">
        <v>137</v>
      </c>
      <c r="AU350" s="159" t="s">
        <v>88</v>
      </c>
      <c r="AV350" s="12" t="s">
        <v>88</v>
      </c>
      <c r="AW350" s="12" t="s">
        <v>34</v>
      </c>
      <c r="AX350" s="12" t="s">
        <v>78</v>
      </c>
      <c r="AY350" s="159" t="s">
        <v>128</v>
      </c>
    </row>
    <row r="351" spans="2:51" s="16" customFormat="1" ht="12">
      <c r="B351" s="201"/>
      <c r="D351" s="153" t="s">
        <v>137</v>
      </c>
      <c r="E351" s="202" t="s">
        <v>1</v>
      </c>
      <c r="F351" s="203" t="s">
        <v>531</v>
      </c>
      <c r="H351" s="204">
        <v>30.406</v>
      </c>
      <c r="I351" s="205"/>
      <c r="L351" s="201"/>
      <c r="M351" s="206"/>
      <c r="N351" s="207"/>
      <c r="O351" s="207"/>
      <c r="P351" s="207"/>
      <c r="Q351" s="207"/>
      <c r="R351" s="207"/>
      <c r="S351" s="207"/>
      <c r="T351" s="208"/>
      <c r="AT351" s="202" t="s">
        <v>137</v>
      </c>
      <c r="AU351" s="202" t="s">
        <v>88</v>
      </c>
      <c r="AV351" s="16" t="s">
        <v>145</v>
      </c>
      <c r="AW351" s="16" t="s">
        <v>34</v>
      </c>
      <c r="AX351" s="16" t="s">
        <v>78</v>
      </c>
      <c r="AY351" s="202" t="s">
        <v>128</v>
      </c>
    </row>
    <row r="352" spans="2:51" s="13" customFormat="1" ht="12">
      <c r="B352" s="166"/>
      <c r="D352" s="153" t="s">
        <v>137</v>
      </c>
      <c r="E352" s="167" t="s">
        <v>1</v>
      </c>
      <c r="F352" s="168" t="s">
        <v>532</v>
      </c>
      <c r="H352" s="167" t="s">
        <v>1</v>
      </c>
      <c r="I352" s="169"/>
      <c r="L352" s="166"/>
      <c r="M352" s="170"/>
      <c r="N352" s="171"/>
      <c r="O352" s="171"/>
      <c r="P352" s="171"/>
      <c r="Q352" s="171"/>
      <c r="R352" s="171"/>
      <c r="S352" s="171"/>
      <c r="T352" s="172"/>
      <c r="AT352" s="167" t="s">
        <v>137</v>
      </c>
      <c r="AU352" s="167" t="s">
        <v>88</v>
      </c>
      <c r="AV352" s="13" t="s">
        <v>86</v>
      </c>
      <c r="AW352" s="13" t="s">
        <v>34</v>
      </c>
      <c r="AX352" s="13" t="s">
        <v>78</v>
      </c>
      <c r="AY352" s="167" t="s">
        <v>128</v>
      </c>
    </row>
    <row r="353" spans="2:51" s="12" customFormat="1" ht="12">
      <c r="B353" s="158"/>
      <c r="D353" s="153" t="s">
        <v>137</v>
      </c>
      <c r="E353" s="159" t="s">
        <v>1</v>
      </c>
      <c r="F353" s="160" t="s">
        <v>533</v>
      </c>
      <c r="H353" s="161">
        <v>-0.51</v>
      </c>
      <c r="I353" s="162"/>
      <c r="L353" s="158"/>
      <c r="M353" s="163"/>
      <c r="N353" s="164"/>
      <c r="O353" s="164"/>
      <c r="P353" s="164"/>
      <c r="Q353" s="164"/>
      <c r="R353" s="164"/>
      <c r="S353" s="164"/>
      <c r="T353" s="165"/>
      <c r="AT353" s="159" t="s">
        <v>137</v>
      </c>
      <c r="AU353" s="159" t="s">
        <v>88</v>
      </c>
      <c r="AV353" s="12" t="s">
        <v>88</v>
      </c>
      <c r="AW353" s="12" t="s">
        <v>34</v>
      </c>
      <c r="AX353" s="12" t="s">
        <v>78</v>
      </c>
      <c r="AY353" s="159" t="s">
        <v>128</v>
      </c>
    </row>
    <row r="354" spans="2:51" s="13" customFormat="1" ht="12">
      <c r="B354" s="166"/>
      <c r="D354" s="153" t="s">
        <v>137</v>
      </c>
      <c r="E354" s="167" t="s">
        <v>1</v>
      </c>
      <c r="F354" s="168" t="s">
        <v>534</v>
      </c>
      <c r="H354" s="167" t="s">
        <v>1</v>
      </c>
      <c r="I354" s="169"/>
      <c r="L354" s="166"/>
      <c r="M354" s="170"/>
      <c r="N354" s="171"/>
      <c r="O354" s="171"/>
      <c r="P354" s="171"/>
      <c r="Q354" s="171"/>
      <c r="R354" s="171"/>
      <c r="S354" s="171"/>
      <c r="T354" s="172"/>
      <c r="AT354" s="167" t="s">
        <v>137</v>
      </c>
      <c r="AU354" s="167" t="s">
        <v>88</v>
      </c>
      <c r="AV354" s="13" t="s">
        <v>86</v>
      </c>
      <c r="AW354" s="13" t="s">
        <v>34</v>
      </c>
      <c r="AX354" s="13" t="s">
        <v>78</v>
      </c>
      <c r="AY354" s="167" t="s">
        <v>128</v>
      </c>
    </row>
    <row r="355" spans="2:51" s="12" customFormat="1" ht="12">
      <c r="B355" s="158"/>
      <c r="D355" s="153" t="s">
        <v>137</v>
      </c>
      <c r="E355" s="159" t="s">
        <v>1</v>
      </c>
      <c r="F355" s="160" t="s">
        <v>535</v>
      </c>
      <c r="H355" s="161">
        <v>-1.388</v>
      </c>
      <c r="I355" s="162"/>
      <c r="L355" s="158"/>
      <c r="M355" s="163"/>
      <c r="N355" s="164"/>
      <c r="O355" s="164"/>
      <c r="P355" s="164"/>
      <c r="Q355" s="164"/>
      <c r="R355" s="164"/>
      <c r="S355" s="164"/>
      <c r="T355" s="165"/>
      <c r="AT355" s="159" t="s">
        <v>137</v>
      </c>
      <c r="AU355" s="159" t="s">
        <v>88</v>
      </c>
      <c r="AV355" s="12" t="s">
        <v>88</v>
      </c>
      <c r="AW355" s="12" t="s">
        <v>34</v>
      </c>
      <c r="AX355" s="12" t="s">
        <v>78</v>
      </c>
      <c r="AY355" s="159" t="s">
        <v>128</v>
      </c>
    </row>
    <row r="356" spans="2:51" s="15" customFormat="1" ht="12">
      <c r="B356" s="183"/>
      <c r="D356" s="153" t="s">
        <v>137</v>
      </c>
      <c r="E356" s="184" t="s">
        <v>1</v>
      </c>
      <c r="F356" s="185" t="s">
        <v>235</v>
      </c>
      <c r="H356" s="186">
        <v>28.508</v>
      </c>
      <c r="I356" s="187"/>
      <c r="L356" s="183"/>
      <c r="M356" s="188"/>
      <c r="N356" s="189"/>
      <c r="O356" s="189"/>
      <c r="P356" s="189"/>
      <c r="Q356" s="189"/>
      <c r="R356" s="189"/>
      <c r="S356" s="189"/>
      <c r="T356" s="190"/>
      <c r="AT356" s="184" t="s">
        <v>137</v>
      </c>
      <c r="AU356" s="184" t="s">
        <v>88</v>
      </c>
      <c r="AV356" s="15" t="s">
        <v>127</v>
      </c>
      <c r="AW356" s="15" t="s">
        <v>34</v>
      </c>
      <c r="AX356" s="15" t="s">
        <v>86</v>
      </c>
      <c r="AY356" s="184" t="s">
        <v>128</v>
      </c>
    </row>
    <row r="357" spans="1:65" s="2" customFormat="1" ht="16.5" customHeight="1">
      <c r="A357" s="34"/>
      <c r="B357" s="139"/>
      <c r="C357" s="191" t="s">
        <v>536</v>
      </c>
      <c r="D357" s="191" t="s">
        <v>499</v>
      </c>
      <c r="E357" s="192" t="s">
        <v>537</v>
      </c>
      <c r="F357" s="193" t="s">
        <v>538</v>
      </c>
      <c r="G357" s="194" t="s">
        <v>481</v>
      </c>
      <c r="H357" s="195">
        <v>57.016</v>
      </c>
      <c r="I357" s="196"/>
      <c r="J357" s="197">
        <f>ROUND(I357*H357,2)</f>
        <v>0</v>
      </c>
      <c r="K357" s="193" t="s">
        <v>133</v>
      </c>
      <c r="L357" s="198"/>
      <c r="M357" s="199" t="s">
        <v>1</v>
      </c>
      <c r="N357" s="200" t="s">
        <v>43</v>
      </c>
      <c r="O357" s="60"/>
      <c r="P357" s="149">
        <f>O357*H357</f>
        <v>0</v>
      </c>
      <c r="Q357" s="149">
        <v>1</v>
      </c>
      <c r="R357" s="149">
        <f>Q357*H357</f>
        <v>57.016</v>
      </c>
      <c r="S357" s="149">
        <v>0</v>
      </c>
      <c r="T357" s="150">
        <f>S357*H357</f>
        <v>0</v>
      </c>
      <c r="U357" s="34"/>
      <c r="V357" s="34"/>
      <c r="W357" s="34"/>
      <c r="X357" s="34"/>
      <c r="Y357" s="34"/>
      <c r="Z357" s="34"/>
      <c r="AA357" s="34"/>
      <c r="AB357" s="34"/>
      <c r="AC357" s="34"/>
      <c r="AD357" s="34"/>
      <c r="AE357" s="34"/>
      <c r="AR357" s="151" t="s">
        <v>176</v>
      </c>
      <c r="AT357" s="151" t="s">
        <v>499</v>
      </c>
      <c r="AU357" s="151" t="s">
        <v>88</v>
      </c>
      <c r="AY357" s="19" t="s">
        <v>128</v>
      </c>
      <c r="BE357" s="152">
        <f>IF(N357="základní",J357,0)</f>
        <v>0</v>
      </c>
      <c r="BF357" s="152">
        <f>IF(N357="snížená",J357,0)</f>
        <v>0</v>
      </c>
      <c r="BG357" s="152">
        <f>IF(N357="zákl. přenesená",J357,0)</f>
        <v>0</v>
      </c>
      <c r="BH357" s="152">
        <f>IF(N357="sníž. přenesená",J357,0)</f>
        <v>0</v>
      </c>
      <c r="BI357" s="152">
        <f>IF(N357="nulová",J357,0)</f>
        <v>0</v>
      </c>
      <c r="BJ357" s="19" t="s">
        <v>86</v>
      </c>
      <c r="BK357" s="152">
        <f>ROUND(I357*H357,2)</f>
        <v>0</v>
      </c>
      <c r="BL357" s="19" t="s">
        <v>127</v>
      </c>
      <c r="BM357" s="151" t="s">
        <v>539</v>
      </c>
    </row>
    <row r="358" spans="1:47" s="2" customFormat="1" ht="12">
      <c r="A358" s="34"/>
      <c r="B358" s="35"/>
      <c r="C358" s="34"/>
      <c r="D358" s="153" t="s">
        <v>136</v>
      </c>
      <c r="E358" s="34"/>
      <c r="F358" s="154" t="s">
        <v>538</v>
      </c>
      <c r="G358" s="34"/>
      <c r="H358" s="34"/>
      <c r="I358" s="155"/>
      <c r="J358" s="34"/>
      <c r="K358" s="34"/>
      <c r="L358" s="35"/>
      <c r="M358" s="156"/>
      <c r="N358" s="157"/>
      <c r="O358" s="60"/>
      <c r="P358" s="60"/>
      <c r="Q358" s="60"/>
      <c r="R358" s="60"/>
      <c r="S358" s="60"/>
      <c r="T358" s="61"/>
      <c r="U358" s="34"/>
      <c r="V358" s="34"/>
      <c r="W358" s="34"/>
      <c r="X358" s="34"/>
      <c r="Y358" s="34"/>
      <c r="Z358" s="34"/>
      <c r="AA358" s="34"/>
      <c r="AB358" s="34"/>
      <c r="AC358" s="34"/>
      <c r="AD358" s="34"/>
      <c r="AE358" s="34"/>
      <c r="AT358" s="19" t="s">
        <v>136</v>
      </c>
      <c r="AU358" s="19" t="s">
        <v>88</v>
      </c>
    </row>
    <row r="359" spans="2:51" s="12" customFormat="1" ht="12">
      <c r="B359" s="158"/>
      <c r="D359" s="153" t="s">
        <v>137</v>
      </c>
      <c r="E359" s="159" t="s">
        <v>1</v>
      </c>
      <c r="F359" s="160" t="s">
        <v>540</v>
      </c>
      <c r="H359" s="161">
        <v>57.016</v>
      </c>
      <c r="I359" s="162"/>
      <c r="L359" s="158"/>
      <c r="M359" s="163"/>
      <c r="N359" s="164"/>
      <c r="O359" s="164"/>
      <c r="P359" s="164"/>
      <c r="Q359" s="164"/>
      <c r="R359" s="164"/>
      <c r="S359" s="164"/>
      <c r="T359" s="165"/>
      <c r="AT359" s="159" t="s">
        <v>137</v>
      </c>
      <c r="AU359" s="159" t="s">
        <v>88</v>
      </c>
      <c r="AV359" s="12" t="s">
        <v>88</v>
      </c>
      <c r="AW359" s="12" t="s">
        <v>34</v>
      </c>
      <c r="AX359" s="12" t="s">
        <v>86</v>
      </c>
      <c r="AY359" s="159" t="s">
        <v>128</v>
      </c>
    </row>
    <row r="360" spans="1:65" s="2" customFormat="1" ht="16.5" customHeight="1">
      <c r="A360" s="34"/>
      <c r="B360" s="139"/>
      <c r="C360" s="140" t="s">
        <v>541</v>
      </c>
      <c r="D360" s="140" t="s">
        <v>129</v>
      </c>
      <c r="E360" s="141" t="s">
        <v>542</v>
      </c>
      <c r="F360" s="142" t="s">
        <v>543</v>
      </c>
      <c r="G360" s="143" t="s">
        <v>221</v>
      </c>
      <c r="H360" s="144">
        <v>417</v>
      </c>
      <c r="I360" s="145"/>
      <c r="J360" s="146">
        <f>ROUND(I360*H360,2)</f>
        <v>0</v>
      </c>
      <c r="K360" s="142" t="s">
        <v>133</v>
      </c>
      <c r="L360" s="35"/>
      <c r="M360" s="147" t="s">
        <v>1</v>
      </c>
      <c r="N360" s="148" t="s">
        <v>43</v>
      </c>
      <c r="O360" s="60"/>
      <c r="P360" s="149">
        <f>O360*H360</f>
        <v>0</v>
      </c>
      <c r="Q360" s="149">
        <v>0</v>
      </c>
      <c r="R360" s="149">
        <f>Q360*H360</f>
        <v>0</v>
      </c>
      <c r="S360" s="149">
        <v>0</v>
      </c>
      <c r="T360" s="150">
        <f>S360*H360</f>
        <v>0</v>
      </c>
      <c r="U360" s="34"/>
      <c r="V360" s="34"/>
      <c r="W360" s="34"/>
      <c r="X360" s="34"/>
      <c r="Y360" s="34"/>
      <c r="Z360" s="34"/>
      <c r="AA360" s="34"/>
      <c r="AB360" s="34"/>
      <c r="AC360" s="34"/>
      <c r="AD360" s="34"/>
      <c r="AE360" s="34"/>
      <c r="AR360" s="151" t="s">
        <v>127</v>
      </c>
      <c r="AT360" s="151" t="s">
        <v>129</v>
      </c>
      <c r="AU360" s="151" t="s">
        <v>88</v>
      </c>
      <c r="AY360" s="19" t="s">
        <v>128</v>
      </c>
      <c r="BE360" s="152">
        <f>IF(N360="základní",J360,0)</f>
        <v>0</v>
      </c>
      <c r="BF360" s="152">
        <f>IF(N360="snížená",J360,0)</f>
        <v>0</v>
      </c>
      <c r="BG360" s="152">
        <f>IF(N360="zákl. přenesená",J360,0)</f>
        <v>0</v>
      </c>
      <c r="BH360" s="152">
        <f>IF(N360="sníž. přenesená",J360,0)</f>
        <v>0</v>
      </c>
      <c r="BI360" s="152">
        <f>IF(N360="nulová",J360,0)</f>
        <v>0</v>
      </c>
      <c r="BJ360" s="19" t="s">
        <v>86</v>
      </c>
      <c r="BK360" s="152">
        <f>ROUND(I360*H360,2)</f>
        <v>0</v>
      </c>
      <c r="BL360" s="19" t="s">
        <v>127</v>
      </c>
      <c r="BM360" s="151" t="s">
        <v>544</v>
      </c>
    </row>
    <row r="361" spans="1:47" s="2" customFormat="1" ht="12">
      <c r="A361" s="34"/>
      <c r="B361" s="35"/>
      <c r="C361" s="34"/>
      <c r="D361" s="153" t="s">
        <v>136</v>
      </c>
      <c r="E361" s="34"/>
      <c r="F361" s="154" t="s">
        <v>545</v>
      </c>
      <c r="G361" s="34"/>
      <c r="H361" s="34"/>
      <c r="I361" s="155"/>
      <c r="J361" s="34"/>
      <c r="K361" s="34"/>
      <c r="L361" s="35"/>
      <c r="M361" s="156"/>
      <c r="N361" s="157"/>
      <c r="O361" s="60"/>
      <c r="P361" s="60"/>
      <c r="Q361" s="60"/>
      <c r="R361" s="60"/>
      <c r="S361" s="60"/>
      <c r="T361" s="61"/>
      <c r="U361" s="34"/>
      <c r="V361" s="34"/>
      <c r="W361" s="34"/>
      <c r="X361" s="34"/>
      <c r="Y361" s="34"/>
      <c r="Z361" s="34"/>
      <c r="AA361" s="34"/>
      <c r="AB361" s="34"/>
      <c r="AC361" s="34"/>
      <c r="AD361" s="34"/>
      <c r="AE361" s="34"/>
      <c r="AT361" s="19" t="s">
        <v>136</v>
      </c>
      <c r="AU361" s="19" t="s">
        <v>88</v>
      </c>
    </row>
    <row r="362" spans="2:51" s="12" customFormat="1" ht="12">
      <c r="B362" s="158"/>
      <c r="D362" s="153" t="s">
        <v>137</v>
      </c>
      <c r="E362" s="159" t="s">
        <v>1</v>
      </c>
      <c r="F362" s="160" t="s">
        <v>546</v>
      </c>
      <c r="H362" s="161">
        <v>417</v>
      </c>
      <c r="I362" s="162"/>
      <c r="L362" s="158"/>
      <c r="M362" s="163"/>
      <c r="N362" s="164"/>
      <c r="O362" s="164"/>
      <c r="P362" s="164"/>
      <c r="Q362" s="164"/>
      <c r="R362" s="164"/>
      <c r="S362" s="164"/>
      <c r="T362" s="165"/>
      <c r="AT362" s="159" t="s">
        <v>137</v>
      </c>
      <c r="AU362" s="159" t="s">
        <v>88</v>
      </c>
      <c r="AV362" s="12" t="s">
        <v>88</v>
      </c>
      <c r="AW362" s="12" t="s">
        <v>34</v>
      </c>
      <c r="AX362" s="12" t="s">
        <v>86</v>
      </c>
      <c r="AY362" s="159" t="s">
        <v>128</v>
      </c>
    </row>
    <row r="363" spans="1:65" s="2" customFormat="1" ht="16.5" customHeight="1">
      <c r="A363" s="34"/>
      <c r="B363" s="139"/>
      <c r="C363" s="140" t="s">
        <v>547</v>
      </c>
      <c r="D363" s="140" t="s">
        <v>129</v>
      </c>
      <c r="E363" s="141" t="s">
        <v>548</v>
      </c>
      <c r="F363" s="142" t="s">
        <v>549</v>
      </c>
      <c r="G363" s="143" t="s">
        <v>221</v>
      </c>
      <c r="H363" s="144">
        <v>417</v>
      </c>
      <c r="I363" s="145"/>
      <c r="J363" s="146">
        <f>ROUND(I363*H363,2)</f>
        <v>0</v>
      </c>
      <c r="K363" s="142" t="s">
        <v>133</v>
      </c>
      <c r="L363" s="35"/>
      <c r="M363" s="147" t="s">
        <v>1</v>
      </c>
      <c r="N363" s="148" t="s">
        <v>43</v>
      </c>
      <c r="O363" s="60"/>
      <c r="P363" s="149">
        <f>O363*H363</f>
        <v>0</v>
      </c>
      <c r="Q363" s="149">
        <v>0</v>
      </c>
      <c r="R363" s="149">
        <f>Q363*H363</f>
        <v>0</v>
      </c>
      <c r="S363" s="149">
        <v>0</v>
      </c>
      <c r="T363" s="150">
        <f>S363*H363</f>
        <v>0</v>
      </c>
      <c r="U363" s="34"/>
      <c r="V363" s="34"/>
      <c r="W363" s="34"/>
      <c r="X363" s="34"/>
      <c r="Y363" s="34"/>
      <c r="Z363" s="34"/>
      <c r="AA363" s="34"/>
      <c r="AB363" s="34"/>
      <c r="AC363" s="34"/>
      <c r="AD363" s="34"/>
      <c r="AE363" s="34"/>
      <c r="AR363" s="151" t="s">
        <v>127</v>
      </c>
      <c r="AT363" s="151" t="s">
        <v>129</v>
      </c>
      <c r="AU363" s="151" t="s">
        <v>88</v>
      </c>
      <c r="AY363" s="19" t="s">
        <v>128</v>
      </c>
      <c r="BE363" s="152">
        <f>IF(N363="základní",J363,0)</f>
        <v>0</v>
      </c>
      <c r="BF363" s="152">
        <f>IF(N363="snížená",J363,0)</f>
        <v>0</v>
      </c>
      <c r="BG363" s="152">
        <f>IF(N363="zákl. přenesená",J363,0)</f>
        <v>0</v>
      </c>
      <c r="BH363" s="152">
        <f>IF(N363="sníž. přenesená",J363,0)</f>
        <v>0</v>
      </c>
      <c r="BI363" s="152">
        <f>IF(N363="nulová",J363,0)</f>
        <v>0</v>
      </c>
      <c r="BJ363" s="19" t="s">
        <v>86</v>
      </c>
      <c r="BK363" s="152">
        <f>ROUND(I363*H363,2)</f>
        <v>0</v>
      </c>
      <c r="BL363" s="19" t="s">
        <v>127</v>
      </c>
      <c r="BM363" s="151" t="s">
        <v>550</v>
      </c>
    </row>
    <row r="364" spans="1:47" s="2" customFormat="1" ht="12">
      <c r="A364" s="34"/>
      <c r="B364" s="35"/>
      <c r="C364" s="34"/>
      <c r="D364" s="153" t="s">
        <v>136</v>
      </c>
      <c r="E364" s="34"/>
      <c r="F364" s="154" t="s">
        <v>551</v>
      </c>
      <c r="G364" s="34"/>
      <c r="H364" s="34"/>
      <c r="I364" s="155"/>
      <c r="J364" s="34"/>
      <c r="K364" s="34"/>
      <c r="L364" s="35"/>
      <c r="M364" s="156"/>
      <c r="N364" s="157"/>
      <c r="O364" s="60"/>
      <c r="P364" s="60"/>
      <c r="Q364" s="60"/>
      <c r="R364" s="60"/>
      <c r="S364" s="60"/>
      <c r="T364" s="61"/>
      <c r="U364" s="34"/>
      <c r="V364" s="34"/>
      <c r="W364" s="34"/>
      <c r="X364" s="34"/>
      <c r="Y364" s="34"/>
      <c r="Z364" s="34"/>
      <c r="AA364" s="34"/>
      <c r="AB364" s="34"/>
      <c r="AC364" s="34"/>
      <c r="AD364" s="34"/>
      <c r="AE364" s="34"/>
      <c r="AT364" s="19" t="s">
        <v>136</v>
      </c>
      <c r="AU364" s="19" t="s">
        <v>88</v>
      </c>
    </row>
    <row r="365" spans="1:47" s="2" customFormat="1" ht="63">
      <c r="A365" s="34"/>
      <c r="B365" s="35"/>
      <c r="C365" s="34"/>
      <c r="D365" s="153" t="s">
        <v>231</v>
      </c>
      <c r="E365" s="34"/>
      <c r="F365" s="182" t="s">
        <v>552</v>
      </c>
      <c r="G365" s="34"/>
      <c r="H365" s="34"/>
      <c r="I365" s="155"/>
      <c r="J365" s="34"/>
      <c r="K365" s="34"/>
      <c r="L365" s="35"/>
      <c r="M365" s="156"/>
      <c r="N365" s="157"/>
      <c r="O365" s="60"/>
      <c r="P365" s="60"/>
      <c r="Q365" s="60"/>
      <c r="R365" s="60"/>
      <c r="S365" s="60"/>
      <c r="T365" s="61"/>
      <c r="U365" s="34"/>
      <c r="V365" s="34"/>
      <c r="W365" s="34"/>
      <c r="X365" s="34"/>
      <c r="Y365" s="34"/>
      <c r="Z365" s="34"/>
      <c r="AA365" s="34"/>
      <c r="AB365" s="34"/>
      <c r="AC365" s="34"/>
      <c r="AD365" s="34"/>
      <c r="AE365" s="34"/>
      <c r="AT365" s="19" t="s">
        <v>231</v>
      </c>
      <c r="AU365" s="19" t="s">
        <v>88</v>
      </c>
    </row>
    <row r="366" spans="2:51" s="12" customFormat="1" ht="12">
      <c r="B366" s="158"/>
      <c r="D366" s="153" t="s">
        <v>137</v>
      </c>
      <c r="E366" s="159" t="s">
        <v>1</v>
      </c>
      <c r="F366" s="160" t="s">
        <v>553</v>
      </c>
      <c r="H366" s="161">
        <v>417</v>
      </c>
      <c r="I366" s="162"/>
      <c r="L366" s="158"/>
      <c r="M366" s="163"/>
      <c r="N366" s="164"/>
      <c r="O366" s="164"/>
      <c r="P366" s="164"/>
      <c r="Q366" s="164"/>
      <c r="R366" s="164"/>
      <c r="S366" s="164"/>
      <c r="T366" s="165"/>
      <c r="AT366" s="159" t="s">
        <v>137</v>
      </c>
      <c r="AU366" s="159" t="s">
        <v>88</v>
      </c>
      <c r="AV366" s="12" t="s">
        <v>88</v>
      </c>
      <c r="AW366" s="12" t="s">
        <v>34</v>
      </c>
      <c r="AX366" s="12" t="s">
        <v>86</v>
      </c>
      <c r="AY366" s="159" t="s">
        <v>128</v>
      </c>
    </row>
    <row r="367" spans="1:65" s="2" customFormat="1" ht="16.5" customHeight="1">
      <c r="A367" s="34"/>
      <c r="B367" s="139"/>
      <c r="C367" s="191" t="s">
        <v>554</v>
      </c>
      <c r="D367" s="191" t="s">
        <v>499</v>
      </c>
      <c r="E367" s="192" t="s">
        <v>555</v>
      </c>
      <c r="F367" s="193" t="s">
        <v>556</v>
      </c>
      <c r="G367" s="194" t="s">
        <v>557</v>
      </c>
      <c r="H367" s="195">
        <v>12.51</v>
      </c>
      <c r="I367" s="196"/>
      <c r="J367" s="197">
        <f>ROUND(I367*H367,2)</f>
        <v>0</v>
      </c>
      <c r="K367" s="193" t="s">
        <v>133</v>
      </c>
      <c r="L367" s="198"/>
      <c r="M367" s="199" t="s">
        <v>1</v>
      </c>
      <c r="N367" s="200" t="s">
        <v>43</v>
      </c>
      <c r="O367" s="60"/>
      <c r="P367" s="149">
        <f>O367*H367</f>
        <v>0</v>
      </c>
      <c r="Q367" s="149">
        <v>0.001</v>
      </c>
      <c r="R367" s="149">
        <f>Q367*H367</f>
        <v>0.01251</v>
      </c>
      <c r="S367" s="149">
        <v>0</v>
      </c>
      <c r="T367" s="150">
        <f>S367*H367</f>
        <v>0</v>
      </c>
      <c r="U367" s="34"/>
      <c r="V367" s="34"/>
      <c r="W367" s="34"/>
      <c r="X367" s="34"/>
      <c r="Y367" s="34"/>
      <c r="Z367" s="34"/>
      <c r="AA367" s="34"/>
      <c r="AB367" s="34"/>
      <c r="AC367" s="34"/>
      <c r="AD367" s="34"/>
      <c r="AE367" s="34"/>
      <c r="AR367" s="151" t="s">
        <v>176</v>
      </c>
      <c r="AT367" s="151" t="s">
        <v>499</v>
      </c>
      <c r="AU367" s="151" t="s">
        <v>88</v>
      </c>
      <c r="AY367" s="19" t="s">
        <v>128</v>
      </c>
      <c r="BE367" s="152">
        <f>IF(N367="základní",J367,0)</f>
        <v>0</v>
      </c>
      <c r="BF367" s="152">
        <f>IF(N367="snížená",J367,0)</f>
        <v>0</v>
      </c>
      <c r="BG367" s="152">
        <f>IF(N367="zákl. přenesená",J367,0)</f>
        <v>0</v>
      </c>
      <c r="BH367" s="152">
        <f>IF(N367="sníž. přenesená",J367,0)</f>
        <v>0</v>
      </c>
      <c r="BI367" s="152">
        <f>IF(N367="nulová",J367,0)</f>
        <v>0</v>
      </c>
      <c r="BJ367" s="19" t="s">
        <v>86</v>
      </c>
      <c r="BK367" s="152">
        <f>ROUND(I367*H367,2)</f>
        <v>0</v>
      </c>
      <c r="BL367" s="19" t="s">
        <v>127</v>
      </c>
      <c r="BM367" s="151" t="s">
        <v>558</v>
      </c>
    </row>
    <row r="368" spans="1:47" s="2" customFormat="1" ht="12">
      <c r="A368" s="34"/>
      <c r="B368" s="35"/>
      <c r="C368" s="34"/>
      <c r="D368" s="153" t="s">
        <v>136</v>
      </c>
      <c r="E368" s="34"/>
      <c r="F368" s="154" t="s">
        <v>556</v>
      </c>
      <c r="G368" s="34"/>
      <c r="H368" s="34"/>
      <c r="I368" s="155"/>
      <c r="J368" s="34"/>
      <c r="K368" s="34"/>
      <c r="L368" s="35"/>
      <c r="M368" s="156"/>
      <c r="N368" s="157"/>
      <c r="O368" s="60"/>
      <c r="P368" s="60"/>
      <c r="Q368" s="60"/>
      <c r="R368" s="60"/>
      <c r="S368" s="60"/>
      <c r="T368" s="61"/>
      <c r="U368" s="34"/>
      <c r="V368" s="34"/>
      <c r="W368" s="34"/>
      <c r="X368" s="34"/>
      <c r="Y368" s="34"/>
      <c r="Z368" s="34"/>
      <c r="AA368" s="34"/>
      <c r="AB368" s="34"/>
      <c r="AC368" s="34"/>
      <c r="AD368" s="34"/>
      <c r="AE368" s="34"/>
      <c r="AT368" s="19" t="s">
        <v>136</v>
      </c>
      <c r="AU368" s="19" t="s">
        <v>88</v>
      </c>
    </row>
    <row r="369" spans="2:51" s="13" customFormat="1" ht="12">
      <c r="B369" s="166"/>
      <c r="D369" s="153" t="s">
        <v>137</v>
      </c>
      <c r="E369" s="167" t="s">
        <v>1</v>
      </c>
      <c r="F369" s="168" t="s">
        <v>559</v>
      </c>
      <c r="H369" s="167" t="s">
        <v>1</v>
      </c>
      <c r="I369" s="169"/>
      <c r="L369" s="166"/>
      <c r="M369" s="170"/>
      <c r="N369" s="171"/>
      <c r="O369" s="171"/>
      <c r="P369" s="171"/>
      <c r="Q369" s="171"/>
      <c r="R369" s="171"/>
      <c r="S369" s="171"/>
      <c r="T369" s="172"/>
      <c r="AT369" s="167" t="s">
        <v>137</v>
      </c>
      <c r="AU369" s="167" t="s">
        <v>88</v>
      </c>
      <c r="AV369" s="13" t="s">
        <v>86</v>
      </c>
      <c r="AW369" s="13" t="s">
        <v>34</v>
      </c>
      <c r="AX369" s="13" t="s">
        <v>78</v>
      </c>
      <c r="AY369" s="167" t="s">
        <v>128</v>
      </c>
    </row>
    <row r="370" spans="2:51" s="12" customFormat="1" ht="12">
      <c r="B370" s="158"/>
      <c r="D370" s="153" t="s">
        <v>137</v>
      </c>
      <c r="E370" s="159" t="s">
        <v>1</v>
      </c>
      <c r="F370" s="160" t="s">
        <v>560</v>
      </c>
      <c r="H370" s="161">
        <v>12.51</v>
      </c>
      <c r="I370" s="162"/>
      <c r="L370" s="158"/>
      <c r="M370" s="163"/>
      <c r="N370" s="164"/>
      <c r="O370" s="164"/>
      <c r="P370" s="164"/>
      <c r="Q370" s="164"/>
      <c r="R370" s="164"/>
      <c r="S370" s="164"/>
      <c r="T370" s="165"/>
      <c r="AT370" s="159" t="s">
        <v>137</v>
      </c>
      <c r="AU370" s="159" t="s">
        <v>88</v>
      </c>
      <c r="AV370" s="12" t="s">
        <v>88</v>
      </c>
      <c r="AW370" s="12" t="s">
        <v>34</v>
      </c>
      <c r="AX370" s="12" t="s">
        <v>86</v>
      </c>
      <c r="AY370" s="159" t="s">
        <v>128</v>
      </c>
    </row>
    <row r="371" spans="1:65" s="2" customFormat="1" ht="16.5" customHeight="1">
      <c r="A371" s="34"/>
      <c r="B371" s="139"/>
      <c r="C371" s="140" t="s">
        <v>561</v>
      </c>
      <c r="D371" s="140" t="s">
        <v>129</v>
      </c>
      <c r="E371" s="141" t="s">
        <v>562</v>
      </c>
      <c r="F371" s="142" t="s">
        <v>563</v>
      </c>
      <c r="G371" s="143" t="s">
        <v>221</v>
      </c>
      <c r="H371" s="144">
        <v>491</v>
      </c>
      <c r="I371" s="145"/>
      <c r="J371" s="146">
        <f>ROUND(I371*H371,2)</f>
        <v>0</v>
      </c>
      <c r="K371" s="142" t="s">
        <v>133</v>
      </c>
      <c r="L371" s="35"/>
      <c r="M371" s="147" t="s">
        <v>1</v>
      </c>
      <c r="N371" s="148" t="s">
        <v>43</v>
      </c>
      <c r="O371" s="60"/>
      <c r="P371" s="149">
        <f>O371*H371</f>
        <v>0</v>
      </c>
      <c r="Q371" s="149">
        <v>0</v>
      </c>
      <c r="R371" s="149">
        <f>Q371*H371</f>
        <v>0</v>
      </c>
      <c r="S371" s="149">
        <v>0</v>
      </c>
      <c r="T371" s="150">
        <f>S371*H371</f>
        <v>0</v>
      </c>
      <c r="U371" s="34"/>
      <c r="V371" s="34"/>
      <c r="W371" s="34"/>
      <c r="X371" s="34"/>
      <c r="Y371" s="34"/>
      <c r="Z371" s="34"/>
      <c r="AA371" s="34"/>
      <c r="AB371" s="34"/>
      <c r="AC371" s="34"/>
      <c r="AD371" s="34"/>
      <c r="AE371" s="34"/>
      <c r="AR371" s="151" t="s">
        <v>127</v>
      </c>
      <c r="AT371" s="151" t="s">
        <v>129</v>
      </c>
      <c r="AU371" s="151" t="s">
        <v>88</v>
      </c>
      <c r="AY371" s="19" t="s">
        <v>128</v>
      </c>
      <c r="BE371" s="152">
        <f>IF(N371="základní",J371,0)</f>
        <v>0</v>
      </c>
      <c r="BF371" s="152">
        <f>IF(N371="snížená",J371,0)</f>
        <v>0</v>
      </c>
      <c r="BG371" s="152">
        <f>IF(N371="zákl. přenesená",J371,0)</f>
        <v>0</v>
      </c>
      <c r="BH371" s="152">
        <f>IF(N371="sníž. přenesená",J371,0)</f>
        <v>0</v>
      </c>
      <c r="BI371" s="152">
        <f>IF(N371="nulová",J371,0)</f>
        <v>0</v>
      </c>
      <c r="BJ371" s="19" t="s">
        <v>86</v>
      </c>
      <c r="BK371" s="152">
        <f>ROUND(I371*H371,2)</f>
        <v>0</v>
      </c>
      <c r="BL371" s="19" t="s">
        <v>127</v>
      </c>
      <c r="BM371" s="151" t="s">
        <v>564</v>
      </c>
    </row>
    <row r="372" spans="1:47" s="2" customFormat="1" ht="12">
      <c r="A372" s="34"/>
      <c r="B372" s="35"/>
      <c r="C372" s="34"/>
      <c r="D372" s="153" t="s">
        <v>136</v>
      </c>
      <c r="E372" s="34"/>
      <c r="F372" s="154" t="s">
        <v>565</v>
      </c>
      <c r="G372" s="34"/>
      <c r="H372" s="34"/>
      <c r="I372" s="155"/>
      <c r="J372" s="34"/>
      <c r="K372" s="34"/>
      <c r="L372" s="35"/>
      <c r="M372" s="156"/>
      <c r="N372" s="157"/>
      <c r="O372" s="60"/>
      <c r="P372" s="60"/>
      <c r="Q372" s="60"/>
      <c r="R372" s="60"/>
      <c r="S372" s="60"/>
      <c r="T372" s="61"/>
      <c r="U372" s="34"/>
      <c r="V372" s="34"/>
      <c r="W372" s="34"/>
      <c r="X372" s="34"/>
      <c r="Y372" s="34"/>
      <c r="Z372" s="34"/>
      <c r="AA372" s="34"/>
      <c r="AB372" s="34"/>
      <c r="AC372" s="34"/>
      <c r="AD372" s="34"/>
      <c r="AE372" s="34"/>
      <c r="AT372" s="19" t="s">
        <v>136</v>
      </c>
      <c r="AU372" s="19" t="s">
        <v>88</v>
      </c>
    </row>
    <row r="373" spans="2:51" s="12" customFormat="1" ht="12">
      <c r="B373" s="158"/>
      <c r="D373" s="153" t="s">
        <v>137</v>
      </c>
      <c r="E373" s="159" t="s">
        <v>1</v>
      </c>
      <c r="F373" s="160" t="s">
        <v>566</v>
      </c>
      <c r="H373" s="161">
        <v>417</v>
      </c>
      <c r="I373" s="162"/>
      <c r="L373" s="158"/>
      <c r="M373" s="163"/>
      <c r="N373" s="164"/>
      <c r="O373" s="164"/>
      <c r="P373" s="164"/>
      <c r="Q373" s="164"/>
      <c r="R373" s="164"/>
      <c r="S373" s="164"/>
      <c r="T373" s="165"/>
      <c r="AT373" s="159" t="s">
        <v>137</v>
      </c>
      <c r="AU373" s="159" t="s">
        <v>88</v>
      </c>
      <c r="AV373" s="12" t="s">
        <v>88</v>
      </c>
      <c r="AW373" s="12" t="s">
        <v>34</v>
      </c>
      <c r="AX373" s="12" t="s">
        <v>78</v>
      </c>
      <c r="AY373" s="159" t="s">
        <v>128</v>
      </c>
    </row>
    <row r="374" spans="2:51" s="12" customFormat="1" ht="12">
      <c r="B374" s="158"/>
      <c r="D374" s="153" t="s">
        <v>137</v>
      </c>
      <c r="E374" s="159" t="s">
        <v>1</v>
      </c>
      <c r="F374" s="160" t="s">
        <v>567</v>
      </c>
      <c r="H374" s="161">
        <v>74</v>
      </c>
      <c r="I374" s="162"/>
      <c r="L374" s="158"/>
      <c r="M374" s="163"/>
      <c r="N374" s="164"/>
      <c r="O374" s="164"/>
      <c r="P374" s="164"/>
      <c r="Q374" s="164"/>
      <c r="R374" s="164"/>
      <c r="S374" s="164"/>
      <c r="T374" s="165"/>
      <c r="AT374" s="159" t="s">
        <v>137</v>
      </c>
      <c r="AU374" s="159" t="s">
        <v>88</v>
      </c>
      <c r="AV374" s="12" t="s">
        <v>88</v>
      </c>
      <c r="AW374" s="12" t="s">
        <v>34</v>
      </c>
      <c r="AX374" s="12" t="s">
        <v>78</v>
      </c>
      <c r="AY374" s="159" t="s">
        <v>128</v>
      </c>
    </row>
    <row r="375" spans="2:51" s="15" customFormat="1" ht="12">
      <c r="B375" s="183"/>
      <c r="D375" s="153" t="s">
        <v>137</v>
      </c>
      <c r="E375" s="184" t="s">
        <v>1</v>
      </c>
      <c r="F375" s="185" t="s">
        <v>235</v>
      </c>
      <c r="H375" s="186">
        <v>491</v>
      </c>
      <c r="I375" s="187"/>
      <c r="L375" s="183"/>
      <c r="M375" s="188"/>
      <c r="N375" s="189"/>
      <c r="O375" s="189"/>
      <c r="P375" s="189"/>
      <c r="Q375" s="189"/>
      <c r="R375" s="189"/>
      <c r="S375" s="189"/>
      <c r="T375" s="190"/>
      <c r="AT375" s="184" t="s">
        <v>137</v>
      </c>
      <c r="AU375" s="184" t="s">
        <v>88</v>
      </c>
      <c r="AV375" s="15" t="s">
        <v>127</v>
      </c>
      <c r="AW375" s="15" t="s">
        <v>34</v>
      </c>
      <c r="AX375" s="15" t="s">
        <v>86</v>
      </c>
      <c r="AY375" s="184" t="s">
        <v>128</v>
      </c>
    </row>
    <row r="376" spans="1:65" s="2" customFormat="1" ht="16.5" customHeight="1">
      <c r="A376" s="34"/>
      <c r="B376" s="139"/>
      <c r="C376" s="140" t="s">
        <v>568</v>
      </c>
      <c r="D376" s="140" t="s">
        <v>129</v>
      </c>
      <c r="E376" s="141" t="s">
        <v>569</v>
      </c>
      <c r="F376" s="142" t="s">
        <v>570</v>
      </c>
      <c r="G376" s="143" t="s">
        <v>221</v>
      </c>
      <c r="H376" s="144">
        <v>6104.5</v>
      </c>
      <c r="I376" s="145"/>
      <c r="J376" s="146">
        <f>ROUND(I376*H376,2)</f>
        <v>0</v>
      </c>
      <c r="K376" s="142" t="s">
        <v>133</v>
      </c>
      <c r="L376" s="35"/>
      <c r="M376" s="147" t="s">
        <v>1</v>
      </c>
      <c r="N376" s="148" t="s">
        <v>43</v>
      </c>
      <c r="O376" s="60"/>
      <c r="P376" s="149">
        <f>O376*H376</f>
        <v>0</v>
      </c>
      <c r="Q376" s="149">
        <v>0</v>
      </c>
      <c r="R376" s="149">
        <f>Q376*H376</f>
        <v>0</v>
      </c>
      <c r="S376" s="149">
        <v>0</v>
      </c>
      <c r="T376" s="150">
        <f>S376*H376</f>
        <v>0</v>
      </c>
      <c r="U376" s="34"/>
      <c r="V376" s="34"/>
      <c r="W376" s="34"/>
      <c r="X376" s="34"/>
      <c r="Y376" s="34"/>
      <c r="Z376" s="34"/>
      <c r="AA376" s="34"/>
      <c r="AB376" s="34"/>
      <c r="AC376" s="34"/>
      <c r="AD376" s="34"/>
      <c r="AE376" s="34"/>
      <c r="AR376" s="151" t="s">
        <v>127</v>
      </c>
      <c r="AT376" s="151" t="s">
        <v>129</v>
      </c>
      <c r="AU376" s="151" t="s">
        <v>88</v>
      </c>
      <c r="AY376" s="19" t="s">
        <v>128</v>
      </c>
      <c r="BE376" s="152">
        <f>IF(N376="základní",J376,0)</f>
        <v>0</v>
      </c>
      <c r="BF376" s="152">
        <f>IF(N376="snížená",J376,0)</f>
        <v>0</v>
      </c>
      <c r="BG376" s="152">
        <f>IF(N376="zákl. přenesená",J376,0)</f>
        <v>0</v>
      </c>
      <c r="BH376" s="152">
        <f>IF(N376="sníž. přenesená",J376,0)</f>
        <v>0</v>
      </c>
      <c r="BI376" s="152">
        <f>IF(N376="nulová",J376,0)</f>
        <v>0</v>
      </c>
      <c r="BJ376" s="19" t="s">
        <v>86</v>
      </c>
      <c r="BK376" s="152">
        <f>ROUND(I376*H376,2)</f>
        <v>0</v>
      </c>
      <c r="BL376" s="19" t="s">
        <v>127</v>
      </c>
      <c r="BM376" s="151" t="s">
        <v>571</v>
      </c>
    </row>
    <row r="377" spans="1:47" s="2" customFormat="1" ht="12">
      <c r="A377" s="34"/>
      <c r="B377" s="35"/>
      <c r="C377" s="34"/>
      <c r="D377" s="153" t="s">
        <v>136</v>
      </c>
      <c r="E377" s="34"/>
      <c r="F377" s="154" t="s">
        <v>572</v>
      </c>
      <c r="G377" s="34"/>
      <c r="H377" s="34"/>
      <c r="I377" s="155"/>
      <c r="J377" s="34"/>
      <c r="K377" s="34"/>
      <c r="L377" s="35"/>
      <c r="M377" s="156"/>
      <c r="N377" s="157"/>
      <c r="O377" s="60"/>
      <c r="P377" s="60"/>
      <c r="Q377" s="60"/>
      <c r="R377" s="60"/>
      <c r="S377" s="60"/>
      <c r="T377" s="61"/>
      <c r="U377" s="34"/>
      <c r="V377" s="34"/>
      <c r="W377" s="34"/>
      <c r="X377" s="34"/>
      <c r="Y377" s="34"/>
      <c r="Z377" s="34"/>
      <c r="AA377" s="34"/>
      <c r="AB377" s="34"/>
      <c r="AC377" s="34"/>
      <c r="AD377" s="34"/>
      <c r="AE377" s="34"/>
      <c r="AT377" s="19" t="s">
        <v>136</v>
      </c>
      <c r="AU377" s="19" t="s">
        <v>88</v>
      </c>
    </row>
    <row r="378" spans="2:51" s="12" customFormat="1" ht="12">
      <c r="B378" s="158"/>
      <c r="D378" s="153" t="s">
        <v>137</v>
      </c>
      <c r="E378" s="159" t="s">
        <v>1</v>
      </c>
      <c r="F378" s="160" t="s">
        <v>573</v>
      </c>
      <c r="H378" s="161">
        <v>3247.85</v>
      </c>
      <c r="I378" s="162"/>
      <c r="L378" s="158"/>
      <c r="M378" s="163"/>
      <c r="N378" s="164"/>
      <c r="O378" s="164"/>
      <c r="P378" s="164"/>
      <c r="Q378" s="164"/>
      <c r="R378" s="164"/>
      <c r="S378" s="164"/>
      <c r="T378" s="165"/>
      <c r="AT378" s="159" t="s">
        <v>137</v>
      </c>
      <c r="AU378" s="159" t="s">
        <v>88</v>
      </c>
      <c r="AV378" s="12" t="s">
        <v>88</v>
      </c>
      <c r="AW378" s="12" t="s">
        <v>34</v>
      </c>
      <c r="AX378" s="12" t="s">
        <v>78</v>
      </c>
      <c r="AY378" s="159" t="s">
        <v>128</v>
      </c>
    </row>
    <row r="379" spans="2:51" s="12" customFormat="1" ht="12">
      <c r="B379" s="158"/>
      <c r="D379" s="153" t="s">
        <v>137</v>
      </c>
      <c r="E379" s="159" t="s">
        <v>1</v>
      </c>
      <c r="F379" s="160" t="s">
        <v>574</v>
      </c>
      <c r="H379" s="161">
        <v>2690.65</v>
      </c>
      <c r="I379" s="162"/>
      <c r="L379" s="158"/>
      <c r="M379" s="163"/>
      <c r="N379" s="164"/>
      <c r="O379" s="164"/>
      <c r="P379" s="164"/>
      <c r="Q379" s="164"/>
      <c r="R379" s="164"/>
      <c r="S379" s="164"/>
      <c r="T379" s="165"/>
      <c r="AT379" s="159" t="s">
        <v>137</v>
      </c>
      <c r="AU379" s="159" t="s">
        <v>88</v>
      </c>
      <c r="AV379" s="12" t="s">
        <v>88</v>
      </c>
      <c r="AW379" s="12" t="s">
        <v>34</v>
      </c>
      <c r="AX379" s="12" t="s">
        <v>78</v>
      </c>
      <c r="AY379" s="159" t="s">
        <v>128</v>
      </c>
    </row>
    <row r="380" spans="2:51" s="12" customFormat="1" ht="12">
      <c r="B380" s="158"/>
      <c r="D380" s="153" t="s">
        <v>137</v>
      </c>
      <c r="E380" s="159" t="s">
        <v>1</v>
      </c>
      <c r="F380" s="160" t="s">
        <v>575</v>
      </c>
      <c r="H380" s="161">
        <v>166</v>
      </c>
      <c r="I380" s="162"/>
      <c r="L380" s="158"/>
      <c r="M380" s="163"/>
      <c r="N380" s="164"/>
      <c r="O380" s="164"/>
      <c r="P380" s="164"/>
      <c r="Q380" s="164"/>
      <c r="R380" s="164"/>
      <c r="S380" s="164"/>
      <c r="T380" s="165"/>
      <c r="AT380" s="159" t="s">
        <v>137</v>
      </c>
      <c r="AU380" s="159" t="s">
        <v>88</v>
      </c>
      <c r="AV380" s="12" t="s">
        <v>88</v>
      </c>
      <c r="AW380" s="12" t="s">
        <v>34</v>
      </c>
      <c r="AX380" s="12" t="s">
        <v>78</v>
      </c>
      <c r="AY380" s="159" t="s">
        <v>128</v>
      </c>
    </row>
    <row r="381" spans="2:51" s="15" customFormat="1" ht="12">
      <c r="B381" s="183"/>
      <c r="D381" s="153" t="s">
        <v>137</v>
      </c>
      <c r="E381" s="184" t="s">
        <v>1</v>
      </c>
      <c r="F381" s="185" t="s">
        <v>235</v>
      </c>
      <c r="H381" s="186">
        <v>6104.5</v>
      </c>
      <c r="I381" s="187"/>
      <c r="L381" s="183"/>
      <c r="M381" s="188"/>
      <c r="N381" s="189"/>
      <c r="O381" s="189"/>
      <c r="P381" s="189"/>
      <c r="Q381" s="189"/>
      <c r="R381" s="189"/>
      <c r="S381" s="189"/>
      <c r="T381" s="190"/>
      <c r="AT381" s="184" t="s">
        <v>137</v>
      </c>
      <c r="AU381" s="184" t="s">
        <v>88</v>
      </c>
      <c r="AV381" s="15" t="s">
        <v>127</v>
      </c>
      <c r="AW381" s="15" t="s">
        <v>34</v>
      </c>
      <c r="AX381" s="15" t="s">
        <v>86</v>
      </c>
      <c r="AY381" s="184" t="s">
        <v>128</v>
      </c>
    </row>
    <row r="382" spans="1:65" s="2" customFormat="1" ht="16.5" customHeight="1">
      <c r="A382" s="34"/>
      <c r="B382" s="139"/>
      <c r="C382" s="140" t="s">
        <v>576</v>
      </c>
      <c r="D382" s="140" t="s">
        <v>129</v>
      </c>
      <c r="E382" s="141" t="s">
        <v>577</v>
      </c>
      <c r="F382" s="142" t="s">
        <v>578</v>
      </c>
      <c r="G382" s="143" t="s">
        <v>227</v>
      </c>
      <c r="H382" s="144">
        <v>41.7</v>
      </c>
      <c r="I382" s="145"/>
      <c r="J382" s="146">
        <f>ROUND(I382*H382,2)</f>
        <v>0</v>
      </c>
      <c r="K382" s="142" t="s">
        <v>133</v>
      </c>
      <c r="L382" s="35"/>
      <c r="M382" s="147" t="s">
        <v>1</v>
      </c>
      <c r="N382" s="148" t="s">
        <v>43</v>
      </c>
      <c r="O382" s="60"/>
      <c r="P382" s="149">
        <f>O382*H382</f>
        <v>0</v>
      </c>
      <c r="Q382" s="149">
        <v>0</v>
      </c>
      <c r="R382" s="149">
        <f>Q382*H382</f>
        <v>0</v>
      </c>
      <c r="S382" s="149">
        <v>0</v>
      </c>
      <c r="T382" s="150">
        <f>S382*H382</f>
        <v>0</v>
      </c>
      <c r="U382" s="34"/>
      <c r="V382" s="34"/>
      <c r="W382" s="34"/>
      <c r="X382" s="34"/>
      <c r="Y382" s="34"/>
      <c r="Z382" s="34"/>
      <c r="AA382" s="34"/>
      <c r="AB382" s="34"/>
      <c r="AC382" s="34"/>
      <c r="AD382" s="34"/>
      <c r="AE382" s="34"/>
      <c r="AR382" s="151" t="s">
        <v>127</v>
      </c>
      <c r="AT382" s="151" t="s">
        <v>129</v>
      </c>
      <c r="AU382" s="151" t="s">
        <v>88</v>
      </c>
      <c r="AY382" s="19" t="s">
        <v>128</v>
      </c>
      <c r="BE382" s="152">
        <f>IF(N382="základní",J382,0)</f>
        <v>0</v>
      </c>
      <c r="BF382" s="152">
        <f>IF(N382="snížená",J382,0)</f>
        <v>0</v>
      </c>
      <c r="BG382" s="152">
        <f>IF(N382="zákl. přenesená",J382,0)</f>
        <v>0</v>
      </c>
      <c r="BH382" s="152">
        <f>IF(N382="sníž. přenesená",J382,0)</f>
        <v>0</v>
      </c>
      <c r="BI382" s="152">
        <f>IF(N382="nulová",J382,0)</f>
        <v>0</v>
      </c>
      <c r="BJ382" s="19" t="s">
        <v>86</v>
      </c>
      <c r="BK382" s="152">
        <f>ROUND(I382*H382,2)</f>
        <v>0</v>
      </c>
      <c r="BL382" s="19" t="s">
        <v>127</v>
      </c>
      <c r="BM382" s="151" t="s">
        <v>579</v>
      </c>
    </row>
    <row r="383" spans="1:47" s="2" customFormat="1" ht="12">
      <c r="A383" s="34"/>
      <c r="B383" s="35"/>
      <c r="C383" s="34"/>
      <c r="D383" s="153" t="s">
        <v>136</v>
      </c>
      <c r="E383" s="34"/>
      <c r="F383" s="154" t="s">
        <v>580</v>
      </c>
      <c r="G383" s="34"/>
      <c r="H383" s="34"/>
      <c r="I383" s="155"/>
      <c r="J383" s="34"/>
      <c r="K383" s="34"/>
      <c r="L383" s="35"/>
      <c r="M383" s="156"/>
      <c r="N383" s="157"/>
      <c r="O383" s="60"/>
      <c r="P383" s="60"/>
      <c r="Q383" s="60"/>
      <c r="R383" s="60"/>
      <c r="S383" s="60"/>
      <c r="T383" s="61"/>
      <c r="U383" s="34"/>
      <c r="V383" s="34"/>
      <c r="W383" s="34"/>
      <c r="X383" s="34"/>
      <c r="Y383" s="34"/>
      <c r="Z383" s="34"/>
      <c r="AA383" s="34"/>
      <c r="AB383" s="34"/>
      <c r="AC383" s="34"/>
      <c r="AD383" s="34"/>
      <c r="AE383" s="34"/>
      <c r="AT383" s="19" t="s">
        <v>136</v>
      </c>
      <c r="AU383" s="19" t="s">
        <v>88</v>
      </c>
    </row>
    <row r="384" spans="2:51" s="13" customFormat="1" ht="12">
      <c r="B384" s="166"/>
      <c r="D384" s="153" t="s">
        <v>137</v>
      </c>
      <c r="E384" s="167" t="s">
        <v>1</v>
      </c>
      <c r="F384" s="168" t="s">
        <v>581</v>
      </c>
      <c r="H384" s="167" t="s">
        <v>1</v>
      </c>
      <c r="I384" s="169"/>
      <c r="L384" s="166"/>
      <c r="M384" s="170"/>
      <c r="N384" s="171"/>
      <c r="O384" s="171"/>
      <c r="P384" s="171"/>
      <c r="Q384" s="171"/>
      <c r="R384" s="171"/>
      <c r="S384" s="171"/>
      <c r="T384" s="172"/>
      <c r="AT384" s="167" t="s">
        <v>137</v>
      </c>
      <c r="AU384" s="167" t="s">
        <v>88</v>
      </c>
      <c r="AV384" s="13" t="s">
        <v>86</v>
      </c>
      <c r="AW384" s="13" t="s">
        <v>34</v>
      </c>
      <c r="AX384" s="13" t="s">
        <v>78</v>
      </c>
      <c r="AY384" s="167" t="s">
        <v>128</v>
      </c>
    </row>
    <row r="385" spans="2:51" s="12" customFormat="1" ht="12">
      <c r="B385" s="158"/>
      <c r="D385" s="153" t="s">
        <v>137</v>
      </c>
      <c r="E385" s="159" t="s">
        <v>1</v>
      </c>
      <c r="F385" s="160" t="s">
        <v>582</v>
      </c>
      <c r="H385" s="161">
        <v>41.7</v>
      </c>
      <c r="I385" s="162"/>
      <c r="L385" s="158"/>
      <c r="M385" s="163"/>
      <c r="N385" s="164"/>
      <c r="O385" s="164"/>
      <c r="P385" s="164"/>
      <c r="Q385" s="164"/>
      <c r="R385" s="164"/>
      <c r="S385" s="164"/>
      <c r="T385" s="165"/>
      <c r="AT385" s="159" t="s">
        <v>137</v>
      </c>
      <c r="AU385" s="159" t="s">
        <v>88</v>
      </c>
      <c r="AV385" s="12" t="s">
        <v>88</v>
      </c>
      <c r="AW385" s="12" t="s">
        <v>34</v>
      </c>
      <c r="AX385" s="12" t="s">
        <v>86</v>
      </c>
      <c r="AY385" s="159" t="s">
        <v>128</v>
      </c>
    </row>
    <row r="386" spans="2:63" s="11" customFormat="1" ht="22.9" customHeight="1">
      <c r="B386" s="128"/>
      <c r="D386" s="129" t="s">
        <v>77</v>
      </c>
      <c r="E386" s="180" t="s">
        <v>88</v>
      </c>
      <c r="F386" s="180" t="s">
        <v>583</v>
      </c>
      <c r="I386" s="131"/>
      <c r="J386" s="181">
        <f>BK386</f>
        <v>0</v>
      </c>
      <c r="L386" s="128"/>
      <c r="M386" s="133"/>
      <c r="N386" s="134"/>
      <c r="O386" s="134"/>
      <c r="P386" s="135">
        <f>SUM(P387:P395)</f>
        <v>0</v>
      </c>
      <c r="Q386" s="134"/>
      <c r="R386" s="135">
        <f>SUM(R387:R395)</f>
        <v>91.537368</v>
      </c>
      <c r="S386" s="134"/>
      <c r="T386" s="136">
        <f>SUM(T387:T395)</f>
        <v>0</v>
      </c>
      <c r="AR386" s="129" t="s">
        <v>86</v>
      </c>
      <c r="AT386" s="137" t="s">
        <v>77</v>
      </c>
      <c r="AU386" s="137" t="s">
        <v>86</v>
      </c>
      <c r="AY386" s="129" t="s">
        <v>128</v>
      </c>
      <c r="BK386" s="138">
        <f>SUM(BK387:BK395)</f>
        <v>0</v>
      </c>
    </row>
    <row r="387" spans="1:65" s="2" customFormat="1" ht="16.5" customHeight="1">
      <c r="A387" s="34"/>
      <c r="B387" s="139"/>
      <c r="C387" s="140" t="s">
        <v>584</v>
      </c>
      <c r="D387" s="140" t="s">
        <v>129</v>
      </c>
      <c r="E387" s="141" t="s">
        <v>585</v>
      </c>
      <c r="F387" s="142" t="s">
        <v>586</v>
      </c>
      <c r="G387" s="143" t="s">
        <v>227</v>
      </c>
      <c r="H387" s="144">
        <v>44.72</v>
      </c>
      <c r="I387" s="145"/>
      <c r="J387" s="146">
        <f>ROUND(I387*H387,2)</f>
        <v>0</v>
      </c>
      <c r="K387" s="142" t="s">
        <v>133</v>
      </c>
      <c r="L387" s="35"/>
      <c r="M387" s="147" t="s">
        <v>1</v>
      </c>
      <c r="N387" s="148" t="s">
        <v>43</v>
      </c>
      <c r="O387" s="60"/>
      <c r="P387" s="149">
        <f>O387*H387</f>
        <v>0</v>
      </c>
      <c r="Q387" s="149">
        <v>0</v>
      </c>
      <c r="R387" s="149">
        <f>Q387*H387</f>
        <v>0</v>
      </c>
      <c r="S387" s="149">
        <v>0</v>
      </c>
      <c r="T387" s="150">
        <f>S387*H387</f>
        <v>0</v>
      </c>
      <c r="U387" s="34"/>
      <c r="V387" s="34"/>
      <c r="W387" s="34"/>
      <c r="X387" s="34"/>
      <c r="Y387" s="34"/>
      <c r="Z387" s="34"/>
      <c r="AA387" s="34"/>
      <c r="AB387" s="34"/>
      <c r="AC387" s="34"/>
      <c r="AD387" s="34"/>
      <c r="AE387" s="34"/>
      <c r="AR387" s="151" t="s">
        <v>127</v>
      </c>
      <c r="AT387" s="151" t="s">
        <v>129</v>
      </c>
      <c r="AU387" s="151" t="s">
        <v>88</v>
      </c>
      <c r="AY387" s="19" t="s">
        <v>128</v>
      </c>
      <c r="BE387" s="152">
        <f>IF(N387="základní",J387,0)</f>
        <v>0</v>
      </c>
      <c r="BF387" s="152">
        <f>IF(N387="snížená",J387,0)</f>
        <v>0</v>
      </c>
      <c r="BG387" s="152">
        <f>IF(N387="zákl. přenesená",J387,0)</f>
        <v>0</v>
      </c>
      <c r="BH387" s="152">
        <f>IF(N387="sníž. přenesená",J387,0)</f>
        <v>0</v>
      </c>
      <c r="BI387" s="152">
        <f>IF(N387="nulová",J387,0)</f>
        <v>0</v>
      </c>
      <c r="BJ387" s="19" t="s">
        <v>86</v>
      </c>
      <c r="BK387" s="152">
        <f>ROUND(I387*H387,2)</f>
        <v>0</v>
      </c>
      <c r="BL387" s="19" t="s">
        <v>127</v>
      </c>
      <c r="BM387" s="151" t="s">
        <v>587</v>
      </c>
    </row>
    <row r="388" spans="1:47" s="2" customFormat="1" ht="18">
      <c r="A388" s="34"/>
      <c r="B388" s="35"/>
      <c r="C388" s="34"/>
      <c r="D388" s="153" t="s">
        <v>136</v>
      </c>
      <c r="E388" s="34"/>
      <c r="F388" s="154" t="s">
        <v>588</v>
      </c>
      <c r="G388" s="34"/>
      <c r="H388" s="34"/>
      <c r="I388" s="155"/>
      <c r="J388" s="34"/>
      <c r="K388" s="34"/>
      <c r="L388" s="35"/>
      <c r="M388" s="156"/>
      <c r="N388" s="157"/>
      <c r="O388" s="60"/>
      <c r="P388" s="60"/>
      <c r="Q388" s="60"/>
      <c r="R388" s="60"/>
      <c r="S388" s="60"/>
      <c r="T388" s="61"/>
      <c r="U388" s="34"/>
      <c r="V388" s="34"/>
      <c r="W388" s="34"/>
      <c r="X388" s="34"/>
      <c r="Y388" s="34"/>
      <c r="Z388" s="34"/>
      <c r="AA388" s="34"/>
      <c r="AB388" s="34"/>
      <c r="AC388" s="34"/>
      <c r="AD388" s="34"/>
      <c r="AE388" s="34"/>
      <c r="AT388" s="19" t="s">
        <v>136</v>
      </c>
      <c r="AU388" s="19" t="s">
        <v>88</v>
      </c>
    </row>
    <row r="389" spans="1:47" s="2" customFormat="1" ht="45">
      <c r="A389" s="34"/>
      <c r="B389" s="35"/>
      <c r="C389" s="34"/>
      <c r="D389" s="153" t="s">
        <v>231</v>
      </c>
      <c r="E389" s="34"/>
      <c r="F389" s="182" t="s">
        <v>589</v>
      </c>
      <c r="G389" s="34"/>
      <c r="H389" s="34"/>
      <c r="I389" s="155"/>
      <c r="J389" s="34"/>
      <c r="K389" s="34"/>
      <c r="L389" s="35"/>
      <c r="M389" s="156"/>
      <c r="N389" s="157"/>
      <c r="O389" s="60"/>
      <c r="P389" s="60"/>
      <c r="Q389" s="60"/>
      <c r="R389" s="60"/>
      <c r="S389" s="60"/>
      <c r="T389" s="61"/>
      <c r="U389" s="34"/>
      <c r="V389" s="34"/>
      <c r="W389" s="34"/>
      <c r="X389" s="34"/>
      <c r="Y389" s="34"/>
      <c r="Z389" s="34"/>
      <c r="AA389" s="34"/>
      <c r="AB389" s="34"/>
      <c r="AC389" s="34"/>
      <c r="AD389" s="34"/>
      <c r="AE389" s="34"/>
      <c r="AT389" s="19" t="s">
        <v>231</v>
      </c>
      <c r="AU389" s="19" t="s">
        <v>88</v>
      </c>
    </row>
    <row r="390" spans="2:51" s="13" customFormat="1" ht="12">
      <c r="B390" s="166"/>
      <c r="D390" s="153" t="s">
        <v>137</v>
      </c>
      <c r="E390" s="167" t="s">
        <v>1</v>
      </c>
      <c r="F390" s="168" t="s">
        <v>590</v>
      </c>
      <c r="H390" s="167" t="s">
        <v>1</v>
      </c>
      <c r="I390" s="169"/>
      <c r="L390" s="166"/>
      <c r="M390" s="170"/>
      <c r="N390" s="171"/>
      <c r="O390" s="171"/>
      <c r="P390" s="171"/>
      <c r="Q390" s="171"/>
      <c r="R390" s="171"/>
      <c r="S390" s="171"/>
      <c r="T390" s="172"/>
      <c r="AT390" s="167" t="s">
        <v>137</v>
      </c>
      <c r="AU390" s="167" t="s">
        <v>88</v>
      </c>
      <c r="AV390" s="13" t="s">
        <v>86</v>
      </c>
      <c r="AW390" s="13" t="s">
        <v>34</v>
      </c>
      <c r="AX390" s="13" t="s">
        <v>78</v>
      </c>
      <c r="AY390" s="167" t="s">
        <v>128</v>
      </c>
    </row>
    <row r="391" spans="2:51" s="13" customFormat="1" ht="12">
      <c r="B391" s="166"/>
      <c r="D391" s="153" t="s">
        <v>137</v>
      </c>
      <c r="E391" s="167" t="s">
        <v>1</v>
      </c>
      <c r="F391" s="168" t="s">
        <v>591</v>
      </c>
      <c r="H391" s="167" t="s">
        <v>1</v>
      </c>
      <c r="I391" s="169"/>
      <c r="L391" s="166"/>
      <c r="M391" s="170"/>
      <c r="N391" s="171"/>
      <c r="O391" s="171"/>
      <c r="P391" s="171"/>
      <c r="Q391" s="171"/>
      <c r="R391" s="171"/>
      <c r="S391" s="171"/>
      <c r="T391" s="172"/>
      <c r="AT391" s="167" t="s">
        <v>137</v>
      </c>
      <c r="AU391" s="167" t="s">
        <v>88</v>
      </c>
      <c r="AV391" s="13" t="s">
        <v>86</v>
      </c>
      <c r="AW391" s="13" t="s">
        <v>34</v>
      </c>
      <c r="AX391" s="13" t="s">
        <v>78</v>
      </c>
      <c r="AY391" s="167" t="s">
        <v>128</v>
      </c>
    </row>
    <row r="392" spans="2:51" s="12" customFormat="1" ht="12">
      <c r="B392" s="158"/>
      <c r="D392" s="153" t="s">
        <v>137</v>
      </c>
      <c r="E392" s="159" t="s">
        <v>1</v>
      </c>
      <c r="F392" s="160" t="s">
        <v>592</v>
      </c>
      <c r="H392" s="161">
        <v>44.72</v>
      </c>
      <c r="I392" s="162"/>
      <c r="L392" s="158"/>
      <c r="M392" s="163"/>
      <c r="N392" s="164"/>
      <c r="O392" s="164"/>
      <c r="P392" s="164"/>
      <c r="Q392" s="164"/>
      <c r="R392" s="164"/>
      <c r="S392" s="164"/>
      <c r="T392" s="165"/>
      <c r="AT392" s="159" t="s">
        <v>137</v>
      </c>
      <c r="AU392" s="159" t="s">
        <v>88</v>
      </c>
      <c r="AV392" s="12" t="s">
        <v>88</v>
      </c>
      <c r="AW392" s="12" t="s">
        <v>34</v>
      </c>
      <c r="AX392" s="12" t="s">
        <v>86</v>
      </c>
      <c r="AY392" s="159" t="s">
        <v>128</v>
      </c>
    </row>
    <row r="393" spans="1:65" s="2" customFormat="1" ht="23">
      <c r="A393" s="34"/>
      <c r="B393" s="139"/>
      <c r="C393" s="140" t="s">
        <v>593</v>
      </c>
      <c r="D393" s="140" t="s">
        <v>129</v>
      </c>
      <c r="E393" s="141" t="s">
        <v>594</v>
      </c>
      <c r="F393" s="142" t="s">
        <v>595</v>
      </c>
      <c r="G393" s="143" t="s">
        <v>330</v>
      </c>
      <c r="H393" s="144">
        <v>447.2</v>
      </c>
      <c r="I393" s="145"/>
      <c r="J393" s="146">
        <f>ROUND(I393*H393,2)</f>
        <v>0</v>
      </c>
      <c r="K393" s="142" t="s">
        <v>133</v>
      </c>
      <c r="L393" s="35"/>
      <c r="M393" s="147" t="s">
        <v>1</v>
      </c>
      <c r="N393" s="148" t="s">
        <v>43</v>
      </c>
      <c r="O393" s="60"/>
      <c r="P393" s="149">
        <f>O393*H393</f>
        <v>0</v>
      </c>
      <c r="Q393" s="149">
        <v>0.20469</v>
      </c>
      <c r="R393" s="149">
        <f>Q393*H393</f>
        <v>91.537368</v>
      </c>
      <c r="S393" s="149">
        <v>0</v>
      </c>
      <c r="T393" s="150">
        <f>S393*H393</f>
        <v>0</v>
      </c>
      <c r="U393" s="34"/>
      <c r="V393" s="34"/>
      <c r="W393" s="34"/>
      <c r="X393" s="34"/>
      <c r="Y393" s="34"/>
      <c r="Z393" s="34"/>
      <c r="AA393" s="34"/>
      <c r="AB393" s="34"/>
      <c r="AC393" s="34"/>
      <c r="AD393" s="34"/>
      <c r="AE393" s="34"/>
      <c r="AR393" s="151" t="s">
        <v>127</v>
      </c>
      <c r="AT393" s="151" t="s">
        <v>129</v>
      </c>
      <c r="AU393" s="151" t="s">
        <v>88</v>
      </c>
      <c r="AY393" s="19" t="s">
        <v>128</v>
      </c>
      <c r="BE393" s="152">
        <f>IF(N393="základní",J393,0)</f>
        <v>0</v>
      </c>
      <c r="BF393" s="152">
        <f>IF(N393="snížená",J393,0)</f>
        <v>0</v>
      </c>
      <c r="BG393" s="152">
        <f>IF(N393="zákl. přenesená",J393,0)</f>
        <v>0</v>
      </c>
      <c r="BH393" s="152">
        <f>IF(N393="sníž. přenesená",J393,0)</f>
        <v>0</v>
      </c>
      <c r="BI393" s="152">
        <f>IF(N393="nulová",J393,0)</f>
        <v>0</v>
      </c>
      <c r="BJ393" s="19" t="s">
        <v>86</v>
      </c>
      <c r="BK393" s="152">
        <f>ROUND(I393*H393,2)</f>
        <v>0</v>
      </c>
      <c r="BL393" s="19" t="s">
        <v>127</v>
      </c>
      <c r="BM393" s="151" t="s">
        <v>596</v>
      </c>
    </row>
    <row r="394" spans="1:47" s="2" customFormat="1" ht="18">
      <c r="A394" s="34"/>
      <c r="B394" s="35"/>
      <c r="C394" s="34"/>
      <c r="D394" s="153" t="s">
        <v>136</v>
      </c>
      <c r="E394" s="34"/>
      <c r="F394" s="154" t="s">
        <v>597</v>
      </c>
      <c r="G394" s="34"/>
      <c r="H394" s="34"/>
      <c r="I394" s="155"/>
      <c r="J394" s="34"/>
      <c r="K394" s="34"/>
      <c r="L394" s="35"/>
      <c r="M394" s="156"/>
      <c r="N394" s="157"/>
      <c r="O394" s="60"/>
      <c r="P394" s="60"/>
      <c r="Q394" s="60"/>
      <c r="R394" s="60"/>
      <c r="S394" s="60"/>
      <c r="T394" s="61"/>
      <c r="U394" s="34"/>
      <c r="V394" s="34"/>
      <c r="W394" s="34"/>
      <c r="X394" s="34"/>
      <c r="Y394" s="34"/>
      <c r="Z394" s="34"/>
      <c r="AA394" s="34"/>
      <c r="AB394" s="34"/>
      <c r="AC394" s="34"/>
      <c r="AD394" s="34"/>
      <c r="AE394" s="34"/>
      <c r="AT394" s="19" t="s">
        <v>136</v>
      </c>
      <c r="AU394" s="19" t="s">
        <v>88</v>
      </c>
    </row>
    <row r="395" spans="2:51" s="12" customFormat="1" ht="12">
      <c r="B395" s="158"/>
      <c r="D395" s="153" t="s">
        <v>137</v>
      </c>
      <c r="E395" s="159" t="s">
        <v>1</v>
      </c>
      <c r="F395" s="160" t="s">
        <v>598</v>
      </c>
      <c r="H395" s="161">
        <v>447.2</v>
      </c>
      <c r="I395" s="162"/>
      <c r="L395" s="158"/>
      <c r="M395" s="163"/>
      <c r="N395" s="164"/>
      <c r="O395" s="164"/>
      <c r="P395" s="164"/>
      <c r="Q395" s="164"/>
      <c r="R395" s="164"/>
      <c r="S395" s="164"/>
      <c r="T395" s="165"/>
      <c r="AT395" s="159" t="s">
        <v>137</v>
      </c>
      <c r="AU395" s="159" t="s">
        <v>88</v>
      </c>
      <c r="AV395" s="12" t="s">
        <v>88</v>
      </c>
      <c r="AW395" s="12" t="s">
        <v>34</v>
      </c>
      <c r="AX395" s="12" t="s">
        <v>86</v>
      </c>
      <c r="AY395" s="159" t="s">
        <v>128</v>
      </c>
    </row>
    <row r="396" spans="2:63" s="11" customFormat="1" ht="22.9" customHeight="1">
      <c r="B396" s="128"/>
      <c r="D396" s="129" t="s">
        <v>77</v>
      </c>
      <c r="E396" s="180" t="s">
        <v>145</v>
      </c>
      <c r="F396" s="180" t="s">
        <v>599</v>
      </c>
      <c r="I396" s="131"/>
      <c r="J396" s="181">
        <f>BK396</f>
        <v>0</v>
      </c>
      <c r="L396" s="128"/>
      <c r="M396" s="133"/>
      <c r="N396" s="134"/>
      <c r="O396" s="134"/>
      <c r="P396" s="135">
        <f>SUM(P397:P402)</f>
        <v>0</v>
      </c>
      <c r="Q396" s="134"/>
      <c r="R396" s="135">
        <f>SUM(R397:R402)</f>
        <v>1.5594450000000002</v>
      </c>
      <c r="S396" s="134"/>
      <c r="T396" s="136">
        <f>SUM(T397:T402)</f>
        <v>0</v>
      </c>
      <c r="AR396" s="129" t="s">
        <v>86</v>
      </c>
      <c r="AT396" s="137" t="s">
        <v>77</v>
      </c>
      <c r="AU396" s="137" t="s">
        <v>86</v>
      </c>
      <c r="AY396" s="129" t="s">
        <v>128</v>
      </c>
      <c r="BK396" s="138">
        <f>SUM(BK397:BK402)</f>
        <v>0</v>
      </c>
    </row>
    <row r="397" spans="1:65" s="2" customFormat="1" ht="16.5" customHeight="1">
      <c r="A397" s="34"/>
      <c r="B397" s="139"/>
      <c r="C397" s="140" t="s">
        <v>600</v>
      </c>
      <c r="D397" s="140" t="s">
        <v>129</v>
      </c>
      <c r="E397" s="141" t="s">
        <v>601</v>
      </c>
      <c r="F397" s="142" t="s">
        <v>602</v>
      </c>
      <c r="G397" s="143" t="s">
        <v>330</v>
      </c>
      <c r="H397" s="144">
        <v>3.5</v>
      </c>
      <c r="I397" s="145"/>
      <c r="J397" s="146">
        <f>ROUND(I397*H397,2)</f>
        <v>0</v>
      </c>
      <c r="K397" s="142" t="s">
        <v>133</v>
      </c>
      <c r="L397" s="35"/>
      <c r="M397" s="147" t="s">
        <v>1</v>
      </c>
      <c r="N397" s="148" t="s">
        <v>43</v>
      </c>
      <c r="O397" s="60"/>
      <c r="P397" s="149">
        <f>O397*H397</f>
        <v>0</v>
      </c>
      <c r="Q397" s="149">
        <v>0.24127</v>
      </c>
      <c r="R397" s="149">
        <f>Q397*H397</f>
        <v>0.844445</v>
      </c>
      <c r="S397" s="149">
        <v>0</v>
      </c>
      <c r="T397" s="150">
        <f>S397*H397</f>
        <v>0</v>
      </c>
      <c r="U397" s="34"/>
      <c r="V397" s="34"/>
      <c r="W397" s="34"/>
      <c r="X397" s="34"/>
      <c r="Y397" s="34"/>
      <c r="Z397" s="34"/>
      <c r="AA397" s="34"/>
      <c r="AB397" s="34"/>
      <c r="AC397" s="34"/>
      <c r="AD397" s="34"/>
      <c r="AE397" s="34"/>
      <c r="AR397" s="151" t="s">
        <v>127</v>
      </c>
      <c r="AT397" s="151" t="s">
        <v>129</v>
      </c>
      <c r="AU397" s="151" t="s">
        <v>88</v>
      </c>
      <c r="AY397" s="19" t="s">
        <v>128</v>
      </c>
      <c r="BE397" s="152">
        <f>IF(N397="základní",J397,0)</f>
        <v>0</v>
      </c>
      <c r="BF397" s="152">
        <f>IF(N397="snížená",J397,0)</f>
        <v>0</v>
      </c>
      <c r="BG397" s="152">
        <f>IF(N397="zákl. přenesená",J397,0)</f>
        <v>0</v>
      </c>
      <c r="BH397" s="152">
        <f>IF(N397="sníž. přenesená",J397,0)</f>
        <v>0</v>
      </c>
      <c r="BI397" s="152">
        <f>IF(N397="nulová",J397,0)</f>
        <v>0</v>
      </c>
      <c r="BJ397" s="19" t="s">
        <v>86</v>
      </c>
      <c r="BK397" s="152">
        <f>ROUND(I397*H397,2)</f>
        <v>0</v>
      </c>
      <c r="BL397" s="19" t="s">
        <v>127</v>
      </c>
      <c r="BM397" s="151" t="s">
        <v>603</v>
      </c>
    </row>
    <row r="398" spans="1:47" s="2" customFormat="1" ht="12">
      <c r="A398" s="34"/>
      <c r="B398" s="35"/>
      <c r="C398" s="34"/>
      <c r="D398" s="153" t="s">
        <v>136</v>
      </c>
      <c r="E398" s="34"/>
      <c r="F398" s="154" t="s">
        <v>604</v>
      </c>
      <c r="G398" s="34"/>
      <c r="H398" s="34"/>
      <c r="I398" s="155"/>
      <c r="J398" s="34"/>
      <c r="K398" s="34"/>
      <c r="L398" s="35"/>
      <c r="M398" s="156"/>
      <c r="N398" s="157"/>
      <c r="O398" s="60"/>
      <c r="P398" s="60"/>
      <c r="Q398" s="60"/>
      <c r="R398" s="60"/>
      <c r="S398" s="60"/>
      <c r="T398" s="61"/>
      <c r="U398" s="34"/>
      <c r="V398" s="34"/>
      <c r="W398" s="34"/>
      <c r="X398" s="34"/>
      <c r="Y398" s="34"/>
      <c r="Z398" s="34"/>
      <c r="AA398" s="34"/>
      <c r="AB398" s="34"/>
      <c r="AC398" s="34"/>
      <c r="AD398" s="34"/>
      <c r="AE398" s="34"/>
      <c r="AT398" s="19" t="s">
        <v>136</v>
      </c>
      <c r="AU398" s="19" t="s">
        <v>88</v>
      </c>
    </row>
    <row r="399" spans="2:51" s="12" customFormat="1" ht="12">
      <c r="B399" s="158"/>
      <c r="D399" s="153" t="s">
        <v>137</v>
      </c>
      <c r="E399" s="159" t="s">
        <v>1</v>
      </c>
      <c r="F399" s="160" t="s">
        <v>605</v>
      </c>
      <c r="H399" s="161">
        <v>3.5</v>
      </c>
      <c r="I399" s="162"/>
      <c r="L399" s="158"/>
      <c r="M399" s="163"/>
      <c r="N399" s="164"/>
      <c r="O399" s="164"/>
      <c r="P399" s="164"/>
      <c r="Q399" s="164"/>
      <c r="R399" s="164"/>
      <c r="S399" s="164"/>
      <c r="T399" s="165"/>
      <c r="AT399" s="159" t="s">
        <v>137</v>
      </c>
      <c r="AU399" s="159" t="s">
        <v>88</v>
      </c>
      <c r="AV399" s="12" t="s">
        <v>88</v>
      </c>
      <c r="AW399" s="12" t="s">
        <v>34</v>
      </c>
      <c r="AX399" s="12" t="s">
        <v>86</v>
      </c>
      <c r="AY399" s="159" t="s">
        <v>128</v>
      </c>
    </row>
    <row r="400" spans="1:65" s="2" customFormat="1" ht="16.5" customHeight="1">
      <c r="A400" s="34"/>
      <c r="B400" s="139"/>
      <c r="C400" s="191" t="s">
        <v>606</v>
      </c>
      <c r="D400" s="191" t="s">
        <v>499</v>
      </c>
      <c r="E400" s="192" t="s">
        <v>607</v>
      </c>
      <c r="F400" s="193" t="s">
        <v>608</v>
      </c>
      <c r="G400" s="194" t="s">
        <v>238</v>
      </c>
      <c r="H400" s="195">
        <v>22</v>
      </c>
      <c r="I400" s="196"/>
      <c r="J400" s="197">
        <f>ROUND(I400*H400,2)</f>
        <v>0</v>
      </c>
      <c r="K400" s="193" t="s">
        <v>133</v>
      </c>
      <c r="L400" s="198"/>
      <c r="M400" s="199" t="s">
        <v>1</v>
      </c>
      <c r="N400" s="200" t="s">
        <v>43</v>
      </c>
      <c r="O400" s="60"/>
      <c r="P400" s="149">
        <f>O400*H400</f>
        <v>0</v>
      </c>
      <c r="Q400" s="149">
        <v>0.0325</v>
      </c>
      <c r="R400" s="149">
        <f>Q400*H400</f>
        <v>0.7150000000000001</v>
      </c>
      <c r="S400" s="149">
        <v>0</v>
      </c>
      <c r="T400" s="150">
        <f>S400*H400</f>
        <v>0</v>
      </c>
      <c r="U400" s="34"/>
      <c r="V400" s="34"/>
      <c r="W400" s="34"/>
      <c r="X400" s="34"/>
      <c r="Y400" s="34"/>
      <c r="Z400" s="34"/>
      <c r="AA400" s="34"/>
      <c r="AB400" s="34"/>
      <c r="AC400" s="34"/>
      <c r="AD400" s="34"/>
      <c r="AE400" s="34"/>
      <c r="AR400" s="151" t="s">
        <v>176</v>
      </c>
      <c r="AT400" s="151" t="s">
        <v>499</v>
      </c>
      <c r="AU400" s="151" t="s">
        <v>88</v>
      </c>
      <c r="AY400" s="19" t="s">
        <v>128</v>
      </c>
      <c r="BE400" s="152">
        <f>IF(N400="základní",J400,0)</f>
        <v>0</v>
      </c>
      <c r="BF400" s="152">
        <f>IF(N400="snížená",J400,0)</f>
        <v>0</v>
      </c>
      <c r="BG400" s="152">
        <f>IF(N400="zákl. přenesená",J400,0)</f>
        <v>0</v>
      </c>
      <c r="BH400" s="152">
        <f>IF(N400="sníž. přenesená",J400,0)</f>
        <v>0</v>
      </c>
      <c r="BI400" s="152">
        <f>IF(N400="nulová",J400,0)</f>
        <v>0</v>
      </c>
      <c r="BJ400" s="19" t="s">
        <v>86</v>
      </c>
      <c r="BK400" s="152">
        <f>ROUND(I400*H400,2)</f>
        <v>0</v>
      </c>
      <c r="BL400" s="19" t="s">
        <v>127</v>
      </c>
      <c r="BM400" s="151" t="s">
        <v>609</v>
      </c>
    </row>
    <row r="401" spans="1:47" s="2" customFormat="1" ht="12">
      <c r="A401" s="34"/>
      <c r="B401" s="35"/>
      <c r="C401" s="34"/>
      <c r="D401" s="153" t="s">
        <v>136</v>
      </c>
      <c r="E401" s="34"/>
      <c r="F401" s="154" t="s">
        <v>608</v>
      </c>
      <c r="G401" s="34"/>
      <c r="H401" s="34"/>
      <c r="I401" s="155"/>
      <c r="J401" s="34"/>
      <c r="K401" s="34"/>
      <c r="L401" s="35"/>
      <c r="M401" s="156"/>
      <c r="N401" s="157"/>
      <c r="O401" s="60"/>
      <c r="P401" s="60"/>
      <c r="Q401" s="60"/>
      <c r="R401" s="60"/>
      <c r="S401" s="60"/>
      <c r="T401" s="61"/>
      <c r="U401" s="34"/>
      <c r="V401" s="34"/>
      <c r="W401" s="34"/>
      <c r="X401" s="34"/>
      <c r="Y401" s="34"/>
      <c r="Z401" s="34"/>
      <c r="AA401" s="34"/>
      <c r="AB401" s="34"/>
      <c r="AC401" s="34"/>
      <c r="AD401" s="34"/>
      <c r="AE401" s="34"/>
      <c r="AT401" s="19" t="s">
        <v>136</v>
      </c>
      <c r="AU401" s="19" t="s">
        <v>88</v>
      </c>
    </row>
    <row r="402" spans="2:51" s="12" customFormat="1" ht="12">
      <c r="B402" s="158"/>
      <c r="D402" s="153" t="s">
        <v>137</v>
      </c>
      <c r="E402" s="159" t="s">
        <v>1</v>
      </c>
      <c r="F402" s="160" t="s">
        <v>610</v>
      </c>
      <c r="H402" s="161">
        <v>22</v>
      </c>
      <c r="I402" s="162"/>
      <c r="L402" s="158"/>
      <c r="M402" s="163"/>
      <c r="N402" s="164"/>
      <c r="O402" s="164"/>
      <c r="P402" s="164"/>
      <c r="Q402" s="164"/>
      <c r="R402" s="164"/>
      <c r="S402" s="164"/>
      <c r="T402" s="165"/>
      <c r="AT402" s="159" t="s">
        <v>137</v>
      </c>
      <c r="AU402" s="159" t="s">
        <v>88</v>
      </c>
      <c r="AV402" s="12" t="s">
        <v>88</v>
      </c>
      <c r="AW402" s="12" t="s">
        <v>34</v>
      </c>
      <c r="AX402" s="12" t="s">
        <v>86</v>
      </c>
      <c r="AY402" s="159" t="s">
        <v>128</v>
      </c>
    </row>
    <row r="403" spans="2:63" s="11" customFormat="1" ht="22.9" customHeight="1">
      <c r="B403" s="128"/>
      <c r="D403" s="129" t="s">
        <v>77</v>
      </c>
      <c r="E403" s="180" t="s">
        <v>127</v>
      </c>
      <c r="F403" s="180" t="s">
        <v>611</v>
      </c>
      <c r="I403" s="131"/>
      <c r="J403" s="181">
        <f>BK403</f>
        <v>0</v>
      </c>
      <c r="L403" s="128"/>
      <c r="M403" s="133"/>
      <c r="N403" s="134"/>
      <c r="O403" s="134"/>
      <c r="P403" s="135">
        <f>SUM(P404:P425)</f>
        <v>0</v>
      </c>
      <c r="Q403" s="134"/>
      <c r="R403" s="135">
        <f>SUM(R404:R425)</f>
        <v>14.81788828</v>
      </c>
      <c r="S403" s="134"/>
      <c r="T403" s="136">
        <f>SUM(T404:T425)</f>
        <v>0</v>
      </c>
      <c r="AR403" s="129" t="s">
        <v>86</v>
      </c>
      <c r="AT403" s="137" t="s">
        <v>77</v>
      </c>
      <c r="AU403" s="137" t="s">
        <v>86</v>
      </c>
      <c r="AY403" s="129" t="s">
        <v>128</v>
      </c>
      <c r="BK403" s="138">
        <f>SUM(BK404:BK425)</f>
        <v>0</v>
      </c>
    </row>
    <row r="404" spans="1:65" s="2" customFormat="1" ht="16.5" customHeight="1">
      <c r="A404" s="34"/>
      <c r="B404" s="139"/>
      <c r="C404" s="140" t="s">
        <v>612</v>
      </c>
      <c r="D404" s="140" t="s">
        <v>129</v>
      </c>
      <c r="E404" s="141" t="s">
        <v>613</v>
      </c>
      <c r="F404" s="142" t="s">
        <v>614</v>
      </c>
      <c r="G404" s="143" t="s">
        <v>221</v>
      </c>
      <c r="H404" s="144">
        <v>1.5</v>
      </c>
      <c r="I404" s="145"/>
      <c r="J404" s="146">
        <f>ROUND(I404*H404,2)</f>
        <v>0</v>
      </c>
      <c r="K404" s="142" t="s">
        <v>133</v>
      </c>
      <c r="L404" s="35"/>
      <c r="M404" s="147" t="s">
        <v>1</v>
      </c>
      <c r="N404" s="148" t="s">
        <v>43</v>
      </c>
      <c r="O404" s="60"/>
      <c r="P404" s="149">
        <f>O404*H404</f>
        <v>0</v>
      </c>
      <c r="Q404" s="149">
        <v>0</v>
      </c>
      <c r="R404" s="149">
        <f>Q404*H404</f>
        <v>0</v>
      </c>
      <c r="S404" s="149">
        <v>0</v>
      </c>
      <c r="T404" s="150">
        <f>S404*H404</f>
        <v>0</v>
      </c>
      <c r="U404" s="34"/>
      <c r="V404" s="34"/>
      <c r="W404" s="34"/>
      <c r="X404" s="34"/>
      <c r="Y404" s="34"/>
      <c r="Z404" s="34"/>
      <c r="AA404" s="34"/>
      <c r="AB404" s="34"/>
      <c r="AC404" s="34"/>
      <c r="AD404" s="34"/>
      <c r="AE404" s="34"/>
      <c r="AR404" s="151" t="s">
        <v>127</v>
      </c>
      <c r="AT404" s="151" t="s">
        <v>129</v>
      </c>
      <c r="AU404" s="151" t="s">
        <v>88</v>
      </c>
      <c r="AY404" s="19" t="s">
        <v>128</v>
      </c>
      <c r="BE404" s="152">
        <f>IF(N404="základní",J404,0)</f>
        <v>0</v>
      </c>
      <c r="BF404" s="152">
        <f>IF(N404="snížená",J404,0)</f>
        <v>0</v>
      </c>
      <c r="BG404" s="152">
        <f>IF(N404="zákl. přenesená",J404,0)</f>
        <v>0</v>
      </c>
      <c r="BH404" s="152">
        <f>IF(N404="sníž. přenesená",J404,0)</f>
        <v>0</v>
      </c>
      <c r="BI404" s="152">
        <f>IF(N404="nulová",J404,0)</f>
        <v>0</v>
      </c>
      <c r="BJ404" s="19" t="s">
        <v>86</v>
      </c>
      <c r="BK404" s="152">
        <f>ROUND(I404*H404,2)</f>
        <v>0</v>
      </c>
      <c r="BL404" s="19" t="s">
        <v>127</v>
      </c>
      <c r="BM404" s="151" t="s">
        <v>615</v>
      </c>
    </row>
    <row r="405" spans="1:47" s="2" customFormat="1" ht="12">
      <c r="A405" s="34"/>
      <c r="B405" s="35"/>
      <c r="C405" s="34"/>
      <c r="D405" s="153" t="s">
        <v>136</v>
      </c>
      <c r="E405" s="34"/>
      <c r="F405" s="154" t="s">
        <v>616</v>
      </c>
      <c r="G405" s="34"/>
      <c r="H405" s="34"/>
      <c r="I405" s="155"/>
      <c r="J405" s="34"/>
      <c r="K405" s="34"/>
      <c r="L405" s="35"/>
      <c r="M405" s="156"/>
      <c r="N405" s="157"/>
      <c r="O405" s="60"/>
      <c r="P405" s="60"/>
      <c r="Q405" s="60"/>
      <c r="R405" s="60"/>
      <c r="S405" s="60"/>
      <c r="T405" s="61"/>
      <c r="U405" s="34"/>
      <c r="V405" s="34"/>
      <c r="W405" s="34"/>
      <c r="X405" s="34"/>
      <c r="Y405" s="34"/>
      <c r="Z405" s="34"/>
      <c r="AA405" s="34"/>
      <c r="AB405" s="34"/>
      <c r="AC405" s="34"/>
      <c r="AD405" s="34"/>
      <c r="AE405" s="34"/>
      <c r="AT405" s="19" t="s">
        <v>136</v>
      </c>
      <c r="AU405" s="19" t="s">
        <v>88</v>
      </c>
    </row>
    <row r="406" spans="1:47" s="2" customFormat="1" ht="27">
      <c r="A406" s="34"/>
      <c r="B406" s="35"/>
      <c r="C406" s="34"/>
      <c r="D406" s="153" t="s">
        <v>231</v>
      </c>
      <c r="E406" s="34"/>
      <c r="F406" s="182" t="s">
        <v>617</v>
      </c>
      <c r="G406" s="34"/>
      <c r="H406" s="34"/>
      <c r="I406" s="155"/>
      <c r="J406" s="34"/>
      <c r="K406" s="34"/>
      <c r="L406" s="35"/>
      <c r="M406" s="156"/>
      <c r="N406" s="157"/>
      <c r="O406" s="60"/>
      <c r="P406" s="60"/>
      <c r="Q406" s="60"/>
      <c r="R406" s="60"/>
      <c r="S406" s="60"/>
      <c r="T406" s="61"/>
      <c r="U406" s="34"/>
      <c r="V406" s="34"/>
      <c r="W406" s="34"/>
      <c r="X406" s="34"/>
      <c r="Y406" s="34"/>
      <c r="Z406" s="34"/>
      <c r="AA406" s="34"/>
      <c r="AB406" s="34"/>
      <c r="AC406" s="34"/>
      <c r="AD406" s="34"/>
      <c r="AE406" s="34"/>
      <c r="AT406" s="19" t="s">
        <v>231</v>
      </c>
      <c r="AU406" s="19" t="s">
        <v>88</v>
      </c>
    </row>
    <row r="407" spans="2:51" s="12" customFormat="1" ht="12">
      <c r="B407" s="158"/>
      <c r="D407" s="153" t="s">
        <v>137</v>
      </c>
      <c r="E407" s="159" t="s">
        <v>1</v>
      </c>
      <c r="F407" s="160" t="s">
        <v>618</v>
      </c>
      <c r="H407" s="161">
        <v>1.5</v>
      </c>
      <c r="I407" s="162"/>
      <c r="L407" s="158"/>
      <c r="M407" s="163"/>
      <c r="N407" s="164"/>
      <c r="O407" s="164"/>
      <c r="P407" s="164"/>
      <c r="Q407" s="164"/>
      <c r="R407" s="164"/>
      <c r="S407" s="164"/>
      <c r="T407" s="165"/>
      <c r="AT407" s="159" t="s">
        <v>137</v>
      </c>
      <c r="AU407" s="159" t="s">
        <v>88</v>
      </c>
      <c r="AV407" s="12" t="s">
        <v>88</v>
      </c>
      <c r="AW407" s="12" t="s">
        <v>34</v>
      </c>
      <c r="AX407" s="12" t="s">
        <v>86</v>
      </c>
      <c r="AY407" s="159" t="s">
        <v>128</v>
      </c>
    </row>
    <row r="408" spans="1:65" s="2" customFormat="1" ht="16.5" customHeight="1">
      <c r="A408" s="34"/>
      <c r="B408" s="139"/>
      <c r="C408" s="140" t="s">
        <v>619</v>
      </c>
      <c r="D408" s="140" t="s">
        <v>129</v>
      </c>
      <c r="E408" s="141" t="s">
        <v>620</v>
      </c>
      <c r="F408" s="142" t="s">
        <v>621</v>
      </c>
      <c r="G408" s="143" t="s">
        <v>227</v>
      </c>
      <c r="H408" s="144">
        <v>6.264</v>
      </c>
      <c r="I408" s="145"/>
      <c r="J408" s="146">
        <f>ROUND(I408*H408,2)</f>
        <v>0</v>
      </c>
      <c r="K408" s="142" t="s">
        <v>133</v>
      </c>
      <c r="L408" s="35"/>
      <c r="M408" s="147" t="s">
        <v>1</v>
      </c>
      <c r="N408" s="148" t="s">
        <v>43</v>
      </c>
      <c r="O408" s="60"/>
      <c r="P408" s="149">
        <f>O408*H408</f>
        <v>0</v>
      </c>
      <c r="Q408" s="149">
        <v>1.89077</v>
      </c>
      <c r="R408" s="149">
        <f>Q408*H408</f>
        <v>11.84378328</v>
      </c>
      <c r="S408" s="149">
        <v>0</v>
      </c>
      <c r="T408" s="150">
        <f>S408*H408</f>
        <v>0</v>
      </c>
      <c r="U408" s="34"/>
      <c r="V408" s="34"/>
      <c r="W408" s="34"/>
      <c r="X408" s="34"/>
      <c r="Y408" s="34"/>
      <c r="Z408" s="34"/>
      <c r="AA408" s="34"/>
      <c r="AB408" s="34"/>
      <c r="AC408" s="34"/>
      <c r="AD408" s="34"/>
      <c r="AE408" s="34"/>
      <c r="AR408" s="151" t="s">
        <v>127</v>
      </c>
      <c r="AT408" s="151" t="s">
        <v>129</v>
      </c>
      <c r="AU408" s="151" t="s">
        <v>88</v>
      </c>
      <c r="AY408" s="19" t="s">
        <v>128</v>
      </c>
      <c r="BE408" s="152">
        <f>IF(N408="základní",J408,0)</f>
        <v>0</v>
      </c>
      <c r="BF408" s="152">
        <f>IF(N408="snížená",J408,0)</f>
        <v>0</v>
      </c>
      <c r="BG408" s="152">
        <f>IF(N408="zákl. přenesená",J408,0)</f>
        <v>0</v>
      </c>
      <c r="BH408" s="152">
        <f>IF(N408="sníž. přenesená",J408,0)</f>
        <v>0</v>
      </c>
      <c r="BI408" s="152">
        <f>IF(N408="nulová",J408,0)</f>
        <v>0</v>
      </c>
      <c r="BJ408" s="19" t="s">
        <v>86</v>
      </c>
      <c r="BK408" s="152">
        <f>ROUND(I408*H408,2)</f>
        <v>0</v>
      </c>
      <c r="BL408" s="19" t="s">
        <v>127</v>
      </c>
      <c r="BM408" s="151" t="s">
        <v>622</v>
      </c>
    </row>
    <row r="409" spans="1:47" s="2" customFormat="1" ht="12">
      <c r="A409" s="34"/>
      <c r="B409" s="35"/>
      <c r="C409" s="34"/>
      <c r="D409" s="153" t="s">
        <v>136</v>
      </c>
      <c r="E409" s="34"/>
      <c r="F409" s="154" t="s">
        <v>623</v>
      </c>
      <c r="G409" s="34"/>
      <c r="H409" s="34"/>
      <c r="I409" s="155"/>
      <c r="J409" s="34"/>
      <c r="K409" s="34"/>
      <c r="L409" s="35"/>
      <c r="M409" s="156"/>
      <c r="N409" s="157"/>
      <c r="O409" s="60"/>
      <c r="P409" s="60"/>
      <c r="Q409" s="60"/>
      <c r="R409" s="60"/>
      <c r="S409" s="60"/>
      <c r="T409" s="61"/>
      <c r="U409" s="34"/>
      <c r="V409" s="34"/>
      <c r="W409" s="34"/>
      <c r="X409" s="34"/>
      <c r="Y409" s="34"/>
      <c r="Z409" s="34"/>
      <c r="AA409" s="34"/>
      <c r="AB409" s="34"/>
      <c r="AC409" s="34"/>
      <c r="AD409" s="34"/>
      <c r="AE409" s="34"/>
      <c r="AT409" s="19" t="s">
        <v>136</v>
      </c>
      <c r="AU409" s="19" t="s">
        <v>88</v>
      </c>
    </row>
    <row r="410" spans="1:47" s="2" customFormat="1" ht="27">
      <c r="A410" s="34"/>
      <c r="B410" s="35"/>
      <c r="C410" s="34"/>
      <c r="D410" s="153" t="s">
        <v>231</v>
      </c>
      <c r="E410" s="34"/>
      <c r="F410" s="182" t="s">
        <v>624</v>
      </c>
      <c r="G410" s="34"/>
      <c r="H410" s="34"/>
      <c r="I410" s="155"/>
      <c r="J410" s="34"/>
      <c r="K410" s="34"/>
      <c r="L410" s="35"/>
      <c r="M410" s="156"/>
      <c r="N410" s="157"/>
      <c r="O410" s="60"/>
      <c r="P410" s="60"/>
      <c r="Q410" s="60"/>
      <c r="R410" s="60"/>
      <c r="S410" s="60"/>
      <c r="T410" s="61"/>
      <c r="U410" s="34"/>
      <c r="V410" s="34"/>
      <c r="W410" s="34"/>
      <c r="X410" s="34"/>
      <c r="Y410" s="34"/>
      <c r="Z410" s="34"/>
      <c r="AA410" s="34"/>
      <c r="AB410" s="34"/>
      <c r="AC410" s="34"/>
      <c r="AD410" s="34"/>
      <c r="AE410" s="34"/>
      <c r="AT410" s="19" t="s">
        <v>231</v>
      </c>
      <c r="AU410" s="19" t="s">
        <v>88</v>
      </c>
    </row>
    <row r="411" spans="2:51" s="13" customFormat="1" ht="12">
      <c r="B411" s="166"/>
      <c r="D411" s="153" t="s">
        <v>137</v>
      </c>
      <c r="E411" s="167" t="s">
        <v>1</v>
      </c>
      <c r="F411" s="168" t="s">
        <v>625</v>
      </c>
      <c r="H411" s="167" t="s">
        <v>1</v>
      </c>
      <c r="I411" s="169"/>
      <c r="L411" s="166"/>
      <c r="M411" s="170"/>
      <c r="N411" s="171"/>
      <c r="O411" s="171"/>
      <c r="P411" s="171"/>
      <c r="Q411" s="171"/>
      <c r="R411" s="171"/>
      <c r="S411" s="171"/>
      <c r="T411" s="172"/>
      <c r="AT411" s="167" t="s">
        <v>137</v>
      </c>
      <c r="AU411" s="167" t="s">
        <v>88</v>
      </c>
      <c r="AV411" s="13" t="s">
        <v>86</v>
      </c>
      <c r="AW411" s="13" t="s">
        <v>34</v>
      </c>
      <c r="AX411" s="13" t="s">
        <v>78</v>
      </c>
      <c r="AY411" s="167" t="s">
        <v>128</v>
      </c>
    </row>
    <row r="412" spans="2:51" s="12" customFormat="1" ht="12">
      <c r="B412" s="158"/>
      <c r="D412" s="153" t="s">
        <v>137</v>
      </c>
      <c r="E412" s="159" t="s">
        <v>1</v>
      </c>
      <c r="F412" s="160" t="s">
        <v>626</v>
      </c>
      <c r="H412" s="161">
        <v>6.264</v>
      </c>
      <c r="I412" s="162"/>
      <c r="L412" s="158"/>
      <c r="M412" s="163"/>
      <c r="N412" s="164"/>
      <c r="O412" s="164"/>
      <c r="P412" s="164"/>
      <c r="Q412" s="164"/>
      <c r="R412" s="164"/>
      <c r="S412" s="164"/>
      <c r="T412" s="165"/>
      <c r="AT412" s="159" t="s">
        <v>137</v>
      </c>
      <c r="AU412" s="159" t="s">
        <v>88</v>
      </c>
      <c r="AV412" s="12" t="s">
        <v>88</v>
      </c>
      <c r="AW412" s="12" t="s">
        <v>34</v>
      </c>
      <c r="AX412" s="12" t="s">
        <v>86</v>
      </c>
      <c r="AY412" s="159" t="s">
        <v>128</v>
      </c>
    </row>
    <row r="413" spans="1:65" s="2" customFormat="1" ht="16.5" customHeight="1">
      <c r="A413" s="34"/>
      <c r="B413" s="139"/>
      <c r="C413" s="140" t="s">
        <v>627</v>
      </c>
      <c r="D413" s="140" t="s">
        <v>129</v>
      </c>
      <c r="E413" s="141" t="s">
        <v>628</v>
      </c>
      <c r="F413" s="142" t="s">
        <v>629</v>
      </c>
      <c r="G413" s="143" t="s">
        <v>238</v>
      </c>
      <c r="H413" s="144">
        <v>32</v>
      </c>
      <c r="I413" s="145"/>
      <c r="J413" s="146">
        <f>ROUND(I413*H413,2)</f>
        <v>0</v>
      </c>
      <c r="K413" s="142" t="s">
        <v>133</v>
      </c>
      <c r="L413" s="35"/>
      <c r="M413" s="147" t="s">
        <v>1</v>
      </c>
      <c r="N413" s="148" t="s">
        <v>43</v>
      </c>
      <c r="O413" s="60"/>
      <c r="P413" s="149">
        <f>O413*H413</f>
        <v>0</v>
      </c>
      <c r="Q413" s="149">
        <v>0.0066</v>
      </c>
      <c r="R413" s="149">
        <f>Q413*H413</f>
        <v>0.2112</v>
      </c>
      <c r="S413" s="149">
        <v>0</v>
      </c>
      <c r="T413" s="150">
        <f>S413*H413</f>
        <v>0</v>
      </c>
      <c r="U413" s="34"/>
      <c r="V413" s="34"/>
      <c r="W413" s="34"/>
      <c r="X413" s="34"/>
      <c r="Y413" s="34"/>
      <c r="Z413" s="34"/>
      <c r="AA413" s="34"/>
      <c r="AB413" s="34"/>
      <c r="AC413" s="34"/>
      <c r="AD413" s="34"/>
      <c r="AE413" s="34"/>
      <c r="AR413" s="151" t="s">
        <v>127</v>
      </c>
      <c r="AT413" s="151" t="s">
        <v>129</v>
      </c>
      <c r="AU413" s="151" t="s">
        <v>88</v>
      </c>
      <c r="AY413" s="19" t="s">
        <v>128</v>
      </c>
      <c r="BE413" s="152">
        <f>IF(N413="základní",J413,0)</f>
        <v>0</v>
      </c>
      <c r="BF413" s="152">
        <f>IF(N413="snížená",J413,0)</f>
        <v>0</v>
      </c>
      <c r="BG413" s="152">
        <f>IF(N413="zákl. přenesená",J413,0)</f>
        <v>0</v>
      </c>
      <c r="BH413" s="152">
        <f>IF(N413="sníž. přenesená",J413,0)</f>
        <v>0</v>
      </c>
      <c r="BI413" s="152">
        <f>IF(N413="nulová",J413,0)</f>
        <v>0</v>
      </c>
      <c r="BJ413" s="19" t="s">
        <v>86</v>
      </c>
      <c r="BK413" s="152">
        <f>ROUND(I413*H413,2)</f>
        <v>0</v>
      </c>
      <c r="BL413" s="19" t="s">
        <v>127</v>
      </c>
      <c r="BM413" s="151" t="s">
        <v>630</v>
      </c>
    </row>
    <row r="414" spans="1:47" s="2" customFormat="1" ht="12">
      <c r="A414" s="34"/>
      <c r="B414" s="35"/>
      <c r="C414" s="34"/>
      <c r="D414" s="153" t="s">
        <v>136</v>
      </c>
      <c r="E414" s="34"/>
      <c r="F414" s="154" t="s">
        <v>631</v>
      </c>
      <c r="G414" s="34"/>
      <c r="H414" s="34"/>
      <c r="I414" s="155"/>
      <c r="J414" s="34"/>
      <c r="K414" s="34"/>
      <c r="L414" s="35"/>
      <c r="M414" s="156"/>
      <c r="N414" s="157"/>
      <c r="O414" s="60"/>
      <c r="P414" s="60"/>
      <c r="Q414" s="60"/>
      <c r="R414" s="60"/>
      <c r="S414" s="60"/>
      <c r="T414" s="61"/>
      <c r="U414" s="34"/>
      <c r="V414" s="34"/>
      <c r="W414" s="34"/>
      <c r="X414" s="34"/>
      <c r="Y414" s="34"/>
      <c r="Z414" s="34"/>
      <c r="AA414" s="34"/>
      <c r="AB414" s="34"/>
      <c r="AC414" s="34"/>
      <c r="AD414" s="34"/>
      <c r="AE414" s="34"/>
      <c r="AT414" s="19" t="s">
        <v>136</v>
      </c>
      <c r="AU414" s="19" t="s">
        <v>88</v>
      </c>
    </row>
    <row r="415" spans="1:47" s="2" customFormat="1" ht="18">
      <c r="A415" s="34"/>
      <c r="B415" s="35"/>
      <c r="C415" s="34"/>
      <c r="D415" s="153" t="s">
        <v>231</v>
      </c>
      <c r="E415" s="34"/>
      <c r="F415" s="182" t="s">
        <v>632</v>
      </c>
      <c r="G415" s="34"/>
      <c r="H415" s="34"/>
      <c r="I415" s="155"/>
      <c r="J415" s="34"/>
      <c r="K415" s="34"/>
      <c r="L415" s="35"/>
      <c r="M415" s="156"/>
      <c r="N415" s="157"/>
      <c r="O415" s="60"/>
      <c r="P415" s="60"/>
      <c r="Q415" s="60"/>
      <c r="R415" s="60"/>
      <c r="S415" s="60"/>
      <c r="T415" s="61"/>
      <c r="U415" s="34"/>
      <c r="V415" s="34"/>
      <c r="W415" s="34"/>
      <c r="X415" s="34"/>
      <c r="Y415" s="34"/>
      <c r="Z415" s="34"/>
      <c r="AA415" s="34"/>
      <c r="AB415" s="34"/>
      <c r="AC415" s="34"/>
      <c r="AD415" s="34"/>
      <c r="AE415" s="34"/>
      <c r="AT415" s="19" t="s">
        <v>231</v>
      </c>
      <c r="AU415" s="19" t="s">
        <v>88</v>
      </c>
    </row>
    <row r="416" spans="2:51" s="13" customFormat="1" ht="12">
      <c r="B416" s="166"/>
      <c r="D416" s="153" t="s">
        <v>137</v>
      </c>
      <c r="E416" s="167" t="s">
        <v>1</v>
      </c>
      <c r="F416" s="168" t="s">
        <v>633</v>
      </c>
      <c r="H416" s="167" t="s">
        <v>1</v>
      </c>
      <c r="I416" s="169"/>
      <c r="L416" s="166"/>
      <c r="M416" s="170"/>
      <c r="N416" s="171"/>
      <c r="O416" s="171"/>
      <c r="P416" s="171"/>
      <c r="Q416" s="171"/>
      <c r="R416" s="171"/>
      <c r="S416" s="171"/>
      <c r="T416" s="172"/>
      <c r="AT416" s="167" t="s">
        <v>137</v>
      </c>
      <c r="AU416" s="167" t="s">
        <v>88</v>
      </c>
      <c r="AV416" s="13" t="s">
        <v>86</v>
      </c>
      <c r="AW416" s="13" t="s">
        <v>34</v>
      </c>
      <c r="AX416" s="13" t="s">
        <v>78</v>
      </c>
      <c r="AY416" s="167" t="s">
        <v>128</v>
      </c>
    </row>
    <row r="417" spans="2:51" s="12" customFormat="1" ht="12">
      <c r="B417" s="158"/>
      <c r="D417" s="153" t="s">
        <v>137</v>
      </c>
      <c r="E417" s="159" t="s">
        <v>1</v>
      </c>
      <c r="F417" s="160" t="s">
        <v>634</v>
      </c>
      <c r="H417" s="161">
        <v>32</v>
      </c>
      <c r="I417" s="162"/>
      <c r="L417" s="158"/>
      <c r="M417" s="163"/>
      <c r="N417" s="164"/>
      <c r="O417" s="164"/>
      <c r="P417" s="164"/>
      <c r="Q417" s="164"/>
      <c r="R417" s="164"/>
      <c r="S417" s="164"/>
      <c r="T417" s="165"/>
      <c r="AT417" s="159" t="s">
        <v>137</v>
      </c>
      <c r="AU417" s="159" t="s">
        <v>88</v>
      </c>
      <c r="AV417" s="12" t="s">
        <v>88</v>
      </c>
      <c r="AW417" s="12" t="s">
        <v>34</v>
      </c>
      <c r="AX417" s="12" t="s">
        <v>86</v>
      </c>
      <c r="AY417" s="159" t="s">
        <v>128</v>
      </c>
    </row>
    <row r="418" spans="1:65" s="2" customFormat="1" ht="16.5" customHeight="1">
      <c r="A418" s="34"/>
      <c r="B418" s="139"/>
      <c r="C418" s="191" t="s">
        <v>635</v>
      </c>
      <c r="D418" s="191" t="s">
        <v>499</v>
      </c>
      <c r="E418" s="192" t="s">
        <v>636</v>
      </c>
      <c r="F418" s="193" t="s">
        <v>637</v>
      </c>
      <c r="G418" s="194" t="s">
        <v>238</v>
      </c>
      <c r="H418" s="195">
        <v>16</v>
      </c>
      <c r="I418" s="196"/>
      <c r="J418" s="197">
        <f>ROUND(I418*H418,2)</f>
        <v>0</v>
      </c>
      <c r="K418" s="193" t="s">
        <v>133</v>
      </c>
      <c r="L418" s="198"/>
      <c r="M418" s="199" t="s">
        <v>1</v>
      </c>
      <c r="N418" s="200" t="s">
        <v>43</v>
      </c>
      <c r="O418" s="60"/>
      <c r="P418" s="149">
        <f>O418*H418</f>
        <v>0</v>
      </c>
      <c r="Q418" s="149">
        <v>0</v>
      </c>
      <c r="R418" s="149">
        <f>Q418*H418</f>
        <v>0</v>
      </c>
      <c r="S418" s="149">
        <v>0</v>
      </c>
      <c r="T418" s="150">
        <f>S418*H418</f>
        <v>0</v>
      </c>
      <c r="U418" s="34"/>
      <c r="V418" s="34"/>
      <c r="W418" s="34"/>
      <c r="X418" s="34"/>
      <c r="Y418" s="34"/>
      <c r="Z418" s="34"/>
      <c r="AA418" s="34"/>
      <c r="AB418" s="34"/>
      <c r="AC418" s="34"/>
      <c r="AD418" s="34"/>
      <c r="AE418" s="34"/>
      <c r="AR418" s="151" t="s">
        <v>176</v>
      </c>
      <c r="AT418" s="151" t="s">
        <v>499</v>
      </c>
      <c r="AU418" s="151" t="s">
        <v>88</v>
      </c>
      <c r="AY418" s="19" t="s">
        <v>128</v>
      </c>
      <c r="BE418" s="152">
        <f>IF(N418="základní",J418,0)</f>
        <v>0</v>
      </c>
      <c r="BF418" s="152">
        <f>IF(N418="snížená",J418,0)</f>
        <v>0</v>
      </c>
      <c r="BG418" s="152">
        <f>IF(N418="zákl. přenesená",J418,0)</f>
        <v>0</v>
      </c>
      <c r="BH418" s="152">
        <f>IF(N418="sníž. přenesená",J418,0)</f>
        <v>0</v>
      </c>
      <c r="BI418" s="152">
        <f>IF(N418="nulová",J418,0)</f>
        <v>0</v>
      </c>
      <c r="BJ418" s="19" t="s">
        <v>86</v>
      </c>
      <c r="BK418" s="152">
        <f>ROUND(I418*H418,2)</f>
        <v>0</v>
      </c>
      <c r="BL418" s="19" t="s">
        <v>127</v>
      </c>
      <c r="BM418" s="151" t="s">
        <v>638</v>
      </c>
    </row>
    <row r="419" spans="1:47" s="2" customFormat="1" ht="12">
      <c r="A419" s="34"/>
      <c r="B419" s="35"/>
      <c r="C419" s="34"/>
      <c r="D419" s="153" t="s">
        <v>136</v>
      </c>
      <c r="E419" s="34"/>
      <c r="F419" s="154" t="s">
        <v>637</v>
      </c>
      <c r="G419" s="34"/>
      <c r="H419" s="34"/>
      <c r="I419" s="155"/>
      <c r="J419" s="34"/>
      <c r="K419" s="34"/>
      <c r="L419" s="35"/>
      <c r="M419" s="156"/>
      <c r="N419" s="157"/>
      <c r="O419" s="60"/>
      <c r="P419" s="60"/>
      <c r="Q419" s="60"/>
      <c r="R419" s="60"/>
      <c r="S419" s="60"/>
      <c r="T419" s="61"/>
      <c r="U419" s="34"/>
      <c r="V419" s="34"/>
      <c r="W419" s="34"/>
      <c r="X419" s="34"/>
      <c r="Y419" s="34"/>
      <c r="Z419" s="34"/>
      <c r="AA419" s="34"/>
      <c r="AB419" s="34"/>
      <c r="AC419" s="34"/>
      <c r="AD419" s="34"/>
      <c r="AE419" s="34"/>
      <c r="AT419" s="19" t="s">
        <v>136</v>
      </c>
      <c r="AU419" s="19" t="s">
        <v>88</v>
      </c>
    </row>
    <row r="420" spans="1:65" s="2" customFormat="1" ht="16.5" customHeight="1">
      <c r="A420" s="34"/>
      <c r="B420" s="139"/>
      <c r="C420" s="191" t="s">
        <v>639</v>
      </c>
      <c r="D420" s="191" t="s">
        <v>499</v>
      </c>
      <c r="E420" s="192" t="s">
        <v>640</v>
      </c>
      <c r="F420" s="193" t="s">
        <v>641</v>
      </c>
      <c r="G420" s="194" t="s">
        <v>238</v>
      </c>
      <c r="H420" s="195">
        <v>16</v>
      </c>
      <c r="I420" s="196"/>
      <c r="J420" s="197">
        <f>ROUND(I420*H420,2)</f>
        <v>0</v>
      </c>
      <c r="K420" s="193" t="s">
        <v>133</v>
      </c>
      <c r="L420" s="198"/>
      <c r="M420" s="199" t="s">
        <v>1</v>
      </c>
      <c r="N420" s="200" t="s">
        <v>43</v>
      </c>
      <c r="O420" s="60"/>
      <c r="P420" s="149">
        <f>O420*H420</f>
        <v>0</v>
      </c>
      <c r="Q420" s="149">
        <v>0.103</v>
      </c>
      <c r="R420" s="149">
        <f>Q420*H420</f>
        <v>1.648</v>
      </c>
      <c r="S420" s="149">
        <v>0</v>
      </c>
      <c r="T420" s="150">
        <f>S420*H420</f>
        <v>0</v>
      </c>
      <c r="U420" s="34"/>
      <c r="V420" s="34"/>
      <c r="W420" s="34"/>
      <c r="X420" s="34"/>
      <c r="Y420" s="34"/>
      <c r="Z420" s="34"/>
      <c r="AA420" s="34"/>
      <c r="AB420" s="34"/>
      <c r="AC420" s="34"/>
      <c r="AD420" s="34"/>
      <c r="AE420" s="34"/>
      <c r="AR420" s="151" t="s">
        <v>176</v>
      </c>
      <c r="AT420" s="151" t="s">
        <v>499</v>
      </c>
      <c r="AU420" s="151" t="s">
        <v>88</v>
      </c>
      <c r="AY420" s="19" t="s">
        <v>128</v>
      </c>
      <c r="BE420" s="152">
        <f>IF(N420="základní",J420,0)</f>
        <v>0</v>
      </c>
      <c r="BF420" s="152">
        <f>IF(N420="snížená",J420,0)</f>
        <v>0</v>
      </c>
      <c r="BG420" s="152">
        <f>IF(N420="zákl. přenesená",J420,0)</f>
        <v>0</v>
      </c>
      <c r="BH420" s="152">
        <f>IF(N420="sníž. přenesená",J420,0)</f>
        <v>0</v>
      </c>
      <c r="BI420" s="152">
        <f>IF(N420="nulová",J420,0)</f>
        <v>0</v>
      </c>
      <c r="BJ420" s="19" t="s">
        <v>86</v>
      </c>
      <c r="BK420" s="152">
        <f>ROUND(I420*H420,2)</f>
        <v>0</v>
      </c>
      <c r="BL420" s="19" t="s">
        <v>127</v>
      </c>
      <c r="BM420" s="151" t="s">
        <v>642</v>
      </c>
    </row>
    <row r="421" spans="1:47" s="2" customFormat="1" ht="12">
      <c r="A421" s="34"/>
      <c r="B421" s="35"/>
      <c r="C421" s="34"/>
      <c r="D421" s="153" t="s">
        <v>136</v>
      </c>
      <c r="E421" s="34"/>
      <c r="F421" s="154" t="s">
        <v>641</v>
      </c>
      <c r="G421" s="34"/>
      <c r="H421" s="34"/>
      <c r="I421" s="155"/>
      <c r="J421" s="34"/>
      <c r="K421" s="34"/>
      <c r="L421" s="35"/>
      <c r="M421" s="156"/>
      <c r="N421" s="157"/>
      <c r="O421" s="60"/>
      <c r="P421" s="60"/>
      <c r="Q421" s="60"/>
      <c r="R421" s="60"/>
      <c r="S421" s="60"/>
      <c r="T421" s="61"/>
      <c r="U421" s="34"/>
      <c r="V421" s="34"/>
      <c r="W421" s="34"/>
      <c r="X421" s="34"/>
      <c r="Y421" s="34"/>
      <c r="Z421" s="34"/>
      <c r="AA421" s="34"/>
      <c r="AB421" s="34"/>
      <c r="AC421" s="34"/>
      <c r="AD421" s="34"/>
      <c r="AE421" s="34"/>
      <c r="AT421" s="19" t="s">
        <v>136</v>
      </c>
      <c r="AU421" s="19" t="s">
        <v>88</v>
      </c>
    </row>
    <row r="422" spans="1:65" s="2" customFormat="1" ht="16.5" customHeight="1">
      <c r="A422" s="34"/>
      <c r="B422" s="139"/>
      <c r="C422" s="140" t="s">
        <v>643</v>
      </c>
      <c r="D422" s="140" t="s">
        <v>129</v>
      </c>
      <c r="E422" s="141" t="s">
        <v>644</v>
      </c>
      <c r="F422" s="142" t="s">
        <v>645</v>
      </c>
      <c r="G422" s="143" t="s">
        <v>221</v>
      </c>
      <c r="H422" s="144">
        <v>1.5</v>
      </c>
      <c r="I422" s="145"/>
      <c r="J422" s="146">
        <f>ROUND(I422*H422,2)</f>
        <v>0</v>
      </c>
      <c r="K422" s="142" t="s">
        <v>133</v>
      </c>
      <c r="L422" s="35"/>
      <c r="M422" s="147" t="s">
        <v>1</v>
      </c>
      <c r="N422" s="148" t="s">
        <v>43</v>
      </c>
      <c r="O422" s="60"/>
      <c r="P422" s="149">
        <f>O422*H422</f>
        <v>0</v>
      </c>
      <c r="Q422" s="149">
        <v>0.74327</v>
      </c>
      <c r="R422" s="149">
        <f>Q422*H422</f>
        <v>1.114905</v>
      </c>
      <c r="S422" s="149">
        <v>0</v>
      </c>
      <c r="T422" s="150">
        <f>S422*H422</f>
        <v>0</v>
      </c>
      <c r="U422" s="34"/>
      <c r="V422" s="34"/>
      <c r="W422" s="34"/>
      <c r="X422" s="34"/>
      <c r="Y422" s="34"/>
      <c r="Z422" s="34"/>
      <c r="AA422" s="34"/>
      <c r="AB422" s="34"/>
      <c r="AC422" s="34"/>
      <c r="AD422" s="34"/>
      <c r="AE422" s="34"/>
      <c r="AR422" s="151" t="s">
        <v>127</v>
      </c>
      <c r="AT422" s="151" t="s">
        <v>129</v>
      </c>
      <c r="AU422" s="151" t="s">
        <v>88</v>
      </c>
      <c r="AY422" s="19" t="s">
        <v>128</v>
      </c>
      <c r="BE422" s="152">
        <f>IF(N422="základní",J422,0)</f>
        <v>0</v>
      </c>
      <c r="BF422" s="152">
        <f>IF(N422="snížená",J422,0)</f>
        <v>0</v>
      </c>
      <c r="BG422" s="152">
        <f>IF(N422="zákl. přenesená",J422,0)</f>
        <v>0</v>
      </c>
      <c r="BH422" s="152">
        <f>IF(N422="sníž. přenesená",J422,0)</f>
        <v>0</v>
      </c>
      <c r="BI422" s="152">
        <f>IF(N422="nulová",J422,0)</f>
        <v>0</v>
      </c>
      <c r="BJ422" s="19" t="s">
        <v>86</v>
      </c>
      <c r="BK422" s="152">
        <f>ROUND(I422*H422,2)</f>
        <v>0</v>
      </c>
      <c r="BL422" s="19" t="s">
        <v>127</v>
      </c>
      <c r="BM422" s="151" t="s">
        <v>646</v>
      </c>
    </row>
    <row r="423" spans="1:47" s="2" customFormat="1" ht="12">
      <c r="A423" s="34"/>
      <c r="B423" s="35"/>
      <c r="C423" s="34"/>
      <c r="D423" s="153" t="s">
        <v>136</v>
      </c>
      <c r="E423" s="34"/>
      <c r="F423" s="154" t="s">
        <v>647</v>
      </c>
      <c r="G423" s="34"/>
      <c r="H423" s="34"/>
      <c r="I423" s="155"/>
      <c r="J423" s="34"/>
      <c r="K423" s="34"/>
      <c r="L423" s="35"/>
      <c r="M423" s="156"/>
      <c r="N423" s="157"/>
      <c r="O423" s="60"/>
      <c r="P423" s="60"/>
      <c r="Q423" s="60"/>
      <c r="R423" s="60"/>
      <c r="S423" s="60"/>
      <c r="T423" s="61"/>
      <c r="U423" s="34"/>
      <c r="V423" s="34"/>
      <c r="W423" s="34"/>
      <c r="X423" s="34"/>
      <c r="Y423" s="34"/>
      <c r="Z423" s="34"/>
      <c r="AA423" s="34"/>
      <c r="AB423" s="34"/>
      <c r="AC423" s="34"/>
      <c r="AD423" s="34"/>
      <c r="AE423" s="34"/>
      <c r="AT423" s="19" t="s">
        <v>136</v>
      </c>
      <c r="AU423" s="19" t="s">
        <v>88</v>
      </c>
    </row>
    <row r="424" spans="1:47" s="2" customFormat="1" ht="45">
      <c r="A424" s="34"/>
      <c r="B424" s="35"/>
      <c r="C424" s="34"/>
      <c r="D424" s="153" t="s">
        <v>231</v>
      </c>
      <c r="E424" s="34"/>
      <c r="F424" s="182" t="s">
        <v>648</v>
      </c>
      <c r="G424" s="34"/>
      <c r="H424" s="34"/>
      <c r="I424" s="155"/>
      <c r="J424" s="34"/>
      <c r="K424" s="34"/>
      <c r="L424" s="35"/>
      <c r="M424" s="156"/>
      <c r="N424" s="157"/>
      <c r="O424" s="60"/>
      <c r="P424" s="60"/>
      <c r="Q424" s="60"/>
      <c r="R424" s="60"/>
      <c r="S424" s="60"/>
      <c r="T424" s="61"/>
      <c r="U424" s="34"/>
      <c r="V424" s="34"/>
      <c r="W424" s="34"/>
      <c r="X424" s="34"/>
      <c r="Y424" s="34"/>
      <c r="Z424" s="34"/>
      <c r="AA424" s="34"/>
      <c r="AB424" s="34"/>
      <c r="AC424" s="34"/>
      <c r="AD424" s="34"/>
      <c r="AE424" s="34"/>
      <c r="AT424" s="19" t="s">
        <v>231</v>
      </c>
      <c r="AU424" s="19" t="s">
        <v>88</v>
      </c>
    </row>
    <row r="425" spans="2:51" s="12" customFormat="1" ht="12">
      <c r="B425" s="158"/>
      <c r="D425" s="153" t="s">
        <v>137</v>
      </c>
      <c r="E425" s="159" t="s">
        <v>1</v>
      </c>
      <c r="F425" s="160" t="s">
        <v>618</v>
      </c>
      <c r="H425" s="161">
        <v>1.5</v>
      </c>
      <c r="I425" s="162"/>
      <c r="L425" s="158"/>
      <c r="M425" s="163"/>
      <c r="N425" s="164"/>
      <c r="O425" s="164"/>
      <c r="P425" s="164"/>
      <c r="Q425" s="164"/>
      <c r="R425" s="164"/>
      <c r="S425" s="164"/>
      <c r="T425" s="165"/>
      <c r="AT425" s="159" t="s">
        <v>137</v>
      </c>
      <c r="AU425" s="159" t="s">
        <v>88</v>
      </c>
      <c r="AV425" s="12" t="s">
        <v>88</v>
      </c>
      <c r="AW425" s="12" t="s">
        <v>34</v>
      </c>
      <c r="AX425" s="12" t="s">
        <v>86</v>
      </c>
      <c r="AY425" s="159" t="s">
        <v>128</v>
      </c>
    </row>
    <row r="426" spans="2:63" s="11" customFormat="1" ht="22.9" customHeight="1">
      <c r="B426" s="128"/>
      <c r="D426" s="129" t="s">
        <v>77</v>
      </c>
      <c r="E426" s="180" t="s">
        <v>157</v>
      </c>
      <c r="F426" s="180" t="s">
        <v>649</v>
      </c>
      <c r="I426" s="131"/>
      <c r="J426" s="181">
        <f>BK426</f>
        <v>0</v>
      </c>
      <c r="L426" s="128"/>
      <c r="M426" s="133"/>
      <c r="N426" s="134"/>
      <c r="O426" s="134"/>
      <c r="P426" s="135">
        <f>SUM(P427:P534)</f>
        <v>0</v>
      </c>
      <c r="Q426" s="134"/>
      <c r="R426" s="135">
        <f>SUM(R427:R534)</f>
        <v>359.5689951</v>
      </c>
      <c r="S426" s="134"/>
      <c r="T426" s="136">
        <f>SUM(T427:T534)</f>
        <v>0</v>
      </c>
      <c r="AR426" s="129" t="s">
        <v>86</v>
      </c>
      <c r="AT426" s="137" t="s">
        <v>77</v>
      </c>
      <c r="AU426" s="137" t="s">
        <v>86</v>
      </c>
      <c r="AY426" s="129" t="s">
        <v>128</v>
      </c>
      <c r="BK426" s="138">
        <f>SUM(BK427:BK534)</f>
        <v>0</v>
      </c>
    </row>
    <row r="427" spans="1:65" s="2" customFormat="1" ht="16.5" customHeight="1">
      <c r="A427" s="34"/>
      <c r="B427" s="139"/>
      <c r="C427" s="140" t="s">
        <v>650</v>
      </c>
      <c r="D427" s="140" t="s">
        <v>129</v>
      </c>
      <c r="E427" s="141" t="s">
        <v>651</v>
      </c>
      <c r="F427" s="142" t="s">
        <v>652</v>
      </c>
      <c r="G427" s="143" t="s">
        <v>221</v>
      </c>
      <c r="H427" s="144">
        <v>2007.6</v>
      </c>
      <c r="I427" s="145"/>
      <c r="J427" s="146">
        <f>ROUND(I427*H427,2)</f>
        <v>0</v>
      </c>
      <c r="K427" s="142" t="s">
        <v>133</v>
      </c>
      <c r="L427" s="35"/>
      <c r="M427" s="147" t="s">
        <v>1</v>
      </c>
      <c r="N427" s="148" t="s">
        <v>43</v>
      </c>
      <c r="O427" s="60"/>
      <c r="P427" s="149">
        <f>O427*H427</f>
        <v>0</v>
      </c>
      <c r="Q427" s="149">
        <v>0</v>
      </c>
      <c r="R427" s="149">
        <f>Q427*H427</f>
        <v>0</v>
      </c>
      <c r="S427" s="149">
        <v>0</v>
      </c>
      <c r="T427" s="150">
        <f>S427*H427</f>
        <v>0</v>
      </c>
      <c r="U427" s="34"/>
      <c r="V427" s="34"/>
      <c r="W427" s="34"/>
      <c r="X427" s="34"/>
      <c r="Y427" s="34"/>
      <c r="Z427" s="34"/>
      <c r="AA427" s="34"/>
      <c r="AB427" s="34"/>
      <c r="AC427" s="34"/>
      <c r="AD427" s="34"/>
      <c r="AE427" s="34"/>
      <c r="AR427" s="151" t="s">
        <v>127</v>
      </c>
      <c r="AT427" s="151" t="s">
        <v>129</v>
      </c>
      <c r="AU427" s="151" t="s">
        <v>88</v>
      </c>
      <c r="AY427" s="19" t="s">
        <v>128</v>
      </c>
      <c r="BE427" s="152">
        <f>IF(N427="základní",J427,0)</f>
        <v>0</v>
      </c>
      <c r="BF427" s="152">
        <f>IF(N427="snížená",J427,0)</f>
        <v>0</v>
      </c>
      <c r="BG427" s="152">
        <f>IF(N427="zákl. přenesená",J427,0)</f>
        <v>0</v>
      </c>
      <c r="BH427" s="152">
        <f>IF(N427="sníž. přenesená",J427,0)</f>
        <v>0</v>
      </c>
      <c r="BI427" s="152">
        <f>IF(N427="nulová",J427,0)</f>
        <v>0</v>
      </c>
      <c r="BJ427" s="19" t="s">
        <v>86</v>
      </c>
      <c r="BK427" s="152">
        <f>ROUND(I427*H427,2)</f>
        <v>0</v>
      </c>
      <c r="BL427" s="19" t="s">
        <v>127</v>
      </c>
      <c r="BM427" s="151" t="s">
        <v>653</v>
      </c>
    </row>
    <row r="428" spans="1:47" s="2" customFormat="1" ht="12">
      <c r="A428" s="34"/>
      <c r="B428" s="35"/>
      <c r="C428" s="34"/>
      <c r="D428" s="153" t="s">
        <v>136</v>
      </c>
      <c r="E428" s="34"/>
      <c r="F428" s="154" t="s">
        <v>654</v>
      </c>
      <c r="G428" s="34"/>
      <c r="H428" s="34"/>
      <c r="I428" s="155"/>
      <c r="J428" s="34"/>
      <c r="K428" s="34"/>
      <c r="L428" s="35"/>
      <c r="M428" s="156"/>
      <c r="N428" s="157"/>
      <c r="O428" s="60"/>
      <c r="P428" s="60"/>
      <c r="Q428" s="60"/>
      <c r="R428" s="60"/>
      <c r="S428" s="60"/>
      <c r="T428" s="61"/>
      <c r="U428" s="34"/>
      <c r="V428" s="34"/>
      <c r="W428" s="34"/>
      <c r="X428" s="34"/>
      <c r="Y428" s="34"/>
      <c r="Z428" s="34"/>
      <c r="AA428" s="34"/>
      <c r="AB428" s="34"/>
      <c r="AC428" s="34"/>
      <c r="AD428" s="34"/>
      <c r="AE428" s="34"/>
      <c r="AT428" s="19" t="s">
        <v>136</v>
      </c>
      <c r="AU428" s="19" t="s">
        <v>88</v>
      </c>
    </row>
    <row r="429" spans="2:51" s="13" customFormat="1" ht="12">
      <c r="B429" s="166"/>
      <c r="D429" s="153" t="s">
        <v>137</v>
      </c>
      <c r="E429" s="167" t="s">
        <v>1</v>
      </c>
      <c r="F429" s="168" t="s">
        <v>655</v>
      </c>
      <c r="H429" s="167" t="s">
        <v>1</v>
      </c>
      <c r="I429" s="169"/>
      <c r="L429" s="166"/>
      <c r="M429" s="170"/>
      <c r="N429" s="171"/>
      <c r="O429" s="171"/>
      <c r="P429" s="171"/>
      <c r="Q429" s="171"/>
      <c r="R429" s="171"/>
      <c r="S429" s="171"/>
      <c r="T429" s="172"/>
      <c r="AT429" s="167" t="s">
        <v>137</v>
      </c>
      <c r="AU429" s="167" t="s">
        <v>88</v>
      </c>
      <c r="AV429" s="13" t="s">
        <v>86</v>
      </c>
      <c r="AW429" s="13" t="s">
        <v>34</v>
      </c>
      <c r="AX429" s="13" t="s">
        <v>78</v>
      </c>
      <c r="AY429" s="167" t="s">
        <v>128</v>
      </c>
    </row>
    <row r="430" spans="2:51" s="12" customFormat="1" ht="12">
      <c r="B430" s="158"/>
      <c r="D430" s="153" t="s">
        <v>137</v>
      </c>
      <c r="E430" s="159" t="s">
        <v>1</v>
      </c>
      <c r="F430" s="160" t="s">
        <v>656</v>
      </c>
      <c r="H430" s="161">
        <v>2007.6</v>
      </c>
      <c r="I430" s="162"/>
      <c r="L430" s="158"/>
      <c r="M430" s="163"/>
      <c r="N430" s="164"/>
      <c r="O430" s="164"/>
      <c r="P430" s="164"/>
      <c r="Q430" s="164"/>
      <c r="R430" s="164"/>
      <c r="S430" s="164"/>
      <c r="T430" s="165"/>
      <c r="AT430" s="159" t="s">
        <v>137</v>
      </c>
      <c r="AU430" s="159" t="s">
        <v>88</v>
      </c>
      <c r="AV430" s="12" t="s">
        <v>88</v>
      </c>
      <c r="AW430" s="12" t="s">
        <v>34</v>
      </c>
      <c r="AX430" s="12" t="s">
        <v>86</v>
      </c>
      <c r="AY430" s="159" t="s">
        <v>128</v>
      </c>
    </row>
    <row r="431" spans="1:65" s="2" customFormat="1" ht="16.5" customHeight="1">
      <c r="A431" s="34"/>
      <c r="B431" s="139"/>
      <c r="C431" s="140" t="s">
        <v>657</v>
      </c>
      <c r="D431" s="140" t="s">
        <v>129</v>
      </c>
      <c r="E431" s="141" t="s">
        <v>658</v>
      </c>
      <c r="F431" s="142" t="s">
        <v>659</v>
      </c>
      <c r="G431" s="143" t="s">
        <v>221</v>
      </c>
      <c r="H431" s="144">
        <v>2649</v>
      </c>
      <c r="I431" s="145"/>
      <c r="J431" s="146">
        <f>ROUND(I431*H431,2)</f>
        <v>0</v>
      </c>
      <c r="K431" s="142" t="s">
        <v>133</v>
      </c>
      <c r="L431" s="35"/>
      <c r="M431" s="147" t="s">
        <v>1</v>
      </c>
      <c r="N431" s="148" t="s">
        <v>43</v>
      </c>
      <c r="O431" s="60"/>
      <c r="P431" s="149">
        <f>O431*H431</f>
        <v>0</v>
      </c>
      <c r="Q431" s="149">
        <v>0</v>
      </c>
      <c r="R431" s="149">
        <f>Q431*H431</f>
        <v>0</v>
      </c>
      <c r="S431" s="149">
        <v>0</v>
      </c>
      <c r="T431" s="150">
        <f>S431*H431</f>
        <v>0</v>
      </c>
      <c r="U431" s="34"/>
      <c r="V431" s="34"/>
      <c r="W431" s="34"/>
      <c r="X431" s="34"/>
      <c r="Y431" s="34"/>
      <c r="Z431" s="34"/>
      <c r="AA431" s="34"/>
      <c r="AB431" s="34"/>
      <c r="AC431" s="34"/>
      <c r="AD431" s="34"/>
      <c r="AE431" s="34"/>
      <c r="AR431" s="151" t="s">
        <v>127</v>
      </c>
      <c r="AT431" s="151" t="s">
        <v>129</v>
      </c>
      <c r="AU431" s="151" t="s">
        <v>88</v>
      </c>
      <c r="AY431" s="19" t="s">
        <v>128</v>
      </c>
      <c r="BE431" s="152">
        <f>IF(N431="základní",J431,0)</f>
        <v>0</v>
      </c>
      <c r="BF431" s="152">
        <f>IF(N431="snížená",J431,0)</f>
        <v>0</v>
      </c>
      <c r="BG431" s="152">
        <f>IF(N431="zákl. přenesená",J431,0)</f>
        <v>0</v>
      </c>
      <c r="BH431" s="152">
        <f>IF(N431="sníž. přenesená",J431,0)</f>
        <v>0</v>
      </c>
      <c r="BI431" s="152">
        <f>IF(N431="nulová",J431,0)</f>
        <v>0</v>
      </c>
      <c r="BJ431" s="19" t="s">
        <v>86</v>
      </c>
      <c r="BK431" s="152">
        <f>ROUND(I431*H431,2)</f>
        <v>0</v>
      </c>
      <c r="BL431" s="19" t="s">
        <v>127</v>
      </c>
      <c r="BM431" s="151" t="s">
        <v>660</v>
      </c>
    </row>
    <row r="432" spans="1:47" s="2" customFormat="1" ht="12">
      <c r="A432" s="34"/>
      <c r="B432" s="35"/>
      <c r="C432" s="34"/>
      <c r="D432" s="153" t="s">
        <v>136</v>
      </c>
      <c r="E432" s="34"/>
      <c r="F432" s="154" t="s">
        <v>661</v>
      </c>
      <c r="G432" s="34"/>
      <c r="H432" s="34"/>
      <c r="I432" s="155"/>
      <c r="J432" s="34"/>
      <c r="K432" s="34"/>
      <c r="L432" s="35"/>
      <c r="M432" s="156"/>
      <c r="N432" s="157"/>
      <c r="O432" s="60"/>
      <c r="P432" s="60"/>
      <c r="Q432" s="60"/>
      <c r="R432" s="60"/>
      <c r="S432" s="60"/>
      <c r="T432" s="61"/>
      <c r="U432" s="34"/>
      <c r="V432" s="34"/>
      <c r="W432" s="34"/>
      <c r="X432" s="34"/>
      <c r="Y432" s="34"/>
      <c r="Z432" s="34"/>
      <c r="AA432" s="34"/>
      <c r="AB432" s="34"/>
      <c r="AC432" s="34"/>
      <c r="AD432" s="34"/>
      <c r="AE432" s="34"/>
      <c r="AT432" s="19" t="s">
        <v>136</v>
      </c>
      <c r="AU432" s="19" t="s">
        <v>88</v>
      </c>
    </row>
    <row r="433" spans="2:51" s="13" customFormat="1" ht="12">
      <c r="B433" s="166"/>
      <c r="D433" s="153" t="s">
        <v>137</v>
      </c>
      <c r="E433" s="167" t="s">
        <v>1</v>
      </c>
      <c r="F433" s="168" t="s">
        <v>662</v>
      </c>
      <c r="H433" s="167" t="s">
        <v>1</v>
      </c>
      <c r="I433" s="169"/>
      <c r="L433" s="166"/>
      <c r="M433" s="170"/>
      <c r="N433" s="171"/>
      <c r="O433" s="171"/>
      <c r="P433" s="171"/>
      <c r="Q433" s="171"/>
      <c r="R433" s="171"/>
      <c r="S433" s="171"/>
      <c r="T433" s="172"/>
      <c r="AT433" s="167" t="s">
        <v>137</v>
      </c>
      <c r="AU433" s="167" t="s">
        <v>88</v>
      </c>
      <c r="AV433" s="13" t="s">
        <v>86</v>
      </c>
      <c r="AW433" s="13" t="s">
        <v>34</v>
      </c>
      <c r="AX433" s="13" t="s">
        <v>78</v>
      </c>
      <c r="AY433" s="167" t="s">
        <v>128</v>
      </c>
    </row>
    <row r="434" spans="2:51" s="12" customFormat="1" ht="12">
      <c r="B434" s="158"/>
      <c r="D434" s="153" t="s">
        <v>137</v>
      </c>
      <c r="E434" s="159" t="s">
        <v>1</v>
      </c>
      <c r="F434" s="160" t="s">
        <v>663</v>
      </c>
      <c r="H434" s="161">
        <v>2007.6</v>
      </c>
      <c r="I434" s="162"/>
      <c r="L434" s="158"/>
      <c r="M434" s="163"/>
      <c r="N434" s="164"/>
      <c r="O434" s="164"/>
      <c r="P434" s="164"/>
      <c r="Q434" s="164"/>
      <c r="R434" s="164"/>
      <c r="S434" s="164"/>
      <c r="T434" s="165"/>
      <c r="AT434" s="159" t="s">
        <v>137</v>
      </c>
      <c r="AU434" s="159" t="s">
        <v>88</v>
      </c>
      <c r="AV434" s="12" t="s">
        <v>88</v>
      </c>
      <c r="AW434" s="12" t="s">
        <v>34</v>
      </c>
      <c r="AX434" s="12" t="s">
        <v>78</v>
      </c>
      <c r="AY434" s="159" t="s">
        <v>128</v>
      </c>
    </row>
    <row r="435" spans="2:51" s="12" customFormat="1" ht="12">
      <c r="B435" s="158"/>
      <c r="D435" s="153" t="s">
        <v>137</v>
      </c>
      <c r="E435" s="159" t="s">
        <v>1</v>
      </c>
      <c r="F435" s="160" t="s">
        <v>664</v>
      </c>
      <c r="H435" s="161">
        <v>476.8</v>
      </c>
      <c r="I435" s="162"/>
      <c r="L435" s="158"/>
      <c r="M435" s="163"/>
      <c r="N435" s="164"/>
      <c r="O435" s="164"/>
      <c r="P435" s="164"/>
      <c r="Q435" s="164"/>
      <c r="R435" s="164"/>
      <c r="S435" s="164"/>
      <c r="T435" s="165"/>
      <c r="AT435" s="159" t="s">
        <v>137</v>
      </c>
      <c r="AU435" s="159" t="s">
        <v>88</v>
      </c>
      <c r="AV435" s="12" t="s">
        <v>88</v>
      </c>
      <c r="AW435" s="12" t="s">
        <v>34</v>
      </c>
      <c r="AX435" s="12" t="s">
        <v>78</v>
      </c>
      <c r="AY435" s="159" t="s">
        <v>128</v>
      </c>
    </row>
    <row r="436" spans="2:51" s="12" customFormat="1" ht="12">
      <c r="B436" s="158"/>
      <c r="D436" s="153" t="s">
        <v>137</v>
      </c>
      <c r="E436" s="159" t="s">
        <v>1</v>
      </c>
      <c r="F436" s="160" t="s">
        <v>665</v>
      </c>
      <c r="H436" s="161">
        <v>164.6</v>
      </c>
      <c r="I436" s="162"/>
      <c r="L436" s="158"/>
      <c r="M436" s="163"/>
      <c r="N436" s="164"/>
      <c r="O436" s="164"/>
      <c r="P436" s="164"/>
      <c r="Q436" s="164"/>
      <c r="R436" s="164"/>
      <c r="S436" s="164"/>
      <c r="T436" s="165"/>
      <c r="AT436" s="159" t="s">
        <v>137</v>
      </c>
      <c r="AU436" s="159" t="s">
        <v>88</v>
      </c>
      <c r="AV436" s="12" t="s">
        <v>88</v>
      </c>
      <c r="AW436" s="12" t="s">
        <v>34</v>
      </c>
      <c r="AX436" s="12" t="s">
        <v>78</v>
      </c>
      <c r="AY436" s="159" t="s">
        <v>128</v>
      </c>
    </row>
    <row r="437" spans="2:51" s="13" customFormat="1" ht="12">
      <c r="B437" s="166"/>
      <c r="D437" s="153" t="s">
        <v>137</v>
      </c>
      <c r="E437" s="167" t="s">
        <v>1</v>
      </c>
      <c r="F437" s="168" t="s">
        <v>666</v>
      </c>
      <c r="H437" s="167" t="s">
        <v>1</v>
      </c>
      <c r="I437" s="169"/>
      <c r="L437" s="166"/>
      <c r="M437" s="170"/>
      <c r="N437" s="171"/>
      <c r="O437" s="171"/>
      <c r="P437" s="171"/>
      <c r="Q437" s="171"/>
      <c r="R437" s="171"/>
      <c r="S437" s="171"/>
      <c r="T437" s="172"/>
      <c r="AT437" s="167" t="s">
        <v>137</v>
      </c>
      <c r="AU437" s="167" t="s">
        <v>88</v>
      </c>
      <c r="AV437" s="13" t="s">
        <v>86</v>
      </c>
      <c r="AW437" s="13" t="s">
        <v>34</v>
      </c>
      <c r="AX437" s="13" t="s">
        <v>78</v>
      </c>
      <c r="AY437" s="167" t="s">
        <v>128</v>
      </c>
    </row>
    <row r="438" spans="2:51" s="15" customFormat="1" ht="12">
      <c r="B438" s="183"/>
      <c r="D438" s="153" t="s">
        <v>137</v>
      </c>
      <c r="E438" s="184" t="s">
        <v>1</v>
      </c>
      <c r="F438" s="185" t="s">
        <v>235</v>
      </c>
      <c r="H438" s="186">
        <v>2649</v>
      </c>
      <c r="I438" s="187"/>
      <c r="L438" s="183"/>
      <c r="M438" s="188"/>
      <c r="N438" s="189"/>
      <c r="O438" s="189"/>
      <c r="P438" s="189"/>
      <c r="Q438" s="189"/>
      <c r="R438" s="189"/>
      <c r="S438" s="189"/>
      <c r="T438" s="190"/>
      <c r="AT438" s="184" t="s">
        <v>137</v>
      </c>
      <c r="AU438" s="184" t="s">
        <v>88</v>
      </c>
      <c r="AV438" s="15" t="s">
        <v>127</v>
      </c>
      <c r="AW438" s="15" t="s">
        <v>34</v>
      </c>
      <c r="AX438" s="15" t="s">
        <v>86</v>
      </c>
      <c r="AY438" s="184" t="s">
        <v>128</v>
      </c>
    </row>
    <row r="439" spans="1:65" s="2" customFormat="1" ht="16.5" customHeight="1">
      <c r="A439" s="34"/>
      <c r="B439" s="139"/>
      <c r="C439" s="140" t="s">
        <v>667</v>
      </c>
      <c r="D439" s="140" t="s">
        <v>129</v>
      </c>
      <c r="E439" s="141" t="s">
        <v>668</v>
      </c>
      <c r="F439" s="142" t="s">
        <v>669</v>
      </c>
      <c r="G439" s="143" t="s">
        <v>221</v>
      </c>
      <c r="H439" s="144">
        <v>699.7</v>
      </c>
      <c r="I439" s="145"/>
      <c r="J439" s="146">
        <f>ROUND(I439*H439,2)</f>
        <v>0</v>
      </c>
      <c r="K439" s="142" t="s">
        <v>133</v>
      </c>
      <c r="L439" s="35"/>
      <c r="M439" s="147" t="s">
        <v>1</v>
      </c>
      <c r="N439" s="148" t="s">
        <v>43</v>
      </c>
      <c r="O439" s="60"/>
      <c r="P439" s="149">
        <f>O439*H439</f>
        <v>0</v>
      </c>
      <c r="Q439" s="149">
        <v>0</v>
      </c>
      <c r="R439" s="149">
        <f>Q439*H439</f>
        <v>0</v>
      </c>
      <c r="S439" s="149">
        <v>0</v>
      </c>
      <c r="T439" s="150">
        <f>S439*H439</f>
        <v>0</v>
      </c>
      <c r="U439" s="34"/>
      <c r="V439" s="34"/>
      <c r="W439" s="34"/>
      <c r="X439" s="34"/>
      <c r="Y439" s="34"/>
      <c r="Z439" s="34"/>
      <c r="AA439" s="34"/>
      <c r="AB439" s="34"/>
      <c r="AC439" s="34"/>
      <c r="AD439" s="34"/>
      <c r="AE439" s="34"/>
      <c r="AR439" s="151" t="s">
        <v>127</v>
      </c>
      <c r="AT439" s="151" t="s">
        <v>129</v>
      </c>
      <c r="AU439" s="151" t="s">
        <v>88</v>
      </c>
      <c r="AY439" s="19" t="s">
        <v>128</v>
      </c>
      <c r="BE439" s="152">
        <f>IF(N439="základní",J439,0)</f>
        <v>0</v>
      </c>
      <c r="BF439" s="152">
        <f>IF(N439="snížená",J439,0)</f>
        <v>0</v>
      </c>
      <c r="BG439" s="152">
        <f>IF(N439="zákl. přenesená",J439,0)</f>
        <v>0</v>
      </c>
      <c r="BH439" s="152">
        <f>IF(N439="sníž. přenesená",J439,0)</f>
        <v>0</v>
      </c>
      <c r="BI439" s="152">
        <f>IF(N439="nulová",J439,0)</f>
        <v>0</v>
      </c>
      <c r="BJ439" s="19" t="s">
        <v>86</v>
      </c>
      <c r="BK439" s="152">
        <f>ROUND(I439*H439,2)</f>
        <v>0</v>
      </c>
      <c r="BL439" s="19" t="s">
        <v>127</v>
      </c>
      <c r="BM439" s="151" t="s">
        <v>670</v>
      </c>
    </row>
    <row r="440" spans="1:47" s="2" customFormat="1" ht="12">
      <c r="A440" s="34"/>
      <c r="B440" s="35"/>
      <c r="C440" s="34"/>
      <c r="D440" s="153" t="s">
        <v>136</v>
      </c>
      <c r="E440" s="34"/>
      <c r="F440" s="154" t="s">
        <v>671</v>
      </c>
      <c r="G440" s="34"/>
      <c r="H440" s="34"/>
      <c r="I440" s="155"/>
      <c r="J440" s="34"/>
      <c r="K440" s="34"/>
      <c r="L440" s="35"/>
      <c r="M440" s="156"/>
      <c r="N440" s="157"/>
      <c r="O440" s="60"/>
      <c r="P440" s="60"/>
      <c r="Q440" s="60"/>
      <c r="R440" s="60"/>
      <c r="S440" s="60"/>
      <c r="T440" s="61"/>
      <c r="U440" s="34"/>
      <c r="V440" s="34"/>
      <c r="W440" s="34"/>
      <c r="X440" s="34"/>
      <c r="Y440" s="34"/>
      <c r="Z440" s="34"/>
      <c r="AA440" s="34"/>
      <c r="AB440" s="34"/>
      <c r="AC440" s="34"/>
      <c r="AD440" s="34"/>
      <c r="AE440" s="34"/>
      <c r="AT440" s="19" t="s">
        <v>136</v>
      </c>
      <c r="AU440" s="19" t="s">
        <v>88</v>
      </c>
    </row>
    <row r="441" spans="2:51" s="13" customFormat="1" ht="12">
      <c r="B441" s="166"/>
      <c r="D441" s="153" t="s">
        <v>137</v>
      </c>
      <c r="E441" s="167" t="s">
        <v>1</v>
      </c>
      <c r="F441" s="168" t="s">
        <v>672</v>
      </c>
      <c r="H441" s="167" t="s">
        <v>1</v>
      </c>
      <c r="I441" s="169"/>
      <c r="L441" s="166"/>
      <c r="M441" s="170"/>
      <c r="N441" s="171"/>
      <c r="O441" s="171"/>
      <c r="P441" s="171"/>
      <c r="Q441" s="171"/>
      <c r="R441" s="171"/>
      <c r="S441" s="171"/>
      <c r="T441" s="172"/>
      <c r="AT441" s="167" t="s">
        <v>137</v>
      </c>
      <c r="AU441" s="167" t="s">
        <v>88</v>
      </c>
      <c r="AV441" s="13" t="s">
        <v>86</v>
      </c>
      <c r="AW441" s="13" t="s">
        <v>34</v>
      </c>
      <c r="AX441" s="13" t="s">
        <v>78</v>
      </c>
      <c r="AY441" s="167" t="s">
        <v>128</v>
      </c>
    </row>
    <row r="442" spans="2:51" s="12" customFormat="1" ht="12">
      <c r="B442" s="158"/>
      <c r="D442" s="153" t="s">
        <v>137</v>
      </c>
      <c r="E442" s="159" t="s">
        <v>1</v>
      </c>
      <c r="F442" s="160" t="s">
        <v>673</v>
      </c>
      <c r="H442" s="161">
        <v>533.7</v>
      </c>
      <c r="I442" s="162"/>
      <c r="L442" s="158"/>
      <c r="M442" s="163"/>
      <c r="N442" s="164"/>
      <c r="O442" s="164"/>
      <c r="P442" s="164"/>
      <c r="Q442" s="164"/>
      <c r="R442" s="164"/>
      <c r="S442" s="164"/>
      <c r="T442" s="165"/>
      <c r="AT442" s="159" t="s">
        <v>137</v>
      </c>
      <c r="AU442" s="159" t="s">
        <v>88</v>
      </c>
      <c r="AV442" s="12" t="s">
        <v>88</v>
      </c>
      <c r="AW442" s="12" t="s">
        <v>34</v>
      </c>
      <c r="AX442" s="12" t="s">
        <v>78</v>
      </c>
      <c r="AY442" s="159" t="s">
        <v>128</v>
      </c>
    </row>
    <row r="443" spans="2:51" s="12" customFormat="1" ht="12">
      <c r="B443" s="158"/>
      <c r="D443" s="153" t="s">
        <v>137</v>
      </c>
      <c r="E443" s="159" t="s">
        <v>1</v>
      </c>
      <c r="F443" s="160" t="s">
        <v>674</v>
      </c>
      <c r="H443" s="161">
        <v>166</v>
      </c>
      <c r="I443" s="162"/>
      <c r="L443" s="158"/>
      <c r="M443" s="163"/>
      <c r="N443" s="164"/>
      <c r="O443" s="164"/>
      <c r="P443" s="164"/>
      <c r="Q443" s="164"/>
      <c r="R443" s="164"/>
      <c r="S443" s="164"/>
      <c r="T443" s="165"/>
      <c r="AT443" s="159" t="s">
        <v>137</v>
      </c>
      <c r="AU443" s="159" t="s">
        <v>88</v>
      </c>
      <c r="AV443" s="12" t="s">
        <v>88</v>
      </c>
      <c r="AW443" s="12" t="s">
        <v>34</v>
      </c>
      <c r="AX443" s="12" t="s">
        <v>78</v>
      </c>
      <c r="AY443" s="159" t="s">
        <v>128</v>
      </c>
    </row>
    <row r="444" spans="2:51" s="15" customFormat="1" ht="12">
      <c r="B444" s="183"/>
      <c r="D444" s="153" t="s">
        <v>137</v>
      </c>
      <c r="E444" s="184" t="s">
        <v>1</v>
      </c>
      <c r="F444" s="185" t="s">
        <v>235</v>
      </c>
      <c r="H444" s="186">
        <v>699.7</v>
      </c>
      <c r="I444" s="187"/>
      <c r="L444" s="183"/>
      <c r="M444" s="188"/>
      <c r="N444" s="189"/>
      <c r="O444" s="189"/>
      <c r="P444" s="189"/>
      <c r="Q444" s="189"/>
      <c r="R444" s="189"/>
      <c r="S444" s="189"/>
      <c r="T444" s="190"/>
      <c r="AT444" s="184" t="s">
        <v>137</v>
      </c>
      <c r="AU444" s="184" t="s">
        <v>88</v>
      </c>
      <c r="AV444" s="15" t="s">
        <v>127</v>
      </c>
      <c r="AW444" s="15" t="s">
        <v>34</v>
      </c>
      <c r="AX444" s="15" t="s">
        <v>86</v>
      </c>
      <c r="AY444" s="184" t="s">
        <v>128</v>
      </c>
    </row>
    <row r="445" spans="1:65" s="2" customFormat="1" ht="16.5" customHeight="1">
      <c r="A445" s="34"/>
      <c r="B445" s="139"/>
      <c r="C445" s="140" t="s">
        <v>675</v>
      </c>
      <c r="D445" s="140" t="s">
        <v>129</v>
      </c>
      <c r="E445" s="141" t="s">
        <v>676</v>
      </c>
      <c r="F445" s="142" t="s">
        <v>677</v>
      </c>
      <c r="G445" s="143" t="s">
        <v>221</v>
      </c>
      <c r="H445" s="144">
        <v>2007.6</v>
      </c>
      <c r="I445" s="145"/>
      <c r="J445" s="146">
        <f>ROUND(I445*H445,2)</f>
        <v>0</v>
      </c>
      <c r="K445" s="142" t="s">
        <v>133</v>
      </c>
      <c r="L445" s="35"/>
      <c r="M445" s="147" t="s">
        <v>1</v>
      </c>
      <c r="N445" s="148" t="s">
        <v>43</v>
      </c>
      <c r="O445" s="60"/>
      <c r="P445" s="149">
        <f>O445*H445</f>
        <v>0</v>
      </c>
      <c r="Q445" s="149">
        <v>0</v>
      </c>
      <c r="R445" s="149">
        <f>Q445*H445</f>
        <v>0</v>
      </c>
      <c r="S445" s="149">
        <v>0</v>
      </c>
      <c r="T445" s="150">
        <f>S445*H445</f>
        <v>0</v>
      </c>
      <c r="U445" s="34"/>
      <c r="V445" s="34"/>
      <c r="W445" s="34"/>
      <c r="X445" s="34"/>
      <c r="Y445" s="34"/>
      <c r="Z445" s="34"/>
      <c r="AA445" s="34"/>
      <c r="AB445" s="34"/>
      <c r="AC445" s="34"/>
      <c r="AD445" s="34"/>
      <c r="AE445" s="34"/>
      <c r="AR445" s="151" t="s">
        <v>127</v>
      </c>
      <c r="AT445" s="151" t="s">
        <v>129</v>
      </c>
      <c r="AU445" s="151" t="s">
        <v>88</v>
      </c>
      <c r="AY445" s="19" t="s">
        <v>128</v>
      </c>
      <c r="BE445" s="152">
        <f>IF(N445="základní",J445,0)</f>
        <v>0</v>
      </c>
      <c r="BF445" s="152">
        <f>IF(N445="snížená",J445,0)</f>
        <v>0</v>
      </c>
      <c r="BG445" s="152">
        <f>IF(N445="zákl. přenesená",J445,0)</f>
        <v>0</v>
      </c>
      <c r="BH445" s="152">
        <f>IF(N445="sníž. přenesená",J445,0)</f>
        <v>0</v>
      </c>
      <c r="BI445" s="152">
        <f>IF(N445="nulová",J445,0)</f>
        <v>0</v>
      </c>
      <c r="BJ445" s="19" t="s">
        <v>86</v>
      </c>
      <c r="BK445" s="152">
        <f>ROUND(I445*H445,2)</f>
        <v>0</v>
      </c>
      <c r="BL445" s="19" t="s">
        <v>127</v>
      </c>
      <c r="BM445" s="151" t="s">
        <v>678</v>
      </c>
    </row>
    <row r="446" spans="1:47" s="2" customFormat="1" ht="18">
      <c r="A446" s="34"/>
      <c r="B446" s="35"/>
      <c r="C446" s="34"/>
      <c r="D446" s="153" t="s">
        <v>136</v>
      </c>
      <c r="E446" s="34"/>
      <c r="F446" s="154" t="s">
        <v>679</v>
      </c>
      <c r="G446" s="34"/>
      <c r="H446" s="34"/>
      <c r="I446" s="155"/>
      <c r="J446" s="34"/>
      <c r="K446" s="34"/>
      <c r="L446" s="35"/>
      <c r="M446" s="156"/>
      <c r="N446" s="157"/>
      <c r="O446" s="60"/>
      <c r="P446" s="60"/>
      <c r="Q446" s="60"/>
      <c r="R446" s="60"/>
      <c r="S446" s="60"/>
      <c r="T446" s="61"/>
      <c r="U446" s="34"/>
      <c r="V446" s="34"/>
      <c r="W446" s="34"/>
      <c r="X446" s="34"/>
      <c r="Y446" s="34"/>
      <c r="Z446" s="34"/>
      <c r="AA446" s="34"/>
      <c r="AB446" s="34"/>
      <c r="AC446" s="34"/>
      <c r="AD446" s="34"/>
      <c r="AE446" s="34"/>
      <c r="AT446" s="19" t="s">
        <v>136</v>
      </c>
      <c r="AU446" s="19" t="s">
        <v>88</v>
      </c>
    </row>
    <row r="447" spans="2:51" s="13" customFormat="1" ht="12">
      <c r="B447" s="166"/>
      <c r="D447" s="153" t="s">
        <v>137</v>
      </c>
      <c r="E447" s="167" t="s">
        <v>1</v>
      </c>
      <c r="F447" s="168" t="s">
        <v>680</v>
      </c>
      <c r="H447" s="167" t="s">
        <v>1</v>
      </c>
      <c r="I447" s="169"/>
      <c r="L447" s="166"/>
      <c r="M447" s="170"/>
      <c r="N447" s="171"/>
      <c r="O447" s="171"/>
      <c r="P447" s="171"/>
      <c r="Q447" s="171"/>
      <c r="R447" s="171"/>
      <c r="S447" s="171"/>
      <c r="T447" s="172"/>
      <c r="AT447" s="167" t="s">
        <v>137</v>
      </c>
      <c r="AU447" s="167" t="s">
        <v>88</v>
      </c>
      <c r="AV447" s="13" t="s">
        <v>86</v>
      </c>
      <c r="AW447" s="13" t="s">
        <v>34</v>
      </c>
      <c r="AX447" s="13" t="s">
        <v>78</v>
      </c>
      <c r="AY447" s="167" t="s">
        <v>128</v>
      </c>
    </row>
    <row r="448" spans="2:51" s="12" customFormat="1" ht="12">
      <c r="B448" s="158"/>
      <c r="D448" s="153" t="s">
        <v>137</v>
      </c>
      <c r="E448" s="159" t="s">
        <v>1</v>
      </c>
      <c r="F448" s="160" t="s">
        <v>663</v>
      </c>
      <c r="H448" s="161">
        <v>2007.6</v>
      </c>
      <c r="I448" s="162"/>
      <c r="L448" s="158"/>
      <c r="M448" s="163"/>
      <c r="N448" s="164"/>
      <c r="O448" s="164"/>
      <c r="P448" s="164"/>
      <c r="Q448" s="164"/>
      <c r="R448" s="164"/>
      <c r="S448" s="164"/>
      <c r="T448" s="165"/>
      <c r="AT448" s="159" t="s">
        <v>137</v>
      </c>
      <c r="AU448" s="159" t="s">
        <v>88</v>
      </c>
      <c r="AV448" s="12" t="s">
        <v>88</v>
      </c>
      <c r="AW448" s="12" t="s">
        <v>34</v>
      </c>
      <c r="AX448" s="12" t="s">
        <v>86</v>
      </c>
      <c r="AY448" s="159" t="s">
        <v>128</v>
      </c>
    </row>
    <row r="449" spans="1:65" s="2" customFormat="1" ht="16.5" customHeight="1">
      <c r="A449" s="34"/>
      <c r="B449" s="139"/>
      <c r="C449" s="140" t="s">
        <v>681</v>
      </c>
      <c r="D449" s="140" t="s">
        <v>129</v>
      </c>
      <c r="E449" s="141" t="s">
        <v>682</v>
      </c>
      <c r="F449" s="142" t="s">
        <v>683</v>
      </c>
      <c r="G449" s="143" t="s">
        <v>221</v>
      </c>
      <c r="H449" s="144">
        <v>641.4</v>
      </c>
      <c r="I449" s="145"/>
      <c r="J449" s="146">
        <f>ROUND(I449*H449,2)</f>
        <v>0</v>
      </c>
      <c r="K449" s="142" t="s">
        <v>133</v>
      </c>
      <c r="L449" s="35"/>
      <c r="M449" s="147" t="s">
        <v>1</v>
      </c>
      <c r="N449" s="148" t="s">
        <v>43</v>
      </c>
      <c r="O449" s="60"/>
      <c r="P449" s="149">
        <f>O449*H449</f>
        <v>0</v>
      </c>
      <c r="Q449" s="149">
        <v>0</v>
      </c>
      <c r="R449" s="149">
        <f>Q449*H449</f>
        <v>0</v>
      </c>
      <c r="S449" s="149">
        <v>0</v>
      </c>
      <c r="T449" s="150">
        <f>S449*H449</f>
        <v>0</v>
      </c>
      <c r="U449" s="34"/>
      <c r="V449" s="34"/>
      <c r="W449" s="34"/>
      <c r="X449" s="34"/>
      <c r="Y449" s="34"/>
      <c r="Z449" s="34"/>
      <c r="AA449" s="34"/>
      <c r="AB449" s="34"/>
      <c r="AC449" s="34"/>
      <c r="AD449" s="34"/>
      <c r="AE449" s="34"/>
      <c r="AR449" s="151" t="s">
        <v>127</v>
      </c>
      <c r="AT449" s="151" t="s">
        <v>129</v>
      </c>
      <c r="AU449" s="151" t="s">
        <v>88</v>
      </c>
      <c r="AY449" s="19" t="s">
        <v>128</v>
      </c>
      <c r="BE449" s="152">
        <f>IF(N449="základní",J449,0)</f>
        <v>0</v>
      </c>
      <c r="BF449" s="152">
        <f>IF(N449="snížená",J449,0)</f>
        <v>0</v>
      </c>
      <c r="BG449" s="152">
        <f>IF(N449="zákl. přenesená",J449,0)</f>
        <v>0</v>
      </c>
      <c r="BH449" s="152">
        <f>IF(N449="sníž. přenesená",J449,0)</f>
        <v>0</v>
      </c>
      <c r="BI449" s="152">
        <f>IF(N449="nulová",J449,0)</f>
        <v>0</v>
      </c>
      <c r="BJ449" s="19" t="s">
        <v>86</v>
      </c>
      <c r="BK449" s="152">
        <f>ROUND(I449*H449,2)</f>
        <v>0</v>
      </c>
      <c r="BL449" s="19" t="s">
        <v>127</v>
      </c>
      <c r="BM449" s="151" t="s">
        <v>684</v>
      </c>
    </row>
    <row r="450" spans="1:47" s="2" customFormat="1" ht="12">
      <c r="A450" s="34"/>
      <c r="B450" s="35"/>
      <c r="C450" s="34"/>
      <c r="D450" s="153" t="s">
        <v>136</v>
      </c>
      <c r="E450" s="34"/>
      <c r="F450" s="154" t="s">
        <v>685</v>
      </c>
      <c r="G450" s="34"/>
      <c r="H450" s="34"/>
      <c r="I450" s="155"/>
      <c r="J450" s="34"/>
      <c r="K450" s="34"/>
      <c r="L450" s="35"/>
      <c r="M450" s="156"/>
      <c r="N450" s="157"/>
      <c r="O450" s="60"/>
      <c r="P450" s="60"/>
      <c r="Q450" s="60"/>
      <c r="R450" s="60"/>
      <c r="S450" s="60"/>
      <c r="T450" s="61"/>
      <c r="U450" s="34"/>
      <c r="V450" s="34"/>
      <c r="W450" s="34"/>
      <c r="X450" s="34"/>
      <c r="Y450" s="34"/>
      <c r="Z450" s="34"/>
      <c r="AA450" s="34"/>
      <c r="AB450" s="34"/>
      <c r="AC450" s="34"/>
      <c r="AD450" s="34"/>
      <c r="AE450" s="34"/>
      <c r="AT450" s="19" t="s">
        <v>136</v>
      </c>
      <c r="AU450" s="19" t="s">
        <v>88</v>
      </c>
    </row>
    <row r="451" spans="2:51" s="13" customFormat="1" ht="12">
      <c r="B451" s="166"/>
      <c r="D451" s="153" t="s">
        <v>137</v>
      </c>
      <c r="E451" s="167" t="s">
        <v>1</v>
      </c>
      <c r="F451" s="168" t="s">
        <v>686</v>
      </c>
      <c r="H451" s="167" t="s">
        <v>1</v>
      </c>
      <c r="I451" s="169"/>
      <c r="L451" s="166"/>
      <c r="M451" s="170"/>
      <c r="N451" s="171"/>
      <c r="O451" s="171"/>
      <c r="P451" s="171"/>
      <c r="Q451" s="171"/>
      <c r="R451" s="171"/>
      <c r="S451" s="171"/>
      <c r="T451" s="172"/>
      <c r="AT451" s="167" t="s">
        <v>137</v>
      </c>
      <c r="AU451" s="167" t="s">
        <v>88</v>
      </c>
      <c r="AV451" s="13" t="s">
        <v>86</v>
      </c>
      <c r="AW451" s="13" t="s">
        <v>34</v>
      </c>
      <c r="AX451" s="13" t="s">
        <v>78</v>
      </c>
      <c r="AY451" s="167" t="s">
        <v>128</v>
      </c>
    </row>
    <row r="452" spans="2:51" s="12" customFormat="1" ht="12">
      <c r="B452" s="158"/>
      <c r="D452" s="153" t="s">
        <v>137</v>
      </c>
      <c r="E452" s="159" t="s">
        <v>1</v>
      </c>
      <c r="F452" s="160" t="s">
        <v>687</v>
      </c>
      <c r="H452" s="161">
        <v>641.4</v>
      </c>
      <c r="I452" s="162"/>
      <c r="L452" s="158"/>
      <c r="M452" s="163"/>
      <c r="N452" s="164"/>
      <c r="O452" s="164"/>
      <c r="P452" s="164"/>
      <c r="Q452" s="164"/>
      <c r="R452" s="164"/>
      <c r="S452" s="164"/>
      <c r="T452" s="165"/>
      <c r="AT452" s="159" t="s">
        <v>137</v>
      </c>
      <c r="AU452" s="159" t="s">
        <v>88</v>
      </c>
      <c r="AV452" s="12" t="s">
        <v>88</v>
      </c>
      <c r="AW452" s="12" t="s">
        <v>34</v>
      </c>
      <c r="AX452" s="12" t="s">
        <v>86</v>
      </c>
      <c r="AY452" s="159" t="s">
        <v>128</v>
      </c>
    </row>
    <row r="453" spans="1:65" s="2" customFormat="1" ht="21.75" customHeight="1">
      <c r="A453" s="34"/>
      <c r="B453" s="139"/>
      <c r="C453" s="140" t="s">
        <v>688</v>
      </c>
      <c r="D453" s="140" t="s">
        <v>129</v>
      </c>
      <c r="E453" s="141" t="s">
        <v>689</v>
      </c>
      <c r="F453" s="142" t="s">
        <v>690</v>
      </c>
      <c r="G453" s="143" t="s">
        <v>221</v>
      </c>
      <c r="H453" s="144">
        <v>6</v>
      </c>
      <c r="I453" s="145"/>
      <c r="J453" s="146">
        <f>ROUND(I453*H453,2)</f>
        <v>0</v>
      </c>
      <c r="K453" s="142" t="s">
        <v>133</v>
      </c>
      <c r="L453" s="35"/>
      <c r="M453" s="147" t="s">
        <v>1</v>
      </c>
      <c r="N453" s="148" t="s">
        <v>43</v>
      </c>
      <c r="O453" s="60"/>
      <c r="P453" s="149">
        <f>O453*H453</f>
        <v>0</v>
      </c>
      <c r="Q453" s="149">
        <v>0.12966</v>
      </c>
      <c r="R453" s="149">
        <f>Q453*H453</f>
        <v>0.77796</v>
      </c>
      <c r="S453" s="149">
        <v>0</v>
      </c>
      <c r="T453" s="150">
        <f>S453*H453</f>
        <v>0</v>
      </c>
      <c r="U453" s="34"/>
      <c r="V453" s="34"/>
      <c r="W453" s="34"/>
      <c r="X453" s="34"/>
      <c r="Y453" s="34"/>
      <c r="Z453" s="34"/>
      <c r="AA453" s="34"/>
      <c r="AB453" s="34"/>
      <c r="AC453" s="34"/>
      <c r="AD453" s="34"/>
      <c r="AE453" s="34"/>
      <c r="AR453" s="151" t="s">
        <v>127</v>
      </c>
      <c r="AT453" s="151" t="s">
        <v>129</v>
      </c>
      <c r="AU453" s="151" t="s">
        <v>88</v>
      </c>
      <c r="AY453" s="19" t="s">
        <v>128</v>
      </c>
      <c r="BE453" s="152">
        <f>IF(N453="základní",J453,0)</f>
        <v>0</v>
      </c>
      <c r="BF453" s="152">
        <f>IF(N453="snížená",J453,0)</f>
        <v>0</v>
      </c>
      <c r="BG453" s="152">
        <f>IF(N453="zákl. přenesená",J453,0)</f>
        <v>0</v>
      </c>
      <c r="BH453" s="152">
        <f>IF(N453="sníž. přenesená",J453,0)</f>
        <v>0</v>
      </c>
      <c r="BI453" s="152">
        <f>IF(N453="nulová",J453,0)</f>
        <v>0</v>
      </c>
      <c r="BJ453" s="19" t="s">
        <v>86</v>
      </c>
      <c r="BK453" s="152">
        <f>ROUND(I453*H453,2)</f>
        <v>0</v>
      </c>
      <c r="BL453" s="19" t="s">
        <v>127</v>
      </c>
      <c r="BM453" s="151" t="s">
        <v>691</v>
      </c>
    </row>
    <row r="454" spans="1:47" s="2" customFormat="1" ht="18">
      <c r="A454" s="34"/>
      <c r="B454" s="35"/>
      <c r="C454" s="34"/>
      <c r="D454" s="153" t="s">
        <v>136</v>
      </c>
      <c r="E454" s="34"/>
      <c r="F454" s="154" t="s">
        <v>692</v>
      </c>
      <c r="G454" s="34"/>
      <c r="H454" s="34"/>
      <c r="I454" s="155"/>
      <c r="J454" s="34"/>
      <c r="K454" s="34"/>
      <c r="L454" s="35"/>
      <c r="M454" s="156"/>
      <c r="N454" s="157"/>
      <c r="O454" s="60"/>
      <c r="P454" s="60"/>
      <c r="Q454" s="60"/>
      <c r="R454" s="60"/>
      <c r="S454" s="60"/>
      <c r="T454" s="61"/>
      <c r="U454" s="34"/>
      <c r="V454" s="34"/>
      <c r="W454" s="34"/>
      <c r="X454" s="34"/>
      <c r="Y454" s="34"/>
      <c r="Z454" s="34"/>
      <c r="AA454" s="34"/>
      <c r="AB454" s="34"/>
      <c r="AC454" s="34"/>
      <c r="AD454" s="34"/>
      <c r="AE454" s="34"/>
      <c r="AT454" s="19" t="s">
        <v>136</v>
      </c>
      <c r="AU454" s="19" t="s">
        <v>88</v>
      </c>
    </row>
    <row r="455" spans="1:47" s="2" customFormat="1" ht="63">
      <c r="A455" s="34"/>
      <c r="B455" s="35"/>
      <c r="C455" s="34"/>
      <c r="D455" s="153" t="s">
        <v>231</v>
      </c>
      <c r="E455" s="34"/>
      <c r="F455" s="182" t="s">
        <v>693</v>
      </c>
      <c r="G455" s="34"/>
      <c r="H455" s="34"/>
      <c r="I455" s="155"/>
      <c r="J455" s="34"/>
      <c r="K455" s="34"/>
      <c r="L455" s="35"/>
      <c r="M455" s="156"/>
      <c r="N455" s="157"/>
      <c r="O455" s="60"/>
      <c r="P455" s="60"/>
      <c r="Q455" s="60"/>
      <c r="R455" s="60"/>
      <c r="S455" s="60"/>
      <c r="T455" s="61"/>
      <c r="U455" s="34"/>
      <c r="V455" s="34"/>
      <c r="W455" s="34"/>
      <c r="X455" s="34"/>
      <c r="Y455" s="34"/>
      <c r="Z455" s="34"/>
      <c r="AA455" s="34"/>
      <c r="AB455" s="34"/>
      <c r="AC455" s="34"/>
      <c r="AD455" s="34"/>
      <c r="AE455" s="34"/>
      <c r="AT455" s="19" t="s">
        <v>231</v>
      </c>
      <c r="AU455" s="19" t="s">
        <v>88</v>
      </c>
    </row>
    <row r="456" spans="2:51" s="13" customFormat="1" ht="12">
      <c r="B456" s="166"/>
      <c r="D456" s="153" t="s">
        <v>137</v>
      </c>
      <c r="E456" s="167" t="s">
        <v>1</v>
      </c>
      <c r="F456" s="168" t="s">
        <v>694</v>
      </c>
      <c r="H456" s="167" t="s">
        <v>1</v>
      </c>
      <c r="I456" s="169"/>
      <c r="L456" s="166"/>
      <c r="M456" s="170"/>
      <c r="N456" s="171"/>
      <c r="O456" s="171"/>
      <c r="P456" s="171"/>
      <c r="Q456" s="171"/>
      <c r="R456" s="171"/>
      <c r="S456" s="171"/>
      <c r="T456" s="172"/>
      <c r="AT456" s="167" t="s">
        <v>137</v>
      </c>
      <c r="AU456" s="167" t="s">
        <v>88</v>
      </c>
      <c r="AV456" s="13" t="s">
        <v>86</v>
      </c>
      <c r="AW456" s="13" t="s">
        <v>34</v>
      </c>
      <c r="AX456" s="13" t="s">
        <v>78</v>
      </c>
      <c r="AY456" s="167" t="s">
        <v>128</v>
      </c>
    </row>
    <row r="457" spans="2:51" s="12" customFormat="1" ht="12">
      <c r="B457" s="158"/>
      <c r="D457" s="153" t="s">
        <v>137</v>
      </c>
      <c r="E457" s="159" t="s">
        <v>1</v>
      </c>
      <c r="F457" s="160" t="s">
        <v>695</v>
      </c>
      <c r="H457" s="161">
        <v>6</v>
      </c>
      <c r="I457" s="162"/>
      <c r="L457" s="158"/>
      <c r="M457" s="163"/>
      <c r="N457" s="164"/>
      <c r="O457" s="164"/>
      <c r="P457" s="164"/>
      <c r="Q457" s="164"/>
      <c r="R457" s="164"/>
      <c r="S457" s="164"/>
      <c r="T457" s="165"/>
      <c r="AT457" s="159" t="s">
        <v>137</v>
      </c>
      <c r="AU457" s="159" t="s">
        <v>88</v>
      </c>
      <c r="AV457" s="12" t="s">
        <v>88</v>
      </c>
      <c r="AW457" s="12" t="s">
        <v>34</v>
      </c>
      <c r="AX457" s="12" t="s">
        <v>86</v>
      </c>
      <c r="AY457" s="159" t="s">
        <v>128</v>
      </c>
    </row>
    <row r="458" spans="1:65" s="2" customFormat="1" ht="16.5" customHeight="1">
      <c r="A458" s="34"/>
      <c r="B458" s="139"/>
      <c r="C458" s="140" t="s">
        <v>696</v>
      </c>
      <c r="D458" s="140" t="s">
        <v>129</v>
      </c>
      <c r="E458" s="141" t="s">
        <v>697</v>
      </c>
      <c r="F458" s="142" t="s">
        <v>698</v>
      </c>
      <c r="G458" s="143" t="s">
        <v>221</v>
      </c>
      <c r="H458" s="144">
        <v>2007.6</v>
      </c>
      <c r="I458" s="145"/>
      <c r="J458" s="146">
        <f>ROUND(I458*H458,2)</f>
        <v>0</v>
      </c>
      <c r="K458" s="142" t="s">
        <v>133</v>
      </c>
      <c r="L458" s="35"/>
      <c r="M458" s="147" t="s">
        <v>1</v>
      </c>
      <c r="N458" s="148" t="s">
        <v>43</v>
      </c>
      <c r="O458" s="60"/>
      <c r="P458" s="149">
        <f>O458*H458</f>
        <v>0</v>
      </c>
      <c r="Q458" s="149">
        <v>0</v>
      </c>
      <c r="R458" s="149">
        <f>Q458*H458</f>
        <v>0</v>
      </c>
      <c r="S458" s="149">
        <v>0</v>
      </c>
      <c r="T458" s="150">
        <f>S458*H458</f>
        <v>0</v>
      </c>
      <c r="U458" s="34"/>
      <c r="V458" s="34"/>
      <c r="W458" s="34"/>
      <c r="X458" s="34"/>
      <c r="Y458" s="34"/>
      <c r="Z458" s="34"/>
      <c r="AA458" s="34"/>
      <c r="AB458" s="34"/>
      <c r="AC458" s="34"/>
      <c r="AD458" s="34"/>
      <c r="AE458" s="34"/>
      <c r="AR458" s="151" t="s">
        <v>127</v>
      </c>
      <c r="AT458" s="151" t="s">
        <v>129</v>
      </c>
      <c r="AU458" s="151" t="s">
        <v>88</v>
      </c>
      <c r="AY458" s="19" t="s">
        <v>128</v>
      </c>
      <c r="BE458" s="152">
        <f>IF(N458="základní",J458,0)</f>
        <v>0</v>
      </c>
      <c r="BF458" s="152">
        <f>IF(N458="snížená",J458,0)</f>
        <v>0</v>
      </c>
      <c r="BG458" s="152">
        <f>IF(N458="zákl. přenesená",J458,0)</f>
        <v>0</v>
      </c>
      <c r="BH458" s="152">
        <f>IF(N458="sníž. přenesená",J458,0)</f>
        <v>0</v>
      </c>
      <c r="BI458" s="152">
        <f>IF(N458="nulová",J458,0)</f>
        <v>0</v>
      </c>
      <c r="BJ458" s="19" t="s">
        <v>86</v>
      </c>
      <c r="BK458" s="152">
        <f>ROUND(I458*H458,2)</f>
        <v>0</v>
      </c>
      <c r="BL458" s="19" t="s">
        <v>127</v>
      </c>
      <c r="BM458" s="151" t="s">
        <v>699</v>
      </c>
    </row>
    <row r="459" spans="1:47" s="2" customFormat="1" ht="12">
      <c r="A459" s="34"/>
      <c r="B459" s="35"/>
      <c r="C459" s="34"/>
      <c r="D459" s="153" t="s">
        <v>136</v>
      </c>
      <c r="E459" s="34"/>
      <c r="F459" s="154" t="s">
        <v>700</v>
      </c>
      <c r="G459" s="34"/>
      <c r="H459" s="34"/>
      <c r="I459" s="155"/>
      <c r="J459" s="34"/>
      <c r="K459" s="34"/>
      <c r="L459" s="35"/>
      <c r="M459" s="156"/>
      <c r="N459" s="157"/>
      <c r="O459" s="60"/>
      <c r="P459" s="60"/>
      <c r="Q459" s="60"/>
      <c r="R459" s="60"/>
      <c r="S459" s="60"/>
      <c r="T459" s="61"/>
      <c r="U459" s="34"/>
      <c r="V459" s="34"/>
      <c r="W459" s="34"/>
      <c r="X459" s="34"/>
      <c r="Y459" s="34"/>
      <c r="Z459" s="34"/>
      <c r="AA459" s="34"/>
      <c r="AB459" s="34"/>
      <c r="AC459" s="34"/>
      <c r="AD459" s="34"/>
      <c r="AE459" s="34"/>
      <c r="AT459" s="19" t="s">
        <v>136</v>
      </c>
      <c r="AU459" s="19" t="s">
        <v>88</v>
      </c>
    </row>
    <row r="460" spans="2:51" s="13" customFormat="1" ht="12">
      <c r="B460" s="166"/>
      <c r="D460" s="153" t="s">
        <v>137</v>
      </c>
      <c r="E460" s="167" t="s">
        <v>1</v>
      </c>
      <c r="F460" s="168" t="s">
        <v>701</v>
      </c>
      <c r="H460" s="167" t="s">
        <v>1</v>
      </c>
      <c r="I460" s="169"/>
      <c r="L460" s="166"/>
      <c r="M460" s="170"/>
      <c r="N460" s="171"/>
      <c r="O460" s="171"/>
      <c r="P460" s="171"/>
      <c r="Q460" s="171"/>
      <c r="R460" s="171"/>
      <c r="S460" s="171"/>
      <c r="T460" s="172"/>
      <c r="AT460" s="167" t="s">
        <v>137</v>
      </c>
      <c r="AU460" s="167" t="s">
        <v>88</v>
      </c>
      <c r="AV460" s="13" t="s">
        <v>86</v>
      </c>
      <c r="AW460" s="13" t="s">
        <v>34</v>
      </c>
      <c r="AX460" s="13" t="s">
        <v>78</v>
      </c>
      <c r="AY460" s="167" t="s">
        <v>128</v>
      </c>
    </row>
    <row r="461" spans="2:51" s="12" customFormat="1" ht="12">
      <c r="B461" s="158"/>
      <c r="D461" s="153" t="s">
        <v>137</v>
      </c>
      <c r="E461" s="159" t="s">
        <v>1</v>
      </c>
      <c r="F461" s="160" t="s">
        <v>663</v>
      </c>
      <c r="H461" s="161">
        <v>2007.6</v>
      </c>
      <c r="I461" s="162"/>
      <c r="L461" s="158"/>
      <c r="M461" s="163"/>
      <c r="N461" s="164"/>
      <c r="O461" s="164"/>
      <c r="P461" s="164"/>
      <c r="Q461" s="164"/>
      <c r="R461" s="164"/>
      <c r="S461" s="164"/>
      <c r="T461" s="165"/>
      <c r="AT461" s="159" t="s">
        <v>137</v>
      </c>
      <c r="AU461" s="159" t="s">
        <v>88</v>
      </c>
      <c r="AV461" s="12" t="s">
        <v>88</v>
      </c>
      <c r="AW461" s="12" t="s">
        <v>34</v>
      </c>
      <c r="AX461" s="12" t="s">
        <v>86</v>
      </c>
      <c r="AY461" s="159" t="s">
        <v>128</v>
      </c>
    </row>
    <row r="462" spans="1:65" s="2" customFormat="1" ht="16.5" customHeight="1">
      <c r="A462" s="34"/>
      <c r="B462" s="139"/>
      <c r="C462" s="140" t="s">
        <v>702</v>
      </c>
      <c r="D462" s="140" t="s">
        <v>129</v>
      </c>
      <c r="E462" s="141" t="s">
        <v>703</v>
      </c>
      <c r="F462" s="142" t="s">
        <v>704</v>
      </c>
      <c r="G462" s="143" t="s">
        <v>221</v>
      </c>
      <c r="H462" s="144">
        <v>6</v>
      </c>
      <c r="I462" s="145"/>
      <c r="J462" s="146">
        <f>ROUND(I462*H462,2)</f>
        <v>0</v>
      </c>
      <c r="K462" s="142" t="s">
        <v>133</v>
      </c>
      <c r="L462" s="35"/>
      <c r="M462" s="147" t="s">
        <v>1</v>
      </c>
      <c r="N462" s="148" t="s">
        <v>43</v>
      </c>
      <c r="O462" s="60"/>
      <c r="P462" s="149">
        <f>O462*H462</f>
        <v>0</v>
      </c>
      <c r="Q462" s="149">
        <v>0</v>
      </c>
      <c r="R462" s="149">
        <f>Q462*H462</f>
        <v>0</v>
      </c>
      <c r="S462" s="149">
        <v>0</v>
      </c>
      <c r="T462" s="150">
        <f>S462*H462</f>
        <v>0</v>
      </c>
      <c r="U462" s="34"/>
      <c r="V462" s="34"/>
      <c r="W462" s="34"/>
      <c r="X462" s="34"/>
      <c r="Y462" s="34"/>
      <c r="Z462" s="34"/>
      <c r="AA462" s="34"/>
      <c r="AB462" s="34"/>
      <c r="AC462" s="34"/>
      <c r="AD462" s="34"/>
      <c r="AE462" s="34"/>
      <c r="AR462" s="151" t="s">
        <v>127</v>
      </c>
      <c r="AT462" s="151" t="s">
        <v>129</v>
      </c>
      <c r="AU462" s="151" t="s">
        <v>88</v>
      </c>
      <c r="AY462" s="19" t="s">
        <v>128</v>
      </c>
      <c r="BE462" s="152">
        <f>IF(N462="základní",J462,0)</f>
        <v>0</v>
      </c>
      <c r="BF462" s="152">
        <f>IF(N462="snížená",J462,0)</f>
        <v>0</v>
      </c>
      <c r="BG462" s="152">
        <f>IF(N462="zákl. přenesená",J462,0)</f>
        <v>0</v>
      </c>
      <c r="BH462" s="152">
        <f>IF(N462="sníž. přenesená",J462,0)</f>
        <v>0</v>
      </c>
      <c r="BI462" s="152">
        <f>IF(N462="nulová",J462,0)</f>
        <v>0</v>
      </c>
      <c r="BJ462" s="19" t="s">
        <v>86</v>
      </c>
      <c r="BK462" s="152">
        <f>ROUND(I462*H462,2)</f>
        <v>0</v>
      </c>
      <c r="BL462" s="19" t="s">
        <v>127</v>
      </c>
      <c r="BM462" s="151" t="s">
        <v>705</v>
      </c>
    </row>
    <row r="463" spans="1:47" s="2" customFormat="1" ht="12">
      <c r="A463" s="34"/>
      <c r="B463" s="35"/>
      <c r="C463" s="34"/>
      <c r="D463" s="153" t="s">
        <v>136</v>
      </c>
      <c r="E463" s="34"/>
      <c r="F463" s="154" t="s">
        <v>706</v>
      </c>
      <c r="G463" s="34"/>
      <c r="H463" s="34"/>
      <c r="I463" s="155"/>
      <c r="J463" s="34"/>
      <c r="K463" s="34"/>
      <c r="L463" s="35"/>
      <c r="M463" s="156"/>
      <c r="N463" s="157"/>
      <c r="O463" s="60"/>
      <c r="P463" s="60"/>
      <c r="Q463" s="60"/>
      <c r="R463" s="60"/>
      <c r="S463" s="60"/>
      <c r="T463" s="61"/>
      <c r="U463" s="34"/>
      <c r="V463" s="34"/>
      <c r="W463" s="34"/>
      <c r="X463" s="34"/>
      <c r="Y463" s="34"/>
      <c r="Z463" s="34"/>
      <c r="AA463" s="34"/>
      <c r="AB463" s="34"/>
      <c r="AC463" s="34"/>
      <c r="AD463" s="34"/>
      <c r="AE463" s="34"/>
      <c r="AT463" s="19" t="s">
        <v>136</v>
      </c>
      <c r="AU463" s="19" t="s">
        <v>88</v>
      </c>
    </row>
    <row r="464" spans="2:51" s="13" customFormat="1" ht="12">
      <c r="B464" s="166"/>
      <c r="D464" s="153" t="s">
        <v>137</v>
      </c>
      <c r="E464" s="167" t="s">
        <v>1</v>
      </c>
      <c r="F464" s="168" t="s">
        <v>707</v>
      </c>
      <c r="H464" s="167" t="s">
        <v>1</v>
      </c>
      <c r="I464" s="169"/>
      <c r="L464" s="166"/>
      <c r="M464" s="170"/>
      <c r="N464" s="171"/>
      <c r="O464" s="171"/>
      <c r="P464" s="171"/>
      <c r="Q464" s="171"/>
      <c r="R464" s="171"/>
      <c r="S464" s="171"/>
      <c r="T464" s="172"/>
      <c r="AT464" s="167" t="s">
        <v>137</v>
      </c>
      <c r="AU464" s="167" t="s">
        <v>88</v>
      </c>
      <c r="AV464" s="13" t="s">
        <v>86</v>
      </c>
      <c r="AW464" s="13" t="s">
        <v>34</v>
      </c>
      <c r="AX464" s="13" t="s">
        <v>78</v>
      </c>
      <c r="AY464" s="167" t="s">
        <v>128</v>
      </c>
    </row>
    <row r="465" spans="2:51" s="13" customFormat="1" ht="12">
      <c r="B465" s="166"/>
      <c r="D465" s="153" t="s">
        <v>137</v>
      </c>
      <c r="E465" s="167" t="s">
        <v>1</v>
      </c>
      <c r="F465" s="168" t="s">
        <v>708</v>
      </c>
      <c r="H465" s="167" t="s">
        <v>1</v>
      </c>
      <c r="I465" s="169"/>
      <c r="L465" s="166"/>
      <c r="M465" s="170"/>
      <c r="N465" s="171"/>
      <c r="O465" s="171"/>
      <c r="P465" s="171"/>
      <c r="Q465" s="171"/>
      <c r="R465" s="171"/>
      <c r="S465" s="171"/>
      <c r="T465" s="172"/>
      <c r="AT465" s="167" t="s">
        <v>137</v>
      </c>
      <c r="AU465" s="167" t="s">
        <v>88</v>
      </c>
      <c r="AV465" s="13" t="s">
        <v>86</v>
      </c>
      <c r="AW465" s="13" t="s">
        <v>34</v>
      </c>
      <c r="AX465" s="13" t="s">
        <v>78</v>
      </c>
      <c r="AY465" s="167" t="s">
        <v>128</v>
      </c>
    </row>
    <row r="466" spans="2:51" s="12" customFormat="1" ht="12">
      <c r="B466" s="158"/>
      <c r="D466" s="153" t="s">
        <v>137</v>
      </c>
      <c r="E466" s="159" t="s">
        <v>1</v>
      </c>
      <c r="F466" s="160" t="s">
        <v>695</v>
      </c>
      <c r="H466" s="161">
        <v>6</v>
      </c>
      <c r="I466" s="162"/>
      <c r="L466" s="158"/>
      <c r="M466" s="163"/>
      <c r="N466" s="164"/>
      <c r="O466" s="164"/>
      <c r="P466" s="164"/>
      <c r="Q466" s="164"/>
      <c r="R466" s="164"/>
      <c r="S466" s="164"/>
      <c r="T466" s="165"/>
      <c r="AT466" s="159" t="s">
        <v>137</v>
      </c>
      <c r="AU466" s="159" t="s">
        <v>88</v>
      </c>
      <c r="AV466" s="12" t="s">
        <v>88</v>
      </c>
      <c r="AW466" s="12" t="s">
        <v>34</v>
      </c>
      <c r="AX466" s="12" t="s">
        <v>86</v>
      </c>
      <c r="AY466" s="159" t="s">
        <v>128</v>
      </c>
    </row>
    <row r="467" spans="1:65" s="2" customFormat="1" ht="21.75" customHeight="1">
      <c r="A467" s="34"/>
      <c r="B467" s="139"/>
      <c r="C467" s="140" t="s">
        <v>709</v>
      </c>
      <c r="D467" s="140" t="s">
        <v>129</v>
      </c>
      <c r="E467" s="141" t="s">
        <v>710</v>
      </c>
      <c r="F467" s="142" t="s">
        <v>711</v>
      </c>
      <c r="G467" s="143" t="s">
        <v>221</v>
      </c>
      <c r="H467" s="144">
        <v>2007.6</v>
      </c>
      <c r="I467" s="145"/>
      <c r="J467" s="146">
        <f>ROUND(I467*H467,2)</f>
        <v>0</v>
      </c>
      <c r="K467" s="142" t="s">
        <v>133</v>
      </c>
      <c r="L467" s="35"/>
      <c r="M467" s="147" t="s">
        <v>1</v>
      </c>
      <c r="N467" s="148" t="s">
        <v>43</v>
      </c>
      <c r="O467" s="60"/>
      <c r="P467" s="149">
        <f>O467*H467</f>
        <v>0</v>
      </c>
      <c r="Q467" s="149">
        <v>0</v>
      </c>
      <c r="R467" s="149">
        <f>Q467*H467</f>
        <v>0</v>
      </c>
      <c r="S467" s="149">
        <v>0</v>
      </c>
      <c r="T467" s="150">
        <f>S467*H467</f>
        <v>0</v>
      </c>
      <c r="U467" s="34"/>
      <c r="V467" s="34"/>
      <c r="W467" s="34"/>
      <c r="X467" s="34"/>
      <c r="Y467" s="34"/>
      <c r="Z467" s="34"/>
      <c r="AA467" s="34"/>
      <c r="AB467" s="34"/>
      <c r="AC467" s="34"/>
      <c r="AD467" s="34"/>
      <c r="AE467" s="34"/>
      <c r="AR467" s="151" t="s">
        <v>127</v>
      </c>
      <c r="AT467" s="151" t="s">
        <v>129</v>
      </c>
      <c r="AU467" s="151" t="s">
        <v>88</v>
      </c>
      <c r="AY467" s="19" t="s">
        <v>128</v>
      </c>
      <c r="BE467" s="152">
        <f>IF(N467="základní",J467,0)</f>
        <v>0</v>
      </c>
      <c r="BF467" s="152">
        <f>IF(N467="snížená",J467,0)</f>
        <v>0</v>
      </c>
      <c r="BG467" s="152">
        <f>IF(N467="zákl. přenesená",J467,0)</f>
        <v>0</v>
      </c>
      <c r="BH467" s="152">
        <f>IF(N467="sníž. přenesená",J467,0)</f>
        <v>0</v>
      </c>
      <c r="BI467" s="152">
        <f>IF(N467="nulová",J467,0)</f>
        <v>0</v>
      </c>
      <c r="BJ467" s="19" t="s">
        <v>86</v>
      </c>
      <c r="BK467" s="152">
        <f>ROUND(I467*H467,2)</f>
        <v>0</v>
      </c>
      <c r="BL467" s="19" t="s">
        <v>127</v>
      </c>
      <c r="BM467" s="151" t="s">
        <v>712</v>
      </c>
    </row>
    <row r="468" spans="1:47" s="2" customFormat="1" ht="18">
      <c r="A468" s="34"/>
      <c r="B468" s="35"/>
      <c r="C468" s="34"/>
      <c r="D468" s="153" t="s">
        <v>136</v>
      </c>
      <c r="E468" s="34"/>
      <c r="F468" s="154" t="s">
        <v>713</v>
      </c>
      <c r="G468" s="34"/>
      <c r="H468" s="34"/>
      <c r="I468" s="155"/>
      <c r="J468" s="34"/>
      <c r="K468" s="34"/>
      <c r="L468" s="35"/>
      <c r="M468" s="156"/>
      <c r="N468" s="157"/>
      <c r="O468" s="60"/>
      <c r="P468" s="60"/>
      <c r="Q468" s="60"/>
      <c r="R468" s="60"/>
      <c r="S468" s="60"/>
      <c r="T468" s="61"/>
      <c r="U468" s="34"/>
      <c r="V468" s="34"/>
      <c r="W468" s="34"/>
      <c r="X468" s="34"/>
      <c r="Y468" s="34"/>
      <c r="Z468" s="34"/>
      <c r="AA468" s="34"/>
      <c r="AB468" s="34"/>
      <c r="AC468" s="34"/>
      <c r="AD468" s="34"/>
      <c r="AE468" s="34"/>
      <c r="AT468" s="19" t="s">
        <v>136</v>
      </c>
      <c r="AU468" s="19" t="s">
        <v>88</v>
      </c>
    </row>
    <row r="469" spans="2:51" s="13" customFormat="1" ht="12">
      <c r="B469" s="166"/>
      <c r="D469" s="153" t="s">
        <v>137</v>
      </c>
      <c r="E469" s="167" t="s">
        <v>1</v>
      </c>
      <c r="F469" s="168" t="s">
        <v>714</v>
      </c>
      <c r="H469" s="167" t="s">
        <v>1</v>
      </c>
      <c r="I469" s="169"/>
      <c r="L469" s="166"/>
      <c r="M469" s="170"/>
      <c r="N469" s="171"/>
      <c r="O469" s="171"/>
      <c r="P469" s="171"/>
      <c r="Q469" s="171"/>
      <c r="R469" s="171"/>
      <c r="S469" s="171"/>
      <c r="T469" s="172"/>
      <c r="AT469" s="167" t="s">
        <v>137</v>
      </c>
      <c r="AU469" s="167" t="s">
        <v>88</v>
      </c>
      <c r="AV469" s="13" t="s">
        <v>86</v>
      </c>
      <c r="AW469" s="13" t="s">
        <v>34</v>
      </c>
      <c r="AX469" s="13" t="s">
        <v>78</v>
      </c>
      <c r="AY469" s="167" t="s">
        <v>128</v>
      </c>
    </row>
    <row r="470" spans="2:51" s="12" customFormat="1" ht="12">
      <c r="B470" s="158"/>
      <c r="D470" s="153" t="s">
        <v>137</v>
      </c>
      <c r="E470" s="159" t="s">
        <v>1</v>
      </c>
      <c r="F470" s="160" t="s">
        <v>663</v>
      </c>
      <c r="H470" s="161">
        <v>2007.6</v>
      </c>
      <c r="I470" s="162"/>
      <c r="L470" s="158"/>
      <c r="M470" s="163"/>
      <c r="N470" s="164"/>
      <c r="O470" s="164"/>
      <c r="P470" s="164"/>
      <c r="Q470" s="164"/>
      <c r="R470" s="164"/>
      <c r="S470" s="164"/>
      <c r="T470" s="165"/>
      <c r="AT470" s="159" t="s">
        <v>137</v>
      </c>
      <c r="AU470" s="159" t="s">
        <v>88</v>
      </c>
      <c r="AV470" s="12" t="s">
        <v>88</v>
      </c>
      <c r="AW470" s="12" t="s">
        <v>34</v>
      </c>
      <c r="AX470" s="12" t="s">
        <v>86</v>
      </c>
      <c r="AY470" s="159" t="s">
        <v>128</v>
      </c>
    </row>
    <row r="471" spans="1:65" s="2" customFormat="1" ht="16.5" customHeight="1">
      <c r="A471" s="34"/>
      <c r="B471" s="139"/>
      <c r="C471" s="140" t="s">
        <v>715</v>
      </c>
      <c r="D471" s="140" t="s">
        <v>129</v>
      </c>
      <c r="E471" s="141" t="s">
        <v>716</v>
      </c>
      <c r="F471" s="142" t="s">
        <v>717</v>
      </c>
      <c r="G471" s="143" t="s">
        <v>221</v>
      </c>
      <c r="H471" s="144">
        <v>311.5</v>
      </c>
      <c r="I471" s="145"/>
      <c r="J471" s="146">
        <f>ROUND(I471*H471,2)</f>
        <v>0</v>
      </c>
      <c r="K471" s="142" t="s">
        <v>133</v>
      </c>
      <c r="L471" s="35"/>
      <c r="M471" s="147" t="s">
        <v>1</v>
      </c>
      <c r="N471" s="148" t="s">
        <v>43</v>
      </c>
      <c r="O471" s="60"/>
      <c r="P471" s="149">
        <f>O471*H471</f>
        <v>0</v>
      </c>
      <c r="Q471" s="149">
        <v>0.08425</v>
      </c>
      <c r="R471" s="149">
        <f>Q471*H471</f>
        <v>26.243875000000003</v>
      </c>
      <c r="S471" s="149">
        <v>0</v>
      </c>
      <c r="T471" s="150">
        <f>S471*H471</f>
        <v>0</v>
      </c>
      <c r="U471" s="34"/>
      <c r="V471" s="34"/>
      <c r="W471" s="34"/>
      <c r="X471" s="34"/>
      <c r="Y471" s="34"/>
      <c r="Z471" s="34"/>
      <c r="AA471" s="34"/>
      <c r="AB471" s="34"/>
      <c r="AC471" s="34"/>
      <c r="AD471" s="34"/>
      <c r="AE471" s="34"/>
      <c r="AR471" s="151" t="s">
        <v>127</v>
      </c>
      <c r="AT471" s="151" t="s">
        <v>129</v>
      </c>
      <c r="AU471" s="151" t="s">
        <v>88</v>
      </c>
      <c r="AY471" s="19" t="s">
        <v>128</v>
      </c>
      <c r="BE471" s="152">
        <f>IF(N471="základní",J471,0)</f>
        <v>0</v>
      </c>
      <c r="BF471" s="152">
        <f>IF(N471="snížená",J471,0)</f>
        <v>0</v>
      </c>
      <c r="BG471" s="152">
        <f>IF(N471="zákl. přenesená",J471,0)</f>
        <v>0</v>
      </c>
      <c r="BH471" s="152">
        <f>IF(N471="sníž. přenesená",J471,0)</f>
        <v>0</v>
      </c>
      <c r="BI471" s="152">
        <f>IF(N471="nulová",J471,0)</f>
        <v>0</v>
      </c>
      <c r="BJ471" s="19" t="s">
        <v>86</v>
      </c>
      <c r="BK471" s="152">
        <f>ROUND(I471*H471,2)</f>
        <v>0</v>
      </c>
      <c r="BL471" s="19" t="s">
        <v>127</v>
      </c>
      <c r="BM471" s="151" t="s">
        <v>718</v>
      </c>
    </row>
    <row r="472" spans="1:47" s="2" customFormat="1" ht="18">
      <c r="A472" s="34"/>
      <c r="B472" s="35"/>
      <c r="C472" s="34"/>
      <c r="D472" s="153" t="s">
        <v>136</v>
      </c>
      <c r="E472" s="34"/>
      <c r="F472" s="154" t="s">
        <v>719</v>
      </c>
      <c r="G472" s="34"/>
      <c r="H472" s="34"/>
      <c r="I472" s="155"/>
      <c r="J472" s="34"/>
      <c r="K472" s="34"/>
      <c r="L472" s="35"/>
      <c r="M472" s="156"/>
      <c r="N472" s="157"/>
      <c r="O472" s="60"/>
      <c r="P472" s="60"/>
      <c r="Q472" s="60"/>
      <c r="R472" s="60"/>
      <c r="S472" s="60"/>
      <c r="T472" s="61"/>
      <c r="U472" s="34"/>
      <c r="V472" s="34"/>
      <c r="W472" s="34"/>
      <c r="X472" s="34"/>
      <c r="Y472" s="34"/>
      <c r="Z472" s="34"/>
      <c r="AA472" s="34"/>
      <c r="AB472" s="34"/>
      <c r="AC472" s="34"/>
      <c r="AD472" s="34"/>
      <c r="AE472" s="34"/>
      <c r="AT472" s="19" t="s">
        <v>136</v>
      </c>
      <c r="AU472" s="19" t="s">
        <v>88</v>
      </c>
    </row>
    <row r="473" spans="1:47" s="2" customFormat="1" ht="63">
      <c r="A473" s="34"/>
      <c r="B473" s="35"/>
      <c r="C473" s="34"/>
      <c r="D473" s="153" t="s">
        <v>231</v>
      </c>
      <c r="E473" s="34"/>
      <c r="F473" s="182" t="s">
        <v>720</v>
      </c>
      <c r="G473" s="34"/>
      <c r="H473" s="34"/>
      <c r="I473" s="155"/>
      <c r="J473" s="34"/>
      <c r="K473" s="34"/>
      <c r="L473" s="35"/>
      <c r="M473" s="156"/>
      <c r="N473" s="157"/>
      <c r="O473" s="60"/>
      <c r="P473" s="60"/>
      <c r="Q473" s="60"/>
      <c r="R473" s="60"/>
      <c r="S473" s="60"/>
      <c r="T473" s="61"/>
      <c r="U473" s="34"/>
      <c r="V473" s="34"/>
      <c r="W473" s="34"/>
      <c r="X473" s="34"/>
      <c r="Y473" s="34"/>
      <c r="Z473" s="34"/>
      <c r="AA473" s="34"/>
      <c r="AB473" s="34"/>
      <c r="AC473" s="34"/>
      <c r="AD473" s="34"/>
      <c r="AE473" s="34"/>
      <c r="AT473" s="19" t="s">
        <v>231</v>
      </c>
      <c r="AU473" s="19" t="s">
        <v>88</v>
      </c>
    </row>
    <row r="474" spans="2:51" s="12" customFormat="1" ht="12">
      <c r="B474" s="158"/>
      <c r="D474" s="153" t="s">
        <v>137</v>
      </c>
      <c r="E474" s="159" t="s">
        <v>1</v>
      </c>
      <c r="F474" s="160" t="s">
        <v>721</v>
      </c>
      <c r="H474" s="161">
        <v>166</v>
      </c>
      <c r="I474" s="162"/>
      <c r="L474" s="158"/>
      <c r="M474" s="163"/>
      <c r="N474" s="164"/>
      <c r="O474" s="164"/>
      <c r="P474" s="164"/>
      <c r="Q474" s="164"/>
      <c r="R474" s="164"/>
      <c r="S474" s="164"/>
      <c r="T474" s="165"/>
      <c r="AT474" s="159" t="s">
        <v>137</v>
      </c>
      <c r="AU474" s="159" t="s">
        <v>88</v>
      </c>
      <c r="AV474" s="12" t="s">
        <v>88</v>
      </c>
      <c r="AW474" s="12" t="s">
        <v>34</v>
      </c>
      <c r="AX474" s="12" t="s">
        <v>78</v>
      </c>
      <c r="AY474" s="159" t="s">
        <v>128</v>
      </c>
    </row>
    <row r="475" spans="2:51" s="12" customFormat="1" ht="12">
      <c r="B475" s="158"/>
      <c r="D475" s="153" t="s">
        <v>137</v>
      </c>
      <c r="E475" s="159" t="s">
        <v>1</v>
      </c>
      <c r="F475" s="160" t="s">
        <v>722</v>
      </c>
      <c r="H475" s="161">
        <v>143.5</v>
      </c>
      <c r="I475" s="162"/>
      <c r="L475" s="158"/>
      <c r="M475" s="163"/>
      <c r="N475" s="164"/>
      <c r="O475" s="164"/>
      <c r="P475" s="164"/>
      <c r="Q475" s="164"/>
      <c r="R475" s="164"/>
      <c r="S475" s="164"/>
      <c r="T475" s="165"/>
      <c r="AT475" s="159" t="s">
        <v>137</v>
      </c>
      <c r="AU475" s="159" t="s">
        <v>88</v>
      </c>
      <c r="AV475" s="12" t="s">
        <v>88</v>
      </c>
      <c r="AW475" s="12" t="s">
        <v>34</v>
      </c>
      <c r="AX475" s="12" t="s">
        <v>78</v>
      </c>
      <c r="AY475" s="159" t="s">
        <v>128</v>
      </c>
    </row>
    <row r="476" spans="2:51" s="12" customFormat="1" ht="12">
      <c r="B476" s="158"/>
      <c r="D476" s="153" t="s">
        <v>137</v>
      </c>
      <c r="E476" s="159" t="s">
        <v>1</v>
      </c>
      <c r="F476" s="160" t="s">
        <v>723</v>
      </c>
      <c r="H476" s="161">
        <v>2</v>
      </c>
      <c r="I476" s="162"/>
      <c r="L476" s="158"/>
      <c r="M476" s="163"/>
      <c r="N476" s="164"/>
      <c r="O476" s="164"/>
      <c r="P476" s="164"/>
      <c r="Q476" s="164"/>
      <c r="R476" s="164"/>
      <c r="S476" s="164"/>
      <c r="T476" s="165"/>
      <c r="AT476" s="159" t="s">
        <v>137</v>
      </c>
      <c r="AU476" s="159" t="s">
        <v>88</v>
      </c>
      <c r="AV476" s="12" t="s">
        <v>88</v>
      </c>
      <c r="AW476" s="12" t="s">
        <v>34</v>
      </c>
      <c r="AX476" s="12" t="s">
        <v>78</v>
      </c>
      <c r="AY476" s="159" t="s">
        <v>128</v>
      </c>
    </row>
    <row r="477" spans="2:51" s="15" customFormat="1" ht="12">
      <c r="B477" s="183"/>
      <c r="D477" s="153" t="s">
        <v>137</v>
      </c>
      <c r="E477" s="184" t="s">
        <v>1</v>
      </c>
      <c r="F477" s="185" t="s">
        <v>235</v>
      </c>
      <c r="H477" s="186">
        <v>311.5</v>
      </c>
      <c r="I477" s="187"/>
      <c r="L477" s="183"/>
      <c r="M477" s="188"/>
      <c r="N477" s="189"/>
      <c r="O477" s="189"/>
      <c r="P477" s="189"/>
      <c r="Q477" s="189"/>
      <c r="R477" s="189"/>
      <c r="S477" s="189"/>
      <c r="T477" s="190"/>
      <c r="AT477" s="184" t="s">
        <v>137</v>
      </c>
      <c r="AU477" s="184" t="s">
        <v>88</v>
      </c>
      <c r="AV477" s="15" t="s">
        <v>127</v>
      </c>
      <c r="AW477" s="15" t="s">
        <v>34</v>
      </c>
      <c r="AX477" s="15" t="s">
        <v>86</v>
      </c>
      <c r="AY477" s="184" t="s">
        <v>128</v>
      </c>
    </row>
    <row r="478" spans="1:65" s="2" customFormat="1" ht="16.5" customHeight="1">
      <c r="A478" s="34"/>
      <c r="B478" s="139"/>
      <c r="C478" s="191" t="s">
        <v>724</v>
      </c>
      <c r="D478" s="191" t="s">
        <v>499</v>
      </c>
      <c r="E478" s="192" t="s">
        <v>725</v>
      </c>
      <c r="F478" s="193" t="s">
        <v>726</v>
      </c>
      <c r="G478" s="194" t="s">
        <v>221</v>
      </c>
      <c r="H478" s="195">
        <v>152.694</v>
      </c>
      <c r="I478" s="196"/>
      <c r="J478" s="197">
        <f>ROUND(I478*H478,2)</f>
        <v>0</v>
      </c>
      <c r="K478" s="193" t="s">
        <v>133</v>
      </c>
      <c r="L478" s="198"/>
      <c r="M478" s="199" t="s">
        <v>1</v>
      </c>
      <c r="N478" s="200" t="s">
        <v>43</v>
      </c>
      <c r="O478" s="60"/>
      <c r="P478" s="149">
        <f>O478*H478</f>
        <v>0</v>
      </c>
      <c r="Q478" s="149">
        <v>0.131</v>
      </c>
      <c r="R478" s="149">
        <f>Q478*H478</f>
        <v>20.002914</v>
      </c>
      <c r="S478" s="149">
        <v>0</v>
      </c>
      <c r="T478" s="150">
        <f>S478*H478</f>
        <v>0</v>
      </c>
      <c r="U478" s="34"/>
      <c r="V478" s="34"/>
      <c r="W478" s="34"/>
      <c r="X478" s="34"/>
      <c r="Y478" s="34"/>
      <c r="Z478" s="34"/>
      <c r="AA478" s="34"/>
      <c r="AB478" s="34"/>
      <c r="AC478" s="34"/>
      <c r="AD478" s="34"/>
      <c r="AE478" s="34"/>
      <c r="AR478" s="151" t="s">
        <v>176</v>
      </c>
      <c r="AT478" s="151" t="s">
        <v>499</v>
      </c>
      <c r="AU478" s="151" t="s">
        <v>88</v>
      </c>
      <c r="AY478" s="19" t="s">
        <v>128</v>
      </c>
      <c r="BE478" s="152">
        <f>IF(N478="základní",J478,0)</f>
        <v>0</v>
      </c>
      <c r="BF478" s="152">
        <f>IF(N478="snížená",J478,0)</f>
        <v>0</v>
      </c>
      <c r="BG478" s="152">
        <f>IF(N478="zákl. přenesená",J478,0)</f>
        <v>0</v>
      </c>
      <c r="BH478" s="152">
        <f>IF(N478="sníž. přenesená",J478,0)</f>
        <v>0</v>
      </c>
      <c r="BI478" s="152">
        <f>IF(N478="nulová",J478,0)</f>
        <v>0</v>
      </c>
      <c r="BJ478" s="19" t="s">
        <v>86</v>
      </c>
      <c r="BK478" s="152">
        <f>ROUND(I478*H478,2)</f>
        <v>0</v>
      </c>
      <c r="BL478" s="19" t="s">
        <v>127</v>
      </c>
      <c r="BM478" s="151" t="s">
        <v>727</v>
      </c>
    </row>
    <row r="479" spans="1:47" s="2" customFormat="1" ht="12">
      <c r="A479" s="34"/>
      <c r="B479" s="35"/>
      <c r="C479" s="34"/>
      <c r="D479" s="153" t="s">
        <v>136</v>
      </c>
      <c r="E479" s="34"/>
      <c r="F479" s="154" t="s">
        <v>726</v>
      </c>
      <c r="G479" s="34"/>
      <c r="H479" s="34"/>
      <c r="I479" s="155"/>
      <c r="J479" s="34"/>
      <c r="K479" s="34"/>
      <c r="L479" s="35"/>
      <c r="M479" s="156"/>
      <c r="N479" s="157"/>
      <c r="O479" s="60"/>
      <c r="P479" s="60"/>
      <c r="Q479" s="60"/>
      <c r="R479" s="60"/>
      <c r="S479" s="60"/>
      <c r="T479" s="61"/>
      <c r="U479" s="34"/>
      <c r="V479" s="34"/>
      <c r="W479" s="34"/>
      <c r="X479" s="34"/>
      <c r="Y479" s="34"/>
      <c r="Z479" s="34"/>
      <c r="AA479" s="34"/>
      <c r="AB479" s="34"/>
      <c r="AC479" s="34"/>
      <c r="AD479" s="34"/>
      <c r="AE479" s="34"/>
      <c r="AT479" s="19" t="s">
        <v>136</v>
      </c>
      <c r="AU479" s="19" t="s">
        <v>88</v>
      </c>
    </row>
    <row r="480" spans="2:51" s="13" customFormat="1" ht="12">
      <c r="B480" s="166"/>
      <c r="D480" s="153" t="s">
        <v>137</v>
      </c>
      <c r="E480" s="167" t="s">
        <v>1</v>
      </c>
      <c r="F480" s="168" t="s">
        <v>728</v>
      </c>
      <c r="H480" s="167" t="s">
        <v>1</v>
      </c>
      <c r="I480" s="169"/>
      <c r="L480" s="166"/>
      <c r="M480" s="170"/>
      <c r="N480" s="171"/>
      <c r="O480" s="171"/>
      <c r="P480" s="171"/>
      <c r="Q480" s="171"/>
      <c r="R480" s="171"/>
      <c r="S480" s="171"/>
      <c r="T480" s="172"/>
      <c r="AT480" s="167" t="s">
        <v>137</v>
      </c>
      <c r="AU480" s="167" t="s">
        <v>88</v>
      </c>
      <c r="AV480" s="13" t="s">
        <v>86</v>
      </c>
      <c r="AW480" s="13" t="s">
        <v>34</v>
      </c>
      <c r="AX480" s="13" t="s">
        <v>78</v>
      </c>
      <c r="AY480" s="167" t="s">
        <v>128</v>
      </c>
    </row>
    <row r="481" spans="2:51" s="12" customFormat="1" ht="12">
      <c r="B481" s="158"/>
      <c r="D481" s="153" t="s">
        <v>137</v>
      </c>
      <c r="E481" s="159" t="s">
        <v>1</v>
      </c>
      <c r="F481" s="160" t="s">
        <v>721</v>
      </c>
      <c r="H481" s="161">
        <v>166</v>
      </c>
      <c r="I481" s="162"/>
      <c r="L481" s="158"/>
      <c r="M481" s="163"/>
      <c r="N481" s="164"/>
      <c r="O481" s="164"/>
      <c r="P481" s="164"/>
      <c r="Q481" s="164"/>
      <c r="R481" s="164"/>
      <c r="S481" s="164"/>
      <c r="T481" s="165"/>
      <c r="AT481" s="159" t="s">
        <v>137</v>
      </c>
      <c r="AU481" s="159" t="s">
        <v>88</v>
      </c>
      <c r="AV481" s="12" t="s">
        <v>88</v>
      </c>
      <c r="AW481" s="12" t="s">
        <v>34</v>
      </c>
      <c r="AX481" s="12" t="s">
        <v>78</v>
      </c>
      <c r="AY481" s="159" t="s">
        <v>128</v>
      </c>
    </row>
    <row r="482" spans="2:51" s="12" customFormat="1" ht="12">
      <c r="B482" s="158"/>
      <c r="D482" s="153" t="s">
        <v>137</v>
      </c>
      <c r="E482" s="159" t="s">
        <v>1</v>
      </c>
      <c r="F482" s="160" t="s">
        <v>729</v>
      </c>
      <c r="H482" s="161">
        <v>-16.3</v>
      </c>
      <c r="I482" s="162"/>
      <c r="L482" s="158"/>
      <c r="M482" s="163"/>
      <c r="N482" s="164"/>
      <c r="O482" s="164"/>
      <c r="P482" s="164"/>
      <c r="Q482" s="164"/>
      <c r="R482" s="164"/>
      <c r="S482" s="164"/>
      <c r="T482" s="165"/>
      <c r="AT482" s="159" t="s">
        <v>137</v>
      </c>
      <c r="AU482" s="159" t="s">
        <v>88</v>
      </c>
      <c r="AV482" s="12" t="s">
        <v>88</v>
      </c>
      <c r="AW482" s="12" t="s">
        <v>34</v>
      </c>
      <c r="AX482" s="12" t="s">
        <v>78</v>
      </c>
      <c r="AY482" s="159" t="s">
        <v>128</v>
      </c>
    </row>
    <row r="483" spans="2:51" s="15" customFormat="1" ht="12">
      <c r="B483" s="183"/>
      <c r="D483" s="153" t="s">
        <v>137</v>
      </c>
      <c r="E483" s="184" t="s">
        <v>1</v>
      </c>
      <c r="F483" s="185" t="s">
        <v>235</v>
      </c>
      <c r="H483" s="186">
        <v>149.7</v>
      </c>
      <c r="I483" s="187"/>
      <c r="L483" s="183"/>
      <c r="M483" s="188"/>
      <c r="N483" s="189"/>
      <c r="O483" s="189"/>
      <c r="P483" s="189"/>
      <c r="Q483" s="189"/>
      <c r="R483" s="189"/>
      <c r="S483" s="189"/>
      <c r="T483" s="190"/>
      <c r="AT483" s="184" t="s">
        <v>137</v>
      </c>
      <c r="AU483" s="184" t="s">
        <v>88</v>
      </c>
      <c r="AV483" s="15" t="s">
        <v>127</v>
      </c>
      <c r="AW483" s="15" t="s">
        <v>34</v>
      </c>
      <c r="AX483" s="15" t="s">
        <v>86</v>
      </c>
      <c r="AY483" s="184" t="s">
        <v>128</v>
      </c>
    </row>
    <row r="484" spans="2:51" s="12" customFormat="1" ht="12">
      <c r="B484" s="158"/>
      <c r="D484" s="153" t="s">
        <v>137</v>
      </c>
      <c r="F484" s="160" t="s">
        <v>730</v>
      </c>
      <c r="H484" s="161">
        <v>152.694</v>
      </c>
      <c r="I484" s="162"/>
      <c r="L484" s="158"/>
      <c r="M484" s="163"/>
      <c r="N484" s="164"/>
      <c r="O484" s="164"/>
      <c r="P484" s="164"/>
      <c r="Q484" s="164"/>
      <c r="R484" s="164"/>
      <c r="S484" s="164"/>
      <c r="T484" s="165"/>
      <c r="AT484" s="159" t="s">
        <v>137</v>
      </c>
      <c r="AU484" s="159" t="s">
        <v>88</v>
      </c>
      <c r="AV484" s="12" t="s">
        <v>88</v>
      </c>
      <c r="AW484" s="12" t="s">
        <v>3</v>
      </c>
      <c r="AX484" s="12" t="s">
        <v>86</v>
      </c>
      <c r="AY484" s="159" t="s">
        <v>128</v>
      </c>
    </row>
    <row r="485" spans="1:65" s="2" customFormat="1" ht="16.5" customHeight="1">
      <c r="A485" s="34"/>
      <c r="B485" s="139"/>
      <c r="C485" s="191" t="s">
        <v>731</v>
      </c>
      <c r="D485" s="191" t="s">
        <v>499</v>
      </c>
      <c r="E485" s="192" t="s">
        <v>732</v>
      </c>
      <c r="F485" s="193" t="s">
        <v>733</v>
      </c>
      <c r="G485" s="194" t="s">
        <v>221</v>
      </c>
      <c r="H485" s="195">
        <v>18.849</v>
      </c>
      <c r="I485" s="196"/>
      <c r="J485" s="197">
        <f>ROUND(I485*H485,2)</f>
        <v>0</v>
      </c>
      <c r="K485" s="193" t="s">
        <v>133</v>
      </c>
      <c r="L485" s="198"/>
      <c r="M485" s="199" t="s">
        <v>1</v>
      </c>
      <c r="N485" s="200" t="s">
        <v>43</v>
      </c>
      <c r="O485" s="60"/>
      <c r="P485" s="149">
        <f>O485*H485</f>
        <v>0</v>
      </c>
      <c r="Q485" s="149">
        <v>0.131</v>
      </c>
      <c r="R485" s="149">
        <f>Q485*H485</f>
        <v>2.4692190000000003</v>
      </c>
      <c r="S485" s="149">
        <v>0</v>
      </c>
      <c r="T485" s="150">
        <f>S485*H485</f>
        <v>0</v>
      </c>
      <c r="U485" s="34"/>
      <c r="V485" s="34"/>
      <c r="W485" s="34"/>
      <c r="X485" s="34"/>
      <c r="Y485" s="34"/>
      <c r="Z485" s="34"/>
      <c r="AA485" s="34"/>
      <c r="AB485" s="34"/>
      <c r="AC485" s="34"/>
      <c r="AD485" s="34"/>
      <c r="AE485" s="34"/>
      <c r="AR485" s="151" t="s">
        <v>176</v>
      </c>
      <c r="AT485" s="151" t="s">
        <v>499</v>
      </c>
      <c r="AU485" s="151" t="s">
        <v>88</v>
      </c>
      <c r="AY485" s="19" t="s">
        <v>128</v>
      </c>
      <c r="BE485" s="152">
        <f>IF(N485="základní",J485,0)</f>
        <v>0</v>
      </c>
      <c r="BF485" s="152">
        <f>IF(N485="snížená",J485,0)</f>
        <v>0</v>
      </c>
      <c r="BG485" s="152">
        <f>IF(N485="zákl. přenesená",J485,0)</f>
        <v>0</v>
      </c>
      <c r="BH485" s="152">
        <f>IF(N485="sníž. přenesená",J485,0)</f>
        <v>0</v>
      </c>
      <c r="BI485" s="152">
        <f>IF(N485="nulová",J485,0)</f>
        <v>0</v>
      </c>
      <c r="BJ485" s="19" t="s">
        <v>86</v>
      </c>
      <c r="BK485" s="152">
        <f>ROUND(I485*H485,2)</f>
        <v>0</v>
      </c>
      <c r="BL485" s="19" t="s">
        <v>127</v>
      </c>
      <c r="BM485" s="151" t="s">
        <v>734</v>
      </c>
    </row>
    <row r="486" spans="1:47" s="2" customFormat="1" ht="12">
      <c r="A486" s="34"/>
      <c r="B486" s="35"/>
      <c r="C486" s="34"/>
      <c r="D486" s="153" t="s">
        <v>136</v>
      </c>
      <c r="E486" s="34"/>
      <c r="F486" s="154" t="s">
        <v>733</v>
      </c>
      <c r="G486" s="34"/>
      <c r="H486" s="34"/>
      <c r="I486" s="155"/>
      <c r="J486" s="34"/>
      <c r="K486" s="34"/>
      <c r="L486" s="35"/>
      <c r="M486" s="156"/>
      <c r="N486" s="157"/>
      <c r="O486" s="60"/>
      <c r="P486" s="60"/>
      <c r="Q486" s="60"/>
      <c r="R486" s="60"/>
      <c r="S486" s="60"/>
      <c r="T486" s="61"/>
      <c r="U486" s="34"/>
      <c r="V486" s="34"/>
      <c r="W486" s="34"/>
      <c r="X486" s="34"/>
      <c r="Y486" s="34"/>
      <c r="Z486" s="34"/>
      <c r="AA486" s="34"/>
      <c r="AB486" s="34"/>
      <c r="AC486" s="34"/>
      <c r="AD486" s="34"/>
      <c r="AE486" s="34"/>
      <c r="AT486" s="19" t="s">
        <v>136</v>
      </c>
      <c r="AU486" s="19" t="s">
        <v>88</v>
      </c>
    </row>
    <row r="487" spans="2:51" s="13" customFormat="1" ht="12">
      <c r="B487" s="166"/>
      <c r="D487" s="153" t="s">
        <v>137</v>
      </c>
      <c r="E487" s="167" t="s">
        <v>1</v>
      </c>
      <c r="F487" s="168" t="s">
        <v>735</v>
      </c>
      <c r="H487" s="167" t="s">
        <v>1</v>
      </c>
      <c r="I487" s="169"/>
      <c r="L487" s="166"/>
      <c r="M487" s="170"/>
      <c r="N487" s="171"/>
      <c r="O487" s="171"/>
      <c r="P487" s="171"/>
      <c r="Q487" s="171"/>
      <c r="R487" s="171"/>
      <c r="S487" s="171"/>
      <c r="T487" s="172"/>
      <c r="AT487" s="167" t="s">
        <v>137</v>
      </c>
      <c r="AU487" s="167" t="s">
        <v>88</v>
      </c>
      <c r="AV487" s="13" t="s">
        <v>86</v>
      </c>
      <c r="AW487" s="13" t="s">
        <v>34</v>
      </c>
      <c r="AX487" s="13" t="s">
        <v>78</v>
      </c>
      <c r="AY487" s="167" t="s">
        <v>128</v>
      </c>
    </row>
    <row r="488" spans="2:51" s="12" customFormat="1" ht="12">
      <c r="B488" s="158"/>
      <c r="D488" s="153" t="s">
        <v>137</v>
      </c>
      <c r="E488" s="159" t="s">
        <v>1</v>
      </c>
      <c r="F488" s="160" t="s">
        <v>736</v>
      </c>
      <c r="H488" s="161">
        <v>18.3</v>
      </c>
      <c r="I488" s="162"/>
      <c r="L488" s="158"/>
      <c r="M488" s="163"/>
      <c r="N488" s="164"/>
      <c r="O488" s="164"/>
      <c r="P488" s="164"/>
      <c r="Q488" s="164"/>
      <c r="R488" s="164"/>
      <c r="S488" s="164"/>
      <c r="T488" s="165"/>
      <c r="AT488" s="159" t="s">
        <v>137</v>
      </c>
      <c r="AU488" s="159" t="s">
        <v>88</v>
      </c>
      <c r="AV488" s="12" t="s">
        <v>88</v>
      </c>
      <c r="AW488" s="12" t="s">
        <v>34</v>
      </c>
      <c r="AX488" s="12" t="s">
        <v>86</v>
      </c>
      <c r="AY488" s="159" t="s">
        <v>128</v>
      </c>
    </row>
    <row r="489" spans="2:51" s="12" customFormat="1" ht="12">
      <c r="B489" s="158"/>
      <c r="D489" s="153" t="s">
        <v>137</v>
      </c>
      <c r="F489" s="160" t="s">
        <v>737</v>
      </c>
      <c r="H489" s="161">
        <v>18.849</v>
      </c>
      <c r="I489" s="162"/>
      <c r="L489" s="158"/>
      <c r="M489" s="163"/>
      <c r="N489" s="164"/>
      <c r="O489" s="164"/>
      <c r="P489" s="164"/>
      <c r="Q489" s="164"/>
      <c r="R489" s="164"/>
      <c r="S489" s="164"/>
      <c r="T489" s="165"/>
      <c r="AT489" s="159" t="s">
        <v>137</v>
      </c>
      <c r="AU489" s="159" t="s">
        <v>88</v>
      </c>
      <c r="AV489" s="12" t="s">
        <v>88</v>
      </c>
      <c r="AW489" s="12" t="s">
        <v>3</v>
      </c>
      <c r="AX489" s="12" t="s">
        <v>86</v>
      </c>
      <c r="AY489" s="159" t="s">
        <v>128</v>
      </c>
    </row>
    <row r="490" spans="1:65" s="2" customFormat="1" ht="16.5" customHeight="1">
      <c r="A490" s="34"/>
      <c r="B490" s="139"/>
      <c r="C490" s="140" t="s">
        <v>738</v>
      </c>
      <c r="D490" s="140" t="s">
        <v>129</v>
      </c>
      <c r="E490" s="141" t="s">
        <v>739</v>
      </c>
      <c r="F490" s="142" t="s">
        <v>740</v>
      </c>
      <c r="G490" s="143" t="s">
        <v>221</v>
      </c>
      <c r="H490" s="144">
        <v>701.9</v>
      </c>
      <c r="I490" s="145"/>
      <c r="J490" s="146">
        <f>ROUND(I490*H490,2)</f>
        <v>0</v>
      </c>
      <c r="K490" s="142" t="s">
        <v>133</v>
      </c>
      <c r="L490" s="35"/>
      <c r="M490" s="147" t="s">
        <v>1</v>
      </c>
      <c r="N490" s="148" t="s">
        <v>43</v>
      </c>
      <c r="O490" s="60"/>
      <c r="P490" s="149">
        <f>O490*H490</f>
        <v>0</v>
      </c>
      <c r="Q490" s="149">
        <v>0.08565</v>
      </c>
      <c r="R490" s="149">
        <f>Q490*H490</f>
        <v>60.117735</v>
      </c>
      <c r="S490" s="149">
        <v>0</v>
      </c>
      <c r="T490" s="150">
        <f>S490*H490</f>
        <v>0</v>
      </c>
      <c r="U490" s="34"/>
      <c r="V490" s="34"/>
      <c r="W490" s="34"/>
      <c r="X490" s="34"/>
      <c r="Y490" s="34"/>
      <c r="Z490" s="34"/>
      <c r="AA490" s="34"/>
      <c r="AB490" s="34"/>
      <c r="AC490" s="34"/>
      <c r="AD490" s="34"/>
      <c r="AE490" s="34"/>
      <c r="AR490" s="151" t="s">
        <v>127</v>
      </c>
      <c r="AT490" s="151" t="s">
        <v>129</v>
      </c>
      <c r="AU490" s="151" t="s">
        <v>88</v>
      </c>
      <c r="AY490" s="19" t="s">
        <v>128</v>
      </c>
      <c r="BE490" s="152">
        <f>IF(N490="základní",J490,0)</f>
        <v>0</v>
      </c>
      <c r="BF490" s="152">
        <f>IF(N490="snížená",J490,0)</f>
        <v>0</v>
      </c>
      <c r="BG490" s="152">
        <f>IF(N490="zákl. přenesená",J490,0)</f>
        <v>0</v>
      </c>
      <c r="BH490" s="152">
        <f>IF(N490="sníž. přenesená",J490,0)</f>
        <v>0</v>
      </c>
      <c r="BI490" s="152">
        <f>IF(N490="nulová",J490,0)</f>
        <v>0</v>
      </c>
      <c r="BJ490" s="19" t="s">
        <v>86</v>
      </c>
      <c r="BK490" s="152">
        <f>ROUND(I490*H490,2)</f>
        <v>0</v>
      </c>
      <c r="BL490" s="19" t="s">
        <v>127</v>
      </c>
      <c r="BM490" s="151" t="s">
        <v>741</v>
      </c>
    </row>
    <row r="491" spans="1:47" s="2" customFormat="1" ht="18">
      <c r="A491" s="34"/>
      <c r="B491" s="35"/>
      <c r="C491" s="34"/>
      <c r="D491" s="153" t="s">
        <v>136</v>
      </c>
      <c r="E491" s="34"/>
      <c r="F491" s="154" t="s">
        <v>742</v>
      </c>
      <c r="G491" s="34"/>
      <c r="H491" s="34"/>
      <c r="I491" s="155"/>
      <c r="J491" s="34"/>
      <c r="K491" s="34"/>
      <c r="L491" s="35"/>
      <c r="M491" s="156"/>
      <c r="N491" s="157"/>
      <c r="O491" s="60"/>
      <c r="P491" s="60"/>
      <c r="Q491" s="60"/>
      <c r="R491" s="60"/>
      <c r="S491" s="60"/>
      <c r="T491" s="61"/>
      <c r="U491" s="34"/>
      <c r="V491" s="34"/>
      <c r="W491" s="34"/>
      <c r="X491" s="34"/>
      <c r="Y491" s="34"/>
      <c r="Z491" s="34"/>
      <c r="AA491" s="34"/>
      <c r="AB491" s="34"/>
      <c r="AC491" s="34"/>
      <c r="AD491" s="34"/>
      <c r="AE491" s="34"/>
      <c r="AT491" s="19" t="s">
        <v>136</v>
      </c>
      <c r="AU491" s="19" t="s">
        <v>88</v>
      </c>
    </row>
    <row r="492" spans="2:51" s="12" customFormat="1" ht="12">
      <c r="B492" s="158"/>
      <c r="D492" s="153" t="s">
        <v>137</v>
      </c>
      <c r="E492" s="159" t="s">
        <v>1</v>
      </c>
      <c r="F492" s="160" t="s">
        <v>743</v>
      </c>
      <c r="H492" s="161">
        <v>164.6</v>
      </c>
      <c r="I492" s="162"/>
      <c r="L492" s="158"/>
      <c r="M492" s="163"/>
      <c r="N492" s="164"/>
      <c r="O492" s="164"/>
      <c r="P492" s="164"/>
      <c r="Q492" s="164"/>
      <c r="R492" s="164"/>
      <c r="S492" s="164"/>
      <c r="T492" s="165"/>
      <c r="AT492" s="159" t="s">
        <v>137</v>
      </c>
      <c r="AU492" s="159" t="s">
        <v>88</v>
      </c>
      <c r="AV492" s="12" t="s">
        <v>88</v>
      </c>
      <c r="AW492" s="12" t="s">
        <v>34</v>
      </c>
      <c r="AX492" s="12" t="s">
        <v>78</v>
      </c>
      <c r="AY492" s="159" t="s">
        <v>128</v>
      </c>
    </row>
    <row r="493" spans="2:51" s="12" customFormat="1" ht="12">
      <c r="B493" s="158"/>
      <c r="D493" s="153" t="s">
        <v>137</v>
      </c>
      <c r="E493" s="159" t="s">
        <v>1</v>
      </c>
      <c r="F493" s="160" t="s">
        <v>744</v>
      </c>
      <c r="H493" s="161">
        <v>533.7</v>
      </c>
      <c r="I493" s="162"/>
      <c r="L493" s="158"/>
      <c r="M493" s="163"/>
      <c r="N493" s="164"/>
      <c r="O493" s="164"/>
      <c r="P493" s="164"/>
      <c r="Q493" s="164"/>
      <c r="R493" s="164"/>
      <c r="S493" s="164"/>
      <c r="T493" s="165"/>
      <c r="AT493" s="159" t="s">
        <v>137</v>
      </c>
      <c r="AU493" s="159" t="s">
        <v>88</v>
      </c>
      <c r="AV493" s="12" t="s">
        <v>88</v>
      </c>
      <c r="AW493" s="12" t="s">
        <v>34</v>
      </c>
      <c r="AX493" s="12" t="s">
        <v>78</v>
      </c>
      <c r="AY493" s="159" t="s">
        <v>128</v>
      </c>
    </row>
    <row r="494" spans="2:51" s="12" customFormat="1" ht="12">
      <c r="B494" s="158"/>
      <c r="D494" s="153" t="s">
        <v>137</v>
      </c>
      <c r="E494" s="159" t="s">
        <v>1</v>
      </c>
      <c r="F494" s="160" t="s">
        <v>745</v>
      </c>
      <c r="H494" s="161">
        <v>3.6</v>
      </c>
      <c r="I494" s="162"/>
      <c r="L494" s="158"/>
      <c r="M494" s="163"/>
      <c r="N494" s="164"/>
      <c r="O494" s="164"/>
      <c r="P494" s="164"/>
      <c r="Q494" s="164"/>
      <c r="R494" s="164"/>
      <c r="S494" s="164"/>
      <c r="T494" s="165"/>
      <c r="AT494" s="159" t="s">
        <v>137</v>
      </c>
      <c r="AU494" s="159" t="s">
        <v>88</v>
      </c>
      <c r="AV494" s="12" t="s">
        <v>88</v>
      </c>
      <c r="AW494" s="12" t="s">
        <v>34</v>
      </c>
      <c r="AX494" s="12" t="s">
        <v>78</v>
      </c>
      <c r="AY494" s="159" t="s">
        <v>128</v>
      </c>
    </row>
    <row r="495" spans="2:51" s="15" customFormat="1" ht="12">
      <c r="B495" s="183"/>
      <c r="D495" s="153" t="s">
        <v>137</v>
      </c>
      <c r="E495" s="184" t="s">
        <v>1</v>
      </c>
      <c r="F495" s="185" t="s">
        <v>235</v>
      </c>
      <c r="H495" s="186">
        <v>701.9</v>
      </c>
      <c r="I495" s="187"/>
      <c r="L495" s="183"/>
      <c r="M495" s="188"/>
      <c r="N495" s="189"/>
      <c r="O495" s="189"/>
      <c r="P495" s="189"/>
      <c r="Q495" s="189"/>
      <c r="R495" s="189"/>
      <c r="S495" s="189"/>
      <c r="T495" s="190"/>
      <c r="AT495" s="184" t="s">
        <v>137</v>
      </c>
      <c r="AU495" s="184" t="s">
        <v>88</v>
      </c>
      <c r="AV495" s="15" t="s">
        <v>127</v>
      </c>
      <c r="AW495" s="15" t="s">
        <v>34</v>
      </c>
      <c r="AX495" s="15" t="s">
        <v>86</v>
      </c>
      <c r="AY495" s="184" t="s">
        <v>128</v>
      </c>
    </row>
    <row r="496" spans="1:65" s="2" customFormat="1" ht="16.5" customHeight="1">
      <c r="A496" s="34"/>
      <c r="B496" s="139"/>
      <c r="C496" s="191" t="s">
        <v>746</v>
      </c>
      <c r="D496" s="191" t="s">
        <v>499</v>
      </c>
      <c r="E496" s="192" t="s">
        <v>747</v>
      </c>
      <c r="F496" s="193" t="s">
        <v>748</v>
      </c>
      <c r="G496" s="194" t="s">
        <v>221</v>
      </c>
      <c r="H496" s="195">
        <v>704.576</v>
      </c>
      <c r="I496" s="196"/>
      <c r="J496" s="197">
        <f>ROUND(I496*H496,2)</f>
        <v>0</v>
      </c>
      <c r="K496" s="193" t="s">
        <v>133</v>
      </c>
      <c r="L496" s="198"/>
      <c r="M496" s="199" t="s">
        <v>1</v>
      </c>
      <c r="N496" s="200" t="s">
        <v>43</v>
      </c>
      <c r="O496" s="60"/>
      <c r="P496" s="149">
        <f>O496*H496</f>
        <v>0</v>
      </c>
      <c r="Q496" s="149">
        <v>0.176</v>
      </c>
      <c r="R496" s="149">
        <f>Q496*H496</f>
        <v>124.005376</v>
      </c>
      <c r="S496" s="149">
        <v>0</v>
      </c>
      <c r="T496" s="150">
        <f>S496*H496</f>
        <v>0</v>
      </c>
      <c r="U496" s="34"/>
      <c r="V496" s="34"/>
      <c r="W496" s="34"/>
      <c r="X496" s="34"/>
      <c r="Y496" s="34"/>
      <c r="Z496" s="34"/>
      <c r="AA496" s="34"/>
      <c r="AB496" s="34"/>
      <c r="AC496" s="34"/>
      <c r="AD496" s="34"/>
      <c r="AE496" s="34"/>
      <c r="AR496" s="151" t="s">
        <v>176</v>
      </c>
      <c r="AT496" s="151" t="s">
        <v>499</v>
      </c>
      <c r="AU496" s="151" t="s">
        <v>88</v>
      </c>
      <c r="AY496" s="19" t="s">
        <v>128</v>
      </c>
      <c r="BE496" s="152">
        <f>IF(N496="základní",J496,0)</f>
        <v>0</v>
      </c>
      <c r="BF496" s="152">
        <f>IF(N496="snížená",J496,0)</f>
        <v>0</v>
      </c>
      <c r="BG496" s="152">
        <f>IF(N496="zákl. přenesená",J496,0)</f>
        <v>0</v>
      </c>
      <c r="BH496" s="152">
        <f>IF(N496="sníž. přenesená",J496,0)</f>
        <v>0</v>
      </c>
      <c r="BI496" s="152">
        <f>IF(N496="nulová",J496,0)</f>
        <v>0</v>
      </c>
      <c r="BJ496" s="19" t="s">
        <v>86</v>
      </c>
      <c r="BK496" s="152">
        <f>ROUND(I496*H496,2)</f>
        <v>0</v>
      </c>
      <c r="BL496" s="19" t="s">
        <v>127</v>
      </c>
      <c r="BM496" s="151" t="s">
        <v>749</v>
      </c>
    </row>
    <row r="497" spans="1:47" s="2" customFormat="1" ht="12">
      <c r="A497" s="34"/>
      <c r="B497" s="35"/>
      <c r="C497" s="34"/>
      <c r="D497" s="153" t="s">
        <v>136</v>
      </c>
      <c r="E497" s="34"/>
      <c r="F497" s="154" t="s">
        <v>748</v>
      </c>
      <c r="G497" s="34"/>
      <c r="H497" s="34"/>
      <c r="I497" s="155"/>
      <c r="J497" s="34"/>
      <c r="K497" s="34"/>
      <c r="L497" s="35"/>
      <c r="M497" s="156"/>
      <c r="N497" s="157"/>
      <c r="O497" s="60"/>
      <c r="P497" s="60"/>
      <c r="Q497" s="60"/>
      <c r="R497" s="60"/>
      <c r="S497" s="60"/>
      <c r="T497" s="61"/>
      <c r="U497" s="34"/>
      <c r="V497" s="34"/>
      <c r="W497" s="34"/>
      <c r="X497" s="34"/>
      <c r="Y497" s="34"/>
      <c r="Z497" s="34"/>
      <c r="AA497" s="34"/>
      <c r="AB497" s="34"/>
      <c r="AC497" s="34"/>
      <c r="AD497" s="34"/>
      <c r="AE497" s="34"/>
      <c r="AT497" s="19" t="s">
        <v>136</v>
      </c>
      <c r="AU497" s="19" t="s">
        <v>88</v>
      </c>
    </row>
    <row r="498" spans="2:51" s="13" customFormat="1" ht="12">
      <c r="B498" s="166"/>
      <c r="D498" s="153" t="s">
        <v>137</v>
      </c>
      <c r="E498" s="167" t="s">
        <v>1</v>
      </c>
      <c r="F498" s="168" t="s">
        <v>750</v>
      </c>
      <c r="H498" s="167" t="s">
        <v>1</v>
      </c>
      <c r="I498" s="169"/>
      <c r="L498" s="166"/>
      <c r="M498" s="170"/>
      <c r="N498" s="171"/>
      <c r="O498" s="171"/>
      <c r="P498" s="171"/>
      <c r="Q498" s="171"/>
      <c r="R498" s="171"/>
      <c r="S498" s="171"/>
      <c r="T498" s="172"/>
      <c r="AT498" s="167" t="s">
        <v>137</v>
      </c>
      <c r="AU498" s="167" t="s">
        <v>88</v>
      </c>
      <c r="AV498" s="13" t="s">
        <v>86</v>
      </c>
      <c r="AW498" s="13" t="s">
        <v>34</v>
      </c>
      <c r="AX498" s="13" t="s">
        <v>78</v>
      </c>
      <c r="AY498" s="167" t="s">
        <v>128</v>
      </c>
    </row>
    <row r="499" spans="2:51" s="12" customFormat="1" ht="12">
      <c r="B499" s="158"/>
      <c r="D499" s="153" t="s">
        <v>137</v>
      </c>
      <c r="E499" s="159" t="s">
        <v>1</v>
      </c>
      <c r="F499" s="160" t="s">
        <v>743</v>
      </c>
      <c r="H499" s="161">
        <v>164.6</v>
      </c>
      <c r="I499" s="162"/>
      <c r="L499" s="158"/>
      <c r="M499" s="163"/>
      <c r="N499" s="164"/>
      <c r="O499" s="164"/>
      <c r="P499" s="164"/>
      <c r="Q499" s="164"/>
      <c r="R499" s="164"/>
      <c r="S499" s="164"/>
      <c r="T499" s="165"/>
      <c r="AT499" s="159" t="s">
        <v>137</v>
      </c>
      <c r="AU499" s="159" t="s">
        <v>88</v>
      </c>
      <c r="AV499" s="12" t="s">
        <v>88</v>
      </c>
      <c r="AW499" s="12" t="s">
        <v>34</v>
      </c>
      <c r="AX499" s="12" t="s">
        <v>78</v>
      </c>
      <c r="AY499" s="159" t="s">
        <v>128</v>
      </c>
    </row>
    <row r="500" spans="2:51" s="12" customFormat="1" ht="12">
      <c r="B500" s="158"/>
      <c r="D500" s="153" t="s">
        <v>137</v>
      </c>
      <c r="E500" s="159" t="s">
        <v>1</v>
      </c>
      <c r="F500" s="160" t="s">
        <v>744</v>
      </c>
      <c r="H500" s="161">
        <v>533.7</v>
      </c>
      <c r="I500" s="162"/>
      <c r="L500" s="158"/>
      <c r="M500" s="163"/>
      <c r="N500" s="164"/>
      <c r="O500" s="164"/>
      <c r="P500" s="164"/>
      <c r="Q500" s="164"/>
      <c r="R500" s="164"/>
      <c r="S500" s="164"/>
      <c r="T500" s="165"/>
      <c r="AT500" s="159" t="s">
        <v>137</v>
      </c>
      <c r="AU500" s="159" t="s">
        <v>88</v>
      </c>
      <c r="AV500" s="12" t="s">
        <v>88</v>
      </c>
      <c r="AW500" s="12" t="s">
        <v>34</v>
      </c>
      <c r="AX500" s="12" t="s">
        <v>78</v>
      </c>
      <c r="AY500" s="159" t="s">
        <v>128</v>
      </c>
    </row>
    <row r="501" spans="2:51" s="12" customFormat="1" ht="12">
      <c r="B501" s="158"/>
      <c r="D501" s="153" t="s">
        <v>137</v>
      </c>
      <c r="E501" s="159" t="s">
        <v>1</v>
      </c>
      <c r="F501" s="160" t="s">
        <v>751</v>
      </c>
      <c r="H501" s="161">
        <v>-0.7</v>
      </c>
      <c r="I501" s="162"/>
      <c r="L501" s="158"/>
      <c r="M501" s="163"/>
      <c r="N501" s="164"/>
      <c r="O501" s="164"/>
      <c r="P501" s="164"/>
      <c r="Q501" s="164"/>
      <c r="R501" s="164"/>
      <c r="S501" s="164"/>
      <c r="T501" s="165"/>
      <c r="AT501" s="159" t="s">
        <v>137</v>
      </c>
      <c r="AU501" s="159" t="s">
        <v>88</v>
      </c>
      <c r="AV501" s="12" t="s">
        <v>88</v>
      </c>
      <c r="AW501" s="12" t="s">
        <v>34</v>
      </c>
      <c r="AX501" s="12" t="s">
        <v>78</v>
      </c>
      <c r="AY501" s="159" t="s">
        <v>128</v>
      </c>
    </row>
    <row r="502" spans="2:51" s="15" customFormat="1" ht="12">
      <c r="B502" s="183"/>
      <c r="D502" s="153" t="s">
        <v>137</v>
      </c>
      <c r="E502" s="184" t="s">
        <v>1</v>
      </c>
      <c r="F502" s="185" t="s">
        <v>235</v>
      </c>
      <c r="H502" s="186">
        <v>697.6</v>
      </c>
      <c r="I502" s="187"/>
      <c r="L502" s="183"/>
      <c r="M502" s="188"/>
      <c r="N502" s="189"/>
      <c r="O502" s="189"/>
      <c r="P502" s="189"/>
      <c r="Q502" s="189"/>
      <c r="R502" s="189"/>
      <c r="S502" s="189"/>
      <c r="T502" s="190"/>
      <c r="AT502" s="184" t="s">
        <v>137</v>
      </c>
      <c r="AU502" s="184" t="s">
        <v>88</v>
      </c>
      <c r="AV502" s="15" t="s">
        <v>127</v>
      </c>
      <c r="AW502" s="15" t="s">
        <v>34</v>
      </c>
      <c r="AX502" s="15" t="s">
        <v>86</v>
      </c>
      <c r="AY502" s="184" t="s">
        <v>128</v>
      </c>
    </row>
    <row r="503" spans="2:51" s="12" customFormat="1" ht="12">
      <c r="B503" s="158"/>
      <c r="D503" s="153" t="s">
        <v>137</v>
      </c>
      <c r="F503" s="160" t="s">
        <v>752</v>
      </c>
      <c r="H503" s="161">
        <v>704.576</v>
      </c>
      <c r="I503" s="162"/>
      <c r="L503" s="158"/>
      <c r="M503" s="163"/>
      <c r="N503" s="164"/>
      <c r="O503" s="164"/>
      <c r="P503" s="164"/>
      <c r="Q503" s="164"/>
      <c r="R503" s="164"/>
      <c r="S503" s="164"/>
      <c r="T503" s="165"/>
      <c r="AT503" s="159" t="s">
        <v>137</v>
      </c>
      <c r="AU503" s="159" t="s">
        <v>88</v>
      </c>
      <c r="AV503" s="12" t="s">
        <v>88</v>
      </c>
      <c r="AW503" s="12" t="s">
        <v>3</v>
      </c>
      <c r="AX503" s="12" t="s">
        <v>86</v>
      </c>
      <c r="AY503" s="159" t="s">
        <v>128</v>
      </c>
    </row>
    <row r="504" spans="1:65" s="2" customFormat="1" ht="16.5" customHeight="1">
      <c r="A504" s="34"/>
      <c r="B504" s="139"/>
      <c r="C504" s="191" t="s">
        <v>753</v>
      </c>
      <c r="D504" s="191" t="s">
        <v>499</v>
      </c>
      <c r="E504" s="192" t="s">
        <v>754</v>
      </c>
      <c r="F504" s="193" t="s">
        <v>755</v>
      </c>
      <c r="G504" s="194" t="s">
        <v>221</v>
      </c>
      <c r="H504" s="195">
        <v>4.429</v>
      </c>
      <c r="I504" s="196"/>
      <c r="J504" s="197">
        <f>ROUND(I504*H504,2)</f>
        <v>0</v>
      </c>
      <c r="K504" s="193" t="s">
        <v>133</v>
      </c>
      <c r="L504" s="198"/>
      <c r="M504" s="199" t="s">
        <v>1</v>
      </c>
      <c r="N504" s="200" t="s">
        <v>43</v>
      </c>
      <c r="O504" s="60"/>
      <c r="P504" s="149">
        <f>O504*H504</f>
        <v>0</v>
      </c>
      <c r="Q504" s="149">
        <v>0.175</v>
      </c>
      <c r="R504" s="149">
        <f>Q504*H504</f>
        <v>0.775075</v>
      </c>
      <c r="S504" s="149">
        <v>0</v>
      </c>
      <c r="T504" s="150">
        <f>S504*H504</f>
        <v>0</v>
      </c>
      <c r="U504" s="34"/>
      <c r="V504" s="34"/>
      <c r="W504" s="34"/>
      <c r="X504" s="34"/>
      <c r="Y504" s="34"/>
      <c r="Z504" s="34"/>
      <c r="AA504" s="34"/>
      <c r="AB504" s="34"/>
      <c r="AC504" s="34"/>
      <c r="AD504" s="34"/>
      <c r="AE504" s="34"/>
      <c r="AR504" s="151" t="s">
        <v>176</v>
      </c>
      <c r="AT504" s="151" t="s">
        <v>499</v>
      </c>
      <c r="AU504" s="151" t="s">
        <v>88</v>
      </c>
      <c r="AY504" s="19" t="s">
        <v>128</v>
      </c>
      <c r="BE504" s="152">
        <f>IF(N504="základní",J504,0)</f>
        <v>0</v>
      </c>
      <c r="BF504" s="152">
        <f>IF(N504="snížená",J504,0)</f>
        <v>0</v>
      </c>
      <c r="BG504" s="152">
        <f>IF(N504="zákl. přenesená",J504,0)</f>
        <v>0</v>
      </c>
      <c r="BH504" s="152">
        <f>IF(N504="sníž. přenesená",J504,0)</f>
        <v>0</v>
      </c>
      <c r="BI504" s="152">
        <f>IF(N504="nulová",J504,0)</f>
        <v>0</v>
      </c>
      <c r="BJ504" s="19" t="s">
        <v>86</v>
      </c>
      <c r="BK504" s="152">
        <f>ROUND(I504*H504,2)</f>
        <v>0</v>
      </c>
      <c r="BL504" s="19" t="s">
        <v>127</v>
      </c>
      <c r="BM504" s="151" t="s">
        <v>756</v>
      </c>
    </row>
    <row r="505" spans="1:47" s="2" customFormat="1" ht="12">
      <c r="A505" s="34"/>
      <c r="B505" s="35"/>
      <c r="C505" s="34"/>
      <c r="D505" s="153" t="s">
        <v>136</v>
      </c>
      <c r="E505" s="34"/>
      <c r="F505" s="154" t="s">
        <v>755</v>
      </c>
      <c r="G505" s="34"/>
      <c r="H505" s="34"/>
      <c r="I505" s="155"/>
      <c r="J505" s="34"/>
      <c r="K505" s="34"/>
      <c r="L505" s="35"/>
      <c r="M505" s="156"/>
      <c r="N505" s="157"/>
      <c r="O505" s="60"/>
      <c r="P505" s="60"/>
      <c r="Q505" s="60"/>
      <c r="R505" s="60"/>
      <c r="S505" s="60"/>
      <c r="T505" s="61"/>
      <c r="U505" s="34"/>
      <c r="V505" s="34"/>
      <c r="W505" s="34"/>
      <c r="X505" s="34"/>
      <c r="Y505" s="34"/>
      <c r="Z505" s="34"/>
      <c r="AA505" s="34"/>
      <c r="AB505" s="34"/>
      <c r="AC505" s="34"/>
      <c r="AD505" s="34"/>
      <c r="AE505" s="34"/>
      <c r="AT505" s="19" t="s">
        <v>136</v>
      </c>
      <c r="AU505" s="19" t="s">
        <v>88</v>
      </c>
    </row>
    <row r="506" spans="2:51" s="13" customFormat="1" ht="12">
      <c r="B506" s="166"/>
      <c r="D506" s="153" t="s">
        <v>137</v>
      </c>
      <c r="E506" s="167" t="s">
        <v>1</v>
      </c>
      <c r="F506" s="168" t="s">
        <v>757</v>
      </c>
      <c r="H506" s="167" t="s">
        <v>1</v>
      </c>
      <c r="I506" s="169"/>
      <c r="L506" s="166"/>
      <c r="M506" s="170"/>
      <c r="N506" s="171"/>
      <c r="O506" s="171"/>
      <c r="P506" s="171"/>
      <c r="Q506" s="171"/>
      <c r="R506" s="171"/>
      <c r="S506" s="171"/>
      <c r="T506" s="172"/>
      <c r="AT506" s="167" t="s">
        <v>137</v>
      </c>
      <c r="AU506" s="167" t="s">
        <v>88</v>
      </c>
      <c r="AV506" s="13" t="s">
        <v>86</v>
      </c>
      <c r="AW506" s="13" t="s">
        <v>34</v>
      </c>
      <c r="AX506" s="13" t="s">
        <v>78</v>
      </c>
      <c r="AY506" s="167" t="s">
        <v>128</v>
      </c>
    </row>
    <row r="507" spans="2:51" s="12" customFormat="1" ht="12">
      <c r="B507" s="158"/>
      <c r="D507" s="153" t="s">
        <v>137</v>
      </c>
      <c r="E507" s="159" t="s">
        <v>1</v>
      </c>
      <c r="F507" s="160" t="s">
        <v>758</v>
      </c>
      <c r="H507" s="161">
        <v>0.7</v>
      </c>
      <c r="I507" s="162"/>
      <c r="L507" s="158"/>
      <c r="M507" s="163"/>
      <c r="N507" s="164"/>
      <c r="O507" s="164"/>
      <c r="P507" s="164"/>
      <c r="Q507" s="164"/>
      <c r="R507" s="164"/>
      <c r="S507" s="164"/>
      <c r="T507" s="165"/>
      <c r="AT507" s="159" t="s">
        <v>137</v>
      </c>
      <c r="AU507" s="159" t="s">
        <v>88</v>
      </c>
      <c r="AV507" s="12" t="s">
        <v>88</v>
      </c>
      <c r="AW507" s="12" t="s">
        <v>34</v>
      </c>
      <c r="AX507" s="12" t="s">
        <v>78</v>
      </c>
      <c r="AY507" s="159" t="s">
        <v>128</v>
      </c>
    </row>
    <row r="508" spans="2:51" s="12" customFormat="1" ht="12">
      <c r="B508" s="158"/>
      <c r="D508" s="153" t="s">
        <v>137</v>
      </c>
      <c r="E508" s="159" t="s">
        <v>1</v>
      </c>
      <c r="F508" s="160" t="s">
        <v>759</v>
      </c>
      <c r="H508" s="161">
        <v>3.6</v>
      </c>
      <c r="I508" s="162"/>
      <c r="L508" s="158"/>
      <c r="M508" s="163"/>
      <c r="N508" s="164"/>
      <c r="O508" s="164"/>
      <c r="P508" s="164"/>
      <c r="Q508" s="164"/>
      <c r="R508" s="164"/>
      <c r="S508" s="164"/>
      <c r="T508" s="165"/>
      <c r="AT508" s="159" t="s">
        <v>137</v>
      </c>
      <c r="AU508" s="159" t="s">
        <v>88</v>
      </c>
      <c r="AV508" s="12" t="s">
        <v>88</v>
      </c>
      <c r="AW508" s="12" t="s">
        <v>34</v>
      </c>
      <c r="AX508" s="12" t="s">
        <v>78</v>
      </c>
      <c r="AY508" s="159" t="s">
        <v>128</v>
      </c>
    </row>
    <row r="509" spans="2:51" s="15" customFormat="1" ht="12">
      <c r="B509" s="183"/>
      <c r="D509" s="153" t="s">
        <v>137</v>
      </c>
      <c r="E509" s="184" t="s">
        <v>1</v>
      </c>
      <c r="F509" s="185" t="s">
        <v>235</v>
      </c>
      <c r="H509" s="186">
        <v>4.3</v>
      </c>
      <c r="I509" s="187"/>
      <c r="L509" s="183"/>
      <c r="M509" s="188"/>
      <c r="N509" s="189"/>
      <c r="O509" s="189"/>
      <c r="P509" s="189"/>
      <c r="Q509" s="189"/>
      <c r="R509" s="189"/>
      <c r="S509" s="189"/>
      <c r="T509" s="190"/>
      <c r="AT509" s="184" t="s">
        <v>137</v>
      </c>
      <c r="AU509" s="184" t="s">
        <v>88</v>
      </c>
      <c r="AV509" s="15" t="s">
        <v>127</v>
      </c>
      <c r="AW509" s="15" t="s">
        <v>34</v>
      </c>
      <c r="AX509" s="15" t="s">
        <v>86</v>
      </c>
      <c r="AY509" s="184" t="s">
        <v>128</v>
      </c>
    </row>
    <row r="510" spans="2:51" s="12" customFormat="1" ht="12">
      <c r="B510" s="158"/>
      <c r="D510" s="153" t="s">
        <v>137</v>
      </c>
      <c r="F510" s="160" t="s">
        <v>760</v>
      </c>
      <c r="H510" s="161">
        <v>4.429</v>
      </c>
      <c r="I510" s="162"/>
      <c r="L510" s="158"/>
      <c r="M510" s="163"/>
      <c r="N510" s="164"/>
      <c r="O510" s="164"/>
      <c r="P510" s="164"/>
      <c r="Q510" s="164"/>
      <c r="R510" s="164"/>
      <c r="S510" s="164"/>
      <c r="T510" s="165"/>
      <c r="AT510" s="159" t="s">
        <v>137</v>
      </c>
      <c r="AU510" s="159" t="s">
        <v>88</v>
      </c>
      <c r="AV510" s="12" t="s">
        <v>88</v>
      </c>
      <c r="AW510" s="12" t="s">
        <v>3</v>
      </c>
      <c r="AX510" s="12" t="s">
        <v>86</v>
      </c>
      <c r="AY510" s="159" t="s">
        <v>128</v>
      </c>
    </row>
    <row r="511" spans="1:65" s="2" customFormat="1" ht="16.5" customHeight="1">
      <c r="A511" s="34"/>
      <c r="B511" s="139"/>
      <c r="C511" s="140" t="s">
        <v>761</v>
      </c>
      <c r="D511" s="140" t="s">
        <v>129</v>
      </c>
      <c r="E511" s="141" t="s">
        <v>762</v>
      </c>
      <c r="F511" s="142" t="s">
        <v>763</v>
      </c>
      <c r="G511" s="143" t="s">
        <v>221</v>
      </c>
      <c r="H511" s="144">
        <v>476.8</v>
      </c>
      <c r="I511" s="145"/>
      <c r="J511" s="146">
        <f>ROUND(I511*H511,2)</f>
        <v>0</v>
      </c>
      <c r="K511" s="142" t="s">
        <v>133</v>
      </c>
      <c r="L511" s="35"/>
      <c r="M511" s="147" t="s">
        <v>1</v>
      </c>
      <c r="N511" s="148" t="s">
        <v>43</v>
      </c>
      <c r="O511" s="60"/>
      <c r="P511" s="149">
        <f>O511*H511</f>
        <v>0</v>
      </c>
      <c r="Q511" s="149">
        <v>0.08003</v>
      </c>
      <c r="R511" s="149">
        <f>Q511*H511</f>
        <v>38.158304</v>
      </c>
      <c r="S511" s="149">
        <v>0</v>
      </c>
      <c r="T511" s="150">
        <f>S511*H511</f>
        <v>0</v>
      </c>
      <c r="U511" s="34"/>
      <c r="V511" s="34"/>
      <c r="W511" s="34"/>
      <c r="X511" s="34"/>
      <c r="Y511" s="34"/>
      <c r="Z511" s="34"/>
      <c r="AA511" s="34"/>
      <c r="AB511" s="34"/>
      <c r="AC511" s="34"/>
      <c r="AD511" s="34"/>
      <c r="AE511" s="34"/>
      <c r="AR511" s="151" t="s">
        <v>127</v>
      </c>
      <c r="AT511" s="151" t="s">
        <v>129</v>
      </c>
      <c r="AU511" s="151" t="s">
        <v>88</v>
      </c>
      <c r="AY511" s="19" t="s">
        <v>128</v>
      </c>
      <c r="BE511" s="152">
        <f>IF(N511="základní",J511,0)</f>
        <v>0</v>
      </c>
      <c r="BF511" s="152">
        <f>IF(N511="snížená",J511,0)</f>
        <v>0</v>
      </c>
      <c r="BG511" s="152">
        <f>IF(N511="zákl. přenesená",J511,0)</f>
        <v>0</v>
      </c>
      <c r="BH511" s="152">
        <f>IF(N511="sníž. přenesená",J511,0)</f>
        <v>0</v>
      </c>
      <c r="BI511" s="152">
        <f>IF(N511="nulová",J511,0)</f>
        <v>0</v>
      </c>
      <c r="BJ511" s="19" t="s">
        <v>86</v>
      </c>
      <c r="BK511" s="152">
        <f>ROUND(I511*H511,2)</f>
        <v>0</v>
      </c>
      <c r="BL511" s="19" t="s">
        <v>127</v>
      </c>
      <c r="BM511" s="151" t="s">
        <v>764</v>
      </c>
    </row>
    <row r="512" spans="1:47" s="2" customFormat="1" ht="18">
      <c r="A512" s="34"/>
      <c r="B512" s="35"/>
      <c r="C512" s="34"/>
      <c r="D512" s="153" t="s">
        <v>136</v>
      </c>
      <c r="E512" s="34"/>
      <c r="F512" s="154" t="s">
        <v>765</v>
      </c>
      <c r="G512" s="34"/>
      <c r="H512" s="34"/>
      <c r="I512" s="155"/>
      <c r="J512" s="34"/>
      <c r="K512" s="34"/>
      <c r="L512" s="35"/>
      <c r="M512" s="156"/>
      <c r="N512" s="157"/>
      <c r="O512" s="60"/>
      <c r="P512" s="60"/>
      <c r="Q512" s="60"/>
      <c r="R512" s="60"/>
      <c r="S512" s="60"/>
      <c r="T512" s="61"/>
      <c r="U512" s="34"/>
      <c r="V512" s="34"/>
      <c r="W512" s="34"/>
      <c r="X512" s="34"/>
      <c r="Y512" s="34"/>
      <c r="Z512" s="34"/>
      <c r="AA512" s="34"/>
      <c r="AB512" s="34"/>
      <c r="AC512" s="34"/>
      <c r="AD512" s="34"/>
      <c r="AE512" s="34"/>
      <c r="AT512" s="19" t="s">
        <v>136</v>
      </c>
      <c r="AU512" s="19" t="s">
        <v>88</v>
      </c>
    </row>
    <row r="513" spans="2:51" s="12" customFormat="1" ht="12">
      <c r="B513" s="158"/>
      <c r="D513" s="153" t="s">
        <v>137</v>
      </c>
      <c r="E513" s="159" t="s">
        <v>1</v>
      </c>
      <c r="F513" s="160" t="s">
        <v>766</v>
      </c>
      <c r="H513" s="161">
        <v>476.8</v>
      </c>
      <c r="I513" s="162"/>
      <c r="L513" s="158"/>
      <c r="M513" s="163"/>
      <c r="N513" s="164"/>
      <c r="O513" s="164"/>
      <c r="P513" s="164"/>
      <c r="Q513" s="164"/>
      <c r="R513" s="164"/>
      <c r="S513" s="164"/>
      <c r="T513" s="165"/>
      <c r="AT513" s="159" t="s">
        <v>137</v>
      </c>
      <c r="AU513" s="159" t="s">
        <v>88</v>
      </c>
      <c r="AV513" s="12" t="s">
        <v>88</v>
      </c>
      <c r="AW513" s="12" t="s">
        <v>34</v>
      </c>
      <c r="AX513" s="12" t="s">
        <v>86</v>
      </c>
      <c r="AY513" s="159" t="s">
        <v>128</v>
      </c>
    </row>
    <row r="514" spans="1:65" s="2" customFormat="1" ht="16.5" customHeight="1">
      <c r="A514" s="34"/>
      <c r="B514" s="139"/>
      <c r="C514" s="191" t="s">
        <v>767</v>
      </c>
      <c r="D514" s="191" t="s">
        <v>499</v>
      </c>
      <c r="E514" s="192" t="s">
        <v>768</v>
      </c>
      <c r="F514" s="193" t="s">
        <v>769</v>
      </c>
      <c r="G514" s="194" t="s">
        <v>221</v>
      </c>
      <c r="H514" s="195">
        <v>428.139</v>
      </c>
      <c r="I514" s="196"/>
      <c r="J514" s="197">
        <f>ROUND(I514*H514,2)</f>
        <v>0</v>
      </c>
      <c r="K514" s="193" t="s">
        <v>1</v>
      </c>
      <c r="L514" s="198"/>
      <c r="M514" s="199" t="s">
        <v>1</v>
      </c>
      <c r="N514" s="200" t="s">
        <v>43</v>
      </c>
      <c r="O514" s="60"/>
      <c r="P514" s="149">
        <f>O514*H514</f>
        <v>0</v>
      </c>
      <c r="Q514" s="149">
        <v>0.1363</v>
      </c>
      <c r="R514" s="149">
        <f>Q514*H514</f>
        <v>58.3553457</v>
      </c>
      <c r="S514" s="149">
        <v>0</v>
      </c>
      <c r="T514" s="150">
        <f>S514*H514</f>
        <v>0</v>
      </c>
      <c r="U514" s="34"/>
      <c r="V514" s="34"/>
      <c r="W514" s="34"/>
      <c r="X514" s="34"/>
      <c r="Y514" s="34"/>
      <c r="Z514" s="34"/>
      <c r="AA514" s="34"/>
      <c r="AB514" s="34"/>
      <c r="AC514" s="34"/>
      <c r="AD514" s="34"/>
      <c r="AE514" s="34"/>
      <c r="AR514" s="151" t="s">
        <v>176</v>
      </c>
      <c r="AT514" s="151" t="s">
        <v>499</v>
      </c>
      <c r="AU514" s="151" t="s">
        <v>88</v>
      </c>
      <c r="AY514" s="19" t="s">
        <v>128</v>
      </c>
      <c r="BE514" s="152">
        <f>IF(N514="základní",J514,0)</f>
        <v>0</v>
      </c>
      <c r="BF514" s="152">
        <f>IF(N514="snížená",J514,0)</f>
        <v>0</v>
      </c>
      <c r="BG514" s="152">
        <f>IF(N514="zákl. přenesená",J514,0)</f>
        <v>0</v>
      </c>
      <c r="BH514" s="152">
        <f>IF(N514="sníž. přenesená",J514,0)</f>
        <v>0</v>
      </c>
      <c r="BI514" s="152">
        <f>IF(N514="nulová",J514,0)</f>
        <v>0</v>
      </c>
      <c r="BJ514" s="19" t="s">
        <v>86</v>
      </c>
      <c r="BK514" s="152">
        <f>ROUND(I514*H514,2)</f>
        <v>0</v>
      </c>
      <c r="BL514" s="19" t="s">
        <v>127</v>
      </c>
      <c r="BM514" s="151" t="s">
        <v>770</v>
      </c>
    </row>
    <row r="515" spans="1:47" s="2" customFormat="1" ht="12">
      <c r="A515" s="34"/>
      <c r="B515" s="35"/>
      <c r="C515" s="34"/>
      <c r="D515" s="153" t="s">
        <v>136</v>
      </c>
      <c r="E515" s="34"/>
      <c r="F515" s="154" t="s">
        <v>769</v>
      </c>
      <c r="G515" s="34"/>
      <c r="H515" s="34"/>
      <c r="I515" s="155"/>
      <c r="J515" s="34"/>
      <c r="K515" s="34"/>
      <c r="L515" s="35"/>
      <c r="M515" s="156"/>
      <c r="N515" s="157"/>
      <c r="O515" s="60"/>
      <c r="P515" s="60"/>
      <c r="Q515" s="60"/>
      <c r="R515" s="60"/>
      <c r="S515" s="60"/>
      <c r="T515" s="61"/>
      <c r="U515" s="34"/>
      <c r="V515" s="34"/>
      <c r="W515" s="34"/>
      <c r="X515" s="34"/>
      <c r="Y515" s="34"/>
      <c r="Z515" s="34"/>
      <c r="AA515" s="34"/>
      <c r="AB515" s="34"/>
      <c r="AC515" s="34"/>
      <c r="AD515" s="34"/>
      <c r="AE515" s="34"/>
      <c r="AT515" s="19" t="s">
        <v>136</v>
      </c>
      <c r="AU515" s="19" t="s">
        <v>88</v>
      </c>
    </row>
    <row r="516" spans="2:51" s="12" customFormat="1" ht="12">
      <c r="B516" s="158"/>
      <c r="D516" s="153" t="s">
        <v>137</v>
      </c>
      <c r="E516" s="159" t="s">
        <v>1</v>
      </c>
      <c r="F516" s="160" t="s">
        <v>771</v>
      </c>
      <c r="H516" s="161">
        <v>430.2</v>
      </c>
      <c r="I516" s="162"/>
      <c r="L516" s="158"/>
      <c r="M516" s="163"/>
      <c r="N516" s="164"/>
      <c r="O516" s="164"/>
      <c r="P516" s="164"/>
      <c r="Q516" s="164"/>
      <c r="R516" s="164"/>
      <c r="S516" s="164"/>
      <c r="T516" s="165"/>
      <c r="AT516" s="159" t="s">
        <v>137</v>
      </c>
      <c r="AU516" s="159" t="s">
        <v>88</v>
      </c>
      <c r="AV516" s="12" t="s">
        <v>88</v>
      </c>
      <c r="AW516" s="12" t="s">
        <v>34</v>
      </c>
      <c r="AX516" s="12" t="s">
        <v>78</v>
      </c>
      <c r="AY516" s="159" t="s">
        <v>128</v>
      </c>
    </row>
    <row r="517" spans="2:51" s="12" customFormat="1" ht="12">
      <c r="B517" s="158"/>
      <c r="D517" s="153" t="s">
        <v>137</v>
      </c>
      <c r="E517" s="159" t="s">
        <v>1</v>
      </c>
      <c r="F517" s="160" t="s">
        <v>772</v>
      </c>
      <c r="H517" s="161">
        <v>-6.3</v>
      </c>
      <c r="I517" s="162"/>
      <c r="L517" s="158"/>
      <c r="M517" s="163"/>
      <c r="N517" s="164"/>
      <c r="O517" s="164"/>
      <c r="P517" s="164"/>
      <c r="Q517" s="164"/>
      <c r="R517" s="164"/>
      <c r="S517" s="164"/>
      <c r="T517" s="165"/>
      <c r="AT517" s="159" t="s">
        <v>137</v>
      </c>
      <c r="AU517" s="159" t="s">
        <v>88</v>
      </c>
      <c r="AV517" s="12" t="s">
        <v>88</v>
      </c>
      <c r="AW517" s="12" t="s">
        <v>34</v>
      </c>
      <c r="AX517" s="12" t="s">
        <v>78</v>
      </c>
      <c r="AY517" s="159" t="s">
        <v>128</v>
      </c>
    </row>
    <row r="518" spans="2:51" s="13" customFormat="1" ht="12">
      <c r="B518" s="166"/>
      <c r="D518" s="153" t="s">
        <v>137</v>
      </c>
      <c r="E518" s="167" t="s">
        <v>1</v>
      </c>
      <c r="F518" s="168" t="s">
        <v>773</v>
      </c>
      <c r="H518" s="167" t="s">
        <v>1</v>
      </c>
      <c r="I518" s="169"/>
      <c r="L518" s="166"/>
      <c r="M518" s="170"/>
      <c r="N518" s="171"/>
      <c r="O518" s="171"/>
      <c r="P518" s="171"/>
      <c r="Q518" s="171"/>
      <c r="R518" s="171"/>
      <c r="S518" s="171"/>
      <c r="T518" s="172"/>
      <c r="AT518" s="167" t="s">
        <v>137</v>
      </c>
      <c r="AU518" s="167" t="s">
        <v>88</v>
      </c>
      <c r="AV518" s="13" t="s">
        <v>86</v>
      </c>
      <c r="AW518" s="13" t="s">
        <v>34</v>
      </c>
      <c r="AX518" s="13" t="s">
        <v>78</v>
      </c>
      <c r="AY518" s="167" t="s">
        <v>128</v>
      </c>
    </row>
    <row r="519" spans="2:51" s="15" customFormat="1" ht="12">
      <c r="B519" s="183"/>
      <c r="D519" s="153" t="s">
        <v>137</v>
      </c>
      <c r="E519" s="184" t="s">
        <v>1</v>
      </c>
      <c r="F519" s="185" t="s">
        <v>235</v>
      </c>
      <c r="H519" s="186">
        <v>423.9</v>
      </c>
      <c r="I519" s="187"/>
      <c r="L519" s="183"/>
      <c r="M519" s="188"/>
      <c r="N519" s="189"/>
      <c r="O519" s="189"/>
      <c r="P519" s="189"/>
      <c r="Q519" s="189"/>
      <c r="R519" s="189"/>
      <c r="S519" s="189"/>
      <c r="T519" s="190"/>
      <c r="AT519" s="184" t="s">
        <v>137</v>
      </c>
      <c r="AU519" s="184" t="s">
        <v>88</v>
      </c>
      <c r="AV519" s="15" t="s">
        <v>127</v>
      </c>
      <c r="AW519" s="15" t="s">
        <v>34</v>
      </c>
      <c r="AX519" s="15" t="s">
        <v>86</v>
      </c>
      <c r="AY519" s="184" t="s">
        <v>128</v>
      </c>
    </row>
    <row r="520" spans="2:51" s="12" customFormat="1" ht="12">
      <c r="B520" s="158"/>
      <c r="D520" s="153" t="s">
        <v>137</v>
      </c>
      <c r="F520" s="160" t="s">
        <v>774</v>
      </c>
      <c r="H520" s="161">
        <v>428.139</v>
      </c>
      <c r="I520" s="162"/>
      <c r="L520" s="158"/>
      <c r="M520" s="163"/>
      <c r="N520" s="164"/>
      <c r="O520" s="164"/>
      <c r="P520" s="164"/>
      <c r="Q520" s="164"/>
      <c r="R520" s="164"/>
      <c r="S520" s="164"/>
      <c r="T520" s="165"/>
      <c r="AT520" s="159" t="s">
        <v>137</v>
      </c>
      <c r="AU520" s="159" t="s">
        <v>88</v>
      </c>
      <c r="AV520" s="12" t="s">
        <v>88</v>
      </c>
      <c r="AW520" s="12" t="s">
        <v>3</v>
      </c>
      <c r="AX520" s="12" t="s">
        <v>86</v>
      </c>
      <c r="AY520" s="159" t="s">
        <v>128</v>
      </c>
    </row>
    <row r="521" spans="1:65" s="2" customFormat="1" ht="16.5" customHeight="1">
      <c r="A521" s="34"/>
      <c r="B521" s="139"/>
      <c r="C521" s="191" t="s">
        <v>775</v>
      </c>
      <c r="D521" s="191" t="s">
        <v>499</v>
      </c>
      <c r="E521" s="192" t="s">
        <v>776</v>
      </c>
      <c r="F521" s="193" t="s">
        <v>777</v>
      </c>
      <c r="G521" s="194" t="s">
        <v>221</v>
      </c>
      <c r="H521" s="195">
        <v>47.998</v>
      </c>
      <c r="I521" s="196"/>
      <c r="J521" s="197">
        <f>ROUND(I521*H521,2)</f>
        <v>0</v>
      </c>
      <c r="K521" s="193" t="s">
        <v>1</v>
      </c>
      <c r="L521" s="198"/>
      <c r="M521" s="199" t="s">
        <v>1</v>
      </c>
      <c r="N521" s="200" t="s">
        <v>43</v>
      </c>
      <c r="O521" s="60"/>
      <c r="P521" s="149">
        <f>O521*H521</f>
        <v>0</v>
      </c>
      <c r="Q521" s="149">
        <v>0.1363</v>
      </c>
      <c r="R521" s="149">
        <f>Q521*H521</f>
        <v>6.5421274</v>
      </c>
      <c r="S521" s="149">
        <v>0</v>
      </c>
      <c r="T521" s="150">
        <f>S521*H521</f>
        <v>0</v>
      </c>
      <c r="U521" s="34"/>
      <c r="V521" s="34"/>
      <c r="W521" s="34"/>
      <c r="X521" s="34"/>
      <c r="Y521" s="34"/>
      <c r="Z521" s="34"/>
      <c r="AA521" s="34"/>
      <c r="AB521" s="34"/>
      <c r="AC521" s="34"/>
      <c r="AD521" s="34"/>
      <c r="AE521" s="34"/>
      <c r="AR521" s="151" t="s">
        <v>176</v>
      </c>
      <c r="AT521" s="151" t="s">
        <v>499</v>
      </c>
      <c r="AU521" s="151" t="s">
        <v>88</v>
      </c>
      <c r="AY521" s="19" t="s">
        <v>128</v>
      </c>
      <c r="BE521" s="152">
        <f>IF(N521="základní",J521,0)</f>
        <v>0</v>
      </c>
      <c r="BF521" s="152">
        <f>IF(N521="snížená",J521,0)</f>
        <v>0</v>
      </c>
      <c r="BG521" s="152">
        <f>IF(N521="zákl. přenesená",J521,0)</f>
        <v>0</v>
      </c>
      <c r="BH521" s="152">
        <f>IF(N521="sníž. přenesená",J521,0)</f>
        <v>0</v>
      </c>
      <c r="BI521" s="152">
        <f>IF(N521="nulová",J521,0)</f>
        <v>0</v>
      </c>
      <c r="BJ521" s="19" t="s">
        <v>86</v>
      </c>
      <c r="BK521" s="152">
        <f>ROUND(I521*H521,2)</f>
        <v>0</v>
      </c>
      <c r="BL521" s="19" t="s">
        <v>127</v>
      </c>
      <c r="BM521" s="151" t="s">
        <v>778</v>
      </c>
    </row>
    <row r="522" spans="1:47" s="2" customFormat="1" ht="12">
      <c r="A522" s="34"/>
      <c r="B522" s="35"/>
      <c r="C522" s="34"/>
      <c r="D522" s="153" t="s">
        <v>136</v>
      </c>
      <c r="E522" s="34"/>
      <c r="F522" s="154" t="s">
        <v>777</v>
      </c>
      <c r="G522" s="34"/>
      <c r="H522" s="34"/>
      <c r="I522" s="155"/>
      <c r="J522" s="34"/>
      <c r="K522" s="34"/>
      <c r="L522" s="35"/>
      <c r="M522" s="156"/>
      <c r="N522" s="157"/>
      <c r="O522" s="60"/>
      <c r="P522" s="60"/>
      <c r="Q522" s="60"/>
      <c r="R522" s="60"/>
      <c r="S522" s="60"/>
      <c r="T522" s="61"/>
      <c r="U522" s="34"/>
      <c r="V522" s="34"/>
      <c r="W522" s="34"/>
      <c r="X522" s="34"/>
      <c r="Y522" s="34"/>
      <c r="Z522" s="34"/>
      <c r="AA522" s="34"/>
      <c r="AB522" s="34"/>
      <c r="AC522" s="34"/>
      <c r="AD522" s="34"/>
      <c r="AE522" s="34"/>
      <c r="AT522" s="19" t="s">
        <v>136</v>
      </c>
      <c r="AU522" s="19" t="s">
        <v>88</v>
      </c>
    </row>
    <row r="523" spans="2:51" s="12" customFormat="1" ht="12">
      <c r="B523" s="158"/>
      <c r="D523" s="153" t="s">
        <v>137</v>
      </c>
      <c r="E523" s="159" t="s">
        <v>1</v>
      </c>
      <c r="F523" s="160" t="s">
        <v>779</v>
      </c>
      <c r="H523" s="161">
        <v>46.6</v>
      </c>
      <c r="I523" s="162"/>
      <c r="L523" s="158"/>
      <c r="M523" s="163"/>
      <c r="N523" s="164"/>
      <c r="O523" s="164"/>
      <c r="P523" s="164"/>
      <c r="Q523" s="164"/>
      <c r="R523" s="164"/>
      <c r="S523" s="164"/>
      <c r="T523" s="165"/>
      <c r="AT523" s="159" t="s">
        <v>137</v>
      </c>
      <c r="AU523" s="159" t="s">
        <v>88</v>
      </c>
      <c r="AV523" s="12" t="s">
        <v>88</v>
      </c>
      <c r="AW523" s="12" t="s">
        <v>34</v>
      </c>
      <c r="AX523" s="12" t="s">
        <v>86</v>
      </c>
      <c r="AY523" s="159" t="s">
        <v>128</v>
      </c>
    </row>
    <row r="524" spans="2:51" s="13" customFormat="1" ht="12">
      <c r="B524" s="166"/>
      <c r="D524" s="153" t="s">
        <v>137</v>
      </c>
      <c r="E524" s="167" t="s">
        <v>1</v>
      </c>
      <c r="F524" s="168" t="s">
        <v>780</v>
      </c>
      <c r="H524" s="167" t="s">
        <v>1</v>
      </c>
      <c r="I524" s="169"/>
      <c r="L524" s="166"/>
      <c r="M524" s="170"/>
      <c r="N524" s="171"/>
      <c r="O524" s="171"/>
      <c r="P524" s="171"/>
      <c r="Q524" s="171"/>
      <c r="R524" s="171"/>
      <c r="S524" s="171"/>
      <c r="T524" s="172"/>
      <c r="AT524" s="167" t="s">
        <v>137</v>
      </c>
      <c r="AU524" s="167" t="s">
        <v>88</v>
      </c>
      <c r="AV524" s="13" t="s">
        <v>86</v>
      </c>
      <c r="AW524" s="13" t="s">
        <v>34</v>
      </c>
      <c r="AX524" s="13" t="s">
        <v>78</v>
      </c>
      <c r="AY524" s="167" t="s">
        <v>128</v>
      </c>
    </row>
    <row r="525" spans="2:51" s="12" customFormat="1" ht="12">
      <c r="B525" s="158"/>
      <c r="D525" s="153" t="s">
        <v>137</v>
      </c>
      <c r="F525" s="160" t="s">
        <v>781</v>
      </c>
      <c r="H525" s="161">
        <v>47.998</v>
      </c>
      <c r="I525" s="162"/>
      <c r="L525" s="158"/>
      <c r="M525" s="163"/>
      <c r="N525" s="164"/>
      <c r="O525" s="164"/>
      <c r="P525" s="164"/>
      <c r="Q525" s="164"/>
      <c r="R525" s="164"/>
      <c r="S525" s="164"/>
      <c r="T525" s="165"/>
      <c r="AT525" s="159" t="s">
        <v>137</v>
      </c>
      <c r="AU525" s="159" t="s">
        <v>88</v>
      </c>
      <c r="AV525" s="12" t="s">
        <v>88</v>
      </c>
      <c r="AW525" s="12" t="s">
        <v>3</v>
      </c>
      <c r="AX525" s="12" t="s">
        <v>86</v>
      </c>
      <c r="AY525" s="159" t="s">
        <v>128</v>
      </c>
    </row>
    <row r="526" spans="1:65" s="2" customFormat="1" ht="16.5" customHeight="1">
      <c r="A526" s="34"/>
      <c r="B526" s="139"/>
      <c r="C526" s="191" t="s">
        <v>782</v>
      </c>
      <c r="D526" s="191" t="s">
        <v>499</v>
      </c>
      <c r="E526" s="192" t="s">
        <v>783</v>
      </c>
      <c r="F526" s="193" t="s">
        <v>784</v>
      </c>
      <c r="G526" s="194" t="s">
        <v>221</v>
      </c>
      <c r="H526" s="195">
        <v>6.489</v>
      </c>
      <c r="I526" s="196"/>
      <c r="J526" s="197">
        <f>ROUND(I526*H526,2)</f>
        <v>0</v>
      </c>
      <c r="K526" s="193" t="s">
        <v>133</v>
      </c>
      <c r="L526" s="198"/>
      <c r="M526" s="199" t="s">
        <v>1</v>
      </c>
      <c r="N526" s="200" t="s">
        <v>43</v>
      </c>
      <c r="O526" s="60"/>
      <c r="P526" s="149">
        <f>O526*H526</f>
        <v>0</v>
      </c>
      <c r="Q526" s="149">
        <v>0.176</v>
      </c>
      <c r="R526" s="149">
        <f>Q526*H526</f>
        <v>1.142064</v>
      </c>
      <c r="S526" s="149">
        <v>0</v>
      </c>
      <c r="T526" s="150">
        <f>S526*H526</f>
        <v>0</v>
      </c>
      <c r="U526" s="34"/>
      <c r="V526" s="34"/>
      <c r="W526" s="34"/>
      <c r="X526" s="34"/>
      <c r="Y526" s="34"/>
      <c r="Z526" s="34"/>
      <c r="AA526" s="34"/>
      <c r="AB526" s="34"/>
      <c r="AC526" s="34"/>
      <c r="AD526" s="34"/>
      <c r="AE526" s="34"/>
      <c r="AR526" s="151" t="s">
        <v>176</v>
      </c>
      <c r="AT526" s="151" t="s">
        <v>499</v>
      </c>
      <c r="AU526" s="151" t="s">
        <v>88</v>
      </c>
      <c r="AY526" s="19" t="s">
        <v>128</v>
      </c>
      <c r="BE526" s="152">
        <f>IF(N526="základní",J526,0)</f>
        <v>0</v>
      </c>
      <c r="BF526" s="152">
        <f>IF(N526="snížená",J526,0)</f>
        <v>0</v>
      </c>
      <c r="BG526" s="152">
        <f>IF(N526="zákl. přenesená",J526,0)</f>
        <v>0</v>
      </c>
      <c r="BH526" s="152">
        <f>IF(N526="sníž. přenesená",J526,0)</f>
        <v>0</v>
      </c>
      <c r="BI526" s="152">
        <f>IF(N526="nulová",J526,0)</f>
        <v>0</v>
      </c>
      <c r="BJ526" s="19" t="s">
        <v>86</v>
      </c>
      <c r="BK526" s="152">
        <f>ROUND(I526*H526,2)</f>
        <v>0</v>
      </c>
      <c r="BL526" s="19" t="s">
        <v>127</v>
      </c>
      <c r="BM526" s="151" t="s">
        <v>785</v>
      </c>
    </row>
    <row r="527" spans="1:47" s="2" customFormat="1" ht="12">
      <c r="A527" s="34"/>
      <c r="B527" s="35"/>
      <c r="C527" s="34"/>
      <c r="D527" s="153" t="s">
        <v>136</v>
      </c>
      <c r="E527" s="34"/>
      <c r="F527" s="154" t="s">
        <v>784</v>
      </c>
      <c r="G527" s="34"/>
      <c r="H527" s="34"/>
      <c r="I527" s="155"/>
      <c r="J527" s="34"/>
      <c r="K527" s="34"/>
      <c r="L527" s="35"/>
      <c r="M527" s="156"/>
      <c r="N527" s="157"/>
      <c r="O527" s="60"/>
      <c r="P527" s="60"/>
      <c r="Q527" s="60"/>
      <c r="R527" s="60"/>
      <c r="S527" s="60"/>
      <c r="T527" s="61"/>
      <c r="U527" s="34"/>
      <c r="V527" s="34"/>
      <c r="W527" s="34"/>
      <c r="X527" s="34"/>
      <c r="Y527" s="34"/>
      <c r="Z527" s="34"/>
      <c r="AA527" s="34"/>
      <c r="AB527" s="34"/>
      <c r="AC527" s="34"/>
      <c r="AD527" s="34"/>
      <c r="AE527" s="34"/>
      <c r="AT527" s="19" t="s">
        <v>136</v>
      </c>
      <c r="AU527" s="19" t="s">
        <v>88</v>
      </c>
    </row>
    <row r="528" spans="2:51" s="13" customFormat="1" ht="12">
      <c r="B528" s="166"/>
      <c r="D528" s="153" t="s">
        <v>137</v>
      </c>
      <c r="E528" s="167" t="s">
        <v>1</v>
      </c>
      <c r="F528" s="168" t="s">
        <v>757</v>
      </c>
      <c r="H528" s="167" t="s">
        <v>1</v>
      </c>
      <c r="I528" s="169"/>
      <c r="L528" s="166"/>
      <c r="M528" s="170"/>
      <c r="N528" s="171"/>
      <c r="O528" s="171"/>
      <c r="P528" s="171"/>
      <c r="Q528" s="171"/>
      <c r="R528" s="171"/>
      <c r="S528" s="171"/>
      <c r="T528" s="172"/>
      <c r="AT528" s="167" t="s">
        <v>137</v>
      </c>
      <c r="AU528" s="167" t="s">
        <v>88</v>
      </c>
      <c r="AV528" s="13" t="s">
        <v>86</v>
      </c>
      <c r="AW528" s="13" t="s">
        <v>34</v>
      </c>
      <c r="AX528" s="13" t="s">
        <v>78</v>
      </c>
      <c r="AY528" s="167" t="s">
        <v>128</v>
      </c>
    </row>
    <row r="529" spans="2:51" s="12" customFormat="1" ht="12">
      <c r="B529" s="158"/>
      <c r="D529" s="153" t="s">
        <v>137</v>
      </c>
      <c r="E529" s="159" t="s">
        <v>1</v>
      </c>
      <c r="F529" s="160" t="s">
        <v>786</v>
      </c>
      <c r="H529" s="161">
        <v>6.3</v>
      </c>
      <c r="I529" s="162"/>
      <c r="L529" s="158"/>
      <c r="M529" s="163"/>
      <c r="N529" s="164"/>
      <c r="O529" s="164"/>
      <c r="P529" s="164"/>
      <c r="Q529" s="164"/>
      <c r="R529" s="164"/>
      <c r="S529" s="164"/>
      <c r="T529" s="165"/>
      <c r="AT529" s="159" t="s">
        <v>137</v>
      </c>
      <c r="AU529" s="159" t="s">
        <v>88</v>
      </c>
      <c r="AV529" s="12" t="s">
        <v>88</v>
      </c>
      <c r="AW529" s="12" t="s">
        <v>34</v>
      </c>
      <c r="AX529" s="12" t="s">
        <v>86</v>
      </c>
      <c r="AY529" s="159" t="s">
        <v>128</v>
      </c>
    </row>
    <row r="530" spans="2:51" s="12" customFormat="1" ht="12">
      <c r="B530" s="158"/>
      <c r="D530" s="153" t="s">
        <v>137</v>
      </c>
      <c r="F530" s="160" t="s">
        <v>787</v>
      </c>
      <c r="H530" s="161">
        <v>6.489</v>
      </c>
      <c r="I530" s="162"/>
      <c r="L530" s="158"/>
      <c r="M530" s="163"/>
      <c r="N530" s="164"/>
      <c r="O530" s="164"/>
      <c r="P530" s="164"/>
      <c r="Q530" s="164"/>
      <c r="R530" s="164"/>
      <c r="S530" s="164"/>
      <c r="T530" s="165"/>
      <c r="AT530" s="159" t="s">
        <v>137</v>
      </c>
      <c r="AU530" s="159" t="s">
        <v>88</v>
      </c>
      <c r="AV530" s="12" t="s">
        <v>88</v>
      </c>
      <c r="AW530" s="12" t="s">
        <v>3</v>
      </c>
      <c r="AX530" s="12" t="s">
        <v>86</v>
      </c>
      <c r="AY530" s="159" t="s">
        <v>128</v>
      </c>
    </row>
    <row r="531" spans="1:65" s="2" customFormat="1" ht="16.5" customHeight="1">
      <c r="A531" s="34"/>
      <c r="B531" s="139"/>
      <c r="C531" s="191" t="s">
        <v>788</v>
      </c>
      <c r="D531" s="191" t="s">
        <v>499</v>
      </c>
      <c r="E531" s="192" t="s">
        <v>789</v>
      </c>
      <c r="F531" s="193" t="s">
        <v>790</v>
      </c>
      <c r="G531" s="194" t="s">
        <v>481</v>
      </c>
      <c r="H531" s="195">
        <v>20.979</v>
      </c>
      <c r="I531" s="196"/>
      <c r="J531" s="197">
        <f>ROUND(I531*H531,2)</f>
        <v>0</v>
      </c>
      <c r="K531" s="193" t="s">
        <v>228</v>
      </c>
      <c r="L531" s="198"/>
      <c r="M531" s="199" t="s">
        <v>1</v>
      </c>
      <c r="N531" s="200" t="s">
        <v>43</v>
      </c>
      <c r="O531" s="60"/>
      <c r="P531" s="149">
        <f>O531*H531</f>
        <v>0</v>
      </c>
      <c r="Q531" s="149">
        <v>1</v>
      </c>
      <c r="R531" s="149">
        <f>Q531*H531</f>
        <v>20.979</v>
      </c>
      <c r="S531" s="149">
        <v>0</v>
      </c>
      <c r="T531" s="150">
        <f>S531*H531</f>
        <v>0</v>
      </c>
      <c r="U531" s="34"/>
      <c r="V531" s="34"/>
      <c r="W531" s="34"/>
      <c r="X531" s="34"/>
      <c r="Y531" s="34"/>
      <c r="Z531" s="34"/>
      <c r="AA531" s="34"/>
      <c r="AB531" s="34"/>
      <c r="AC531" s="34"/>
      <c r="AD531" s="34"/>
      <c r="AE531" s="34"/>
      <c r="AR531" s="151" t="s">
        <v>176</v>
      </c>
      <c r="AT531" s="151" t="s">
        <v>499</v>
      </c>
      <c r="AU531" s="151" t="s">
        <v>88</v>
      </c>
      <c r="AY531" s="19" t="s">
        <v>128</v>
      </c>
      <c r="BE531" s="152">
        <f>IF(N531="základní",J531,0)</f>
        <v>0</v>
      </c>
      <c r="BF531" s="152">
        <f>IF(N531="snížená",J531,0)</f>
        <v>0</v>
      </c>
      <c r="BG531" s="152">
        <f>IF(N531="zákl. přenesená",J531,0)</f>
        <v>0</v>
      </c>
      <c r="BH531" s="152">
        <f>IF(N531="sníž. přenesená",J531,0)</f>
        <v>0</v>
      </c>
      <c r="BI531" s="152">
        <f>IF(N531="nulová",J531,0)</f>
        <v>0</v>
      </c>
      <c r="BJ531" s="19" t="s">
        <v>86</v>
      </c>
      <c r="BK531" s="152">
        <f>ROUND(I531*H531,2)</f>
        <v>0</v>
      </c>
      <c r="BL531" s="19" t="s">
        <v>127</v>
      </c>
      <c r="BM531" s="151" t="s">
        <v>791</v>
      </c>
    </row>
    <row r="532" spans="1:47" s="2" customFormat="1" ht="12">
      <c r="A532" s="34"/>
      <c r="B532" s="35"/>
      <c r="C532" s="34"/>
      <c r="D532" s="153" t="s">
        <v>136</v>
      </c>
      <c r="E532" s="34"/>
      <c r="F532" s="154" t="s">
        <v>790</v>
      </c>
      <c r="G532" s="34"/>
      <c r="H532" s="34"/>
      <c r="I532" s="155"/>
      <c r="J532" s="34"/>
      <c r="K532" s="34"/>
      <c r="L532" s="35"/>
      <c r="M532" s="156"/>
      <c r="N532" s="157"/>
      <c r="O532" s="60"/>
      <c r="P532" s="60"/>
      <c r="Q532" s="60"/>
      <c r="R532" s="60"/>
      <c r="S532" s="60"/>
      <c r="T532" s="61"/>
      <c r="U532" s="34"/>
      <c r="V532" s="34"/>
      <c r="W532" s="34"/>
      <c r="X532" s="34"/>
      <c r="Y532" s="34"/>
      <c r="Z532" s="34"/>
      <c r="AA532" s="34"/>
      <c r="AB532" s="34"/>
      <c r="AC532" s="34"/>
      <c r="AD532" s="34"/>
      <c r="AE532" s="34"/>
      <c r="AT532" s="19" t="s">
        <v>136</v>
      </c>
      <c r="AU532" s="19" t="s">
        <v>88</v>
      </c>
    </row>
    <row r="533" spans="2:51" s="13" customFormat="1" ht="12">
      <c r="B533" s="166"/>
      <c r="D533" s="153" t="s">
        <v>137</v>
      </c>
      <c r="E533" s="167" t="s">
        <v>1</v>
      </c>
      <c r="F533" s="168" t="s">
        <v>792</v>
      </c>
      <c r="H533" s="167" t="s">
        <v>1</v>
      </c>
      <c r="I533" s="169"/>
      <c r="L533" s="166"/>
      <c r="M533" s="170"/>
      <c r="N533" s="171"/>
      <c r="O533" s="171"/>
      <c r="P533" s="171"/>
      <c r="Q533" s="171"/>
      <c r="R533" s="171"/>
      <c r="S533" s="171"/>
      <c r="T533" s="172"/>
      <c r="AT533" s="167" t="s">
        <v>137</v>
      </c>
      <c r="AU533" s="167" t="s">
        <v>88</v>
      </c>
      <c r="AV533" s="13" t="s">
        <v>86</v>
      </c>
      <c r="AW533" s="13" t="s">
        <v>34</v>
      </c>
      <c r="AX533" s="13" t="s">
        <v>78</v>
      </c>
      <c r="AY533" s="167" t="s">
        <v>128</v>
      </c>
    </row>
    <row r="534" spans="2:51" s="12" customFormat="1" ht="12">
      <c r="B534" s="158"/>
      <c r="D534" s="153" t="s">
        <v>137</v>
      </c>
      <c r="E534" s="159" t="s">
        <v>1</v>
      </c>
      <c r="F534" s="160" t="s">
        <v>793</v>
      </c>
      <c r="H534" s="161">
        <v>20.979</v>
      </c>
      <c r="I534" s="162"/>
      <c r="L534" s="158"/>
      <c r="M534" s="163"/>
      <c r="N534" s="164"/>
      <c r="O534" s="164"/>
      <c r="P534" s="164"/>
      <c r="Q534" s="164"/>
      <c r="R534" s="164"/>
      <c r="S534" s="164"/>
      <c r="T534" s="165"/>
      <c r="AT534" s="159" t="s">
        <v>137</v>
      </c>
      <c r="AU534" s="159" t="s">
        <v>88</v>
      </c>
      <c r="AV534" s="12" t="s">
        <v>88</v>
      </c>
      <c r="AW534" s="12" t="s">
        <v>34</v>
      </c>
      <c r="AX534" s="12" t="s">
        <v>86</v>
      </c>
      <c r="AY534" s="159" t="s">
        <v>128</v>
      </c>
    </row>
    <row r="535" spans="2:63" s="11" customFormat="1" ht="22.9" customHeight="1">
      <c r="B535" s="128"/>
      <c r="D535" s="129" t="s">
        <v>77</v>
      </c>
      <c r="E535" s="180" t="s">
        <v>162</v>
      </c>
      <c r="F535" s="180" t="s">
        <v>794</v>
      </c>
      <c r="I535" s="131"/>
      <c r="J535" s="181">
        <f>BK535</f>
        <v>0</v>
      </c>
      <c r="L535" s="128"/>
      <c r="M535" s="133"/>
      <c r="N535" s="134"/>
      <c r="O535" s="134"/>
      <c r="P535" s="135">
        <f>SUM(P536:P538)</f>
        <v>0</v>
      </c>
      <c r="Q535" s="134"/>
      <c r="R535" s="135">
        <f>SUM(R536:R538)</f>
        <v>13.5938</v>
      </c>
      <c r="S535" s="134"/>
      <c r="T535" s="136">
        <f>SUM(T536:T538)</f>
        <v>0</v>
      </c>
      <c r="AR535" s="129" t="s">
        <v>86</v>
      </c>
      <c r="AT535" s="137" t="s">
        <v>77</v>
      </c>
      <c r="AU535" s="137" t="s">
        <v>86</v>
      </c>
      <c r="AY535" s="129" t="s">
        <v>128</v>
      </c>
      <c r="BK535" s="138">
        <f>SUM(BK536:BK538)</f>
        <v>0</v>
      </c>
    </row>
    <row r="536" spans="1:65" s="2" customFormat="1" ht="16.5" customHeight="1">
      <c r="A536" s="34"/>
      <c r="B536" s="139"/>
      <c r="C536" s="140" t="s">
        <v>795</v>
      </c>
      <c r="D536" s="140" t="s">
        <v>129</v>
      </c>
      <c r="E536" s="141" t="s">
        <v>796</v>
      </c>
      <c r="F536" s="142" t="s">
        <v>797</v>
      </c>
      <c r="G536" s="143" t="s">
        <v>221</v>
      </c>
      <c r="H536" s="144">
        <v>74</v>
      </c>
      <c r="I536" s="145"/>
      <c r="J536" s="146">
        <f>ROUND(I536*H536,2)</f>
        <v>0</v>
      </c>
      <c r="K536" s="142" t="s">
        <v>133</v>
      </c>
      <c r="L536" s="35"/>
      <c r="M536" s="147" t="s">
        <v>1</v>
      </c>
      <c r="N536" s="148" t="s">
        <v>43</v>
      </c>
      <c r="O536" s="60"/>
      <c r="P536" s="149">
        <f>O536*H536</f>
        <v>0</v>
      </c>
      <c r="Q536" s="149">
        <v>0.1837</v>
      </c>
      <c r="R536" s="149">
        <f>Q536*H536</f>
        <v>13.5938</v>
      </c>
      <c r="S536" s="149">
        <v>0</v>
      </c>
      <c r="T536" s="150">
        <f>S536*H536</f>
        <v>0</v>
      </c>
      <c r="U536" s="34"/>
      <c r="V536" s="34"/>
      <c r="W536" s="34"/>
      <c r="X536" s="34"/>
      <c r="Y536" s="34"/>
      <c r="Z536" s="34"/>
      <c r="AA536" s="34"/>
      <c r="AB536" s="34"/>
      <c r="AC536" s="34"/>
      <c r="AD536" s="34"/>
      <c r="AE536" s="34"/>
      <c r="AR536" s="151" t="s">
        <v>127</v>
      </c>
      <c r="AT536" s="151" t="s">
        <v>129</v>
      </c>
      <c r="AU536" s="151" t="s">
        <v>88</v>
      </c>
      <c r="AY536" s="19" t="s">
        <v>128</v>
      </c>
      <c r="BE536" s="152">
        <f>IF(N536="základní",J536,0)</f>
        <v>0</v>
      </c>
      <c r="BF536" s="152">
        <f>IF(N536="snížená",J536,0)</f>
        <v>0</v>
      </c>
      <c r="BG536" s="152">
        <f>IF(N536="zákl. přenesená",J536,0)</f>
        <v>0</v>
      </c>
      <c r="BH536" s="152">
        <f>IF(N536="sníž. přenesená",J536,0)</f>
        <v>0</v>
      </c>
      <c r="BI536" s="152">
        <f>IF(N536="nulová",J536,0)</f>
        <v>0</v>
      </c>
      <c r="BJ536" s="19" t="s">
        <v>86</v>
      </c>
      <c r="BK536" s="152">
        <f>ROUND(I536*H536,2)</f>
        <v>0</v>
      </c>
      <c r="BL536" s="19" t="s">
        <v>127</v>
      </c>
      <c r="BM536" s="151" t="s">
        <v>798</v>
      </c>
    </row>
    <row r="537" spans="1:47" s="2" customFormat="1" ht="12">
      <c r="A537" s="34"/>
      <c r="B537" s="35"/>
      <c r="C537" s="34"/>
      <c r="D537" s="153" t="s">
        <v>136</v>
      </c>
      <c r="E537" s="34"/>
      <c r="F537" s="154" t="s">
        <v>799</v>
      </c>
      <c r="G537" s="34"/>
      <c r="H537" s="34"/>
      <c r="I537" s="155"/>
      <c r="J537" s="34"/>
      <c r="K537" s="34"/>
      <c r="L537" s="35"/>
      <c r="M537" s="156"/>
      <c r="N537" s="157"/>
      <c r="O537" s="60"/>
      <c r="P537" s="60"/>
      <c r="Q537" s="60"/>
      <c r="R537" s="60"/>
      <c r="S537" s="60"/>
      <c r="T537" s="61"/>
      <c r="U537" s="34"/>
      <c r="V537" s="34"/>
      <c r="W537" s="34"/>
      <c r="X537" s="34"/>
      <c r="Y537" s="34"/>
      <c r="Z537" s="34"/>
      <c r="AA537" s="34"/>
      <c r="AB537" s="34"/>
      <c r="AC537" s="34"/>
      <c r="AD537" s="34"/>
      <c r="AE537" s="34"/>
      <c r="AT537" s="19" t="s">
        <v>136</v>
      </c>
      <c r="AU537" s="19" t="s">
        <v>88</v>
      </c>
    </row>
    <row r="538" spans="2:51" s="12" customFormat="1" ht="12">
      <c r="B538" s="158"/>
      <c r="D538" s="153" t="s">
        <v>137</v>
      </c>
      <c r="E538" s="159" t="s">
        <v>1</v>
      </c>
      <c r="F538" s="160" t="s">
        <v>800</v>
      </c>
      <c r="H538" s="161">
        <v>74</v>
      </c>
      <c r="I538" s="162"/>
      <c r="L538" s="158"/>
      <c r="M538" s="163"/>
      <c r="N538" s="164"/>
      <c r="O538" s="164"/>
      <c r="P538" s="164"/>
      <c r="Q538" s="164"/>
      <c r="R538" s="164"/>
      <c r="S538" s="164"/>
      <c r="T538" s="165"/>
      <c r="AT538" s="159" t="s">
        <v>137</v>
      </c>
      <c r="AU538" s="159" t="s">
        <v>88</v>
      </c>
      <c r="AV538" s="12" t="s">
        <v>88</v>
      </c>
      <c r="AW538" s="12" t="s">
        <v>34</v>
      </c>
      <c r="AX538" s="12" t="s">
        <v>86</v>
      </c>
      <c r="AY538" s="159" t="s">
        <v>128</v>
      </c>
    </row>
    <row r="539" spans="2:63" s="11" customFormat="1" ht="22.9" customHeight="1">
      <c r="B539" s="128"/>
      <c r="D539" s="129" t="s">
        <v>77</v>
      </c>
      <c r="E539" s="180" t="s">
        <v>176</v>
      </c>
      <c r="F539" s="180" t="s">
        <v>801</v>
      </c>
      <c r="I539" s="131"/>
      <c r="J539" s="181">
        <f>BK539</f>
        <v>0</v>
      </c>
      <c r="L539" s="128"/>
      <c r="M539" s="133"/>
      <c r="N539" s="134"/>
      <c r="O539" s="134"/>
      <c r="P539" s="135">
        <f>SUM(P540:P592)</f>
        <v>0</v>
      </c>
      <c r="Q539" s="134"/>
      <c r="R539" s="135">
        <f>SUM(R540:R592)</f>
        <v>28.211716</v>
      </c>
      <c r="S539" s="134"/>
      <c r="T539" s="136">
        <f>SUM(T540:T592)</f>
        <v>3.38</v>
      </c>
      <c r="AR539" s="129" t="s">
        <v>86</v>
      </c>
      <c r="AT539" s="137" t="s">
        <v>77</v>
      </c>
      <c r="AU539" s="137" t="s">
        <v>86</v>
      </c>
      <c r="AY539" s="129" t="s">
        <v>128</v>
      </c>
      <c r="BK539" s="138">
        <f>SUM(BK540:BK592)</f>
        <v>0</v>
      </c>
    </row>
    <row r="540" spans="1:65" s="2" customFormat="1" ht="16.5" customHeight="1">
      <c r="A540" s="34"/>
      <c r="B540" s="139"/>
      <c r="C540" s="140" t="s">
        <v>802</v>
      </c>
      <c r="D540" s="140" t="s">
        <v>129</v>
      </c>
      <c r="E540" s="141" t="s">
        <v>803</v>
      </c>
      <c r="F540" s="142" t="s">
        <v>804</v>
      </c>
      <c r="G540" s="143" t="s">
        <v>330</v>
      </c>
      <c r="H540" s="144">
        <v>25.4</v>
      </c>
      <c r="I540" s="145"/>
      <c r="J540" s="146">
        <f>ROUND(I540*H540,2)</f>
        <v>0</v>
      </c>
      <c r="K540" s="142" t="s">
        <v>133</v>
      </c>
      <c r="L540" s="35"/>
      <c r="M540" s="147" t="s">
        <v>1</v>
      </c>
      <c r="N540" s="148" t="s">
        <v>43</v>
      </c>
      <c r="O540" s="60"/>
      <c r="P540" s="149">
        <f>O540*H540</f>
        <v>0</v>
      </c>
      <c r="Q540" s="149">
        <v>0.00248</v>
      </c>
      <c r="R540" s="149">
        <f>Q540*H540</f>
        <v>0.06299199999999999</v>
      </c>
      <c r="S540" s="149">
        <v>0</v>
      </c>
      <c r="T540" s="150">
        <f>S540*H540</f>
        <v>0</v>
      </c>
      <c r="U540" s="34"/>
      <c r="V540" s="34"/>
      <c r="W540" s="34"/>
      <c r="X540" s="34"/>
      <c r="Y540" s="34"/>
      <c r="Z540" s="34"/>
      <c r="AA540" s="34"/>
      <c r="AB540" s="34"/>
      <c r="AC540" s="34"/>
      <c r="AD540" s="34"/>
      <c r="AE540" s="34"/>
      <c r="AR540" s="151" t="s">
        <v>127</v>
      </c>
      <c r="AT540" s="151" t="s">
        <v>129</v>
      </c>
      <c r="AU540" s="151" t="s">
        <v>88</v>
      </c>
      <c r="AY540" s="19" t="s">
        <v>128</v>
      </c>
      <c r="BE540" s="152">
        <f>IF(N540="základní",J540,0)</f>
        <v>0</v>
      </c>
      <c r="BF540" s="152">
        <f>IF(N540="snížená",J540,0)</f>
        <v>0</v>
      </c>
      <c r="BG540" s="152">
        <f>IF(N540="zákl. přenesená",J540,0)</f>
        <v>0</v>
      </c>
      <c r="BH540" s="152">
        <f>IF(N540="sníž. přenesená",J540,0)</f>
        <v>0</v>
      </c>
      <c r="BI540" s="152">
        <f>IF(N540="nulová",J540,0)</f>
        <v>0</v>
      </c>
      <c r="BJ540" s="19" t="s">
        <v>86</v>
      </c>
      <c r="BK540" s="152">
        <f>ROUND(I540*H540,2)</f>
        <v>0</v>
      </c>
      <c r="BL540" s="19" t="s">
        <v>127</v>
      </c>
      <c r="BM540" s="151" t="s">
        <v>805</v>
      </c>
    </row>
    <row r="541" spans="1:47" s="2" customFormat="1" ht="18">
      <c r="A541" s="34"/>
      <c r="B541" s="35"/>
      <c r="C541" s="34"/>
      <c r="D541" s="153" t="s">
        <v>136</v>
      </c>
      <c r="E541" s="34"/>
      <c r="F541" s="154" t="s">
        <v>806</v>
      </c>
      <c r="G541" s="34"/>
      <c r="H541" s="34"/>
      <c r="I541" s="155"/>
      <c r="J541" s="34"/>
      <c r="K541" s="34"/>
      <c r="L541" s="35"/>
      <c r="M541" s="156"/>
      <c r="N541" s="157"/>
      <c r="O541" s="60"/>
      <c r="P541" s="60"/>
      <c r="Q541" s="60"/>
      <c r="R541" s="60"/>
      <c r="S541" s="60"/>
      <c r="T541" s="61"/>
      <c r="U541" s="34"/>
      <c r="V541" s="34"/>
      <c r="W541" s="34"/>
      <c r="X541" s="34"/>
      <c r="Y541" s="34"/>
      <c r="Z541" s="34"/>
      <c r="AA541" s="34"/>
      <c r="AB541" s="34"/>
      <c r="AC541" s="34"/>
      <c r="AD541" s="34"/>
      <c r="AE541" s="34"/>
      <c r="AT541" s="19" t="s">
        <v>136</v>
      </c>
      <c r="AU541" s="19" t="s">
        <v>88</v>
      </c>
    </row>
    <row r="542" spans="2:51" s="12" customFormat="1" ht="12">
      <c r="B542" s="158"/>
      <c r="D542" s="153" t="s">
        <v>137</v>
      </c>
      <c r="E542" s="159" t="s">
        <v>1</v>
      </c>
      <c r="F542" s="160" t="s">
        <v>807</v>
      </c>
      <c r="H542" s="161">
        <v>25.4</v>
      </c>
      <c r="I542" s="162"/>
      <c r="L542" s="158"/>
      <c r="M542" s="163"/>
      <c r="N542" s="164"/>
      <c r="O542" s="164"/>
      <c r="P542" s="164"/>
      <c r="Q542" s="164"/>
      <c r="R542" s="164"/>
      <c r="S542" s="164"/>
      <c r="T542" s="165"/>
      <c r="AT542" s="159" t="s">
        <v>137</v>
      </c>
      <c r="AU542" s="159" t="s">
        <v>88</v>
      </c>
      <c r="AV542" s="12" t="s">
        <v>88</v>
      </c>
      <c r="AW542" s="12" t="s">
        <v>34</v>
      </c>
      <c r="AX542" s="12" t="s">
        <v>86</v>
      </c>
      <c r="AY542" s="159" t="s">
        <v>128</v>
      </c>
    </row>
    <row r="543" spans="2:51" s="13" customFormat="1" ht="12">
      <c r="B543" s="166"/>
      <c r="D543" s="153" t="s">
        <v>137</v>
      </c>
      <c r="E543" s="167" t="s">
        <v>1</v>
      </c>
      <c r="F543" s="168" t="s">
        <v>808</v>
      </c>
      <c r="H543" s="167" t="s">
        <v>1</v>
      </c>
      <c r="I543" s="169"/>
      <c r="L543" s="166"/>
      <c r="M543" s="170"/>
      <c r="N543" s="171"/>
      <c r="O543" s="171"/>
      <c r="P543" s="171"/>
      <c r="Q543" s="171"/>
      <c r="R543" s="171"/>
      <c r="S543" s="171"/>
      <c r="T543" s="172"/>
      <c r="AT543" s="167" t="s">
        <v>137</v>
      </c>
      <c r="AU543" s="167" t="s">
        <v>88</v>
      </c>
      <c r="AV543" s="13" t="s">
        <v>86</v>
      </c>
      <c r="AW543" s="13" t="s">
        <v>34</v>
      </c>
      <c r="AX543" s="13" t="s">
        <v>78</v>
      </c>
      <c r="AY543" s="167" t="s">
        <v>128</v>
      </c>
    </row>
    <row r="544" spans="1:65" s="2" customFormat="1" ht="16.5" customHeight="1">
      <c r="A544" s="34"/>
      <c r="B544" s="139"/>
      <c r="C544" s="140" t="s">
        <v>809</v>
      </c>
      <c r="D544" s="140" t="s">
        <v>129</v>
      </c>
      <c r="E544" s="141" t="s">
        <v>810</v>
      </c>
      <c r="F544" s="142" t="s">
        <v>811</v>
      </c>
      <c r="G544" s="143" t="s">
        <v>330</v>
      </c>
      <c r="H544" s="144">
        <v>44.2</v>
      </c>
      <c r="I544" s="145"/>
      <c r="J544" s="146">
        <f>ROUND(I544*H544,2)</f>
        <v>0</v>
      </c>
      <c r="K544" s="142" t="s">
        <v>228</v>
      </c>
      <c r="L544" s="35"/>
      <c r="M544" s="147" t="s">
        <v>1</v>
      </c>
      <c r="N544" s="148" t="s">
        <v>43</v>
      </c>
      <c r="O544" s="60"/>
      <c r="P544" s="149">
        <f>O544*H544</f>
        <v>0</v>
      </c>
      <c r="Q544" s="149">
        <v>0.00382</v>
      </c>
      <c r="R544" s="149">
        <f>Q544*H544</f>
        <v>0.16884400000000002</v>
      </c>
      <c r="S544" s="149">
        <v>0</v>
      </c>
      <c r="T544" s="150">
        <f>S544*H544</f>
        <v>0</v>
      </c>
      <c r="U544" s="34"/>
      <c r="V544" s="34"/>
      <c r="W544" s="34"/>
      <c r="X544" s="34"/>
      <c r="Y544" s="34"/>
      <c r="Z544" s="34"/>
      <c r="AA544" s="34"/>
      <c r="AB544" s="34"/>
      <c r="AC544" s="34"/>
      <c r="AD544" s="34"/>
      <c r="AE544" s="34"/>
      <c r="AR544" s="151" t="s">
        <v>127</v>
      </c>
      <c r="AT544" s="151" t="s">
        <v>129</v>
      </c>
      <c r="AU544" s="151" t="s">
        <v>88</v>
      </c>
      <c r="AY544" s="19" t="s">
        <v>128</v>
      </c>
      <c r="BE544" s="152">
        <f>IF(N544="základní",J544,0)</f>
        <v>0</v>
      </c>
      <c r="BF544" s="152">
        <f>IF(N544="snížená",J544,0)</f>
        <v>0</v>
      </c>
      <c r="BG544" s="152">
        <f>IF(N544="zákl. přenesená",J544,0)</f>
        <v>0</v>
      </c>
      <c r="BH544" s="152">
        <f>IF(N544="sníž. přenesená",J544,0)</f>
        <v>0</v>
      </c>
      <c r="BI544" s="152">
        <f>IF(N544="nulová",J544,0)</f>
        <v>0</v>
      </c>
      <c r="BJ544" s="19" t="s">
        <v>86</v>
      </c>
      <c r="BK544" s="152">
        <f>ROUND(I544*H544,2)</f>
        <v>0</v>
      </c>
      <c r="BL544" s="19" t="s">
        <v>127</v>
      </c>
      <c r="BM544" s="151" t="s">
        <v>812</v>
      </c>
    </row>
    <row r="545" spans="1:47" s="2" customFormat="1" ht="18">
      <c r="A545" s="34"/>
      <c r="B545" s="35"/>
      <c r="C545" s="34"/>
      <c r="D545" s="153" t="s">
        <v>136</v>
      </c>
      <c r="E545" s="34"/>
      <c r="F545" s="154" t="s">
        <v>813</v>
      </c>
      <c r="G545" s="34"/>
      <c r="H545" s="34"/>
      <c r="I545" s="155"/>
      <c r="J545" s="34"/>
      <c r="K545" s="34"/>
      <c r="L545" s="35"/>
      <c r="M545" s="156"/>
      <c r="N545" s="157"/>
      <c r="O545" s="60"/>
      <c r="P545" s="60"/>
      <c r="Q545" s="60"/>
      <c r="R545" s="60"/>
      <c r="S545" s="60"/>
      <c r="T545" s="61"/>
      <c r="U545" s="34"/>
      <c r="V545" s="34"/>
      <c r="W545" s="34"/>
      <c r="X545" s="34"/>
      <c r="Y545" s="34"/>
      <c r="Z545" s="34"/>
      <c r="AA545" s="34"/>
      <c r="AB545" s="34"/>
      <c r="AC545" s="34"/>
      <c r="AD545" s="34"/>
      <c r="AE545" s="34"/>
      <c r="AT545" s="19" t="s">
        <v>136</v>
      </c>
      <c r="AU545" s="19" t="s">
        <v>88</v>
      </c>
    </row>
    <row r="546" spans="1:47" s="2" customFormat="1" ht="54">
      <c r="A546" s="34"/>
      <c r="B546" s="35"/>
      <c r="C546" s="34"/>
      <c r="D546" s="153" t="s">
        <v>231</v>
      </c>
      <c r="E546" s="34"/>
      <c r="F546" s="182" t="s">
        <v>814</v>
      </c>
      <c r="G546" s="34"/>
      <c r="H546" s="34"/>
      <c r="I546" s="155"/>
      <c r="J546" s="34"/>
      <c r="K546" s="34"/>
      <c r="L546" s="35"/>
      <c r="M546" s="156"/>
      <c r="N546" s="157"/>
      <c r="O546" s="60"/>
      <c r="P546" s="60"/>
      <c r="Q546" s="60"/>
      <c r="R546" s="60"/>
      <c r="S546" s="60"/>
      <c r="T546" s="61"/>
      <c r="U546" s="34"/>
      <c r="V546" s="34"/>
      <c r="W546" s="34"/>
      <c r="X546" s="34"/>
      <c r="Y546" s="34"/>
      <c r="Z546" s="34"/>
      <c r="AA546" s="34"/>
      <c r="AB546" s="34"/>
      <c r="AC546" s="34"/>
      <c r="AD546" s="34"/>
      <c r="AE546" s="34"/>
      <c r="AT546" s="19" t="s">
        <v>231</v>
      </c>
      <c r="AU546" s="19" t="s">
        <v>88</v>
      </c>
    </row>
    <row r="547" spans="2:51" s="12" customFormat="1" ht="12">
      <c r="B547" s="158"/>
      <c r="D547" s="153" t="s">
        <v>137</v>
      </c>
      <c r="E547" s="159" t="s">
        <v>1</v>
      </c>
      <c r="F547" s="160" t="s">
        <v>815</v>
      </c>
      <c r="H547" s="161">
        <v>44.2</v>
      </c>
      <c r="I547" s="162"/>
      <c r="L547" s="158"/>
      <c r="M547" s="163"/>
      <c r="N547" s="164"/>
      <c r="O547" s="164"/>
      <c r="P547" s="164"/>
      <c r="Q547" s="164"/>
      <c r="R547" s="164"/>
      <c r="S547" s="164"/>
      <c r="T547" s="165"/>
      <c r="AT547" s="159" t="s">
        <v>137</v>
      </c>
      <c r="AU547" s="159" t="s">
        <v>88</v>
      </c>
      <c r="AV547" s="12" t="s">
        <v>88</v>
      </c>
      <c r="AW547" s="12" t="s">
        <v>34</v>
      </c>
      <c r="AX547" s="12" t="s">
        <v>86</v>
      </c>
      <c r="AY547" s="159" t="s">
        <v>128</v>
      </c>
    </row>
    <row r="548" spans="2:51" s="13" customFormat="1" ht="12">
      <c r="B548" s="166"/>
      <c r="D548" s="153" t="s">
        <v>137</v>
      </c>
      <c r="E548" s="167" t="s">
        <v>1</v>
      </c>
      <c r="F548" s="168" t="s">
        <v>808</v>
      </c>
      <c r="H548" s="167" t="s">
        <v>1</v>
      </c>
      <c r="I548" s="169"/>
      <c r="L548" s="166"/>
      <c r="M548" s="170"/>
      <c r="N548" s="171"/>
      <c r="O548" s="171"/>
      <c r="P548" s="171"/>
      <c r="Q548" s="171"/>
      <c r="R548" s="171"/>
      <c r="S548" s="171"/>
      <c r="T548" s="172"/>
      <c r="AT548" s="167" t="s">
        <v>137</v>
      </c>
      <c r="AU548" s="167" t="s">
        <v>88</v>
      </c>
      <c r="AV548" s="13" t="s">
        <v>86</v>
      </c>
      <c r="AW548" s="13" t="s">
        <v>34</v>
      </c>
      <c r="AX548" s="13" t="s">
        <v>78</v>
      </c>
      <c r="AY548" s="167" t="s">
        <v>128</v>
      </c>
    </row>
    <row r="549" spans="1:65" s="2" customFormat="1" ht="16.5" customHeight="1">
      <c r="A549" s="34"/>
      <c r="B549" s="139"/>
      <c r="C549" s="140" t="s">
        <v>816</v>
      </c>
      <c r="D549" s="140" t="s">
        <v>129</v>
      </c>
      <c r="E549" s="141" t="s">
        <v>817</v>
      </c>
      <c r="F549" s="142" t="s">
        <v>818</v>
      </c>
      <c r="G549" s="143" t="s">
        <v>227</v>
      </c>
      <c r="H549" s="144">
        <v>1.5</v>
      </c>
      <c r="I549" s="145"/>
      <c r="J549" s="146">
        <f>ROUND(I549*H549,2)</f>
        <v>0</v>
      </c>
      <c r="K549" s="142" t="s">
        <v>133</v>
      </c>
      <c r="L549" s="35"/>
      <c r="M549" s="147" t="s">
        <v>1</v>
      </c>
      <c r="N549" s="148" t="s">
        <v>43</v>
      </c>
      <c r="O549" s="60"/>
      <c r="P549" s="149">
        <f>O549*H549</f>
        <v>0</v>
      </c>
      <c r="Q549" s="149">
        <v>0</v>
      </c>
      <c r="R549" s="149">
        <f>Q549*H549</f>
        <v>0</v>
      </c>
      <c r="S549" s="149">
        <v>1.92</v>
      </c>
      <c r="T549" s="150">
        <f>S549*H549</f>
        <v>2.88</v>
      </c>
      <c r="U549" s="34"/>
      <c r="V549" s="34"/>
      <c r="W549" s="34"/>
      <c r="X549" s="34"/>
      <c r="Y549" s="34"/>
      <c r="Z549" s="34"/>
      <c r="AA549" s="34"/>
      <c r="AB549" s="34"/>
      <c r="AC549" s="34"/>
      <c r="AD549" s="34"/>
      <c r="AE549" s="34"/>
      <c r="AR549" s="151" t="s">
        <v>127</v>
      </c>
      <c r="AT549" s="151" t="s">
        <v>129</v>
      </c>
      <c r="AU549" s="151" t="s">
        <v>88</v>
      </c>
      <c r="AY549" s="19" t="s">
        <v>128</v>
      </c>
      <c r="BE549" s="152">
        <f>IF(N549="základní",J549,0)</f>
        <v>0</v>
      </c>
      <c r="BF549" s="152">
        <f>IF(N549="snížená",J549,0)</f>
        <v>0</v>
      </c>
      <c r="BG549" s="152">
        <f>IF(N549="zákl. přenesená",J549,0)</f>
        <v>0</v>
      </c>
      <c r="BH549" s="152">
        <f>IF(N549="sníž. přenesená",J549,0)</f>
        <v>0</v>
      </c>
      <c r="BI549" s="152">
        <f>IF(N549="nulová",J549,0)</f>
        <v>0</v>
      </c>
      <c r="BJ549" s="19" t="s">
        <v>86</v>
      </c>
      <c r="BK549" s="152">
        <f>ROUND(I549*H549,2)</f>
        <v>0</v>
      </c>
      <c r="BL549" s="19" t="s">
        <v>127</v>
      </c>
      <c r="BM549" s="151" t="s">
        <v>819</v>
      </c>
    </row>
    <row r="550" spans="1:47" s="2" customFormat="1" ht="12">
      <c r="A550" s="34"/>
      <c r="B550" s="35"/>
      <c r="C550" s="34"/>
      <c r="D550" s="153" t="s">
        <v>136</v>
      </c>
      <c r="E550" s="34"/>
      <c r="F550" s="154" t="s">
        <v>820</v>
      </c>
      <c r="G550" s="34"/>
      <c r="H550" s="34"/>
      <c r="I550" s="155"/>
      <c r="J550" s="34"/>
      <c r="K550" s="34"/>
      <c r="L550" s="35"/>
      <c r="M550" s="156"/>
      <c r="N550" s="157"/>
      <c r="O550" s="60"/>
      <c r="P550" s="60"/>
      <c r="Q550" s="60"/>
      <c r="R550" s="60"/>
      <c r="S550" s="60"/>
      <c r="T550" s="61"/>
      <c r="U550" s="34"/>
      <c r="V550" s="34"/>
      <c r="W550" s="34"/>
      <c r="X550" s="34"/>
      <c r="Y550" s="34"/>
      <c r="Z550" s="34"/>
      <c r="AA550" s="34"/>
      <c r="AB550" s="34"/>
      <c r="AC550" s="34"/>
      <c r="AD550" s="34"/>
      <c r="AE550" s="34"/>
      <c r="AT550" s="19" t="s">
        <v>136</v>
      </c>
      <c r="AU550" s="19" t="s">
        <v>88</v>
      </c>
    </row>
    <row r="551" spans="2:51" s="12" customFormat="1" ht="12">
      <c r="B551" s="158"/>
      <c r="D551" s="153" t="s">
        <v>137</v>
      </c>
      <c r="E551" s="159" t="s">
        <v>1</v>
      </c>
      <c r="F551" s="160" t="s">
        <v>821</v>
      </c>
      <c r="H551" s="161">
        <v>1.5</v>
      </c>
      <c r="I551" s="162"/>
      <c r="L551" s="158"/>
      <c r="M551" s="163"/>
      <c r="N551" s="164"/>
      <c r="O551" s="164"/>
      <c r="P551" s="164"/>
      <c r="Q551" s="164"/>
      <c r="R551" s="164"/>
      <c r="S551" s="164"/>
      <c r="T551" s="165"/>
      <c r="AT551" s="159" t="s">
        <v>137</v>
      </c>
      <c r="AU551" s="159" t="s">
        <v>88</v>
      </c>
      <c r="AV551" s="12" t="s">
        <v>88</v>
      </c>
      <c r="AW551" s="12" t="s">
        <v>34</v>
      </c>
      <c r="AX551" s="12" t="s">
        <v>86</v>
      </c>
      <c r="AY551" s="159" t="s">
        <v>128</v>
      </c>
    </row>
    <row r="552" spans="1:65" s="2" customFormat="1" ht="16.5" customHeight="1">
      <c r="A552" s="34"/>
      <c r="B552" s="139"/>
      <c r="C552" s="140" t="s">
        <v>822</v>
      </c>
      <c r="D552" s="140" t="s">
        <v>129</v>
      </c>
      <c r="E552" s="141" t="s">
        <v>823</v>
      </c>
      <c r="F552" s="142" t="s">
        <v>824</v>
      </c>
      <c r="G552" s="143" t="s">
        <v>238</v>
      </c>
      <c r="H552" s="144">
        <v>16</v>
      </c>
      <c r="I552" s="145"/>
      <c r="J552" s="146">
        <f>ROUND(I552*H552,2)</f>
        <v>0</v>
      </c>
      <c r="K552" s="142" t="s">
        <v>133</v>
      </c>
      <c r="L552" s="35"/>
      <c r="M552" s="147" t="s">
        <v>1</v>
      </c>
      <c r="N552" s="148" t="s">
        <v>43</v>
      </c>
      <c r="O552" s="60"/>
      <c r="P552" s="149">
        <f>O552*H552</f>
        <v>0</v>
      </c>
      <c r="Q552" s="149">
        <v>0.14494</v>
      </c>
      <c r="R552" s="149">
        <f>Q552*H552</f>
        <v>2.31904</v>
      </c>
      <c r="S552" s="149">
        <v>0</v>
      </c>
      <c r="T552" s="150">
        <f>S552*H552</f>
        <v>0</v>
      </c>
      <c r="U552" s="34"/>
      <c r="V552" s="34"/>
      <c r="W552" s="34"/>
      <c r="X552" s="34"/>
      <c r="Y552" s="34"/>
      <c r="Z552" s="34"/>
      <c r="AA552" s="34"/>
      <c r="AB552" s="34"/>
      <c r="AC552" s="34"/>
      <c r="AD552" s="34"/>
      <c r="AE552" s="34"/>
      <c r="AR552" s="151" t="s">
        <v>127</v>
      </c>
      <c r="AT552" s="151" t="s">
        <v>129</v>
      </c>
      <c r="AU552" s="151" t="s">
        <v>88</v>
      </c>
      <c r="AY552" s="19" t="s">
        <v>128</v>
      </c>
      <c r="BE552" s="152">
        <f>IF(N552="základní",J552,0)</f>
        <v>0</v>
      </c>
      <c r="BF552" s="152">
        <f>IF(N552="snížená",J552,0)</f>
        <v>0</v>
      </c>
      <c r="BG552" s="152">
        <f>IF(N552="zákl. přenesená",J552,0)</f>
        <v>0</v>
      </c>
      <c r="BH552" s="152">
        <f>IF(N552="sníž. přenesená",J552,0)</f>
        <v>0</v>
      </c>
      <c r="BI552" s="152">
        <f>IF(N552="nulová",J552,0)</f>
        <v>0</v>
      </c>
      <c r="BJ552" s="19" t="s">
        <v>86</v>
      </c>
      <c r="BK552" s="152">
        <f>ROUND(I552*H552,2)</f>
        <v>0</v>
      </c>
      <c r="BL552" s="19" t="s">
        <v>127</v>
      </c>
      <c r="BM552" s="151" t="s">
        <v>825</v>
      </c>
    </row>
    <row r="553" spans="1:47" s="2" customFormat="1" ht="12">
      <c r="A553" s="34"/>
      <c r="B553" s="35"/>
      <c r="C553" s="34"/>
      <c r="D553" s="153" t="s">
        <v>136</v>
      </c>
      <c r="E553" s="34"/>
      <c r="F553" s="154" t="s">
        <v>826</v>
      </c>
      <c r="G553" s="34"/>
      <c r="H553" s="34"/>
      <c r="I553" s="155"/>
      <c r="J553" s="34"/>
      <c r="K553" s="34"/>
      <c r="L553" s="35"/>
      <c r="M553" s="156"/>
      <c r="N553" s="157"/>
      <c r="O553" s="60"/>
      <c r="P553" s="60"/>
      <c r="Q553" s="60"/>
      <c r="R553" s="60"/>
      <c r="S553" s="60"/>
      <c r="T553" s="61"/>
      <c r="U553" s="34"/>
      <c r="V553" s="34"/>
      <c r="W553" s="34"/>
      <c r="X553" s="34"/>
      <c r="Y553" s="34"/>
      <c r="Z553" s="34"/>
      <c r="AA553" s="34"/>
      <c r="AB553" s="34"/>
      <c r="AC553" s="34"/>
      <c r="AD553" s="34"/>
      <c r="AE553" s="34"/>
      <c r="AT553" s="19" t="s">
        <v>136</v>
      </c>
      <c r="AU553" s="19" t="s">
        <v>88</v>
      </c>
    </row>
    <row r="554" spans="1:47" s="2" customFormat="1" ht="54">
      <c r="A554" s="34"/>
      <c r="B554" s="35"/>
      <c r="C554" s="34"/>
      <c r="D554" s="153" t="s">
        <v>231</v>
      </c>
      <c r="E554" s="34"/>
      <c r="F554" s="182" t="s">
        <v>827</v>
      </c>
      <c r="G554" s="34"/>
      <c r="H554" s="34"/>
      <c r="I554" s="155"/>
      <c r="J554" s="34"/>
      <c r="K554" s="34"/>
      <c r="L554" s="35"/>
      <c r="M554" s="156"/>
      <c r="N554" s="157"/>
      <c r="O554" s="60"/>
      <c r="P554" s="60"/>
      <c r="Q554" s="60"/>
      <c r="R554" s="60"/>
      <c r="S554" s="60"/>
      <c r="T554" s="61"/>
      <c r="U554" s="34"/>
      <c r="V554" s="34"/>
      <c r="W554" s="34"/>
      <c r="X554" s="34"/>
      <c r="Y554" s="34"/>
      <c r="Z554" s="34"/>
      <c r="AA554" s="34"/>
      <c r="AB554" s="34"/>
      <c r="AC554" s="34"/>
      <c r="AD554" s="34"/>
      <c r="AE554" s="34"/>
      <c r="AT554" s="19" t="s">
        <v>231</v>
      </c>
      <c r="AU554" s="19" t="s">
        <v>88</v>
      </c>
    </row>
    <row r="555" spans="2:51" s="13" customFormat="1" ht="12">
      <c r="B555" s="166"/>
      <c r="D555" s="153" t="s">
        <v>137</v>
      </c>
      <c r="E555" s="167" t="s">
        <v>1</v>
      </c>
      <c r="F555" s="168" t="s">
        <v>828</v>
      </c>
      <c r="H555" s="167" t="s">
        <v>1</v>
      </c>
      <c r="I555" s="169"/>
      <c r="L555" s="166"/>
      <c r="M555" s="170"/>
      <c r="N555" s="171"/>
      <c r="O555" s="171"/>
      <c r="P555" s="171"/>
      <c r="Q555" s="171"/>
      <c r="R555" s="171"/>
      <c r="S555" s="171"/>
      <c r="T555" s="172"/>
      <c r="AT555" s="167" t="s">
        <v>137</v>
      </c>
      <c r="AU555" s="167" t="s">
        <v>88</v>
      </c>
      <c r="AV555" s="13" t="s">
        <v>86</v>
      </c>
      <c r="AW555" s="13" t="s">
        <v>34</v>
      </c>
      <c r="AX555" s="13" t="s">
        <v>78</v>
      </c>
      <c r="AY555" s="167" t="s">
        <v>128</v>
      </c>
    </row>
    <row r="556" spans="2:51" s="12" customFormat="1" ht="12">
      <c r="B556" s="158"/>
      <c r="D556" s="153" t="s">
        <v>137</v>
      </c>
      <c r="E556" s="159" t="s">
        <v>1</v>
      </c>
      <c r="F556" s="160" t="s">
        <v>829</v>
      </c>
      <c r="H556" s="161">
        <v>14</v>
      </c>
      <c r="I556" s="162"/>
      <c r="L556" s="158"/>
      <c r="M556" s="163"/>
      <c r="N556" s="164"/>
      <c r="O556" s="164"/>
      <c r="P556" s="164"/>
      <c r="Q556" s="164"/>
      <c r="R556" s="164"/>
      <c r="S556" s="164"/>
      <c r="T556" s="165"/>
      <c r="AT556" s="159" t="s">
        <v>137</v>
      </c>
      <c r="AU556" s="159" t="s">
        <v>88</v>
      </c>
      <c r="AV556" s="12" t="s">
        <v>88</v>
      </c>
      <c r="AW556" s="12" t="s">
        <v>34</v>
      </c>
      <c r="AX556" s="12" t="s">
        <v>78</v>
      </c>
      <c r="AY556" s="159" t="s">
        <v>128</v>
      </c>
    </row>
    <row r="557" spans="2:51" s="12" customFormat="1" ht="12">
      <c r="B557" s="158"/>
      <c r="D557" s="153" t="s">
        <v>137</v>
      </c>
      <c r="E557" s="159" t="s">
        <v>1</v>
      </c>
      <c r="F557" s="160" t="s">
        <v>830</v>
      </c>
      <c r="H557" s="161">
        <v>2</v>
      </c>
      <c r="I557" s="162"/>
      <c r="L557" s="158"/>
      <c r="M557" s="163"/>
      <c r="N557" s="164"/>
      <c r="O557" s="164"/>
      <c r="P557" s="164"/>
      <c r="Q557" s="164"/>
      <c r="R557" s="164"/>
      <c r="S557" s="164"/>
      <c r="T557" s="165"/>
      <c r="AT557" s="159" t="s">
        <v>137</v>
      </c>
      <c r="AU557" s="159" t="s">
        <v>88</v>
      </c>
      <c r="AV557" s="12" t="s">
        <v>88</v>
      </c>
      <c r="AW557" s="12" t="s">
        <v>34</v>
      </c>
      <c r="AX557" s="12" t="s">
        <v>78</v>
      </c>
      <c r="AY557" s="159" t="s">
        <v>128</v>
      </c>
    </row>
    <row r="558" spans="2:51" s="15" customFormat="1" ht="12">
      <c r="B558" s="183"/>
      <c r="D558" s="153" t="s">
        <v>137</v>
      </c>
      <c r="E558" s="184" t="s">
        <v>1</v>
      </c>
      <c r="F558" s="185" t="s">
        <v>235</v>
      </c>
      <c r="H558" s="186">
        <v>16</v>
      </c>
      <c r="I558" s="187"/>
      <c r="L558" s="183"/>
      <c r="M558" s="188"/>
      <c r="N558" s="189"/>
      <c r="O558" s="189"/>
      <c r="P558" s="189"/>
      <c r="Q558" s="189"/>
      <c r="R558" s="189"/>
      <c r="S558" s="189"/>
      <c r="T558" s="190"/>
      <c r="AT558" s="184" t="s">
        <v>137</v>
      </c>
      <c r="AU558" s="184" t="s">
        <v>88</v>
      </c>
      <c r="AV558" s="15" t="s">
        <v>127</v>
      </c>
      <c r="AW558" s="15" t="s">
        <v>34</v>
      </c>
      <c r="AX558" s="15" t="s">
        <v>86</v>
      </c>
      <c r="AY558" s="184" t="s">
        <v>128</v>
      </c>
    </row>
    <row r="559" spans="2:51" s="13" customFormat="1" ht="12">
      <c r="B559" s="166"/>
      <c r="D559" s="153" t="s">
        <v>137</v>
      </c>
      <c r="E559" s="167" t="s">
        <v>1</v>
      </c>
      <c r="F559" s="168" t="s">
        <v>831</v>
      </c>
      <c r="H559" s="167" t="s">
        <v>1</v>
      </c>
      <c r="I559" s="169"/>
      <c r="L559" s="166"/>
      <c r="M559" s="170"/>
      <c r="N559" s="171"/>
      <c r="O559" s="171"/>
      <c r="P559" s="171"/>
      <c r="Q559" s="171"/>
      <c r="R559" s="171"/>
      <c r="S559" s="171"/>
      <c r="T559" s="172"/>
      <c r="AT559" s="167" t="s">
        <v>137</v>
      </c>
      <c r="AU559" s="167" t="s">
        <v>88</v>
      </c>
      <c r="AV559" s="13" t="s">
        <v>86</v>
      </c>
      <c r="AW559" s="13" t="s">
        <v>34</v>
      </c>
      <c r="AX559" s="13" t="s">
        <v>78</v>
      </c>
      <c r="AY559" s="167" t="s">
        <v>128</v>
      </c>
    </row>
    <row r="560" spans="1:65" s="2" customFormat="1" ht="16.5" customHeight="1">
      <c r="A560" s="34"/>
      <c r="B560" s="139"/>
      <c r="C560" s="191" t="s">
        <v>832</v>
      </c>
      <c r="D560" s="191" t="s">
        <v>499</v>
      </c>
      <c r="E560" s="192" t="s">
        <v>833</v>
      </c>
      <c r="F560" s="193" t="s">
        <v>834</v>
      </c>
      <c r="G560" s="194" t="s">
        <v>238</v>
      </c>
      <c r="H560" s="195">
        <v>16</v>
      </c>
      <c r="I560" s="196"/>
      <c r="J560" s="197">
        <f>ROUND(I560*H560,2)</f>
        <v>0</v>
      </c>
      <c r="K560" s="193" t="s">
        <v>133</v>
      </c>
      <c r="L560" s="198"/>
      <c r="M560" s="199" t="s">
        <v>1</v>
      </c>
      <c r="N560" s="200" t="s">
        <v>43</v>
      </c>
      <c r="O560" s="60"/>
      <c r="P560" s="149">
        <f>O560*H560</f>
        <v>0</v>
      </c>
      <c r="Q560" s="149">
        <v>0.087</v>
      </c>
      <c r="R560" s="149">
        <f>Q560*H560</f>
        <v>1.392</v>
      </c>
      <c r="S560" s="149">
        <v>0</v>
      </c>
      <c r="T560" s="150">
        <f>S560*H560</f>
        <v>0</v>
      </c>
      <c r="U560" s="34"/>
      <c r="V560" s="34"/>
      <c r="W560" s="34"/>
      <c r="X560" s="34"/>
      <c r="Y560" s="34"/>
      <c r="Z560" s="34"/>
      <c r="AA560" s="34"/>
      <c r="AB560" s="34"/>
      <c r="AC560" s="34"/>
      <c r="AD560" s="34"/>
      <c r="AE560" s="34"/>
      <c r="AR560" s="151" t="s">
        <v>176</v>
      </c>
      <c r="AT560" s="151" t="s">
        <v>499</v>
      </c>
      <c r="AU560" s="151" t="s">
        <v>88</v>
      </c>
      <c r="AY560" s="19" t="s">
        <v>128</v>
      </c>
      <c r="BE560" s="152">
        <f>IF(N560="základní",J560,0)</f>
        <v>0</v>
      </c>
      <c r="BF560" s="152">
        <f>IF(N560="snížená",J560,0)</f>
        <v>0</v>
      </c>
      <c r="BG560" s="152">
        <f>IF(N560="zákl. přenesená",J560,0)</f>
        <v>0</v>
      </c>
      <c r="BH560" s="152">
        <f>IF(N560="sníž. přenesená",J560,0)</f>
        <v>0</v>
      </c>
      <c r="BI560" s="152">
        <f>IF(N560="nulová",J560,0)</f>
        <v>0</v>
      </c>
      <c r="BJ560" s="19" t="s">
        <v>86</v>
      </c>
      <c r="BK560" s="152">
        <f>ROUND(I560*H560,2)</f>
        <v>0</v>
      </c>
      <c r="BL560" s="19" t="s">
        <v>127</v>
      </c>
      <c r="BM560" s="151" t="s">
        <v>835</v>
      </c>
    </row>
    <row r="561" spans="1:47" s="2" customFormat="1" ht="12">
      <c r="A561" s="34"/>
      <c r="B561" s="35"/>
      <c r="C561" s="34"/>
      <c r="D561" s="153" t="s">
        <v>136</v>
      </c>
      <c r="E561" s="34"/>
      <c r="F561" s="154" t="s">
        <v>834</v>
      </c>
      <c r="G561" s="34"/>
      <c r="H561" s="34"/>
      <c r="I561" s="155"/>
      <c r="J561" s="34"/>
      <c r="K561" s="34"/>
      <c r="L561" s="35"/>
      <c r="M561" s="156"/>
      <c r="N561" s="157"/>
      <c r="O561" s="60"/>
      <c r="P561" s="60"/>
      <c r="Q561" s="60"/>
      <c r="R561" s="60"/>
      <c r="S561" s="60"/>
      <c r="T561" s="61"/>
      <c r="U561" s="34"/>
      <c r="V561" s="34"/>
      <c r="W561" s="34"/>
      <c r="X561" s="34"/>
      <c r="Y561" s="34"/>
      <c r="Z561" s="34"/>
      <c r="AA561" s="34"/>
      <c r="AB561" s="34"/>
      <c r="AC561" s="34"/>
      <c r="AD561" s="34"/>
      <c r="AE561" s="34"/>
      <c r="AT561" s="19" t="s">
        <v>136</v>
      </c>
      <c r="AU561" s="19" t="s">
        <v>88</v>
      </c>
    </row>
    <row r="562" spans="2:51" s="12" customFormat="1" ht="12">
      <c r="B562" s="158"/>
      <c r="D562" s="153" t="s">
        <v>137</v>
      </c>
      <c r="E562" s="159" t="s">
        <v>1</v>
      </c>
      <c r="F562" s="160" t="s">
        <v>836</v>
      </c>
      <c r="H562" s="161">
        <v>16</v>
      </c>
      <c r="I562" s="162"/>
      <c r="L562" s="158"/>
      <c r="M562" s="163"/>
      <c r="N562" s="164"/>
      <c r="O562" s="164"/>
      <c r="P562" s="164"/>
      <c r="Q562" s="164"/>
      <c r="R562" s="164"/>
      <c r="S562" s="164"/>
      <c r="T562" s="165"/>
      <c r="AT562" s="159" t="s">
        <v>137</v>
      </c>
      <c r="AU562" s="159" t="s">
        <v>88</v>
      </c>
      <c r="AV562" s="12" t="s">
        <v>88</v>
      </c>
      <c r="AW562" s="12" t="s">
        <v>34</v>
      </c>
      <c r="AX562" s="12" t="s">
        <v>86</v>
      </c>
      <c r="AY562" s="159" t="s">
        <v>128</v>
      </c>
    </row>
    <row r="563" spans="1:65" s="2" customFormat="1" ht="16.5" customHeight="1">
      <c r="A563" s="34"/>
      <c r="B563" s="139"/>
      <c r="C563" s="191" t="s">
        <v>837</v>
      </c>
      <c r="D563" s="191" t="s">
        <v>499</v>
      </c>
      <c r="E563" s="192" t="s">
        <v>838</v>
      </c>
      <c r="F563" s="193" t="s">
        <v>839</v>
      </c>
      <c r="G563" s="194" t="s">
        <v>238</v>
      </c>
      <c r="H563" s="195">
        <v>16</v>
      </c>
      <c r="I563" s="196"/>
      <c r="J563" s="197">
        <f>ROUND(I563*H563,2)</f>
        <v>0</v>
      </c>
      <c r="K563" s="193" t="s">
        <v>133</v>
      </c>
      <c r="L563" s="198"/>
      <c r="M563" s="199" t="s">
        <v>1</v>
      </c>
      <c r="N563" s="200" t="s">
        <v>43</v>
      </c>
      <c r="O563" s="60"/>
      <c r="P563" s="149">
        <f>O563*H563</f>
        <v>0</v>
      </c>
      <c r="Q563" s="149">
        <v>0.12</v>
      </c>
      <c r="R563" s="149">
        <f>Q563*H563</f>
        <v>1.92</v>
      </c>
      <c r="S563" s="149">
        <v>0</v>
      </c>
      <c r="T563" s="150">
        <f>S563*H563</f>
        <v>0</v>
      </c>
      <c r="U563" s="34"/>
      <c r="V563" s="34"/>
      <c r="W563" s="34"/>
      <c r="X563" s="34"/>
      <c r="Y563" s="34"/>
      <c r="Z563" s="34"/>
      <c r="AA563" s="34"/>
      <c r="AB563" s="34"/>
      <c r="AC563" s="34"/>
      <c r="AD563" s="34"/>
      <c r="AE563" s="34"/>
      <c r="AR563" s="151" t="s">
        <v>176</v>
      </c>
      <c r="AT563" s="151" t="s">
        <v>499</v>
      </c>
      <c r="AU563" s="151" t="s">
        <v>88</v>
      </c>
      <c r="AY563" s="19" t="s">
        <v>128</v>
      </c>
      <c r="BE563" s="152">
        <f>IF(N563="základní",J563,0)</f>
        <v>0</v>
      </c>
      <c r="BF563" s="152">
        <f>IF(N563="snížená",J563,0)</f>
        <v>0</v>
      </c>
      <c r="BG563" s="152">
        <f>IF(N563="zákl. přenesená",J563,0)</f>
        <v>0</v>
      </c>
      <c r="BH563" s="152">
        <f>IF(N563="sníž. přenesená",J563,0)</f>
        <v>0</v>
      </c>
      <c r="BI563" s="152">
        <f>IF(N563="nulová",J563,0)</f>
        <v>0</v>
      </c>
      <c r="BJ563" s="19" t="s">
        <v>86</v>
      </c>
      <c r="BK563" s="152">
        <f>ROUND(I563*H563,2)</f>
        <v>0</v>
      </c>
      <c r="BL563" s="19" t="s">
        <v>127</v>
      </c>
      <c r="BM563" s="151" t="s">
        <v>840</v>
      </c>
    </row>
    <row r="564" spans="1:47" s="2" customFormat="1" ht="12">
      <c r="A564" s="34"/>
      <c r="B564" s="35"/>
      <c r="C564" s="34"/>
      <c r="D564" s="153" t="s">
        <v>136</v>
      </c>
      <c r="E564" s="34"/>
      <c r="F564" s="154" t="s">
        <v>839</v>
      </c>
      <c r="G564" s="34"/>
      <c r="H564" s="34"/>
      <c r="I564" s="155"/>
      <c r="J564" s="34"/>
      <c r="K564" s="34"/>
      <c r="L564" s="35"/>
      <c r="M564" s="156"/>
      <c r="N564" s="157"/>
      <c r="O564" s="60"/>
      <c r="P564" s="60"/>
      <c r="Q564" s="60"/>
      <c r="R564" s="60"/>
      <c r="S564" s="60"/>
      <c r="T564" s="61"/>
      <c r="U564" s="34"/>
      <c r="V564" s="34"/>
      <c r="W564" s="34"/>
      <c r="X564" s="34"/>
      <c r="Y564" s="34"/>
      <c r="Z564" s="34"/>
      <c r="AA564" s="34"/>
      <c r="AB564" s="34"/>
      <c r="AC564" s="34"/>
      <c r="AD564" s="34"/>
      <c r="AE564" s="34"/>
      <c r="AT564" s="19" t="s">
        <v>136</v>
      </c>
      <c r="AU564" s="19" t="s">
        <v>88</v>
      </c>
    </row>
    <row r="565" spans="2:51" s="12" customFormat="1" ht="12">
      <c r="B565" s="158"/>
      <c r="D565" s="153" t="s">
        <v>137</v>
      </c>
      <c r="E565" s="159" t="s">
        <v>1</v>
      </c>
      <c r="F565" s="160" t="s">
        <v>836</v>
      </c>
      <c r="H565" s="161">
        <v>16</v>
      </c>
      <c r="I565" s="162"/>
      <c r="L565" s="158"/>
      <c r="M565" s="163"/>
      <c r="N565" s="164"/>
      <c r="O565" s="164"/>
      <c r="P565" s="164"/>
      <c r="Q565" s="164"/>
      <c r="R565" s="164"/>
      <c r="S565" s="164"/>
      <c r="T565" s="165"/>
      <c r="AT565" s="159" t="s">
        <v>137</v>
      </c>
      <c r="AU565" s="159" t="s">
        <v>88</v>
      </c>
      <c r="AV565" s="12" t="s">
        <v>88</v>
      </c>
      <c r="AW565" s="12" t="s">
        <v>34</v>
      </c>
      <c r="AX565" s="12" t="s">
        <v>86</v>
      </c>
      <c r="AY565" s="159" t="s">
        <v>128</v>
      </c>
    </row>
    <row r="566" spans="1:65" s="2" customFormat="1" ht="16.5" customHeight="1">
      <c r="A566" s="34"/>
      <c r="B566" s="139"/>
      <c r="C566" s="191" t="s">
        <v>841</v>
      </c>
      <c r="D566" s="191" t="s">
        <v>499</v>
      </c>
      <c r="E566" s="192" t="s">
        <v>842</v>
      </c>
      <c r="F566" s="193" t="s">
        <v>843</v>
      </c>
      <c r="G566" s="194" t="s">
        <v>238</v>
      </c>
      <c r="H566" s="195">
        <v>16</v>
      </c>
      <c r="I566" s="196"/>
      <c r="J566" s="197">
        <f>ROUND(I566*H566,2)</f>
        <v>0</v>
      </c>
      <c r="K566" s="193" t="s">
        <v>133</v>
      </c>
      <c r="L566" s="198"/>
      <c r="M566" s="199" t="s">
        <v>1</v>
      </c>
      <c r="N566" s="200" t="s">
        <v>43</v>
      </c>
      <c r="O566" s="60"/>
      <c r="P566" s="149">
        <f>O566*H566</f>
        <v>0</v>
      </c>
      <c r="Q566" s="149">
        <v>0.17</v>
      </c>
      <c r="R566" s="149">
        <f>Q566*H566</f>
        <v>2.72</v>
      </c>
      <c r="S566" s="149">
        <v>0</v>
      </c>
      <c r="T566" s="150">
        <f>S566*H566</f>
        <v>0</v>
      </c>
      <c r="U566" s="34"/>
      <c r="V566" s="34"/>
      <c r="W566" s="34"/>
      <c r="X566" s="34"/>
      <c r="Y566" s="34"/>
      <c r="Z566" s="34"/>
      <c r="AA566" s="34"/>
      <c r="AB566" s="34"/>
      <c r="AC566" s="34"/>
      <c r="AD566" s="34"/>
      <c r="AE566" s="34"/>
      <c r="AR566" s="151" t="s">
        <v>176</v>
      </c>
      <c r="AT566" s="151" t="s">
        <v>499</v>
      </c>
      <c r="AU566" s="151" t="s">
        <v>88</v>
      </c>
      <c r="AY566" s="19" t="s">
        <v>128</v>
      </c>
      <c r="BE566" s="152">
        <f>IF(N566="základní",J566,0)</f>
        <v>0</v>
      </c>
      <c r="BF566" s="152">
        <f>IF(N566="snížená",J566,0)</f>
        <v>0</v>
      </c>
      <c r="BG566" s="152">
        <f>IF(N566="zákl. přenesená",J566,0)</f>
        <v>0</v>
      </c>
      <c r="BH566" s="152">
        <f>IF(N566="sníž. přenesená",J566,0)</f>
        <v>0</v>
      </c>
      <c r="BI566" s="152">
        <f>IF(N566="nulová",J566,0)</f>
        <v>0</v>
      </c>
      <c r="BJ566" s="19" t="s">
        <v>86</v>
      </c>
      <c r="BK566" s="152">
        <f>ROUND(I566*H566,2)</f>
        <v>0</v>
      </c>
      <c r="BL566" s="19" t="s">
        <v>127</v>
      </c>
      <c r="BM566" s="151" t="s">
        <v>844</v>
      </c>
    </row>
    <row r="567" spans="1:47" s="2" customFormat="1" ht="12">
      <c r="A567" s="34"/>
      <c r="B567" s="35"/>
      <c r="C567" s="34"/>
      <c r="D567" s="153" t="s">
        <v>136</v>
      </c>
      <c r="E567" s="34"/>
      <c r="F567" s="154" t="s">
        <v>843</v>
      </c>
      <c r="G567" s="34"/>
      <c r="H567" s="34"/>
      <c r="I567" s="155"/>
      <c r="J567" s="34"/>
      <c r="K567" s="34"/>
      <c r="L567" s="35"/>
      <c r="M567" s="156"/>
      <c r="N567" s="157"/>
      <c r="O567" s="60"/>
      <c r="P567" s="60"/>
      <c r="Q567" s="60"/>
      <c r="R567" s="60"/>
      <c r="S567" s="60"/>
      <c r="T567" s="61"/>
      <c r="U567" s="34"/>
      <c r="V567" s="34"/>
      <c r="W567" s="34"/>
      <c r="X567" s="34"/>
      <c r="Y567" s="34"/>
      <c r="Z567" s="34"/>
      <c r="AA567" s="34"/>
      <c r="AB567" s="34"/>
      <c r="AC567" s="34"/>
      <c r="AD567" s="34"/>
      <c r="AE567" s="34"/>
      <c r="AT567" s="19" t="s">
        <v>136</v>
      </c>
      <c r="AU567" s="19" t="s">
        <v>88</v>
      </c>
    </row>
    <row r="568" spans="2:51" s="12" customFormat="1" ht="12">
      <c r="B568" s="158"/>
      <c r="D568" s="153" t="s">
        <v>137</v>
      </c>
      <c r="E568" s="159" t="s">
        <v>1</v>
      </c>
      <c r="F568" s="160" t="s">
        <v>836</v>
      </c>
      <c r="H568" s="161">
        <v>16</v>
      </c>
      <c r="I568" s="162"/>
      <c r="L568" s="158"/>
      <c r="M568" s="163"/>
      <c r="N568" s="164"/>
      <c r="O568" s="164"/>
      <c r="P568" s="164"/>
      <c r="Q568" s="164"/>
      <c r="R568" s="164"/>
      <c r="S568" s="164"/>
      <c r="T568" s="165"/>
      <c r="AT568" s="159" t="s">
        <v>137</v>
      </c>
      <c r="AU568" s="159" t="s">
        <v>88</v>
      </c>
      <c r="AV568" s="12" t="s">
        <v>88</v>
      </c>
      <c r="AW568" s="12" t="s">
        <v>34</v>
      </c>
      <c r="AX568" s="12" t="s">
        <v>86</v>
      </c>
      <c r="AY568" s="159" t="s">
        <v>128</v>
      </c>
    </row>
    <row r="569" spans="1:65" s="2" customFormat="1" ht="16.5" customHeight="1">
      <c r="A569" s="34"/>
      <c r="B569" s="139"/>
      <c r="C569" s="191" t="s">
        <v>845</v>
      </c>
      <c r="D569" s="191" t="s">
        <v>499</v>
      </c>
      <c r="E569" s="192" t="s">
        <v>846</v>
      </c>
      <c r="F569" s="193" t="s">
        <v>847</v>
      </c>
      <c r="G569" s="194" t="s">
        <v>238</v>
      </c>
      <c r="H569" s="195">
        <v>16</v>
      </c>
      <c r="I569" s="196"/>
      <c r="J569" s="197">
        <f>ROUND(I569*H569,2)</f>
        <v>0</v>
      </c>
      <c r="K569" s="193" t="s">
        <v>133</v>
      </c>
      <c r="L569" s="198"/>
      <c r="M569" s="199" t="s">
        <v>1</v>
      </c>
      <c r="N569" s="200" t="s">
        <v>43</v>
      </c>
      <c r="O569" s="60"/>
      <c r="P569" s="149">
        <f>O569*H569</f>
        <v>0</v>
      </c>
      <c r="Q569" s="149">
        <v>0.175</v>
      </c>
      <c r="R569" s="149">
        <f>Q569*H569</f>
        <v>2.8</v>
      </c>
      <c r="S569" s="149">
        <v>0</v>
      </c>
      <c r="T569" s="150">
        <f>S569*H569</f>
        <v>0</v>
      </c>
      <c r="U569" s="34"/>
      <c r="V569" s="34"/>
      <c r="W569" s="34"/>
      <c r="X569" s="34"/>
      <c r="Y569" s="34"/>
      <c r="Z569" s="34"/>
      <c r="AA569" s="34"/>
      <c r="AB569" s="34"/>
      <c r="AC569" s="34"/>
      <c r="AD569" s="34"/>
      <c r="AE569" s="34"/>
      <c r="AR569" s="151" t="s">
        <v>176</v>
      </c>
      <c r="AT569" s="151" t="s">
        <v>499</v>
      </c>
      <c r="AU569" s="151" t="s">
        <v>88</v>
      </c>
      <c r="AY569" s="19" t="s">
        <v>128</v>
      </c>
      <c r="BE569" s="152">
        <f>IF(N569="základní",J569,0)</f>
        <v>0</v>
      </c>
      <c r="BF569" s="152">
        <f>IF(N569="snížená",J569,0)</f>
        <v>0</v>
      </c>
      <c r="BG569" s="152">
        <f>IF(N569="zákl. přenesená",J569,0)</f>
        <v>0</v>
      </c>
      <c r="BH569" s="152">
        <f>IF(N569="sníž. přenesená",J569,0)</f>
        <v>0</v>
      </c>
      <c r="BI569" s="152">
        <f>IF(N569="nulová",J569,0)</f>
        <v>0</v>
      </c>
      <c r="BJ569" s="19" t="s">
        <v>86</v>
      </c>
      <c r="BK569" s="152">
        <f>ROUND(I569*H569,2)</f>
        <v>0</v>
      </c>
      <c r="BL569" s="19" t="s">
        <v>127</v>
      </c>
      <c r="BM569" s="151" t="s">
        <v>848</v>
      </c>
    </row>
    <row r="570" spans="1:47" s="2" customFormat="1" ht="12">
      <c r="A570" s="34"/>
      <c r="B570" s="35"/>
      <c r="C570" s="34"/>
      <c r="D570" s="153" t="s">
        <v>136</v>
      </c>
      <c r="E570" s="34"/>
      <c r="F570" s="154" t="s">
        <v>847</v>
      </c>
      <c r="G570" s="34"/>
      <c r="H570" s="34"/>
      <c r="I570" s="155"/>
      <c r="J570" s="34"/>
      <c r="K570" s="34"/>
      <c r="L570" s="35"/>
      <c r="M570" s="156"/>
      <c r="N570" s="157"/>
      <c r="O570" s="60"/>
      <c r="P570" s="60"/>
      <c r="Q570" s="60"/>
      <c r="R570" s="60"/>
      <c r="S570" s="60"/>
      <c r="T570" s="61"/>
      <c r="U570" s="34"/>
      <c r="V570" s="34"/>
      <c r="W570" s="34"/>
      <c r="X570" s="34"/>
      <c r="Y570" s="34"/>
      <c r="Z570" s="34"/>
      <c r="AA570" s="34"/>
      <c r="AB570" s="34"/>
      <c r="AC570" s="34"/>
      <c r="AD570" s="34"/>
      <c r="AE570" s="34"/>
      <c r="AT570" s="19" t="s">
        <v>136</v>
      </c>
      <c r="AU570" s="19" t="s">
        <v>88</v>
      </c>
    </row>
    <row r="571" spans="2:51" s="12" customFormat="1" ht="12">
      <c r="B571" s="158"/>
      <c r="D571" s="153" t="s">
        <v>137</v>
      </c>
      <c r="E571" s="159" t="s">
        <v>1</v>
      </c>
      <c r="F571" s="160" t="s">
        <v>836</v>
      </c>
      <c r="H571" s="161">
        <v>16</v>
      </c>
      <c r="I571" s="162"/>
      <c r="L571" s="158"/>
      <c r="M571" s="163"/>
      <c r="N571" s="164"/>
      <c r="O571" s="164"/>
      <c r="P571" s="164"/>
      <c r="Q571" s="164"/>
      <c r="R571" s="164"/>
      <c r="S571" s="164"/>
      <c r="T571" s="165"/>
      <c r="AT571" s="159" t="s">
        <v>137</v>
      </c>
      <c r="AU571" s="159" t="s">
        <v>88</v>
      </c>
      <c r="AV571" s="12" t="s">
        <v>88</v>
      </c>
      <c r="AW571" s="12" t="s">
        <v>34</v>
      </c>
      <c r="AX571" s="12" t="s">
        <v>86</v>
      </c>
      <c r="AY571" s="159" t="s">
        <v>128</v>
      </c>
    </row>
    <row r="572" spans="1:65" s="2" customFormat="1" ht="16.5" customHeight="1">
      <c r="A572" s="34"/>
      <c r="B572" s="139"/>
      <c r="C572" s="140" t="s">
        <v>849</v>
      </c>
      <c r="D572" s="140" t="s">
        <v>129</v>
      </c>
      <c r="E572" s="141" t="s">
        <v>850</v>
      </c>
      <c r="F572" s="142" t="s">
        <v>851</v>
      </c>
      <c r="G572" s="143" t="s">
        <v>238</v>
      </c>
      <c r="H572" s="144">
        <v>5</v>
      </c>
      <c r="I572" s="145"/>
      <c r="J572" s="146">
        <f>ROUND(I572*H572,2)</f>
        <v>0</v>
      </c>
      <c r="K572" s="142" t="s">
        <v>133</v>
      </c>
      <c r="L572" s="35"/>
      <c r="M572" s="147" t="s">
        <v>1</v>
      </c>
      <c r="N572" s="148" t="s">
        <v>43</v>
      </c>
      <c r="O572" s="60"/>
      <c r="P572" s="149">
        <f>O572*H572</f>
        <v>0</v>
      </c>
      <c r="Q572" s="149">
        <v>0</v>
      </c>
      <c r="R572" s="149">
        <f>Q572*H572</f>
        <v>0</v>
      </c>
      <c r="S572" s="149">
        <v>0.1</v>
      </c>
      <c r="T572" s="150">
        <f>S572*H572</f>
        <v>0.5</v>
      </c>
      <c r="U572" s="34"/>
      <c r="V572" s="34"/>
      <c r="W572" s="34"/>
      <c r="X572" s="34"/>
      <c r="Y572" s="34"/>
      <c r="Z572" s="34"/>
      <c r="AA572" s="34"/>
      <c r="AB572" s="34"/>
      <c r="AC572" s="34"/>
      <c r="AD572" s="34"/>
      <c r="AE572" s="34"/>
      <c r="AR572" s="151" t="s">
        <v>127</v>
      </c>
      <c r="AT572" s="151" t="s">
        <v>129</v>
      </c>
      <c r="AU572" s="151" t="s">
        <v>88</v>
      </c>
      <c r="AY572" s="19" t="s">
        <v>128</v>
      </c>
      <c r="BE572" s="152">
        <f>IF(N572="základní",J572,0)</f>
        <v>0</v>
      </c>
      <c r="BF572" s="152">
        <f>IF(N572="snížená",J572,0)</f>
        <v>0</v>
      </c>
      <c r="BG572" s="152">
        <f>IF(N572="zákl. přenesená",J572,0)</f>
        <v>0</v>
      </c>
      <c r="BH572" s="152">
        <f>IF(N572="sníž. přenesená",J572,0)</f>
        <v>0</v>
      </c>
      <c r="BI572" s="152">
        <f>IF(N572="nulová",J572,0)</f>
        <v>0</v>
      </c>
      <c r="BJ572" s="19" t="s">
        <v>86</v>
      </c>
      <c r="BK572" s="152">
        <f>ROUND(I572*H572,2)</f>
        <v>0</v>
      </c>
      <c r="BL572" s="19" t="s">
        <v>127</v>
      </c>
      <c r="BM572" s="151" t="s">
        <v>852</v>
      </c>
    </row>
    <row r="573" spans="1:47" s="2" customFormat="1" ht="12">
      <c r="A573" s="34"/>
      <c r="B573" s="35"/>
      <c r="C573" s="34"/>
      <c r="D573" s="153" t="s">
        <v>136</v>
      </c>
      <c r="E573" s="34"/>
      <c r="F573" s="154" t="s">
        <v>853</v>
      </c>
      <c r="G573" s="34"/>
      <c r="H573" s="34"/>
      <c r="I573" s="155"/>
      <c r="J573" s="34"/>
      <c r="K573" s="34"/>
      <c r="L573" s="35"/>
      <c r="M573" s="156"/>
      <c r="N573" s="157"/>
      <c r="O573" s="60"/>
      <c r="P573" s="60"/>
      <c r="Q573" s="60"/>
      <c r="R573" s="60"/>
      <c r="S573" s="60"/>
      <c r="T573" s="61"/>
      <c r="U573" s="34"/>
      <c r="V573" s="34"/>
      <c r="W573" s="34"/>
      <c r="X573" s="34"/>
      <c r="Y573" s="34"/>
      <c r="Z573" s="34"/>
      <c r="AA573" s="34"/>
      <c r="AB573" s="34"/>
      <c r="AC573" s="34"/>
      <c r="AD573" s="34"/>
      <c r="AE573" s="34"/>
      <c r="AT573" s="19" t="s">
        <v>136</v>
      </c>
      <c r="AU573" s="19" t="s">
        <v>88</v>
      </c>
    </row>
    <row r="574" spans="2:51" s="12" customFormat="1" ht="12">
      <c r="B574" s="158"/>
      <c r="D574" s="153" t="s">
        <v>137</v>
      </c>
      <c r="E574" s="159" t="s">
        <v>1</v>
      </c>
      <c r="F574" s="160" t="s">
        <v>854</v>
      </c>
      <c r="H574" s="161">
        <v>5</v>
      </c>
      <c r="I574" s="162"/>
      <c r="L574" s="158"/>
      <c r="M574" s="163"/>
      <c r="N574" s="164"/>
      <c r="O574" s="164"/>
      <c r="P574" s="164"/>
      <c r="Q574" s="164"/>
      <c r="R574" s="164"/>
      <c r="S574" s="164"/>
      <c r="T574" s="165"/>
      <c r="AT574" s="159" t="s">
        <v>137</v>
      </c>
      <c r="AU574" s="159" t="s">
        <v>88</v>
      </c>
      <c r="AV574" s="12" t="s">
        <v>88</v>
      </c>
      <c r="AW574" s="12" t="s">
        <v>34</v>
      </c>
      <c r="AX574" s="12" t="s">
        <v>86</v>
      </c>
      <c r="AY574" s="159" t="s">
        <v>128</v>
      </c>
    </row>
    <row r="575" spans="1:65" s="2" customFormat="1" ht="16.5" customHeight="1">
      <c r="A575" s="34"/>
      <c r="B575" s="139"/>
      <c r="C575" s="140" t="s">
        <v>855</v>
      </c>
      <c r="D575" s="140" t="s">
        <v>129</v>
      </c>
      <c r="E575" s="141" t="s">
        <v>856</v>
      </c>
      <c r="F575" s="142" t="s">
        <v>857</v>
      </c>
      <c r="G575" s="143" t="s">
        <v>238</v>
      </c>
      <c r="H575" s="144">
        <v>16</v>
      </c>
      <c r="I575" s="145"/>
      <c r="J575" s="146">
        <f>ROUND(I575*H575,2)</f>
        <v>0</v>
      </c>
      <c r="K575" s="142" t="s">
        <v>133</v>
      </c>
      <c r="L575" s="35"/>
      <c r="M575" s="147" t="s">
        <v>1</v>
      </c>
      <c r="N575" s="148" t="s">
        <v>43</v>
      </c>
      <c r="O575" s="60"/>
      <c r="P575" s="149">
        <f>O575*H575</f>
        <v>0</v>
      </c>
      <c r="Q575" s="149">
        <v>0.21734</v>
      </c>
      <c r="R575" s="149">
        <f>Q575*H575</f>
        <v>3.47744</v>
      </c>
      <c r="S575" s="149">
        <v>0</v>
      </c>
      <c r="T575" s="150">
        <f>S575*H575</f>
        <v>0</v>
      </c>
      <c r="U575" s="34"/>
      <c r="V575" s="34"/>
      <c r="W575" s="34"/>
      <c r="X575" s="34"/>
      <c r="Y575" s="34"/>
      <c r="Z575" s="34"/>
      <c r="AA575" s="34"/>
      <c r="AB575" s="34"/>
      <c r="AC575" s="34"/>
      <c r="AD575" s="34"/>
      <c r="AE575" s="34"/>
      <c r="AR575" s="151" t="s">
        <v>127</v>
      </c>
      <c r="AT575" s="151" t="s">
        <v>129</v>
      </c>
      <c r="AU575" s="151" t="s">
        <v>88</v>
      </c>
      <c r="AY575" s="19" t="s">
        <v>128</v>
      </c>
      <c r="BE575" s="152">
        <f>IF(N575="základní",J575,0)</f>
        <v>0</v>
      </c>
      <c r="BF575" s="152">
        <f>IF(N575="snížená",J575,0)</f>
        <v>0</v>
      </c>
      <c r="BG575" s="152">
        <f>IF(N575="zákl. přenesená",J575,0)</f>
        <v>0</v>
      </c>
      <c r="BH575" s="152">
        <f>IF(N575="sníž. přenesená",J575,0)</f>
        <v>0</v>
      </c>
      <c r="BI575" s="152">
        <f>IF(N575="nulová",J575,0)</f>
        <v>0</v>
      </c>
      <c r="BJ575" s="19" t="s">
        <v>86</v>
      </c>
      <c r="BK575" s="152">
        <f>ROUND(I575*H575,2)</f>
        <v>0</v>
      </c>
      <c r="BL575" s="19" t="s">
        <v>127</v>
      </c>
      <c r="BM575" s="151" t="s">
        <v>858</v>
      </c>
    </row>
    <row r="576" spans="1:47" s="2" customFormat="1" ht="12">
      <c r="A576" s="34"/>
      <c r="B576" s="35"/>
      <c r="C576" s="34"/>
      <c r="D576" s="153" t="s">
        <v>136</v>
      </c>
      <c r="E576" s="34"/>
      <c r="F576" s="154" t="s">
        <v>857</v>
      </c>
      <c r="G576" s="34"/>
      <c r="H576" s="34"/>
      <c r="I576" s="155"/>
      <c r="J576" s="34"/>
      <c r="K576" s="34"/>
      <c r="L576" s="35"/>
      <c r="M576" s="156"/>
      <c r="N576" s="157"/>
      <c r="O576" s="60"/>
      <c r="P576" s="60"/>
      <c r="Q576" s="60"/>
      <c r="R576" s="60"/>
      <c r="S576" s="60"/>
      <c r="T576" s="61"/>
      <c r="U576" s="34"/>
      <c r="V576" s="34"/>
      <c r="W576" s="34"/>
      <c r="X576" s="34"/>
      <c r="Y576" s="34"/>
      <c r="Z576" s="34"/>
      <c r="AA576" s="34"/>
      <c r="AB576" s="34"/>
      <c r="AC576" s="34"/>
      <c r="AD576" s="34"/>
      <c r="AE576" s="34"/>
      <c r="AT576" s="19" t="s">
        <v>136</v>
      </c>
      <c r="AU576" s="19" t="s">
        <v>88</v>
      </c>
    </row>
    <row r="577" spans="1:47" s="2" customFormat="1" ht="18">
      <c r="A577" s="34"/>
      <c r="B577" s="35"/>
      <c r="C577" s="34"/>
      <c r="D577" s="153" t="s">
        <v>231</v>
      </c>
      <c r="E577" s="34"/>
      <c r="F577" s="182" t="s">
        <v>859</v>
      </c>
      <c r="G577" s="34"/>
      <c r="H577" s="34"/>
      <c r="I577" s="155"/>
      <c r="J577" s="34"/>
      <c r="K577" s="34"/>
      <c r="L577" s="35"/>
      <c r="M577" s="156"/>
      <c r="N577" s="157"/>
      <c r="O577" s="60"/>
      <c r="P577" s="60"/>
      <c r="Q577" s="60"/>
      <c r="R577" s="60"/>
      <c r="S577" s="60"/>
      <c r="T577" s="61"/>
      <c r="U577" s="34"/>
      <c r="V577" s="34"/>
      <c r="W577" s="34"/>
      <c r="X577" s="34"/>
      <c r="Y577" s="34"/>
      <c r="Z577" s="34"/>
      <c r="AA577" s="34"/>
      <c r="AB577" s="34"/>
      <c r="AC577" s="34"/>
      <c r="AD577" s="34"/>
      <c r="AE577" s="34"/>
      <c r="AT577" s="19" t="s">
        <v>231</v>
      </c>
      <c r="AU577" s="19" t="s">
        <v>88</v>
      </c>
    </row>
    <row r="578" spans="2:51" s="12" customFormat="1" ht="12">
      <c r="B578" s="158"/>
      <c r="D578" s="153" t="s">
        <v>137</v>
      </c>
      <c r="E578" s="159" t="s">
        <v>1</v>
      </c>
      <c r="F578" s="160" t="s">
        <v>860</v>
      </c>
      <c r="H578" s="161">
        <v>16</v>
      </c>
      <c r="I578" s="162"/>
      <c r="L578" s="158"/>
      <c r="M578" s="163"/>
      <c r="N578" s="164"/>
      <c r="O578" s="164"/>
      <c r="P578" s="164"/>
      <c r="Q578" s="164"/>
      <c r="R578" s="164"/>
      <c r="S578" s="164"/>
      <c r="T578" s="165"/>
      <c r="AT578" s="159" t="s">
        <v>137</v>
      </c>
      <c r="AU578" s="159" t="s">
        <v>88</v>
      </c>
      <c r="AV578" s="12" t="s">
        <v>88</v>
      </c>
      <c r="AW578" s="12" t="s">
        <v>34</v>
      </c>
      <c r="AX578" s="12" t="s">
        <v>86</v>
      </c>
      <c r="AY578" s="159" t="s">
        <v>128</v>
      </c>
    </row>
    <row r="579" spans="1:65" s="2" customFormat="1" ht="16.5" customHeight="1">
      <c r="A579" s="34"/>
      <c r="B579" s="139"/>
      <c r="C579" s="191" t="s">
        <v>861</v>
      </c>
      <c r="D579" s="191" t="s">
        <v>499</v>
      </c>
      <c r="E579" s="192" t="s">
        <v>862</v>
      </c>
      <c r="F579" s="193" t="s">
        <v>863</v>
      </c>
      <c r="G579" s="194" t="s">
        <v>238</v>
      </c>
      <c r="H579" s="195">
        <v>16</v>
      </c>
      <c r="I579" s="196"/>
      <c r="J579" s="197">
        <f>ROUND(I579*H579,2)</f>
        <v>0</v>
      </c>
      <c r="K579" s="193" t="s">
        <v>133</v>
      </c>
      <c r="L579" s="198"/>
      <c r="M579" s="199" t="s">
        <v>1</v>
      </c>
      <c r="N579" s="200" t="s">
        <v>43</v>
      </c>
      <c r="O579" s="60"/>
      <c r="P579" s="149">
        <f>O579*H579</f>
        <v>0</v>
      </c>
      <c r="Q579" s="149">
        <v>0.0085</v>
      </c>
      <c r="R579" s="149">
        <f>Q579*H579</f>
        <v>0.136</v>
      </c>
      <c r="S579" s="149">
        <v>0</v>
      </c>
      <c r="T579" s="150">
        <f>S579*H579</f>
        <v>0</v>
      </c>
      <c r="U579" s="34"/>
      <c r="V579" s="34"/>
      <c r="W579" s="34"/>
      <c r="X579" s="34"/>
      <c r="Y579" s="34"/>
      <c r="Z579" s="34"/>
      <c r="AA579" s="34"/>
      <c r="AB579" s="34"/>
      <c r="AC579" s="34"/>
      <c r="AD579" s="34"/>
      <c r="AE579" s="34"/>
      <c r="AR579" s="151" t="s">
        <v>176</v>
      </c>
      <c r="AT579" s="151" t="s">
        <v>499</v>
      </c>
      <c r="AU579" s="151" t="s">
        <v>88</v>
      </c>
      <c r="AY579" s="19" t="s">
        <v>128</v>
      </c>
      <c r="BE579" s="152">
        <f>IF(N579="základní",J579,0)</f>
        <v>0</v>
      </c>
      <c r="BF579" s="152">
        <f>IF(N579="snížená",J579,0)</f>
        <v>0</v>
      </c>
      <c r="BG579" s="152">
        <f>IF(N579="zákl. přenesená",J579,0)</f>
        <v>0</v>
      </c>
      <c r="BH579" s="152">
        <f>IF(N579="sníž. přenesená",J579,0)</f>
        <v>0</v>
      </c>
      <c r="BI579" s="152">
        <f>IF(N579="nulová",J579,0)</f>
        <v>0</v>
      </c>
      <c r="BJ579" s="19" t="s">
        <v>86</v>
      </c>
      <c r="BK579" s="152">
        <f>ROUND(I579*H579,2)</f>
        <v>0</v>
      </c>
      <c r="BL579" s="19" t="s">
        <v>127</v>
      </c>
      <c r="BM579" s="151" t="s">
        <v>864</v>
      </c>
    </row>
    <row r="580" spans="1:47" s="2" customFormat="1" ht="12">
      <c r="A580" s="34"/>
      <c r="B580" s="35"/>
      <c r="C580" s="34"/>
      <c r="D580" s="153" t="s">
        <v>136</v>
      </c>
      <c r="E580" s="34"/>
      <c r="F580" s="154" t="s">
        <v>863</v>
      </c>
      <c r="G580" s="34"/>
      <c r="H580" s="34"/>
      <c r="I580" s="155"/>
      <c r="J580" s="34"/>
      <c r="K580" s="34"/>
      <c r="L580" s="35"/>
      <c r="M580" s="156"/>
      <c r="N580" s="157"/>
      <c r="O580" s="60"/>
      <c r="P580" s="60"/>
      <c r="Q580" s="60"/>
      <c r="R580" s="60"/>
      <c r="S580" s="60"/>
      <c r="T580" s="61"/>
      <c r="U580" s="34"/>
      <c r="V580" s="34"/>
      <c r="W580" s="34"/>
      <c r="X580" s="34"/>
      <c r="Y580" s="34"/>
      <c r="Z580" s="34"/>
      <c r="AA580" s="34"/>
      <c r="AB580" s="34"/>
      <c r="AC580" s="34"/>
      <c r="AD580" s="34"/>
      <c r="AE580" s="34"/>
      <c r="AT580" s="19" t="s">
        <v>136</v>
      </c>
      <c r="AU580" s="19" t="s">
        <v>88</v>
      </c>
    </row>
    <row r="581" spans="2:51" s="12" customFormat="1" ht="12">
      <c r="B581" s="158"/>
      <c r="D581" s="153" t="s">
        <v>137</v>
      </c>
      <c r="E581" s="159" t="s">
        <v>1</v>
      </c>
      <c r="F581" s="160" t="s">
        <v>865</v>
      </c>
      <c r="H581" s="161">
        <v>16</v>
      </c>
      <c r="I581" s="162"/>
      <c r="L581" s="158"/>
      <c r="M581" s="163"/>
      <c r="N581" s="164"/>
      <c r="O581" s="164"/>
      <c r="P581" s="164"/>
      <c r="Q581" s="164"/>
      <c r="R581" s="164"/>
      <c r="S581" s="164"/>
      <c r="T581" s="165"/>
      <c r="AT581" s="159" t="s">
        <v>137</v>
      </c>
      <c r="AU581" s="159" t="s">
        <v>88</v>
      </c>
      <c r="AV581" s="12" t="s">
        <v>88</v>
      </c>
      <c r="AW581" s="12" t="s">
        <v>34</v>
      </c>
      <c r="AX581" s="12" t="s">
        <v>86</v>
      </c>
      <c r="AY581" s="159" t="s">
        <v>128</v>
      </c>
    </row>
    <row r="582" spans="1:65" s="2" customFormat="1" ht="16.5" customHeight="1">
      <c r="A582" s="34"/>
      <c r="B582" s="139"/>
      <c r="C582" s="191" t="s">
        <v>866</v>
      </c>
      <c r="D582" s="191" t="s">
        <v>499</v>
      </c>
      <c r="E582" s="192" t="s">
        <v>867</v>
      </c>
      <c r="F582" s="193" t="s">
        <v>868</v>
      </c>
      <c r="G582" s="194" t="s">
        <v>238</v>
      </c>
      <c r="H582" s="195">
        <v>16</v>
      </c>
      <c r="I582" s="196"/>
      <c r="J582" s="197">
        <f>ROUND(I582*H582,2)</f>
        <v>0</v>
      </c>
      <c r="K582" s="193" t="s">
        <v>133</v>
      </c>
      <c r="L582" s="198"/>
      <c r="M582" s="199" t="s">
        <v>1</v>
      </c>
      <c r="N582" s="200" t="s">
        <v>43</v>
      </c>
      <c r="O582" s="60"/>
      <c r="P582" s="149">
        <f>O582*H582</f>
        <v>0</v>
      </c>
      <c r="Q582" s="149">
        <v>0.0506</v>
      </c>
      <c r="R582" s="149">
        <f>Q582*H582</f>
        <v>0.8096</v>
      </c>
      <c r="S582" s="149">
        <v>0</v>
      </c>
      <c r="T582" s="150">
        <f>S582*H582</f>
        <v>0</v>
      </c>
      <c r="U582" s="34"/>
      <c r="V582" s="34"/>
      <c r="W582" s="34"/>
      <c r="X582" s="34"/>
      <c r="Y582" s="34"/>
      <c r="Z582" s="34"/>
      <c r="AA582" s="34"/>
      <c r="AB582" s="34"/>
      <c r="AC582" s="34"/>
      <c r="AD582" s="34"/>
      <c r="AE582" s="34"/>
      <c r="AR582" s="151" t="s">
        <v>176</v>
      </c>
      <c r="AT582" s="151" t="s">
        <v>499</v>
      </c>
      <c r="AU582" s="151" t="s">
        <v>88</v>
      </c>
      <c r="AY582" s="19" t="s">
        <v>128</v>
      </c>
      <c r="BE582" s="152">
        <f>IF(N582="základní",J582,0)</f>
        <v>0</v>
      </c>
      <c r="BF582" s="152">
        <f>IF(N582="snížená",J582,0)</f>
        <v>0</v>
      </c>
      <c r="BG582" s="152">
        <f>IF(N582="zákl. přenesená",J582,0)</f>
        <v>0</v>
      </c>
      <c r="BH582" s="152">
        <f>IF(N582="sníž. přenesená",J582,0)</f>
        <v>0</v>
      </c>
      <c r="BI582" s="152">
        <f>IF(N582="nulová",J582,0)</f>
        <v>0</v>
      </c>
      <c r="BJ582" s="19" t="s">
        <v>86</v>
      </c>
      <c r="BK582" s="152">
        <f>ROUND(I582*H582,2)</f>
        <v>0</v>
      </c>
      <c r="BL582" s="19" t="s">
        <v>127</v>
      </c>
      <c r="BM582" s="151" t="s">
        <v>869</v>
      </c>
    </row>
    <row r="583" spans="1:47" s="2" customFormat="1" ht="12">
      <c r="A583" s="34"/>
      <c r="B583" s="35"/>
      <c r="C583" s="34"/>
      <c r="D583" s="153" t="s">
        <v>136</v>
      </c>
      <c r="E583" s="34"/>
      <c r="F583" s="154" t="s">
        <v>868</v>
      </c>
      <c r="G583" s="34"/>
      <c r="H583" s="34"/>
      <c r="I583" s="155"/>
      <c r="J583" s="34"/>
      <c r="K583" s="34"/>
      <c r="L583" s="35"/>
      <c r="M583" s="156"/>
      <c r="N583" s="157"/>
      <c r="O583" s="60"/>
      <c r="P583" s="60"/>
      <c r="Q583" s="60"/>
      <c r="R583" s="60"/>
      <c r="S583" s="60"/>
      <c r="T583" s="61"/>
      <c r="U583" s="34"/>
      <c r="V583" s="34"/>
      <c r="W583" s="34"/>
      <c r="X583" s="34"/>
      <c r="Y583" s="34"/>
      <c r="Z583" s="34"/>
      <c r="AA583" s="34"/>
      <c r="AB583" s="34"/>
      <c r="AC583" s="34"/>
      <c r="AD583" s="34"/>
      <c r="AE583" s="34"/>
      <c r="AT583" s="19" t="s">
        <v>136</v>
      </c>
      <c r="AU583" s="19" t="s">
        <v>88</v>
      </c>
    </row>
    <row r="584" spans="2:51" s="12" customFormat="1" ht="12">
      <c r="B584" s="158"/>
      <c r="D584" s="153" t="s">
        <v>137</v>
      </c>
      <c r="E584" s="159" t="s">
        <v>1</v>
      </c>
      <c r="F584" s="160" t="s">
        <v>870</v>
      </c>
      <c r="H584" s="161">
        <v>16</v>
      </c>
      <c r="I584" s="162"/>
      <c r="L584" s="158"/>
      <c r="M584" s="163"/>
      <c r="N584" s="164"/>
      <c r="O584" s="164"/>
      <c r="P584" s="164"/>
      <c r="Q584" s="164"/>
      <c r="R584" s="164"/>
      <c r="S584" s="164"/>
      <c r="T584" s="165"/>
      <c r="AT584" s="159" t="s">
        <v>137</v>
      </c>
      <c r="AU584" s="159" t="s">
        <v>88</v>
      </c>
      <c r="AV584" s="12" t="s">
        <v>88</v>
      </c>
      <c r="AW584" s="12" t="s">
        <v>34</v>
      </c>
      <c r="AX584" s="12" t="s">
        <v>86</v>
      </c>
      <c r="AY584" s="159" t="s">
        <v>128</v>
      </c>
    </row>
    <row r="585" spans="1:65" s="2" customFormat="1" ht="16.5" customHeight="1">
      <c r="A585" s="34"/>
      <c r="B585" s="139"/>
      <c r="C585" s="140" t="s">
        <v>871</v>
      </c>
      <c r="D585" s="140" t="s">
        <v>129</v>
      </c>
      <c r="E585" s="141" t="s">
        <v>872</v>
      </c>
      <c r="F585" s="142" t="s">
        <v>873</v>
      </c>
      <c r="G585" s="143" t="s">
        <v>238</v>
      </c>
      <c r="H585" s="144">
        <v>11</v>
      </c>
      <c r="I585" s="145"/>
      <c r="J585" s="146">
        <f>ROUND(I585*H585,2)</f>
        <v>0</v>
      </c>
      <c r="K585" s="142" t="s">
        <v>133</v>
      </c>
      <c r="L585" s="35"/>
      <c r="M585" s="147" t="s">
        <v>1</v>
      </c>
      <c r="N585" s="148" t="s">
        <v>43</v>
      </c>
      <c r="O585" s="60"/>
      <c r="P585" s="149">
        <f>O585*H585</f>
        <v>0</v>
      </c>
      <c r="Q585" s="149">
        <v>0.4208</v>
      </c>
      <c r="R585" s="149">
        <f>Q585*H585</f>
        <v>4.6288</v>
      </c>
      <c r="S585" s="149">
        <v>0</v>
      </c>
      <c r="T585" s="150">
        <f>S585*H585</f>
        <v>0</v>
      </c>
      <c r="U585" s="34"/>
      <c r="V585" s="34"/>
      <c r="W585" s="34"/>
      <c r="X585" s="34"/>
      <c r="Y585" s="34"/>
      <c r="Z585" s="34"/>
      <c r="AA585" s="34"/>
      <c r="AB585" s="34"/>
      <c r="AC585" s="34"/>
      <c r="AD585" s="34"/>
      <c r="AE585" s="34"/>
      <c r="AR585" s="151" t="s">
        <v>127</v>
      </c>
      <c r="AT585" s="151" t="s">
        <v>129</v>
      </c>
      <c r="AU585" s="151" t="s">
        <v>88</v>
      </c>
      <c r="AY585" s="19" t="s">
        <v>128</v>
      </c>
      <c r="BE585" s="152">
        <f>IF(N585="základní",J585,0)</f>
        <v>0</v>
      </c>
      <c r="BF585" s="152">
        <f>IF(N585="snížená",J585,0)</f>
        <v>0</v>
      </c>
      <c r="BG585" s="152">
        <f>IF(N585="zákl. přenesená",J585,0)</f>
        <v>0</v>
      </c>
      <c r="BH585" s="152">
        <f>IF(N585="sníž. přenesená",J585,0)</f>
        <v>0</v>
      </c>
      <c r="BI585" s="152">
        <f>IF(N585="nulová",J585,0)</f>
        <v>0</v>
      </c>
      <c r="BJ585" s="19" t="s">
        <v>86</v>
      </c>
      <c r="BK585" s="152">
        <f>ROUND(I585*H585,2)</f>
        <v>0</v>
      </c>
      <c r="BL585" s="19" t="s">
        <v>127</v>
      </c>
      <c r="BM585" s="151" t="s">
        <v>874</v>
      </c>
    </row>
    <row r="586" spans="1:47" s="2" customFormat="1" ht="12">
      <c r="A586" s="34"/>
      <c r="B586" s="35"/>
      <c r="C586" s="34"/>
      <c r="D586" s="153" t="s">
        <v>136</v>
      </c>
      <c r="E586" s="34"/>
      <c r="F586" s="154" t="s">
        <v>875</v>
      </c>
      <c r="G586" s="34"/>
      <c r="H586" s="34"/>
      <c r="I586" s="155"/>
      <c r="J586" s="34"/>
      <c r="K586" s="34"/>
      <c r="L586" s="35"/>
      <c r="M586" s="156"/>
      <c r="N586" s="157"/>
      <c r="O586" s="60"/>
      <c r="P586" s="60"/>
      <c r="Q586" s="60"/>
      <c r="R586" s="60"/>
      <c r="S586" s="60"/>
      <c r="T586" s="61"/>
      <c r="U586" s="34"/>
      <c r="V586" s="34"/>
      <c r="W586" s="34"/>
      <c r="X586" s="34"/>
      <c r="Y586" s="34"/>
      <c r="Z586" s="34"/>
      <c r="AA586" s="34"/>
      <c r="AB586" s="34"/>
      <c r="AC586" s="34"/>
      <c r="AD586" s="34"/>
      <c r="AE586" s="34"/>
      <c r="AT586" s="19" t="s">
        <v>136</v>
      </c>
      <c r="AU586" s="19" t="s">
        <v>88</v>
      </c>
    </row>
    <row r="587" spans="1:47" s="2" customFormat="1" ht="54">
      <c r="A587" s="34"/>
      <c r="B587" s="35"/>
      <c r="C587" s="34"/>
      <c r="D587" s="153" t="s">
        <v>231</v>
      </c>
      <c r="E587" s="34"/>
      <c r="F587" s="182" t="s">
        <v>876</v>
      </c>
      <c r="G587" s="34"/>
      <c r="H587" s="34"/>
      <c r="I587" s="155"/>
      <c r="J587" s="34"/>
      <c r="K587" s="34"/>
      <c r="L587" s="35"/>
      <c r="M587" s="156"/>
      <c r="N587" s="157"/>
      <c r="O587" s="60"/>
      <c r="P587" s="60"/>
      <c r="Q587" s="60"/>
      <c r="R587" s="60"/>
      <c r="S587" s="60"/>
      <c r="T587" s="61"/>
      <c r="U587" s="34"/>
      <c r="V587" s="34"/>
      <c r="W587" s="34"/>
      <c r="X587" s="34"/>
      <c r="Y587" s="34"/>
      <c r="Z587" s="34"/>
      <c r="AA587" s="34"/>
      <c r="AB587" s="34"/>
      <c r="AC587" s="34"/>
      <c r="AD587" s="34"/>
      <c r="AE587" s="34"/>
      <c r="AT587" s="19" t="s">
        <v>231</v>
      </c>
      <c r="AU587" s="19" t="s">
        <v>88</v>
      </c>
    </row>
    <row r="588" spans="2:51" s="12" customFormat="1" ht="12">
      <c r="B588" s="158"/>
      <c r="D588" s="153" t="s">
        <v>137</v>
      </c>
      <c r="E588" s="159" t="s">
        <v>1</v>
      </c>
      <c r="F588" s="160" t="s">
        <v>877</v>
      </c>
      <c r="H588" s="161">
        <v>11</v>
      </c>
      <c r="I588" s="162"/>
      <c r="L588" s="158"/>
      <c r="M588" s="163"/>
      <c r="N588" s="164"/>
      <c r="O588" s="164"/>
      <c r="P588" s="164"/>
      <c r="Q588" s="164"/>
      <c r="R588" s="164"/>
      <c r="S588" s="164"/>
      <c r="T588" s="165"/>
      <c r="AT588" s="159" t="s">
        <v>137</v>
      </c>
      <c r="AU588" s="159" t="s">
        <v>88</v>
      </c>
      <c r="AV588" s="12" t="s">
        <v>88</v>
      </c>
      <c r="AW588" s="12" t="s">
        <v>34</v>
      </c>
      <c r="AX588" s="12" t="s">
        <v>86</v>
      </c>
      <c r="AY588" s="159" t="s">
        <v>128</v>
      </c>
    </row>
    <row r="589" spans="1:65" s="2" customFormat="1" ht="21.75" customHeight="1">
      <c r="A589" s="34"/>
      <c r="B589" s="139"/>
      <c r="C589" s="140" t="s">
        <v>878</v>
      </c>
      <c r="D589" s="140" t="s">
        <v>129</v>
      </c>
      <c r="E589" s="141" t="s">
        <v>879</v>
      </c>
      <c r="F589" s="142" t="s">
        <v>880</v>
      </c>
      <c r="G589" s="143" t="s">
        <v>238</v>
      </c>
      <c r="H589" s="144">
        <v>25</v>
      </c>
      <c r="I589" s="145"/>
      <c r="J589" s="146">
        <f>ROUND(I589*H589,2)</f>
        <v>0</v>
      </c>
      <c r="K589" s="142" t="s">
        <v>133</v>
      </c>
      <c r="L589" s="35"/>
      <c r="M589" s="147" t="s">
        <v>1</v>
      </c>
      <c r="N589" s="148" t="s">
        <v>43</v>
      </c>
      <c r="O589" s="60"/>
      <c r="P589" s="149">
        <f>O589*H589</f>
        <v>0</v>
      </c>
      <c r="Q589" s="149">
        <v>0.31108</v>
      </c>
      <c r="R589" s="149">
        <f>Q589*H589</f>
        <v>7.777000000000001</v>
      </c>
      <c r="S589" s="149">
        <v>0</v>
      </c>
      <c r="T589" s="150">
        <f>S589*H589</f>
        <v>0</v>
      </c>
      <c r="U589" s="34"/>
      <c r="V589" s="34"/>
      <c r="W589" s="34"/>
      <c r="X589" s="34"/>
      <c r="Y589" s="34"/>
      <c r="Z589" s="34"/>
      <c r="AA589" s="34"/>
      <c r="AB589" s="34"/>
      <c r="AC589" s="34"/>
      <c r="AD589" s="34"/>
      <c r="AE589" s="34"/>
      <c r="AR589" s="151" t="s">
        <v>127</v>
      </c>
      <c r="AT589" s="151" t="s">
        <v>129</v>
      </c>
      <c r="AU589" s="151" t="s">
        <v>88</v>
      </c>
      <c r="AY589" s="19" t="s">
        <v>128</v>
      </c>
      <c r="BE589" s="152">
        <f>IF(N589="základní",J589,0)</f>
        <v>0</v>
      </c>
      <c r="BF589" s="152">
        <f>IF(N589="snížená",J589,0)</f>
        <v>0</v>
      </c>
      <c r="BG589" s="152">
        <f>IF(N589="zákl. přenesená",J589,0)</f>
        <v>0</v>
      </c>
      <c r="BH589" s="152">
        <f>IF(N589="sníž. přenesená",J589,0)</f>
        <v>0</v>
      </c>
      <c r="BI589" s="152">
        <f>IF(N589="nulová",J589,0)</f>
        <v>0</v>
      </c>
      <c r="BJ589" s="19" t="s">
        <v>86</v>
      </c>
      <c r="BK589" s="152">
        <f>ROUND(I589*H589,2)</f>
        <v>0</v>
      </c>
      <c r="BL589" s="19" t="s">
        <v>127</v>
      </c>
      <c r="BM589" s="151" t="s">
        <v>881</v>
      </c>
    </row>
    <row r="590" spans="1:47" s="2" customFormat="1" ht="12">
      <c r="A590" s="34"/>
      <c r="B590" s="35"/>
      <c r="C590" s="34"/>
      <c r="D590" s="153" t="s">
        <v>136</v>
      </c>
      <c r="E590" s="34"/>
      <c r="F590" s="154" t="s">
        <v>882</v>
      </c>
      <c r="G590" s="34"/>
      <c r="H590" s="34"/>
      <c r="I590" s="155"/>
      <c r="J590" s="34"/>
      <c r="K590" s="34"/>
      <c r="L590" s="35"/>
      <c r="M590" s="156"/>
      <c r="N590" s="157"/>
      <c r="O590" s="60"/>
      <c r="P590" s="60"/>
      <c r="Q590" s="60"/>
      <c r="R590" s="60"/>
      <c r="S590" s="60"/>
      <c r="T590" s="61"/>
      <c r="U590" s="34"/>
      <c r="V590" s="34"/>
      <c r="W590" s="34"/>
      <c r="X590" s="34"/>
      <c r="Y590" s="34"/>
      <c r="Z590" s="34"/>
      <c r="AA590" s="34"/>
      <c r="AB590" s="34"/>
      <c r="AC590" s="34"/>
      <c r="AD590" s="34"/>
      <c r="AE590" s="34"/>
      <c r="AT590" s="19" t="s">
        <v>136</v>
      </c>
      <c r="AU590" s="19" t="s">
        <v>88</v>
      </c>
    </row>
    <row r="591" spans="1:47" s="2" customFormat="1" ht="54">
      <c r="A591" s="34"/>
      <c r="B591" s="35"/>
      <c r="C591" s="34"/>
      <c r="D591" s="153" t="s">
        <v>231</v>
      </c>
      <c r="E591" s="34"/>
      <c r="F591" s="182" t="s">
        <v>876</v>
      </c>
      <c r="G591" s="34"/>
      <c r="H591" s="34"/>
      <c r="I591" s="155"/>
      <c r="J591" s="34"/>
      <c r="K591" s="34"/>
      <c r="L591" s="35"/>
      <c r="M591" s="156"/>
      <c r="N591" s="157"/>
      <c r="O591" s="60"/>
      <c r="P591" s="60"/>
      <c r="Q591" s="60"/>
      <c r="R591" s="60"/>
      <c r="S591" s="60"/>
      <c r="T591" s="61"/>
      <c r="U591" s="34"/>
      <c r="V591" s="34"/>
      <c r="W591" s="34"/>
      <c r="X591" s="34"/>
      <c r="Y591" s="34"/>
      <c r="Z591" s="34"/>
      <c r="AA591" s="34"/>
      <c r="AB591" s="34"/>
      <c r="AC591" s="34"/>
      <c r="AD591" s="34"/>
      <c r="AE591" s="34"/>
      <c r="AT591" s="19" t="s">
        <v>231</v>
      </c>
      <c r="AU591" s="19" t="s">
        <v>88</v>
      </c>
    </row>
    <row r="592" spans="2:51" s="12" customFormat="1" ht="12">
      <c r="B592" s="158"/>
      <c r="D592" s="153" t="s">
        <v>137</v>
      </c>
      <c r="E592" s="159" t="s">
        <v>1</v>
      </c>
      <c r="F592" s="160" t="s">
        <v>883</v>
      </c>
      <c r="H592" s="161">
        <v>25</v>
      </c>
      <c r="I592" s="162"/>
      <c r="L592" s="158"/>
      <c r="M592" s="163"/>
      <c r="N592" s="164"/>
      <c r="O592" s="164"/>
      <c r="P592" s="164"/>
      <c r="Q592" s="164"/>
      <c r="R592" s="164"/>
      <c r="S592" s="164"/>
      <c r="T592" s="165"/>
      <c r="AT592" s="159" t="s">
        <v>137</v>
      </c>
      <c r="AU592" s="159" t="s">
        <v>88</v>
      </c>
      <c r="AV592" s="12" t="s">
        <v>88</v>
      </c>
      <c r="AW592" s="12" t="s">
        <v>34</v>
      </c>
      <c r="AX592" s="12" t="s">
        <v>86</v>
      </c>
      <c r="AY592" s="159" t="s">
        <v>128</v>
      </c>
    </row>
    <row r="593" spans="2:63" s="11" customFormat="1" ht="22.9" customHeight="1">
      <c r="B593" s="128"/>
      <c r="D593" s="129" t="s">
        <v>77</v>
      </c>
      <c r="E593" s="180" t="s">
        <v>181</v>
      </c>
      <c r="F593" s="180" t="s">
        <v>884</v>
      </c>
      <c r="I593" s="131"/>
      <c r="J593" s="181">
        <f>BK593</f>
        <v>0</v>
      </c>
      <c r="L593" s="128"/>
      <c r="M593" s="133"/>
      <c r="N593" s="134"/>
      <c r="O593" s="134"/>
      <c r="P593" s="135">
        <f>SUM(P594:P732)</f>
        <v>0</v>
      </c>
      <c r="Q593" s="134"/>
      <c r="R593" s="135">
        <f>SUM(R594:R732)</f>
        <v>279.25791928</v>
      </c>
      <c r="S593" s="134"/>
      <c r="T593" s="136">
        <f>SUM(T594:T732)</f>
        <v>12.597999999999999</v>
      </c>
      <c r="AR593" s="129" t="s">
        <v>86</v>
      </c>
      <c r="AT593" s="137" t="s">
        <v>77</v>
      </c>
      <c r="AU593" s="137" t="s">
        <v>86</v>
      </c>
      <c r="AY593" s="129" t="s">
        <v>128</v>
      </c>
      <c r="BK593" s="138">
        <f>SUM(BK594:BK732)</f>
        <v>0</v>
      </c>
    </row>
    <row r="594" spans="1:65" s="2" customFormat="1" ht="16.5" customHeight="1">
      <c r="A594" s="34"/>
      <c r="B594" s="139"/>
      <c r="C594" s="140" t="s">
        <v>885</v>
      </c>
      <c r="D594" s="140" t="s">
        <v>129</v>
      </c>
      <c r="E594" s="141" t="s">
        <v>886</v>
      </c>
      <c r="F594" s="142" t="s">
        <v>887</v>
      </c>
      <c r="G594" s="143" t="s">
        <v>238</v>
      </c>
      <c r="H594" s="144">
        <v>2</v>
      </c>
      <c r="I594" s="145"/>
      <c r="J594" s="146">
        <f>ROUND(I594*H594,2)</f>
        <v>0</v>
      </c>
      <c r="K594" s="142" t="s">
        <v>133</v>
      </c>
      <c r="L594" s="35"/>
      <c r="M594" s="147" t="s">
        <v>1</v>
      </c>
      <c r="N594" s="148" t="s">
        <v>43</v>
      </c>
      <c r="O594" s="60"/>
      <c r="P594" s="149">
        <f>O594*H594</f>
        <v>0</v>
      </c>
      <c r="Q594" s="149">
        <v>0</v>
      </c>
      <c r="R594" s="149">
        <f>Q594*H594</f>
        <v>0</v>
      </c>
      <c r="S594" s="149">
        <v>0</v>
      </c>
      <c r="T594" s="150">
        <f>S594*H594</f>
        <v>0</v>
      </c>
      <c r="U594" s="34"/>
      <c r="V594" s="34"/>
      <c r="W594" s="34"/>
      <c r="X594" s="34"/>
      <c r="Y594" s="34"/>
      <c r="Z594" s="34"/>
      <c r="AA594" s="34"/>
      <c r="AB594" s="34"/>
      <c r="AC594" s="34"/>
      <c r="AD594" s="34"/>
      <c r="AE594" s="34"/>
      <c r="AR594" s="151" t="s">
        <v>127</v>
      </c>
      <c r="AT594" s="151" t="s">
        <v>129</v>
      </c>
      <c r="AU594" s="151" t="s">
        <v>88</v>
      </c>
      <c r="AY594" s="19" t="s">
        <v>128</v>
      </c>
      <c r="BE594" s="152">
        <f>IF(N594="základní",J594,0)</f>
        <v>0</v>
      </c>
      <c r="BF594" s="152">
        <f>IF(N594="snížená",J594,0)</f>
        <v>0</v>
      </c>
      <c r="BG594" s="152">
        <f>IF(N594="zákl. přenesená",J594,0)</f>
        <v>0</v>
      </c>
      <c r="BH594" s="152">
        <f>IF(N594="sníž. přenesená",J594,0)</f>
        <v>0</v>
      </c>
      <c r="BI594" s="152">
        <f>IF(N594="nulová",J594,0)</f>
        <v>0</v>
      </c>
      <c r="BJ594" s="19" t="s">
        <v>86</v>
      </c>
      <c r="BK594" s="152">
        <f>ROUND(I594*H594,2)</f>
        <v>0</v>
      </c>
      <c r="BL594" s="19" t="s">
        <v>127</v>
      </c>
      <c r="BM594" s="151" t="s">
        <v>888</v>
      </c>
    </row>
    <row r="595" spans="1:47" s="2" customFormat="1" ht="12">
      <c r="A595" s="34"/>
      <c r="B595" s="35"/>
      <c r="C595" s="34"/>
      <c r="D595" s="153" t="s">
        <v>136</v>
      </c>
      <c r="E595" s="34"/>
      <c r="F595" s="154" t="s">
        <v>889</v>
      </c>
      <c r="G595" s="34"/>
      <c r="H595" s="34"/>
      <c r="I595" s="155"/>
      <c r="J595" s="34"/>
      <c r="K595" s="34"/>
      <c r="L595" s="35"/>
      <c r="M595" s="156"/>
      <c r="N595" s="157"/>
      <c r="O595" s="60"/>
      <c r="P595" s="60"/>
      <c r="Q595" s="60"/>
      <c r="R595" s="60"/>
      <c r="S595" s="60"/>
      <c r="T595" s="61"/>
      <c r="U595" s="34"/>
      <c r="V595" s="34"/>
      <c r="W595" s="34"/>
      <c r="X595" s="34"/>
      <c r="Y595" s="34"/>
      <c r="Z595" s="34"/>
      <c r="AA595" s="34"/>
      <c r="AB595" s="34"/>
      <c r="AC595" s="34"/>
      <c r="AD595" s="34"/>
      <c r="AE595" s="34"/>
      <c r="AT595" s="19" t="s">
        <v>136</v>
      </c>
      <c r="AU595" s="19" t="s">
        <v>88</v>
      </c>
    </row>
    <row r="596" spans="2:51" s="12" customFormat="1" ht="12">
      <c r="B596" s="158"/>
      <c r="D596" s="153" t="s">
        <v>137</v>
      </c>
      <c r="E596" s="159" t="s">
        <v>1</v>
      </c>
      <c r="F596" s="160" t="s">
        <v>890</v>
      </c>
      <c r="H596" s="161">
        <v>2</v>
      </c>
      <c r="I596" s="162"/>
      <c r="L596" s="158"/>
      <c r="M596" s="163"/>
      <c r="N596" s="164"/>
      <c r="O596" s="164"/>
      <c r="P596" s="164"/>
      <c r="Q596" s="164"/>
      <c r="R596" s="164"/>
      <c r="S596" s="164"/>
      <c r="T596" s="165"/>
      <c r="AT596" s="159" t="s">
        <v>137</v>
      </c>
      <c r="AU596" s="159" t="s">
        <v>88</v>
      </c>
      <c r="AV596" s="12" t="s">
        <v>88</v>
      </c>
      <c r="AW596" s="12" t="s">
        <v>34</v>
      </c>
      <c r="AX596" s="12" t="s">
        <v>86</v>
      </c>
      <c r="AY596" s="159" t="s">
        <v>128</v>
      </c>
    </row>
    <row r="597" spans="1:65" s="2" customFormat="1" ht="16.5" customHeight="1">
      <c r="A597" s="34"/>
      <c r="B597" s="139"/>
      <c r="C597" s="191" t="s">
        <v>891</v>
      </c>
      <c r="D597" s="191" t="s">
        <v>499</v>
      </c>
      <c r="E597" s="192" t="s">
        <v>892</v>
      </c>
      <c r="F597" s="193" t="s">
        <v>893</v>
      </c>
      <c r="G597" s="194" t="s">
        <v>238</v>
      </c>
      <c r="H597" s="195">
        <v>2</v>
      </c>
      <c r="I597" s="196"/>
      <c r="J597" s="197">
        <f>ROUND(I597*H597,2)</f>
        <v>0</v>
      </c>
      <c r="K597" s="193" t="s">
        <v>133</v>
      </c>
      <c r="L597" s="198"/>
      <c r="M597" s="199" t="s">
        <v>1</v>
      </c>
      <c r="N597" s="200" t="s">
        <v>43</v>
      </c>
      <c r="O597" s="60"/>
      <c r="P597" s="149">
        <f>O597*H597</f>
        <v>0</v>
      </c>
      <c r="Q597" s="149">
        <v>0.0021</v>
      </c>
      <c r="R597" s="149">
        <f>Q597*H597</f>
        <v>0.0042</v>
      </c>
      <c r="S597" s="149">
        <v>0</v>
      </c>
      <c r="T597" s="150">
        <f>S597*H597</f>
        <v>0</v>
      </c>
      <c r="U597" s="34"/>
      <c r="V597" s="34"/>
      <c r="W597" s="34"/>
      <c r="X597" s="34"/>
      <c r="Y597" s="34"/>
      <c r="Z597" s="34"/>
      <c r="AA597" s="34"/>
      <c r="AB597" s="34"/>
      <c r="AC597" s="34"/>
      <c r="AD597" s="34"/>
      <c r="AE597" s="34"/>
      <c r="AR597" s="151" t="s">
        <v>176</v>
      </c>
      <c r="AT597" s="151" t="s">
        <v>499</v>
      </c>
      <c r="AU597" s="151" t="s">
        <v>88</v>
      </c>
      <c r="AY597" s="19" t="s">
        <v>128</v>
      </c>
      <c r="BE597" s="152">
        <f>IF(N597="základní",J597,0)</f>
        <v>0</v>
      </c>
      <c r="BF597" s="152">
        <f>IF(N597="snížená",J597,0)</f>
        <v>0</v>
      </c>
      <c r="BG597" s="152">
        <f>IF(N597="zákl. přenesená",J597,0)</f>
        <v>0</v>
      </c>
      <c r="BH597" s="152">
        <f>IF(N597="sníž. přenesená",J597,0)</f>
        <v>0</v>
      </c>
      <c r="BI597" s="152">
        <f>IF(N597="nulová",J597,0)</f>
        <v>0</v>
      </c>
      <c r="BJ597" s="19" t="s">
        <v>86</v>
      </c>
      <c r="BK597" s="152">
        <f>ROUND(I597*H597,2)</f>
        <v>0</v>
      </c>
      <c r="BL597" s="19" t="s">
        <v>127</v>
      </c>
      <c r="BM597" s="151" t="s">
        <v>894</v>
      </c>
    </row>
    <row r="598" spans="1:47" s="2" customFormat="1" ht="12">
      <c r="A598" s="34"/>
      <c r="B598" s="35"/>
      <c r="C598" s="34"/>
      <c r="D598" s="153" t="s">
        <v>136</v>
      </c>
      <c r="E598" s="34"/>
      <c r="F598" s="154" t="s">
        <v>893</v>
      </c>
      <c r="G598" s="34"/>
      <c r="H598" s="34"/>
      <c r="I598" s="155"/>
      <c r="J598" s="34"/>
      <c r="K598" s="34"/>
      <c r="L598" s="35"/>
      <c r="M598" s="156"/>
      <c r="N598" s="157"/>
      <c r="O598" s="60"/>
      <c r="P598" s="60"/>
      <c r="Q598" s="60"/>
      <c r="R598" s="60"/>
      <c r="S598" s="60"/>
      <c r="T598" s="61"/>
      <c r="U598" s="34"/>
      <c r="V598" s="34"/>
      <c r="W598" s="34"/>
      <c r="X598" s="34"/>
      <c r="Y598" s="34"/>
      <c r="Z598" s="34"/>
      <c r="AA598" s="34"/>
      <c r="AB598" s="34"/>
      <c r="AC598" s="34"/>
      <c r="AD598" s="34"/>
      <c r="AE598" s="34"/>
      <c r="AT598" s="19" t="s">
        <v>136</v>
      </c>
      <c r="AU598" s="19" t="s">
        <v>88</v>
      </c>
    </row>
    <row r="599" spans="2:51" s="12" customFormat="1" ht="12">
      <c r="B599" s="158"/>
      <c r="D599" s="153" t="s">
        <v>137</v>
      </c>
      <c r="E599" s="159" t="s">
        <v>1</v>
      </c>
      <c r="F599" s="160" t="s">
        <v>895</v>
      </c>
      <c r="H599" s="161">
        <v>2</v>
      </c>
      <c r="I599" s="162"/>
      <c r="L599" s="158"/>
      <c r="M599" s="163"/>
      <c r="N599" s="164"/>
      <c r="O599" s="164"/>
      <c r="P599" s="164"/>
      <c r="Q599" s="164"/>
      <c r="R599" s="164"/>
      <c r="S599" s="164"/>
      <c r="T599" s="165"/>
      <c r="AT599" s="159" t="s">
        <v>137</v>
      </c>
      <c r="AU599" s="159" t="s">
        <v>88</v>
      </c>
      <c r="AV599" s="12" t="s">
        <v>88</v>
      </c>
      <c r="AW599" s="12" t="s">
        <v>34</v>
      </c>
      <c r="AX599" s="12" t="s">
        <v>86</v>
      </c>
      <c r="AY599" s="159" t="s">
        <v>128</v>
      </c>
    </row>
    <row r="600" spans="1:65" s="2" customFormat="1" ht="16.5" customHeight="1">
      <c r="A600" s="34"/>
      <c r="B600" s="139"/>
      <c r="C600" s="140" t="s">
        <v>89</v>
      </c>
      <c r="D600" s="140" t="s">
        <v>129</v>
      </c>
      <c r="E600" s="141" t="s">
        <v>896</v>
      </c>
      <c r="F600" s="142" t="s">
        <v>897</v>
      </c>
      <c r="G600" s="143" t="s">
        <v>238</v>
      </c>
      <c r="H600" s="144">
        <v>10</v>
      </c>
      <c r="I600" s="145"/>
      <c r="J600" s="146">
        <f>ROUND(I600*H600,2)</f>
        <v>0</v>
      </c>
      <c r="K600" s="142" t="s">
        <v>133</v>
      </c>
      <c r="L600" s="35"/>
      <c r="M600" s="147" t="s">
        <v>1</v>
      </c>
      <c r="N600" s="148" t="s">
        <v>43</v>
      </c>
      <c r="O600" s="60"/>
      <c r="P600" s="149">
        <f>O600*H600</f>
        <v>0</v>
      </c>
      <c r="Q600" s="149">
        <v>0.0007</v>
      </c>
      <c r="R600" s="149">
        <f>Q600*H600</f>
        <v>0.007</v>
      </c>
      <c r="S600" s="149">
        <v>0</v>
      </c>
      <c r="T600" s="150">
        <f>S600*H600</f>
        <v>0</v>
      </c>
      <c r="U600" s="34"/>
      <c r="V600" s="34"/>
      <c r="W600" s="34"/>
      <c r="X600" s="34"/>
      <c r="Y600" s="34"/>
      <c r="Z600" s="34"/>
      <c r="AA600" s="34"/>
      <c r="AB600" s="34"/>
      <c r="AC600" s="34"/>
      <c r="AD600" s="34"/>
      <c r="AE600" s="34"/>
      <c r="AR600" s="151" t="s">
        <v>127</v>
      </c>
      <c r="AT600" s="151" t="s">
        <v>129</v>
      </c>
      <c r="AU600" s="151" t="s">
        <v>88</v>
      </c>
      <c r="AY600" s="19" t="s">
        <v>128</v>
      </c>
      <c r="BE600" s="152">
        <f>IF(N600="základní",J600,0)</f>
        <v>0</v>
      </c>
      <c r="BF600" s="152">
        <f>IF(N600="snížená",J600,0)</f>
        <v>0</v>
      </c>
      <c r="BG600" s="152">
        <f>IF(N600="zákl. přenesená",J600,0)</f>
        <v>0</v>
      </c>
      <c r="BH600" s="152">
        <f>IF(N600="sníž. přenesená",J600,0)</f>
        <v>0</v>
      </c>
      <c r="BI600" s="152">
        <f>IF(N600="nulová",J600,0)</f>
        <v>0</v>
      </c>
      <c r="BJ600" s="19" t="s">
        <v>86</v>
      </c>
      <c r="BK600" s="152">
        <f>ROUND(I600*H600,2)</f>
        <v>0</v>
      </c>
      <c r="BL600" s="19" t="s">
        <v>127</v>
      </c>
      <c r="BM600" s="151" t="s">
        <v>898</v>
      </c>
    </row>
    <row r="601" spans="1:47" s="2" customFormat="1" ht="12">
      <c r="A601" s="34"/>
      <c r="B601" s="35"/>
      <c r="C601" s="34"/>
      <c r="D601" s="153" t="s">
        <v>136</v>
      </c>
      <c r="E601" s="34"/>
      <c r="F601" s="154" t="s">
        <v>899</v>
      </c>
      <c r="G601" s="34"/>
      <c r="H601" s="34"/>
      <c r="I601" s="155"/>
      <c r="J601" s="34"/>
      <c r="K601" s="34"/>
      <c r="L601" s="35"/>
      <c r="M601" s="156"/>
      <c r="N601" s="157"/>
      <c r="O601" s="60"/>
      <c r="P601" s="60"/>
      <c r="Q601" s="60"/>
      <c r="R601" s="60"/>
      <c r="S601" s="60"/>
      <c r="T601" s="61"/>
      <c r="U601" s="34"/>
      <c r="V601" s="34"/>
      <c r="W601" s="34"/>
      <c r="X601" s="34"/>
      <c r="Y601" s="34"/>
      <c r="Z601" s="34"/>
      <c r="AA601" s="34"/>
      <c r="AB601" s="34"/>
      <c r="AC601" s="34"/>
      <c r="AD601" s="34"/>
      <c r="AE601" s="34"/>
      <c r="AT601" s="19" t="s">
        <v>136</v>
      </c>
      <c r="AU601" s="19" t="s">
        <v>88</v>
      </c>
    </row>
    <row r="602" spans="1:47" s="2" customFormat="1" ht="72">
      <c r="A602" s="34"/>
      <c r="B602" s="35"/>
      <c r="C602" s="34"/>
      <c r="D602" s="153" t="s">
        <v>231</v>
      </c>
      <c r="E602" s="34"/>
      <c r="F602" s="182" t="s">
        <v>900</v>
      </c>
      <c r="G602" s="34"/>
      <c r="H602" s="34"/>
      <c r="I602" s="155"/>
      <c r="J602" s="34"/>
      <c r="K602" s="34"/>
      <c r="L602" s="35"/>
      <c r="M602" s="156"/>
      <c r="N602" s="157"/>
      <c r="O602" s="60"/>
      <c r="P602" s="60"/>
      <c r="Q602" s="60"/>
      <c r="R602" s="60"/>
      <c r="S602" s="60"/>
      <c r="T602" s="61"/>
      <c r="U602" s="34"/>
      <c r="V602" s="34"/>
      <c r="W602" s="34"/>
      <c r="X602" s="34"/>
      <c r="Y602" s="34"/>
      <c r="Z602" s="34"/>
      <c r="AA602" s="34"/>
      <c r="AB602" s="34"/>
      <c r="AC602" s="34"/>
      <c r="AD602" s="34"/>
      <c r="AE602" s="34"/>
      <c r="AT602" s="19" t="s">
        <v>231</v>
      </c>
      <c r="AU602" s="19" t="s">
        <v>88</v>
      </c>
    </row>
    <row r="603" spans="2:51" s="12" customFormat="1" ht="12">
      <c r="B603" s="158"/>
      <c r="D603" s="153" t="s">
        <v>137</v>
      </c>
      <c r="E603" s="159" t="s">
        <v>1</v>
      </c>
      <c r="F603" s="160" t="s">
        <v>901</v>
      </c>
      <c r="H603" s="161">
        <v>10</v>
      </c>
      <c r="I603" s="162"/>
      <c r="L603" s="158"/>
      <c r="M603" s="163"/>
      <c r="N603" s="164"/>
      <c r="O603" s="164"/>
      <c r="P603" s="164"/>
      <c r="Q603" s="164"/>
      <c r="R603" s="164"/>
      <c r="S603" s="164"/>
      <c r="T603" s="165"/>
      <c r="AT603" s="159" t="s">
        <v>137</v>
      </c>
      <c r="AU603" s="159" t="s">
        <v>88</v>
      </c>
      <c r="AV603" s="12" t="s">
        <v>88</v>
      </c>
      <c r="AW603" s="12" t="s">
        <v>34</v>
      </c>
      <c r="AX603" s="12" t="s">
        <v>86</v>
      </c>
      <c r="AY603" s="159" t="s">
        <v>128</v>
      </c>
    </row>
    <row r="604" spans="1:65" s="2" customFormat="1" ht="16.5" customHeight="1">
      <c r="A604" s="34"/>
      <c r="B604" s="139"/>
      <c r="C604" s="191" t="s">
        <v>902</v>
      </c>
      <c r="D604" s="191" t="s">
        <v>499</v>
      </c>
      <c r="E604" s="192" t="s">
        <v>903</v>
      </c>
      <c r="F604" s="193" t="s">
        <v>904</v>
      </c>
      <c r="G604" s="194" t="s">
        <v>238</v>
      </c>
      <c r="H604" s="195">
        <v>3</v>
      </c>
      <c r="I604" s="196"/>
      <c r="J604" s="197">
        <f>ROUND(I604*H604,2)</f>
        <v>0</v>
      </c>
      <c r="K604" s="193" t="s">
        <v>133</v>
      </c>
      <c r="L604" s="198"/>
      <c r="M604" s="199" t="s">
        <v>1</v>
      </c>
      <c r="N604" s="200" t="s">
        <v>43</v>
      </c>
      <c r="O604" s="60"/>
      <c r="P604" s="149">
        <f>O604*H604</f>
        <v>0</v>
      </c>
      <c r="Q604" s="149">
        <v>0.0025</v>
      </c>
      <c r="R604" s="149">
        <f>Q604*H604</f>
        <v>0.0075</v>
      </c>
      <c r="S604" s="149">
        <v>0</v>
      </c>
      <c r="T604" s="150">
        <f>S604*H604</f>
        <v>0</v>
      </c>
      <c r="U604" s="34"/>
      <c r="V604" s="34"/>
      <c r="W604" s="34"/>
      <c r="X604" s="34"/>
      <c r="Y604" s="34"/>
      <c r="Z604" s="34"/>
      <c r="AA604" s="34"/>
      <c r="AB604" s="34"/>
      <c r="AC604" s="34"/>
      <c r="AD604" s="34"/>
      <c r="AE604" s="34"/>
      <c r="AR604" s="151" t="s">
        <v>176</v>
      </c>
      <c r="AT604" s="151" t="s">
        <v>499</v>
      </c>
      <c r="AU604" s="151" t="s">
        <v>88</v>
      </c>
      <c r="AY604" s="19" t="s">
        <v>128</v>
      </c>
      <c r="BE604" s="152">
        <f>IF(N604="základní",J604,0)</f>
        <v>0</v>
      </c>
      <c r="BF604" s="152">
        <f>IF(N604="snížená",J604,0)</f>
        <v>0</v>
      </c>
      <c r="BG604" s="152">
        <f>IF(N604="zákl. přenesená",J604,0)</f>
        <v>0</v>
      </c>
      <c r="BH604" s="152">
        <f>IF(N604="sníž. přenesená",J604,0)</f>
        <v>0</v>
      </c>
      <c r="BI604" s="152">
        <f>IF(N604="nulová",J604,0)</f>
        <v>0</v>
      </c>
      <c r="BJ604" s="19" t="s">
        <v>86</v>
      </c>
      <c r="BK604" s="152">
        <f>ROUND(I604*H604,2)</f>
        <v>0</v>
      </c>
      <c r="BL604" s="19" t="s">
        <v>127</v>
      </c>
      <c r="BM604" s="151" t="s">
        <v>905</v>
      </c>
    </row>
    <row r="605" spans="1:47" s="2" customFormat="1" ht="12">
      <c r="A605" s="34"/>
      <c r="B605" s="35"/>
      <c r="C605" s="34"/>
      <c r="D605" s="153" t="s">
        <v>136</v>
      </c>
      <c r="E605" s="34"/>
      <c r="F605" s="154" t="s">
        <v>904</v>
      </c>
      <c r="G605" s="34"/>
      <c r="H605" s="34"/>
      <c r="I605" s="155"/>
      <c r="J605" s="34"/>
      <c r="K605" s="34"/>
      <c r="L605" s="35"/>
      <c r="M605" s="156"/>
      <c r="N605" s="157"/>
      <c r="O605" s="60"/>
      <c r="P605" s="60"/>
      <c r="Q605" s="60"/>
      <c r="R605" s="60"/>
      <c r="S605" s="60"/>
      <c r="T605" s="61"/>
      <c r="U605" s="34"/>
      <c r="V605" s="34"/>
      <c r="W605" s="34"/>
      <c r="X605" s="34"/>
      <c r="Y605" s="34"/>
      <c r="Z605" s="34"/>
      <c r="AA605" s="34"/>
      <c r="AB605" s="34"/>
      <c r="AC605" s="34"/>
      <c r="AD605" s="34"/>
      <c r="AE605" s="34"/>
      <c r="AT605" s="19" t="s">
        <v>136</v>
      </c>
      <c r="AU605" s="19" t="s">
        <v>88</v>
      </c>
    </row>
    <row r="606" spans="2:51" s="12" customFormat="1" ht="12">
      <c r="B606" s="158"/>
      <c r="D606" s="153" t="s">
        <v>137</v>
      </c>
      <c r="E606" s="159" t="s">
        <v>1</v>
      </c>
      <c r="F606" s="160" t="s">
        <v>906</v>
      </c>
      <c r="H606" s="161">
        <v>3</v>
      </c>
      <c r="I606" s="162"/>
      <c r="L606" s="158"/>
      <c r="M606" s="163"/>
      <c r="N606" s="164"/>
      <c r="O606" s="164"/>
      <c r="P606" s="164"/>
      <c r="Q606" s="164"/>
      <c r="R606" s="164"/>
      <c r="S606" s="164"/>
      <c r="T606" s="165"/>
      <c r="AT606" s="159" t="s">
        <v>137</v>
      </c>
      <c r="AU606" s="159" t="s">
        <v>88</v>
      </c>
      <c r="AV606" s="12" t="s">
        <v>88</v>
      </c>
      <c r="AW606" s="12" t="s">
        <v>34</v>
      </c>
      <c r="AX606" s="12" t="s">
        <v>86</v>
      </c>
      <c r="AY606" s="159" t="s">
        <v>128</v>
      </c>
    </row>
    <row r="607" spans="1:65" s="2" customFormat="1" ht="16.5" customHeight="1">
      <c r="A607" s="34"/>
      <c r="B607" s="139"/>
      <c r="C607" s="191" t="s">
        <v>907</v>
      </c>
      <c r="D607" s="191" t="s">
        <v>499</v>
      </c>
      <c r="E607" s="192" t="s">
        <v>908</v>
      </c>
      <c r="F607" s="193" t="s">
        <v>909</v>
      </c>
      <c r="G607" s="194" t="s">
        <v>238</v>
      </c>
      <c r="H607" s="195">
        <v>1</v>
      </c>
      <c r="I607" s="196"/>
      <c r="J607" s="197">
        <f>ROUND(I607*H607,2)</f>
        <v>0</v>
      </c>
      <c r="K607" s="193" t="s">
        <v>133</v>
      </c>
      <c r="L607" s="198"/>
      <c r="M607" s="199" t="s">
        <v>1</v>
      </c>
      <c r="N607" s="200" t="s">
        <v>43</v>
      </c>
      <c r="O607" s="60"/>
      <c r="P607" s="149">
        <f>O607*H607</f>
        <v>0</v>
      </c>
      <c r="Q607" s="149">
        <v>0.0026</v>
      </c>
      <c r="R607" s="149">
        <f>Q607*H607</f>
        <v>0.0026</v>
      </c>
      <c r="S607" s="149">
        <v>0</v>
      </c>
      <c r="T607" s="150">
        <f>S607*H607</f>
        <v>0</v>
      </c>
      <c r="U607" s="34"/>
      <c r="V607" s="34"/>
      <c r="W607" s="34"/>
      <c r="X607" s="34"/>
      <c r="Y607" s="34"/>
      <c r="Z607" s="34"/>
      <c r="AA607" s="34"/>
      <c r="AB607" s="34"/>
      <c r="AC607" s="34"/>
      <c r="AD607" s="34"/>
      <c r="AE607" s="34"/>
      <c r="AR607" s="151" t="s">
        <v>176</v>
      </c>
      <c r="AT607" s="151" t="s">
        <v>499</v>
      </c>
      <c r="AU607" s="151" t="s">
        <v>88</v>
      </c>
      <c r="AY607" s="19" t="s">
        <v>128</v>
      </c>
      <c r="BE607" s="152">
        <f>IF(N607="základní",J607,0)</f>
        <v>0</v>
      </c>
      <c r="BF607" s="152">
        <f>IF(N607="snížená",J607,0)</f>
        <v>0</v>
      </c>
      <c r="BG607" s="152">
        <f>IF(N607="zákl. přenesená",J607,0)</f>
        <v>0</v>
      </c>
      <c r="BH607" s="152">
        <f>IF(N607="sníž. přenesená",J607,0)</f>
        <v>0</v>
      </c>
      <c r="BI607" s="152">
        <f>IF(N607="nulová",J607,0)</f>
        <v>0</v>
      </c>
      <c r="BJ607" s="19" t="s">
        <v>86</v>
      </c>
      <c r="BK607" s="152">
        <f>ROUND(I607*H607,2)</f>
        <v>0</v>
      </c>
      <c r="BL607" s="19" t="s">
        <v>127</v>
      </c>
      <c r="BM607" s="151" t="s">
        <v>910</v>
      </c>
    </row>
    <row r="608" spans="1:47" s="2" customFormat="1" ht="12">
      <c r="A608" s="34"/>
      <c r="B608" s="35"/>
      <c r="C608" s="34"/>
      <c r="D608" s="153" t="s">
        <v>136</v>
      </c>
      <c r="E608" s="34"/>
      <c r="F608" s="154" t="s">
        <v>909</v>
      </c>
      <c r="G608" s="34"/>
      <c r="H608" s="34"/>
      <c r="I608" s="155"/>
      <c r="J608" s="34"/>
      <c r="K608" s="34"/>
      <c r="L608" s="35"/>
      <c r="M608" s="156"/>
      <c r="N608" s="157"/>
      <c r="O608" s="60"/>
      <c r="P608" s="60"/>
      <c r="Q608" s="60"/>
      <c r="R608" s="60"/>
      <c r="S608" s="60"/>
      <c r="T608" s="61"/>
      <c r="U608" s="34"/>
      <c r="V608" s="34"/>
      <c r="W608" s="34"/>
      <c r="X608" s="34"/>
      <c r="Y608" s="34"/>
      <c r="Z608" s="34"/>
      <c r="AA608" s="34"/>
      <c r="AB608" s="34"/>
      <c r="AC608" s="34"/>
      <c r="AD608" s="34"/>
      <c r="AE608" s="34"/>
      <c r="AT608" s="19" t="s">
        <v>136</v>
      </c>
      <c r="AU608" s="19" t="s">
        <v>88</v>
      </c>
    </row>
    <row r="609" spans="2:51" s="12" customFormat="1" ht="12">
      <c r="B609" s="158"/>
      <c r="D609" s="153" t="s">
        <v>137</v>
      </c>
      <c r="E609" s="159" t="s">
        <v>1</v>
      </c>
      <c r="F609" s="160" t="s">
        <v>911</v>
      </c>
      <c r="H609" s="161">
        <v>1</v>
      </c>
      <c r="I609" s="162"/>
      <c r="L609" s="158"/>
      <c r="M609" s="163"/>
      <c r="N609" s="164"/>
      <c r="O609" s="164"/>
      <c r="P609" s="164"/>
      <c r="Q609" s="164"/>
      <c r="R609" s="164"/>
      <c r="S609" s="164"/>
      <c r="T609" s="165"/>
      <c r="AT609" s="159" t="s">
        <v>137</v>
      </c>
      <c r="AU609" s="159" t="s">
        <v>88</v>
      </c>
      <c r="AV609" s="12" t="s">
        <v>88</v>
      </c>
      <c r="AW609" s="12" t="s">
        <v>34</v>
      </c>
      <c r="AX609" s="12" t="s">
        <v>86</v>
      </c>
      <c r="AY609" s="159" t="s">
        <v>128</v>
      </c>
    </row>
    <row r="610" spans="1:65" s="2" customFormat="1" ht="16.5" customHeight="1">
      <c r="A610" s="34"/>
      <c r="B610" s="139"/>
      <c r="C610" s="191" t="s">
        <v>912</v>
      </c>
      <c r="D610" s="191" t="s">
        <v>499</v>
      </c>
      <c r="E610" s="192" t="s">
        <v>913</v>
      </c>
      <c r="F610" s="193" t="s">
        <v>914</v>
      </c>
      <c r="G610" s="194" t="s">
        <v>238</v>
      </c>
      <c r="H610" s="195">
        <v>2</v>
      </c>
      <c r="I610" s="196"/>
      <c r="J610" s="197">
        <f>ROUND(I610*H610,2)</f>
        <v>0</v>
      </c>
      <c r="K610" s="193" t="s">
        <v>133</v>
      </c>
      <c r="L610" s="198"/>
      <c r="M610" s="199" t="s">
        <v>1</v>
      </c>
      <c r="N610" s="200" t="s">
        <v>43</v>
      </c>
      <c r="O610" s="60"/>
      <c r="P610" s="149">
        <f>O610*H610</f>
        <v>0</v>
      </c>
      <c r="Q610" s="149">
        <v>0.0035</v>
      </c>
      <c r="R610" s="149">
        <f>Q610*H610</f>
        <v>0.007</v>
      </c>
      <c r="S610" s="149">
        <v>0</v>
      </c>
      <c r="T610" s="150">
        <f>S610*H610</f>
        <v>0</v>
      </c>
      <c r="U610" s="34"/>
      <c r="V610" s="34"/>
      <c r="W610" s="34"/>
      <c r="X610" s="34"/>
      <c r="Y610" s="34"/>
      <c r="Z610" s="34"/>
      <c r="AA610" s="34"/>
      <c r="AB610" s="34"/>
      <c r="AC610" s="34"/>
      <c r="AD610" s="34"/>
      <c r="AE610" s="34"/>
      <c r="AR610" s="151" t="s">
        <v>176</v>
      </c>
      <c r="AT610" s="151" t="s">
        <v>499</v>
      </c>
      <c r="AU610" s="151" t="s">
        <v>88</v>
      </c>
      <c r="AY610" s="19" t="s">
        <v>128</v>
      </c>
      <c r="BE610" s="152">
        <f>IF(N610="základní",J610,0)</f>
        <v>0</v>
      </c>
      <c r="BF610" s="152">
        <f>IF(N610="snížená",J610,0)</f>
        <v>0</v>
      </c>
      <c r="BG610" s="152">
        <f>IF(N610="zákl. přenesená",J610,0)</f>
        <v>0</v>
      </c>
      <c r="BH610" s="152">
        <f>IF(N610="sníž. přenesená",J610,0)</f>
        <v>0</v>
      </c>
      <c r="BI610" s="152">
        <f>IF(N610="nulová",J610,0)</f>
        <v>0</v>
      </c>
      <c r="BJ610" s="19" t="s">
        <v>86</v>
      </c>
      <c r="BK610" s="152">
        <f>ROUND(I610*H610,2)</f>
        <v>0</v>
      </c>
      <c r="BL610" s="19" t="s">
        <v>127</v>
      </c>
      <c r="BM610" s="151" t="s">
        <v>915</v>
      </c>
    </row>
    <row r="611" spans="1:47" s="2" customFormat="1" ht="12">
      <c r="A611" s="34"/>
      <c r="B611" s="35"/>
      <c r="C611" s="34"/>
      <c r="D611" s="153" t="s">
        <v>136</v>
      </c>
      <c r="E611" s="34"/>
      <c r="F611" s="154" t="s">
        <v>914</v>
      </c>
      <c r="G611" s="34"/>
      <c r="H611" s="34"/>
      <c r="I611" s="155"/>
      <c r="J611" s="34"/>
      <c r="K611" s="34"/>
      <c r="L611" s="35"/>
      <c r="M611" s="156"/>
      <c r="N611" s="157"/>
      <c r="O611" s="60"/>
      <c r="P611" s="60"/>
      <c r="Q611" s="60"/>
      <c r="R611" s="60"/>
      <c r="S611" s="60"/>
      <c r="T611" s="61"/>
      <c r="U611" s="34"/>
      <c r="V611" s="34"/>
      <c r="W611" s="34"/>
      <c r="X611" s="34"/>
      <c r="Y611" s="34"/>
      <c r="Z611" s="34"/>
      <c r="AA611" s="34"/>
      <c r="AB611" s="34"/>
      <c r="AC611" s="34"/>
      <c r="AD611" s="34"/>
      <c r="AE611" s="34"/>
      <c r="AT611" s="19" t="s">
        <v>136</v>
      </c>
      <c r="AU611" s="19" t="s">
        <v>88</v>
      </c>
    </row>
    <row r="612" spans="2:51" s="12" customFormat="1" ht="12">
      <c r="B612" s="158"/>
      <c r="D612" s="153" t="s">
        <v>137</v>
      </c>
      <c r="E612" s="159" t="s">
        <v>1</v>
      </c>
      <c r="F612" s="160" t="s">
        <v>916</v>
      </c>
      <c r="H612" s="161">
        <v>1</v>
      </c>
      <c r="I612" s="162"/>
      <c r="L612" s="158"/>
      <c r="M612" s="163"/>
      <c r="N612" s="164"/>
      <c r="O612" s="164"/>
      <c r="P612" s="164"/>
      <c r="Q612" s="164"/>
      <c r="R612" s="164"/>
      <c r="S612" s="164"/>
      <c r="T612" s="165"/>
      <c r="AT612" s="159" t="s">
        <v>137</v>
      </c>
      <c r="AU612" s="159" t="s">
        <v>88</v>
      </c>
      <c r="AV612" s="12" t="s">
        <v>88</v>
      </c>
      <c r="AW612" s="12" t="s">
        <v>34</v>
      </c>
      <c r="AX612" s="12" t="s">
        <v>78</v>
      </c>
      <c r="AY612" s="159" t="s">
        <v>128</v>
      </c>
    </row>
    <row r="613" spans="2:51" s="12" customFormat="1" ht="12">
      <c r="B613" s="158"/>
      <c r="D613" s="153" t="s">
        <v>137</v>
      </c>
      <c r="E613" s="159" t="s">
        <v>1</v>
      </c>
      <c r="F613" s="160" t="s">
        <v>917</v>
      </c>
      <c r="H613" s="161">
        <v>1</v>
      </c>
      <c r="I613" s="162"/>
      <c r="L613" s="158"/>
      <c r="M613" s="163"/>
      <c r="N613" s="164"/>
      <c r="O613" s="164"/>
      <c r="P613" s="164"/>
      <c r="Q613" s="164"/>
      <c r="R613" s="164"/>
      <c r="S613" s="164"/>
      <c r="T613" s="165"/>
      <c r="AT613" s="159" t="s">
        <v>137</v>
      </c>
      <c r="AU613" s="159" t="s">
        <v>88</v>
      </c>
      <c r="AV613" s="12" t="s">
        <v>88</v>
      </c>
      <c r="AW613" s="12" t="s">
        <v>34</v>
      </c>
      <c r="AX613" s="12" t="s">
        <v>78</v>
      </c>
      <c r="AY613" s="159" t="s">
        <v>128</v>
      </c>
    </row>
    <row r="614" spans="2:51" s="15" customFormat="1" ht="12">
      <c r="B614" s="183"/>
      <c r="D614" s="153" t="s">
        <v>137</v>
      </c>
      <c r="E614" s="184" t="s">
        <v>1</v>
      </c>
      <c r="F614" s="185" t="s">
        <v>235</v>
      </c>
      <c r="H614" s="186">
        <v>2</v>
      </c>
      <c r="I614" s="187"/>
      <c r="L614" s="183"/>
      <c r="M614" s="188"/>
      <c r="N614" s="189"/>
      <c r="O614" s="189"/>
      <c r="P614" s="189"/>
      <c r="Q614" s="189"/>
      <c r="R614" s="189"/>
      <c r="S614" s="189"/>
      <c r="T614" s="190"/>
      <c r="AT614" s="184" t="s">
        <v>137</v>
      </c>
      <c r="AU614" s="184" t="s">
        <v>88</v>
      </c>
      <c r="AV614" s="15" t="s">
        <v>127</v>
      </c>
      <c r="AW614" s="15" t="s">
        <v>34</v>
      </c>
      <c r="AX614" s="15" t="s">
        <v>86</v>
      </c>
      <c r="AY614" s="184" t="s">
        <v>128</v>
      </c>
    </row>
    <row r="615" spans="1:65" s="2" customFormat="1" ht="16.5" customHeight="1">
      <c r="A615" s="34"/>
      <c r="B615" s="139"/>
      <c r="C615" s="191" t="s">
        <v>918</v>
      </c>
      <c r="D615" s="191" t="s">
        <v>499</v>
      </c>
      <c r="E615" s="192" t="s">
        <v>919</v>
      </c>
      <c r="F615" s="193" t="s">
        <v>920</v>
      </c>
      <c r="G615" s="194" t="s">
        <v>238</v>
      </c>
      <c r="H615" s="195">
        <v>4</v>
      </c>
      <c r="I615" s="196"/>
      <c r="J615" s="197">
        <f>ROUND(I615*H615,2)</f>
        <v>0</v>
      </c>
      <c r="K615" s="193" t="s">
        <v>133</v>
      </c>
      <c r="L615" s="198"/>
      <c r="M615" s="199" t="s">
        <v>1</v>
      </c>
      <c r="N615" s="200" t="s">
        <v>43</v>
      </c>
      <c r="O615" s="60"/>
      <c r="P615" s="149">
        <f>O615*H615</f>
        <v>0</v>
      </c>
      <c r="Q615" s="149">
        <v>0.0077</v>
      </c>
      <c r="R615" s="149">
        <f>Q615*H615</f>
        <v>0.0308</v>
      </c>
      <c r="S615" s="149">
        <v>0</v>
      </c>
      <c r="T615" s="150">
        <f>S615*H615</f>
        <v>0</v>
      </c>
      <c r="U615" s="34"/>
      <c r="V615" s="34"/>
      <c r="W615" s="34"/>
      <c r="X615" s="34"/>
      <c r="Y615" s="34"/>
      <c r="Z615" s="34"/>
      <c r="AA615" s="34"/>
      <c r="AB615" s="34"/>
      <c r="AC615" s="34"/>
      <c r="AD615" s="34"/>
      <c r="AE615" s="34"/>
      <c r="AR615" s="151" t="s">
        <v>176</v>
      </c>
      <c r="AT615" s="151" t="s">
        <v>499</v>
      </c>
      <c r="AU615" s="151" t="s">
        <v>88</v>
      </c>
      <c r="AY615" s="19" t="s">
        <v>128</v>
      </c>
      <c r="BE615" s="152">
        <f>IF(N615="základní",J615,0)</f>
        <v>0</v>
      </c>
      <c r="BF615" s="152">
        <f>IF(N615="snížená",J615,0)</f>
        <v>0</v>
      </c>
      <c r="BG615" s="152">
        <f>IF(N615="zákl. přenesená",J615,0)</f>
        <v>0</v>
      </c>
      <c r="BH615" s="152">
        <f>IF(N615="sníž. přenesená",J615,0)</f>
        <v>0</v>
      </c>
      <c r="BI615" s="152">
        <f>IF(N615="nulová",J615,0)</f>
        <v>0</v>
      </c>
      <c r="BJ615" s="19" t="s">
        <v>86</v>
      </c>
      <c r="BK615" s="152">
        <f>ROUND(I615*H615,2)</f>
        <v>0</v>
      </c>
      <c r="BL615" s="19" t="s">
        <v>127</v>
      </c>
      <c r="BM615" s="151" t="s">
        <v>921</v>
      </c>
    </row>
    <row r="616" spans="1:47" s="2" customFormat="1" ht="12">
      <c r="A616" s="34"/>
      <c r="B616" s="35"/>
      <c r="C616" s="34"/>
      <c r="D616" s="153" t="s">
        <v>136</v>
      </c>
      <c r="E616" s="34"/>
      <c r="F616" s="154" t="s">
        <v>920</v>
      </c>
      <c r="G616" s="34"/>
      <c r="H616" s="34"/>
      <c r="I616" s="155"/>
      <c r="J616" s="34"/>
      <c r="K616" s="34"/>
      <c r="L616" s="35"/>
      <c r="M616" s="156"/>
      <c r="N616" s="157"/>
      <c r="O616" s="60"/>
      <c r="P616" s="60"/>
      <c r="Q616" s="60"/>
      <c r="R616" s="60"/>
      <c r="S616" s="60"/>
      <c r="T616" s="61"/>
      <c r="U616" s="34"/>
      <c r="V616" s="34"/>
      <c r="W616" s="34"/>
      <c r="X616" s="34"/>
      <c r="Y616" s="34"/>
      <c r="Z616" s="34"/>
      <c r="AA616" s="34"/>
      <c r="AB616" s="34"/>
      <c r="AC616" s="34"/>
      <c r="AD616" s="34"/>
      <c r="AE616" s="34"/>
      <c r="AT616" s="19" t="s">
        <v>136</v>
      </c>
      <c r="AU616" s="19" t="s">
        <v>88</v>
      </c>
    </row>
    <row r="617" spans="2:51" s="12" customFormat="1" ht="12">
      <c r="B617" s="158"/>
      <c r="D617" s="153" t="s">
        <v>137</v>
      </c>
      <c r="E617" s="159" t="s">
        <v>1</v>
      </c>
      <c r="F617" s="160" t="s">
        <v>922</v>
      </c>
      <c r="H617" s="161">
        <v>2</v>
      </c>
      <c r="I617" s="162"/>
      <c r="L617" s="158"/>
      <c r="M617" s="163"/>
      <c r="N617" s="164"/>
      <c r="O617" s="164"/>
      <c r="P617" s="164"/>
      <c r="Q617" s="164"/>
      <c r="R617" s="164"/>
      <c r="S617" s="164"/>
      <c r="T617" s="165"/>
      <c r="AT617" s="159" t="s">
        <v>137</v>
      </c>
      <c r="AU617" s="159" t="s">
        <v>88</v>
      </c>
      <c r="AV617" s="12" t="s">
        <v>88</v>
      </c>
      <c r="AW617" s="12" t="s">
        <v>34</v>
      </c>
      <c r="AX617" s="12" t="s">
        <v>78</v>
      </c>
      <c r="AY617" s="159" t="s">
        <v>128</v>
      </c>
    </row>
    <row r="618" spans="2:51" s="12" customFormat="1" ht="12">
      <c r="B618" s="158"/>
      <c r="D618" s="153" t="s">
        <v>137</v>
      </c>
      <c r="E618" s="159" t="s">
        <v>1</v>
      </c>
      <c r="F618" s="160" t="s">
        <v>923</v>
      </c>
      <c r="H618" s="161">
        <v>2</v>
      </c>
      <c r="I618" s="162"/>
      <c r="L618" s="158"/>
      <c r="M618" s="163"/>
      <c r="N618" s="164"/>
      <c r="O618" s="164"/>
      <c r="P618" s="164"/>
      <c r="Q618" s="164"/>
      <c r="R618" s="164"/>
      <c r="S618" s="164"/>
      <c r="T618" s="165"/>
      <c r="AT618" s="159" t="s">
        <v>137</v>
      </c>
      <c r="AU618" s="159" t="s">
        <v>88</v>
      </c>
      <c r="AV618" s="12" t="s">
        <v>88</v>
      </c>
      <c r="AW618" s="12" t="s">
        <v>34</v>
      </c>
      <c r="AX618" s="12" t="s">
        <v>78</v>
      </c>
      <c r="AY618" s="159" t="s">
        <v>128</v>
      </c>
    </row>
    <row r="619" spans="2:51" s="15" customFormat="1" ht="12">
      <c r="B619" s="183"/>
      <c r="D619" s="153" t="s">
        <v>137</v>
      </c>
      <c r="E619" s="184" t="s">
        <v>1</v>
      </c>
      <c r="F619" s="185" t="s">
        <v>235</v>
      </c>
      <c r="H619" s="186">
        <v>4</v>
      </c>
      <c r="I619" s="187"/>
      <c r="L619" s="183"/>
      <c r="M619" s="188"/>
      <c r="N619" s="189"/>
      <c r="O619" s="189"/>
      <c r="P619" s="189"/>
      <c r="Q619" s="189"/>
      <c r="R619" s="189"/>
      <c r="S619" s="189"/>
      <c r="T619" s="190"/>
      <c r="AT619" s="184" t="s">
        <v>137</v>
      </c>
      <c r="AU619" s="184" t="s">
        <v>88</v>
      </c>
      <c r="AV619" s="15" t="s">
        <v>127</v>
      </c>
      <c r="AW619" s="15" t="s">
        <v>34</v>
      </c>
      <c r="AX619" s="15" t="s">
        <v>86</v>
      </c>
      <c r="AY619" s="184" t="s">
        <v>128</v>
      </c>
    </row>
    <row r="620" spans="1:65" s="2" customFormat="1" ht="16.5" customHeight="1">
      <c r="A620" s="34"/>
      <c r="B620" s="139"/>
      <c r="C620" s="140" t="s">
        <v>924</v>
      </c>
      <c r="D620" s="140" t="s">
        <v>129</v>
      </c>
      <c r="E620" s="141" t="s">
        <v>925</v>
      </c>
      <c r="F620" s="142" t="s">
        <v>926</v>
      </c>
      <c r="G620" s="143" t="s">
        <v>238</v>
      </c>
      <c r="H620" s="144">
        <v>1</v>
      </c>
      <c r="I620" s="145"/>
      <c r="J620" s="146">
        <f>ROUND(I620*H620,2)</f>
        <v>0</v>
      </c>
      <c r="K620" s="142" t="s">
        <v>133</v>
      </c>
      <c r="L620" s="35"/>
      <c r="M620" s="147" t="s">
        <v>1</v>
      </c>
      <c r="N620" s="148" t="s">
        <v>43</v>
      </c>
      <c r="O620" s="60"/>
      <c r="P620" s="149">
        <f>O620*H620</f>
        <v>0</v>
      </c>
      <c r="Q620" s="149">
        <v>1E-05</v>
      </c>
      <c r="R620" s="149">
        <f>Q620*H620</f>
        <v>1E-05</v>
      </c>
      <c r="S620" s="149">
        <v>0</v>
      </c>
      <c r="T620" s="150">
        <f>S620*H620</f>
        <v>0</v>
      </c>
      <c r="U620" s="34"/>
      <c r="V620" s="34"/>
      <c r="W620" s="34"/>
      <c r="X620" s="34"/>
      <c r="Y620" s="34"/>
      <c r="Z620" s="34"/>
      <c r="AA620" s="34"/>
      <c r="AB620" s="34"/>
      <c r="AC620" s="34"/>
      <c r="AD620" s="34"/>
      <c r="AE620" s="34"/>
      <c r="AR620" s="151" t="s">
        <v>127</v>
      </c>
      <c r="AT620" s="151" t="s">
        <v>129</v>
      </c>
      <c r="AU620" s="151" t="s">
        <v>88</v>
      </c>
      <c r="AY620" s="19" t="s">
        <v>128</v>
      </c>
      <c r="BE620" s="152">
        <f>IF(N620="základní",J620,0)</f>
        <v>0</v>
      </c>
      <c r="BF620" s="152">
        <f>IF(N620="snížená",J620,0)</f>
        <v>0</v>
      </c>
      <c r="BG620" s="152">
        <f>IF(N620="zákl. přenesená",J620,0)</f>
        <v>0</v>
      </c>
      <c r="BH620" s="152">
        <f>IF(N620="sníž. přenesená",J620,0)</f>
        <v>0</v>
      </c>
      <c r="BI620" s="152">
        <f>IF(N620="nulová",J620,0)</f>
        <v>0</v>
      </c>
      <c r="BJ620" s="19" t="s">
        <v>86</v>
      </c>
      <c r="BK620" s="152">
        <f>ROUND(I620*H620,2)</f>
        <v>0</v>
      </c>
      <c r="BL620" s="19" t="s">
        <v>127</v>
      </c>
      <c r="BM620" s="151" t="s">
        <v>927</v>
      </c>
    </row>
    <row r="621" spans="1:47" s="2" customFormat="1" ht="12">
      <c r="A621" s="34"/>
      <c r="B621" s="35"/>
      <c r="C621" s="34"/>
      <c r="D621" s="153" t="s">
        <v>136</v>
      </c>
      <c r="E621" s="34"/>
      <c r="F621" s="154" t="s">
        <v>928</v>
      </c>
      <c r="G621" s="34"/>
      <c r="H621" s="34"/>
      <c r="I621" s="155"/>
      <c r="J621" s="34"/>
      <c r="K621" s="34"/>
      <c r="L621" s="35"/>
      <c r="M621" s="156"/>
      <c r="N621" s="157"/>
      <c r="O621" s="60"/>
      <c r="P621" s="60"/>
      <c r="Q621" s="60"/>
      <c r="R621" s="60"/>
      <c r="S621" s="60"/>
      <c r="T621" s="61"/>
      <c r="U621" s="34"/>
      <c r="V621" s="34"/>
      <c r="W621" s="34"/>
      <c r="X621" s="34"/>
      <c r="Y621" s="34"/>
      <c r="Z621" s="34"/>
      <c r="AA621" s="34"/>
      <c r="AB621" s="34"/>
      <c r="AC621" s="34"/>
      <c r="AD621" s="34"/>
      <c r="AE621" s="34"/>
      <c r="AT621" s="19" t="s">
        <v>136</v>
      </c>
      <c r="AU621" s="19" t="s">
        <v>88</v>
      </c>
    </row>
    <row r="622" spans="2:51" s="12" customFormat="1" ht="12">
      <c r="B622" s="158"/>
      <c r="D622" s="153" t="s">
        <v>137</v>
      </c>
      <c r="E622" s="159" t="s">
        <v>1</v>
      </c>
      <c r="F622" s="160" t="s">
        <v>929</v>
      </c>
      <c r="H622" s="161">
        <v>1</v>
      </c>
      <c r="I622" s="162"/>
      <c r="L622" s="158"/>
      <c r="M622" s="163"/>
      <c r="N622" s="164"/>
      <c r="O622" s="164"/>
      <c r="P622" s="164"/>
      <c r="Q622" s="164"/>
      <c r="R622" s="164"/>
      <c r="S622" s="164"/>
      <c r="T622" s="165"/>
      <c r="AT622" s="159" t="s">
        <v>137</v>
      </c>
      <c r="AU622" s="159" t="s">
        <v>88</v>
      </c>
      <c r="AV622" s="12" t="s">
        <v>88</v>
      </c>
      <c r="AW622" s="12" t="s">
        <v>34</v>
      </c>
      <c r="AX622" s="12" t="s">
        <v>86</v>
      </c>
      <c r="AY622" s="159" t="s">
        <v>128</v>
      </c>
    </row>
    <row r="623" spans="1:65" s="2" customFormat="1" ht="16.5" customHeight="1">
      <c r="A623" s="34"/>
      <c r="B623" s="139"/>
      <c r="C623" s="191" t="s">
        <v>930</v>
      </c>
      <c r="D623" s="191" t="s">
        <v>499</v>
      </c>
      <c r="E623" s="192" t="s">
        <v>931</v>
      </c>
      <c r="F623" s="193" t="s">
        <v>932</v>
      </c>
      <c r="G623" s="194" t="s">
        <v>238</v>
      </c>
      <c r="H623" s="195">
        <v>1</v>
      </c>
      <c r="I623" s="196"/>
      <c r="J623" s="197">
        <f>ROUND(I623*H623,2)</f>
        <v>0</v>
      </c>
      <c r="K623" s="193" t="s">
        <v>133</v>
      </c>
      <c r="L623" s="198"/>
      <c r="M623" s="199" t="s">
        <v>1</v>
      </c>
      <c r="N623" s="200" t="s">
        <v>43</v>
      </c>
      <c r="O623" s="60"/>
      <c r="P623" s="149">
        <f>O623*H623</f>
        <v>0</v>
      </c>
      <c r="Q623" s="149">
        <v>0.0013</v>
      </c>
      <c r="R623" s="149">
        <f>Q623*H623</f>
        <v>0.0013</v>
      </c>
      <c r="S623" s="149">
        <v>0</v>
      </c>
      <c r="T623" s="150">
        <f>S623*H623</f>
        <v>0</v>
      </c>
      <c r="U623" s="34"/>
      <c r="V623" s="34"/>
      <c r="W623" s="34"/>
      <c r="X623" s="34"/>
      <c r="Y623" s="34"/>
      <c r="Z623" s="34"/>
      <c r="AA623" s="34"/>
      <c r="AB623" s="34"/>
      <c r="AC623" s="34"/>
      <c r="AD623" s="34"/>
      <c r="AE623" s="34"/>
      <c r="AR623" s="151" t="s">
        <v>176</v>
      </c>
      <c r="AT623" s="151" t="s">
        <v>499</v>
      </c>
      <c r="AU623" s="151" t="s">
        <v>88</v>
      </c>
      <c r="AY623" s="19" t="s">
        <v>128</v>
      </c>
      <c r="BE623" s="152">
        <f>IF(N623="základní",J623,0)</f>
        <v>0</v>
      </c>
      <c r="BF623" s="152">
        <f>IF(N623="snížená",J623,0)</f>
        <v>0</v>
      </c>
      <c r="BG623" s="152">
        <f>IF(N623="zákl. přenesená",J623,0)</f>
        <v>0</v>
      </c>
      <c r="BH623" s="152">
        <f>IF(N623="sníž. přenesená",J623,0)</f>
        <v>0</v>
      </c>
      <c r="BI623" s="152">
        <f>IF(N623="nulová",J623,0)</f>
        <v>0</v>
      </c>
      <c r="BJ623" s="19" t="s">
        <v>86</v>
      </c>
      <c r="BK623" s="152">
        <f>ROUND(I623*H623,2)</f>
        <v>0</v>
      </c>
      <c r="BL623" s="19" t="s">
        <v>127</v>
      </c>
      <c r="BM623" s="151" t="s">
        <v>933</v>
      </c>
    </row>
    <row r="624" spans="1:47" s="2" customFormat="1" ht="12">
      <c r="A624" s="34"/>
      <c r="B624" s="35"/>
      <c r="C624" s="34"/>
      <c r="D624" s="153" t="s">
        <v>136</v>
      </c>
      <c r="E624" s="34"/>
      <c r="F624" s="154" t="s">
        <v>932</v>
      </c>
      <c r="G624" s="34"/>
      <c r="H624" s="34"/>
      <c r="I624" s="155"/>
      <c r="J624" s="34"/>
      <c r="K624" s="34"/>
      <c r="L624" s="35"/>
      <c r="M624" s="156"/>
      <c r="N624" s="157"/>
      <c r="O624" s="60"/>
      <c r="P624" s="60"/>
      <c r="Q624" s="60"/>
      <c r="R624" s="60"/>
      <c r="S624" s="60"/>
      <c r="T624" s="61"/>
      <c r="U624" s="34"/>
      <c r="V624" s="34"/>
      <c r="W624" s="34"/>
      <c r="X624" s="34"/>
      <c r="Y624" s="34"/>
      <c r="Z624" s="34"/>
      <c r="AA624" s="34"/>
      <c r="AB624" s="34"/>
      <c r="AC624" s="34"/>
      <c r="AD624" s="34"/>
      <c r="AE624" s="34"/>
      <c r="AT624" s="19" t="s">
        <v>136</v>
      </c>
      <c r="AU624" s="19" t="s">
        <v>88</v>
      </c>
    </row>
    <row r="625" spans="2:51" s="12" customFormat="1" ht="12">
      <c r="B625" s="158"/>
      <c r="D625" s="153" t="s">
        <v>137</v>
      </c>
      <c r="E625" s="159" t="s">
        <v>1</v>
      </c>
      <c r="F625" s="160" t="s">
        <v>934</v>
      </c>
      <c r="H625" s="161">
        <v>1</v>
      </c>
      <c r="I625" s="162"/>
      <c r="L625" s="158"/>
      <c r="M625" s="163"/>
      <c r="N625" s="164"/>
      <c r="O625" s="164"/>
      <c r="P625" s="164"/>
      <c r="Q625" s="164"/>
      <c r="R625" s="164"/>
      <c r="S625" s="164"/>
      <c r="T625" s="165"/>
      <c r="AT625" s="159" t="s">
        <v>137</v>
      </c>
      <c r="AU625" s="159" t="s">
        <v>88</v>
      </c>
      <c r="AV625" s="12" t="s">
        <v>88</v>
      </c>
      <c r="AW625" s="12" t="s">
        <v>34</v>
      </c>
      <c r="AX625" s="12" t="s">
        <v>86</v>
      </c>
      <c r="AY625" s="159" t="s">
        <v>128</v>
      </c>
    </row>
    <row r="626" spans="2:51" s="13" customFormat="1" ht="12">
      <c r="B626" s="166"/>
      <c r="D626" s="153" t="s">
        <v>137</v>
      </c>
      <c r="E626" s="167" t="s">
        <v>1</v>
      </c>
      <c r="F626" s="168" t="s">
        <v>935</v>
      </c>
      <c r="H626" s="167" t="s">
        <v>1</v>
      </c>
      <c r="I626" s="169"/>
      <c r="L626" s="166"/>
      <c r="M626" s="170"/>
      <c r="N626" s="171"/>
      <c r="O626" s="171"/>
      <c r="P626" s="171"/>
      <c r="Q626" s="171"/>
      <c r="R626" s="171"/>
      <c r="S626" s="171"/>
      <c r="T626" s="172"/>
      <c r="AT626" s="167" t="s">
        <v>137</v>
      </c>
      <c r="AU626" s="167" t="s">
        <v>88</v>
      </c>
      <c r="AV626" s="13" t="s">
        <v>86</v>
      </c>
      <c r="AW626" s="13" t="s">
        <v>34</v>
      </c>
      <c r="AX626" s="13" t="s">
        <v>78</v>
      </c>
      <c r="AY626" s="167" t="s">
        <v>128</v>
      </c>
    </row>
    <row r="627" spans="1:65" s="2" customFormat="1" ht="16.5" customHeight="1">
      <c r="A627" s="34"/>
      <c r="B627" s="139"/>
      <c r="C627" s="140" t="s">
        <v>936</v>
      </c>
      <c r="D627" s="140" t="s">
        <v>129</v>
      </c>
      <c r="E627" s="141" t="s">
        <v>937</v>
      </c>
      <c r="F627" s="142" t="s">
        <v>938</v>
      </c>
      <c r="G627" s="143" t="s">
        <v>238</v>
      </c>
      <c r="H627" s="144">
        <v>10</v>
      </c>
      <c r="I627" s="145"/>
      <c r="J627" s="146">
        <f>ROUND(I627*H627,2)</f>
        <v>0</v>
      </c>
      <c r="K627" s="142" t="s">
        <v>133</v>
      </c>
      <c r="L627" s="35"/>
      <c r="M627" s="147" t="s">
        <v>1</v>
      </c>
      <c r="N627" s="148" t="s">
        <v>43</v>
      </c>
      <c r="O627" s="60"/>
      <c r="P627" s="149">
        <f>O627*H627</f>
        <v>0</v>
      </c>
      <c r="Q627" s="149">
        <v>0.11241</v>
      </c>
      <c r="R627" s="149">
        <f>Q627*H627</f>
        <v>1.1240999999999999</v>
      </c>
      <c r="S627" s="149">
        <v>0</v>
      </c>
      <c r="T627" s="150">
        <f>S627*H627</f>
        <v>0</v>
      </c>
      <c r="U627" s="34"/>
      <c r="V627" s="34"/>
      <c r="W627" s="34"/>
      <c r="X627" s="34"/>
      <c r="Y627" s="34"/>
      <c r="Z627" s="34"/>
      <c r="AA627" s="34"/>
      <c r="AB627" s="34"/>
      <c r="AC627" s="34"/>
      <c r="AD627" s="34"/>
      <c r="AE627" s="34"/>
      <c r="AR627" s="151" t="s">
        <v>127</v>
      </c>
      <c r="AT627" s="151" t="s">
        <v>129</v>
      </c>
      <c r="AU627" s="151" t="s">
        <v>88</v>
      </c>
      <c r="AY627" s="19" t="s">
        <v>128</v>
      </c>
      <c r="BE627" s="152">
        <f>IF(N627="základní",J627,0)</f>
        <v>0</v>
      </c>
      <c r="BF627" s="152">
        <f>IF(N627="snížená",J627,0)</f>
        <v>0</v>
      </c>
      <c r="BG627" s="152">
        <f>IF(N627="zákl. přenesená",J627,0)</f>
        <v>0</v>
      </c>
      <c r="BH627" s="152">
        <f>IF(N627="sníž. přenesená",J627,0)</f>
        <v>0</v>
      </c>
      <c r="BI627" s="152">
        <f>IF(N627="nulová",J627,0)</f>
        <v>0</v>
      </c>
      <c r="BJ627" s="19" t="s">
        <v>86</v>
      </c>
      <c r="BK627" s="152">
        <f>ROUND(I627*H627,2)</f>
        <v>0</v>
      </c>
      <c r="BL627" s="19" t="s">
        <v>127</v>
      </c>
      <c r="BM627" s="151" t="s">
        <v>939</v>
      </c>
    </row>
    <row r="628" spans="1:47" s="2" customFormat="1" ht="12">
      <c r="A628" s="34"/>
      <c r="B628" s="35"/>
      <c r="C628" s="34"/>
      <c r="D628" s="153" t="s">
        <v>136</v>
      </c>
      <c r="E628" s="34"/>
      <c r="F628" s="154" t="s">
        <v>940</v>
      </c>
      <c r="G628" s="34"/>
      <c r="H628" s="34"/>
      <c r="I628" s="155"/>
      <c r="J628" s="34"/>
      <c r="K628" s="34"/>
      <c r="L628" s="35"/>
      <c r="M628" s="156"/>
      <c r="N628" s="157"/>
      <c r="O628" s="60"/>
      <c r="P628" s="60"/>
      <c r="Q628" s="60"/>
      <c r="R628" s="60"/>
      <c r="S628" s="60"/>
      <c r="T628" s="61"/>
      <c r="U628" s="34"/>
      <c r="V628" s="34"/>
      <c r="W628" s="34"/>
      <c r="X628" s="34"/>
      <c r="Y628" s="34"/>
      <c r="Z628" s="34"/>
      <c r="AA628" s="34"/>
      <c r="AB628" s="34"/>
      <c r="AC628" s="34"/>
      <c r="AD628" s="34"/>
      <c r="AE628" s="34"/>
      <c r="AT628" s="19" t="s">
        <v>136</v>
      </c>
      <c r="AU628" s="19" t="s">
        <v>88</v>
      </c>
    </row>
    <row r="629" spans="1:47" s="2" customFormat="1" ht="45">
      <c r="A629" s="34"/>
      <c r="B629" s="35"/>
      <c r="C629" s="34"/>
      <c r="D629" s="153" t="s">
        <v>231</v>
      </c>
      <c r="E629" s="34"/>
      <c r="F629" s="182" t="s">
        <v>941</v>
      </c>
      <c r="G629" s="34"/>
      <c r="H629" s="34"/>
      <c r="I629" s="155"/>
      <c r="J629" s="34"/>
      <c r="K629" s="34"/>
      <c r="L629" s="35"/>
      <c r="M629" s="156"/>
      <c r="N629" s="157"/>
      <c r="O629" s="60"/>
      <c r="P629" s="60"/>
      <c r="Q629" s="60"/>
      <c r="R629" s="60"/>
      <c r="S629" s="60"/>
      <c r="T629" s="61"/>
      <c r="U629" s="34"/>
      <c r="V629" s="34"/>
      <c r="W629" s="34"/>
      <c r="X629" s="34"/>
      <c r="Y629" s="34"/>
      <c r="Z629" s="34"/>
      <c r="AA629" s="34"/>
      <c r="AB629" s="34"/>
      <c r="AC629" s="34"/>
      <c r="AD629" s="34"/>
      <c r="AE629" s="34"/>
      <c r="AT629" s="19" t="s">
        <v>231</v>
      </c>
      <c r="AU629" s="19" t="s">
        <v>88</v>
      </c>
    </row>
    <row r="630" spans="2:51" s="12" customFormat="1" ht="12">
      <c r="B630" s="158"/>
      <c r="D630" s="153" t="s">
        <v>137</v>
      </c>
      <c r="E630" s="159" t="s">
        <v>1</v>
      </c>
      <c r="F630" s="160" t="s">
        <v>942</v>
      </c>
      <c r="H630" s="161">
        <v>7</v>
      </c>
      <c r="I630" s="162"/>
      <c r="L630" s="158"/>
      <c r="M630" s="163"/>
      <c r="N630" s="164"/>
      <c r="O630" s="164"/>
      <c r="P630" s="164"/>
      <c r="Q630" s="164"/>
      <c r="R630" s="164"/>
      <c r="S630" s="164"/>
      <c r="T630" s="165"/>
      <c r="AT630" s="159" t="s">
        <v>137</v>
      </c>
      <c r="AU630" s="159" t="s">
        <v>88</v>
      </c>
      <c r="AV630" s="12" t="s">
        <v>88</v>
      </c>
      <c r="AW630" s="12" t="s">
        <v>34</v>
      </c>
      <c r="AX630" s="12" t="s">
        <v>78</v>
      </c>
      <c r="AY630" s="159" t="s">
        <v>128</v>
      </c>
    </row>
    <row r="631" spans="2:51" s="12" customFormat="1" ht="12">
      <c r="B631" s="158"/>
      <c r="D631" s="153" t="s">
        <v>137</v>
      </c>
      <c r="E631" s="159" t="s">
        <v>1</v>
      </c>
      <c r="F631" s="160" t="s">
        <v>943</v>
      </c>
      <c r="H631" s="161">
        <v>2</v>
      </c>
      <c r="I631" s="162"/>
      <c r="L631" s="158"/>
      <c r="M631" s="163"/>
      <c r="N631" s="164"/>
      <c r="O631" s="164"/>
      <c r="P631" s="164"/>
      <c r="Q631" s="164"/>
      <c r="R631" s="164"/>
      <c r="S631" s="164"/>
      <c r="T631" s="165"/>
      <c r="AT631" s="159" t="s">
        <v>137</v>
      </c>
      <c r="AU631" s="159" t="s">
        <v>88</v>
      </c>
      <c r="AV631" s="12" t="s">
        <v>88</v>
      </c>
      <c r="AW631" s="12" t="s">
        <v>34</v>
      </c>
      <c r="AX631" s="12" t="s">
        <v>78</v>
      </c>
      <c r="AY631" s="159" t="s">
        <v>128</v>
      </c>
    </row>
    <row r="632" spans="2:51" s="12" customFormat="1" ht="12">
      <c r="B632" s="158"/>
      <c r="D632" s="153" t="s">
        <v>137</v>
      </c>
      <c r="E632" s="159" t="s">
        <v>1</v>
      </c>
      <c r="F632" s="160" t="s">
        <v>944</v>
      </c>
      <c r="H632" s="161">
        <v>1</v>
      </c>
      <c r="I632" s="162"/>
      <c r="L632" s="158"/>
      <c r="M632" s="163"/>
      <c r="N632" s="164"/>
      <c r="O632" s="164"/>
      <c r="P632" s="164"/>
      <c r="Q632" s="164"/>
      <c r="R632" s="164"/>
      <c r="S632" s="164"/>
      <c r="T632" s="165"/>
      <c r="AT632" s="159" t="s">
        <v>137</v>
      </c>
      <c r="AU632" s="159" t="s">
        <v>88</v>
      </c>
      <c r="AV632" s="12" t="s">
        <v>88</v>
      </c>
      <c r="AW632" s="12" t="s">
        <v>34</v>
      </c>
      <c r="AX632" s="12" t="s">
        <v>78</v>
      </c>
      <c r="AY632" s="159" t="s">
        <v>128</v>
      </c>
    </row>
    <row r="633" spans="2:51" s="15" customFormat="1" ht="12">
      <c r="B633" s="183"/>
      <c r="D633" s="153" t="s">
        <v>137</v>
      </c>
      <c r="E633" s="184" t="s">
        <v>1</v>
      </c>
      <c r="F633" s="185" t="s">
        <v>235</v>
      </c>
      <c r="H633" s="186">
        <v>10</v>
      </c>
      <c r="I633" s="187"/>
      <c r="L633" s="183"/>
      <c r="M633" s="188"/>
      <c r="N633" s="189"/>
      <c r="O633" s="189"/>
      <c r="P633" s="189"/>
      <c r="Q633" s="189"/>
      <c r="R633" s="189"/>
      <c r="S633" s="189"/>
      <c r="T633" s="190"/>
      <c r="AT633" s="184" t="s">
        <v>137</v>
      </c>
      <c r="AU633" s="184" t="s">
        <v>88</v>
      </c>
      <c r="AV633" s="15" t="s">
        <v>127</v>
      </c>
      <c r="AW633" s="15" t="s">
        <v>34</v>
      </c>
      <c r="AX633" s="15" t="s">
        <v>86</v>
      </c>
      <c r="AY633" s="184" t="s">
        <v>128</v>
      </c>
    </row>
    <row r="634" spans="1:65" s="2" customFormat="1" ht="16.5" customHeight="1">
      <c r="A634" s="34"/>
      <c r="B634" s="139"/>
      <c r="C634" s="191" t="s">
        <v>945</v>
      </c>
      <c r="D634" s="191" t="s">
        <v>499</v>
      </c>
      <c r="E634" s="192" t="s">
        <v>946</v>
      </c>
      <c r="F634" s="193" t="s">
        <v>947</v>
      </c>
      <c r="G634" s="194" t="s">
        <v>238</v>
      </c>
      <c r="H634" s="195">
        <v>8</v>
      </c>
      <c r="I634" s="196"/>
      <c r="J634" s="197">
        <f>ROUND(I634*H634,2)</f>
        <v>0</v>
      </c>
      <c r="K634" s="193" t="s">
        <v>133</v>
      </c>
      <c r="L634" s="198"/>
      <c r="M634" s="199" t="s">
        <v>1</v>
      </c>
      <c r="N634" s="200" t="s">
        <v>43</v>
      </c>
      <c r="O634" s="60"/>
      <c r="P634" s="149">
        <f>O634*H634</f>
        <v>0</v>
      </c>
      <c r="Q634" s="149">
        <v>0.0061</v>
      </c>
      <c r="R634" s="149">
        <f>Q634*H634</f>
        <v>0.0488</v>
      </c>
      <c r="S634" s="149">
        <v>0</v>
      </c>
      <c r="T634" s="150">
        <f>S634*H634</f>
        <v>0</v>
      </c>
      <c r="U634" s="34"/>
      <c r="V634" s="34"/>
      <c r="W634" s="34"/>
      <c r="X634" s="34"/>
      <c r="Y634" s="34"/>
      <c r="Z634" s="34"/>
      <c r="AA634" s="34"/>
      <c r="AB634" s="34"/>
      <c r="AC634" s="34"/>
      <c r="AD634" s="34"/>
      <c r="AE634" s="34"/>
      <c r="AR634" s="151" t="s">
        <v>176</v>
      </c>
      <c r="AT634" s="151" t="s">
        <v>499</v>
      </c>
      <c r="AU634" s="151" t="s">
        <v>88</v>
      </c>
      <c r="AY634" s="19" t="s">
        <v>128</v>
      </c>
      <c r="BE634" s="152">
        <f>IF(N634="základní",J634,0)</f>
        <v>0</v>
      </c>
      <c r="BF634" s="152">
        <f>IF(N634="snížená",J634,0)</f>
        <v>0</v>
      </c>
      <c r="BG634" s="152">
        <f>IF(N634="zákl. přenesená",J634,0)</f>
        <v>0</v>
      </c>
      <c r="BH634" s="152">
        <f>IF(N634="sníž. přenesená",J634,0)</f>
        <v>0</v>
      </c>
      <c r="BI634" s="152">
        <f>IF(N634="nulová",J634,0)</f>
        <v>0</v>
      </c>
      <c r="BJ634" s="19" t="s">
        <v>86</v>
      </c>
      <c r="BK634" s="152">
        <f>ROUND(I634*H634,2)</f>
        <v>0</v>
      </c>
      <c r="BL634" s="19" t="s">
        <v>127</v>
      </c>
      <c r="BM634" s="151" t="s">
        <v>948</v>
      </c>
    </row>
    <row r="635" spans="1:47" s="2" customFormat="1" ht="12">
      <c r="A635" s="34"/>
      <c r="B635" s="35"/>
      <c r="C635" s="34"/>
      <c r="D635" s="153" t="s">
        <v>136</v>
      </c>
      <c r="E635" s="34"/>
      <c r="F635" s="154" t="s">
        <v>947</v>
      </c>
      <c r="G635" s="34"/>
      <c r="H635" s="34"/>
      <c r="I635" s="155"/>
      <c r="J635" s="34"/>
      <c r="K635" s="34"/>
      <c r="L635" s="35"/>
      <c r="M635" s="156"/>
      <c r="N635" s="157"/>
      <c r="O635" s="60"/>
      <c r="P635" s="60"/>
      <c r="Q635" s="60"/>
      <c r="R635" s="60"/>
      <c r="S635" s="60"/>
      <c r="T635" s="61"/>
      <c r="U635" s="34"/>
      <c r="V635" s="34"/>
      <c r="W635" s="34"/>
      <c r="X635" s="34"/>
      <c r="Y635" s="34"/>
      <c r="Z635" s="34"/>
      <c r="AA635" s="34"/>
      <c r="AB635" s="34"/>
      <c r="AC635" s="34"/>
      <c r="AD635" s="34"/>
      <c r="AE635" s="34"/>
      <c r="AT635" s="19" t="s">
        <v>136</v>
      </c>
      <c r="AU635" s="19" t="s">
        <v>88</v>
      </c>
    </row>
    <row r="636" spans="2:51" s="12" customFormat="1" ht="12">
      <c r="B636" s="158"/>
      <c r="D636" s="153" t="s">
        <v>137</v>
      </c>
      <c r="E636" s="159" t="s">
        <v>1</v>
      </c>
      <c r="F636" s="160" t="s">
        <v>949</v>
      </c>
      <c r="H636" s="161">
        <v>8</v>
      </c>
      <c r="I636" s="162"/>
      <c r="L636" s="158"/>
      <c r="M636" s="163"/>
      <c r="N636" s="164"/>
      <c r="O636" s="164"/>
      <c r="P636" s="164"/>
      <c r="Q636" s="164"/>
      <c r="R636" s="164"/>
      <c r="S636" s="164"/>
      <c r="T636" s="165"/>
      <c r="AT636" s="159" t="s">
        <v>137</v>
      </c>
      <c r="AU636" s="159" t="s">
        <v>88</v>
      </c>
      <c r="AV636" s="12" t="s">
        <v>88</v>
      </c>
      <c r="AW636" s="12" t="s">
        <v>34</v>
      </c>
      <c r="AX636" s="12" t="s">
        <v>86</v>
      </c>
      <c r="AY636" s="159" t="s">
        <v>128</v>
      </c>
    </row>
    <row r="637" spans="1:65" s="2" customFormat="1" ht="16.5" customHeight="1">
      <c r="A637" s="34"/>
      <c r="B637" s="139"/>
      <c r="C637" s="140" t="s">
        <v>950</v>
      </c>
      <c r="D637" s="140" t="s">
        <v>129</v>
      </c>
      <c r="E637" s="141" t="s">
        <v>951</v>
      </c>
      <c r="F637" s="142" t="s">
        <v>952</v>
      </c>
      <c r="G637" s="143" t="s">
        <v>330</v>
      </c>
      <c r="H637" s="144">
        <v>15.4</v>
      </c>
      <c r="I637" s="145"/>
      <c r="J637" s="146">
        <f>ROUND(I637*H637,2)</f>
        <v>0</v>
      </c>
      <c r="K637" s="142" t="s">
        <v>133</v>
      </c>
      <c r="L637" s="35"/>
      <c r="M637" s="147" t="s">
        <v>1</v>
      </c>
      <c r="N637" s="148" t="s">
        <v>43</v>
      </c>
      <c r="O637" s="60"/>
      <c r="P637" s="149">
        <f>O637*H637</f>
        <v>0</v>
      </c>
      <c r="Q637" s="149">
        <v>0.00011</v>
      </c>
      <c r="R637" s="149">
        <f>Q637*H637</f>
        <v>0.0016940000000000002</v>
      </c>
      <c r="S637" s="149">
        <v>0</v>
      </c>
      <c r="T637" s="150">
        <f>S637*H637</f>
        <v>0</v>
      </c>
      <c r="U637" s="34"/>
      <c r="V637" s="34"/>
      <c r="W637" s="34"/>
      <c r="X637" s="34"/>
      <c r="Y637" s="34"/>
      <c r="Z637" s="34"/>
      <c r="AA637" s="34"/>
      <c r="AB637" s="34"/>
      <c r="AC637" s="34"/>
      <c r="AD637" s="34"/>
      <c r="AE637" s="34"/>
      <c r="AR637" s="151" t="s">
        <v>127</v>
      </c>
      <c r="AT637" s="151" t="s">
        <v>129</v>
      </c>
      <c r="AU637" s="151" t="s">
        <v>88</v>
      </c>
      <c r="AY637" s="19" t="s">
        <v>128</v>
      </c>
      <c r="BE637" s="152">
        <f>IF(N637="základní",J637,0)</f>
        <v>0</v>
      </c>
      <c r="BF637" s="152">
        <f>IF(N637="snížená",J637,0)</f>
        <v>0</v>
      </c>
      <c r="BG637" s="152">
        <f>IF(N637="zákl. přenesená",J637,0)</f>
        <v>0</v>
      </c>
      <c r="BH637" s="152">
        <f>IF(N637="sníž. přenesená",J637,0)</f>
        <v>0</v>
      </c>
      <c r="BI637" s="152">
        <f>IF(N637="nulová",J637,0)</f>
        <v>0</v>
      </c>
      <c r="BJ637" s="19" t="s">
        <v>86</v>
      </c>
      <c r="BK637" s="152">
        <f>ROUND(I637*H637,2)</f>
        <v>0</v>
      </c>
      <c r="BL637" s="19" t="s">
        <v>127</v>
      </c>
      <c r="BM637" s="151" t="s">
        <v>953</v>
      </c>
    </row>
    <row r="638" spans="1:47" s="2" customFormat="1" ht="12">
      <c r="A638" s="34"/>
      <c r="B638" s="35"/>
      <c r="C638" s="34"/>
      <c r="D638" s="153" t="s">
        <v>136</v>
      </c>
      <c r="E638" s="34"/>
      <c r="F638" s="154" t="s">
        <v>954</v>
      </c>
      <c r="G638" s="34"/>
      <c r="H638" s="34"/>
      <c r="I638" s="155"/>
      <c r="J638" s="34"/>
      <c r="K638" s="34"/>
      <c r="L638" s="35"/>
      <c r="M638" s="156"/>
      <c r="N638" s="157"/>
      <c r="O638" s="60"/>
      <c r="P638" s="60"/>
      <c r="Q638" s="60"/>
      <c r="R638" s="60"/>
      <c r="S638" s="60"/>
      <c r="T638" s="61"/>
      <c r="U638" s="34"/>
      <c r="V638" s="34"/>
      <c r="W638" s="34"/>
      <c r="X638" s="34"/>
      <c r="Y638" s="34"/>
      <c r="Z638" s="34"/>
      <c r="AA638" s="34"/>
      <c r="AB638" s="34"/>
      <c r="AC638" s="34"/>
      <c r="AD638" s="34"/>
      <c r="AE638" s="34"/>
      <c r="AT638" s="19" t="s">
        <v>136</v>
      </c>
      <c r="AU638" s="19" t="s">
        <v>88</v>
      </c>
    </row>
    <row r="639" spans="1:47" s="2" customFormat="1" ht="54">
      <c r="A639" s="34"/>
      <c r="B639" s="35"/>
      <c r="C639" s="34"/>
      <c r="D639" s="153" t="s">
        <v>231</v>
      </c>
      <c r="E639" s="34"/>
      <c r="F639" s="182" t="s">
        <v>955</v>
      </c>
      <c r="G639" s="34"/>
      <c r="H639" s="34"/>
      <c r="I639" s="155"/>
      <c r="J639" s="34"/>
      <c r="K639" s="34"/>
      <c r="L639" s="35"/>
      <c r="M639" s="156"/>
      <c r="N639" s="157"/>
      <c r="O639" s="60"/>
      <c r="P639" s="60"/>
      <c r="Q639" s="60"/>
      <c r="R639" s="60"/>
      <c r="S639" s="60"/>
      <c r="T639" s="61"/>
      <c r="U639" s="34"/>
      <c r="V639" s="34"/>
      <c r="W639" s="34"/>
      <c r="X639" s="34"/>
      <c r="Y639" s="34"/>
      <c r="Z639" s="34"/>
      <c r="AA639" s="34"/>
      <c r="AB639" s="34"/>
      <c r="AC639" s="34"/>
      <c r="AD639" s="34"/>
      <c r="AE639" s="34"/>
      <c r="AT639" s="19" t="s">
        <v>231</v>
      </c>
      <c r="AU639" s="19" t="s">
        <v>88</v>
      </c>
    </row>
    <row r="640" spans="2:51" s="12" customFormat="1" ht="12">
      <c r="B640" s="158"/>
      <c r="D640" s="153" t="s">
        <v>137</v>
      </c>
      <c r="E640" s="159" t="s">
        <v>1</v>
      </c>
      <c r="F640" s="160" t="s">
        <v>956</v>
      </c>
      <c r="H640" s="161">
        <v>15.4</v>
      </c>
      <c r="I640" s="162"/>
      <c r="L640" s="158"/>
      <c r="M640" s="163"/>
      <c r="N640" s="164"/>
      <c r="O640" s="164"/>
      <c r="P640" s="164"/>
      <c r="Q640" s="164"/>
      <c r="R640" s="164"/>
      <c r="S640" s="164"/>
      <c r="T640" s="165"/>
      <c r="AT640" s="159" t="s">
        <v>137</v>
      </c>
      <c r="AU640" s="159" t="s">
        <v>88</v>
      </c>
      <c r="AV640" s="12" t="s">
        <v>88</v>
      </c>
      <c r="AW640" s="12" t="s">
        <v>34</v>
      </c>
      <c r="AX640" s="12" t="s">
        <v>86</v>
      </c>
      <c r="AY640" s="159" t="s">
        <v>128</v>
      </c>
    </row>
    <row r="641" spans="1:65" s="2" customFormat="1" ht="16.5" customHeight="1">
      <c r="A641" s="34"/>
      <c r="B641" s="139"/>
      <c r="C641" s="140" t="s">
        <v>957</v>
      </c>
      <c r="D641" s="140" t="s">
        <v>129</v>
      </c>
      <c r="E641" s="141" t="s">
        <v>958</v>
      </c>
      <c r="F641" s="142" t="s">
        <v>959</v>
      </c>
      <c r="G641" s="143" t="s">
        <v>221</v>
      </c>
      <c r="H641" s="144">
        <v>1.5</v>
      </c>
      <c r="I641" s="145"/>
      <c r="J641" s="146">
        <f>ROUND(I641*H641,2)</f>
        <v>0</v>
      </c>
      <c r="K641" s="142" t="s">
        <v>133</v>
      </c>
      <c r="L641" s="35"/>
      <c r="M641" s="147" t="s">
        <v>1</v>
      </c>
      <c r="N641" s="148" t="s">
        <v>43</v>
      </c>
      <c r="O641" s="60"/>
      <c r="P641" s="149">
        <f>O641*H641</f>
        <v>0</v>
      </c>
      <c r="Q641" s="149">
        <v>0.00085</v>
      </c>
      <c r="R641" s="149">
        <f>Q641*H641</f>
        <v>0.0012749999999999999</v>
      </c>
      <c r="S641" s="149">
        <v>0</v>
      </c>
      <c r="T641" s="150">
        <f>S641*H641</f>
        <v>0</v>
      </c>
      <c r="U641" s="34"/>
      <c r="V641" s="34"/>
      <c r="W641" s="34"/>
      <c r="X641" s="34"/>
      <c r="Y641" s="34"/>
      <c r="Z641" s="34"/>
      <c r="AA641" s="34"/>
      <c r="AB641" s="34"/>
      <c r="AC641" s="34"/>
      <c r="AD641" s="34"/>
      <c r="AE641" s="34"/>
      <c r="AR641" s="151" t="s">
        <v>127</v>
      </c>
      <c r="AT641" s="151" t="s">
        <v>129</v>
      </c>
      <c r="AU641" s="151" t="s">
        <v>88</v>
      </c>
      <c r="AY641" s="19" t="s">
        <v>128</v>
      </c>
      <c r="BE641" s="152">
        <f>IF(N641="základní",J641,0)</f>
        <v>0</v>
      </c>
      <c r="BF641" s="152">
        <f>IF(N641="snížená",J641,0)</f>
        <v>0</v>
      </c>
      <c r="BG641" s="152">
        <f>IF(N641="zákl. přenesená",J641,0)</f>
        <v>0</v>
      </c>
      <c r="BH641" s="152">
        <f>IF(N641="sníž. přenesená",J641,0)</f>
        <v>0</v>
      </c>
      <c r="BI641" s="152">
        <f>IF(N641="nulová",J641,0)</f>
        <v>0</v>
      </c>
      <c r="BJ641" s="19" t="s">
        <v>86</v>
      </c>
      <c r="BK641" s="152">
        <f>ROUND(I641*H641,2)</f>
        <v>0</v>
      </c>
      <c r="BL641" s="19" t="s">
        <v>127</v>
      </c>
      <c r="BM641" s="151" t="s">
        <v>960</v>
      </c>
    </row>
    <row r="642" spans="1:47" s="2" customFormat="1" ht="12">
      <c r="A642" s="34"/>
      <c r="B642" s="35"/>
      <c r="C642" s="34"/>
      <c r="D642" s="153" t="s">
        <v>136</v>
      </c>
      <c r="E642" s="34"/>
      <c r="F642" s="154" t="s">
        <v>961</v>
      </c>
      <c r="G642" s="34"/>
      <c r="H642" s="34"/>
      <c r="I642" s="155"/>
      <c r="J642" s="34"/>
      <c r="K642" s="34"/>
      <c r="L642" s="35"/>
      <c r="M642" s="156"/>
      <c r="N642" s="157"/>
      <c r="O642" s="60"/>
      <c r="P642" s="60"/>
      <c r="Q642" s="60"/>
      <c r="R642" s="60"/>
      <c r="S642" s="60"/>
      <c r="T642" s="61"/>
      <c r="U642" s="34"/>
      <c r="V642" s="34"/>
      <c r="W642" s="34"/>
      <c r="X642" s="34"/>
      <c r="Y642" s="34"/>
      <c r="Z642" s="34"/>
      <c r="AA642" s="34"/>
      <c r="AB642" s="34"/>
      <c r="AC642" s="34"/>
      <c r="AD642" s="34"/>
      <c r="AE642" s="34"/>
      <c r="AT642" s="19" t="s">
        <v>136</v>
      </c>
      <c r="AU642" s="19" t="s">
        <v>88</v>
      </c>
    </row>
    <row r="643" spans="2:51" s="12" customFormat="1" ht="12">
      <c r="B643" s="158"/>
      <c r="D643" s="153" t="s">
        <v>137</v>
      </c>
      <c r="E643" s="159" t="s">
        <v>1</v>
      </c>
      <c r="F643" s="160" t="s">
        <v>962</v>
      </c>
      <c r="H643" s="161">
        <v>1.5</v>
      </c>
      <c r="I643" s="162"/>
      <c r="L643" s="158"/>
      <c r="M643" s="163"/>
      <c r="N643" s="164"/>
      <c r="O643" s="164"/>
      <c r="P643" s="164"/>
      <c r="Q643" s="164"/>
      <c r="R643" s="164"/>
      <c r="S643" s="164"/>
      <c r="T643" s="165"/>
      <c r="AT643" s="159" t="s">
        <v>137</v>
      </c>
      <c r="AU643" s="159" t="s">
        <v>88</v>
      </c>
      <c r="AV643" s="12" t="s">
        <v>88</v>
      </c>
      <c r="AW643" s="12" t="s">
        <v>34</v>
      </c>
      <c r="AX643" s="12" t="s">
        <v>86</v>
      </c>
      <c r="AY643" s="159" t="s">
        <v>128</v>
      </c>
    </row>
    <row r="644" spans="1:65" s="2" customFormat="1" ht="16.5" customHeight="1">
      <c r="A644" s="34"/>
      <c r="B644" s="139"/>
      <c r="C644" s="140" t="s">
        <v>963</v>
      </c>
      <c r="D644" s="140" t="s">
        <v>129</v>
      </c>
      <c r="E644" s="141" t="s">
        <v>964</v>
      </c>
      <c r="F644" s="142" t="s">
        <v>965</v>
      </c>
      <c r="G644" s="143" t="s">
        <v>330</v>
      </c>
      <c r="H644" s="144">
        <v>7</v>
      </c>
      <c r="I644" s="145"/>
      <c r="J644" s="146">
        <f>ROUND(I644*H644,2)</f>
        <v>0</v>
      </c>
      <c r="K644" s="142" t="s">
        <v>133</v>
      </c>
      <c r="L644" s="35"/>
      <c r="M644" s="147" t="s">
        <v>1</v>
      </c>
      <c r="N644" s="148" t="s">
        <v>43</v>
      </c>
      <c r="O644" s="60"/>
      <c r="P644" s="149">
        <f>O644*H644</f>
        <v>0</v>
      </c>
      <c r="Q644" s="149">
        <v>0.00014</v>
      </c>
      <c r="R644" s="149">
        <f>Q644*H644</f>
        <v>0.00098</v>
      </c>
      <c r="S644" s="149">
        <v>0</v>
      </c>
      <c r="T644" s="150">
        <f>S644*H644</f>
        <v>0</v>
      </c>
      <c r="U644" s="34"/>
      <c r="V644" s="34"/>
      <c r="W644" s="34"/>
      <c r="X644" s="34"/>
      <c r="Y644" s="34"/>
      <c r="Z644" s="34"/>
      <c r="AA644" s="34"/>
      <c r="AB644" s="34"/>
      <c r="AC644" s="34"/>
      <c r="AD644" s="34"/>
      <c r="AE644" s="34"/>
      <c r="AR644" s="151" t="s">
        <v>127</v>
      </c>
      <c r="AT644" s="151" t="s">
        <v>129</v>
      </c>
      <c r="AU644" s="151" t="s">
        <v>88</v>
      </c>
      <c r="AY644" s="19" t="s">
        <v>128</v>
      </c>
      <c r="BE644" s="152">
        <f>IF(N644="základní",J644,0)</f>
        <v>0</v>
      </c>
      <c r="BF644" s="152">
        <f>IF(N644="snížená",J644,0)</f>
        <v>0</v>
      </c>
      <c r="BG644" s="152">
        <f>IF(N644="zákl. přenesená",J644,0)</f>
        <v>0</v>
      </c>
      <c r="BH644" s="152">
        <f>IF(N644="sníž. přenesená",J644,0)</f>
        <v>0</v>
      </c>
      <c r="BI644" s="152">
        <f>IF(N644="nulová",J644,0)</f>
        <v>0</v>
      </c>
      <c r="BJ644" s="19" t="s">
        <v>86</v>
      </c>
      <c r="BK644" s="152">
        <f>ROUND(I644*H644,2)</f>
        <v>0</v>
      </c>
      <c r="BL644" s="19" t="s">
        <v>127</v>
      </c>
      <c r="BM644" s="151" t="s">
        <v>966</v>
      </c>
    </row>
    <row r="645" spans="1:47" s="2" customFormat="1" ht="12">
      <c r="A645" s="34"/>
      <c r="B645" s="35"/>
      <c r="C645" s="34"/>
      <c r="D645" s="153" t="s">
        <v>136</v>
      </c>
      <c r="E645" s="34"/>
      <c r="F645" s="154" t="s">
        <v>967</v>
      </c>
      <c r="G645" s="34"/>
      <c r="H645" s="34"/>
      <c r="I645" s="155"/>
      <c r="J645" s="34"/>
      <c r="K645" s="34"/>
      <c r="L645" s="35"/>
      <c r="M645" s="156"/>
      <c r="N645" s="157"/>
      <c r="O645" s="60"/>
      <c r="P645" s="60"/>
      <c r="Q645" s="60"/>
      <c r="R645" s="60"/>
      <c r="S645" s="60"/>
      <c r="T645" s="61"/>
      <c r="U645" s="34"/>
      <c r="V645" s="34"/>
      <c r="W645" s="34"/>
      <c r="X645" s="34"/>
      <c r="Y645" s="34"/>
      <c r="Z645" s="34"/>
      <c r="AA645" s="34"/>
      <c r="AB645" s="34"/>
      <c r="AC645" s="34"/>
      <c r="AD645" s="34"/>
      <c r="AE645" s="34"/>
      <c r="AT645" s="19" t="s">
        <v>136</v>
      </c>
      <c r="AU645" s="19" t="s">
        <v>88</v>
      </c>
    </row>
    <row r="646" spans="1:47" s="2" customFormat="1" ht="45">
      <c r="A646" s="34"/>
      <c r="B646" s="35"/>
      <c r="C646" s="34"/>
      <c r="D646" s="153" t="s">
        <v>231</v>
      </c>
      <c r="E646" s="34"/>
      <c r="F646" s="182" t="s">
        <v>968</v>
      </c>
      <c r="G646" s="34"/>
      <c r="H646" s="34"/>
      <c r="I646" s="155"/>
      <c r="J646" s="34"/>
      <c r="K646" s="34"/>
      <c r="L646" s="35"/>
      <c r="M646" s="156"/>
      <c r="N646" s="157"/>
      <c r="O646" s="60"/>
      <c r="P646" s="60"/>
      <c r="Q646" s="60"/>
      <c r="R646" s="60"/>
      <c r="S646" s="60"/>
      <c r="T646" s="61"/>
      <c r="U646" s="34"/>
      <c r="V646" s="34"/>
      <c r="W646" s="34"/>
      <c r="X646" s="34"/>
      <c r="Y646" s="34"/>
      <c r="Z646" s="34"/>
      <c r="AA646" s="34"/>
      <c r="AB646" s="34"/>
      <c r="AC646" s="34"/>
      <c r="AD646" s="34"/>
      <c r="AE646" s="34"/>
      <c r="AT646" s="19" t="s">
        <v>231</v>
      </c>
      <c r="AU646" s="19" t="s">
        <v>88</v>
      </c>
    </row>
    <row r="647" spans="2:51" s="12" customFormat="1" ht="12">
      <c r="B647" s="158"/>
      <c r="D647" s="153" t="s">
        <v>137</v>
      </c>
      <c r="E647" s="159" t="s">
        <v>1</v>
      </c>
      <c r="F647" s="160" t="s">
        <v>969</v>
      </c>
      <c r="H647" s="161">
        <v>7</v>
      </c>
      <c r="I647" s="162"/>
      <c r="L647" s="158"/>
      <c r="M647" s="163"/>
      <c r="N647" s="164"/>
      <c r="O647" s="164"/>
      <c r="P647" s="164"/>
      <c r="Q647" s="164"/>
      <c r="R647" s="164"/>
      <c r="S647" s="164"/>
      <c r="T647" s="165"/>
      <c r="AT647" s="159" t="s">
        <v>137</v>
      </c>
      <c r="AU647" s="159" t="s">
        <v>88</v>
      </c>
      <c r="AV647" s="12" t="s">
        <v>88</v>
      </c>
      <c r="AW647" s="12" t="s">
        <v>34</v>
      </c>
      <c r="AX647" s="12" t="s">
        <v>86</v>
      </c>
      <c r="AY647" s="159" t="s">
        <v>128</v>
      </c>
    </row>
    <row r="648" spans="1:65" s="2" customFormat="1" ht="16.5" customHeight="1">
      <c r="A648" s="34"/>
      <c r="B648" s="139"/>
      <c r="C648" s="140" t="s">
        <v>970</v>
      </c>
      <c r="D648" s="140" t="s">
        <v>129</v>
      </c>
      <c r="E648" s="141" t="s">
        <v>971</v>
      </c>
      <c r="F648" s="142" t="s">
        <v>972</v>
      </c>
      <c r="G648" s="143" t="s">
        <v>330</v>
      </c>
      <c r="H648" s="144">
        <v>22.4</v>
      </c>
      <c r="I648" s="145"/>
      <c r="J648" s="146">
        <f>ROUND(I648*H648,2)</f>
        <v>0</v>
      </c>
      <c r="K648" s="142" t="s">
        <v>133</v>
      </c>
      <c r="L648" s="35"/>
      <c r="M648" s="147" t="s">
        <v>1</v>
      </c>
      <c r="N648" s="148" t="s">
        <v>43</v>
      </c>
      <c r="O648" s="60"/>
      <c r="P648" s="149">
        <f>O648*H648</f>
        <v>0</v>
      </c>
      <c r="Q648" s="149">
        <v>0</v>
      </c>
      <c r="R648" s="149">
        <f>Q648*H648</f>
        <v>0</v>
      </c>
      <c r="S648" s="149">
        <v>0</v>
      </c>
      <c r="T648" s="150">
        <f>S648*H648</f>
        <v>0</v>
      </c>
      <c r="U648" s="34"/>
      <c r="V648" s="34"/>
      <c r="W648" s="34"/>
      <c r="X648" s="34"/>
      <c r="Y648" s="34"/>
      <c r="Z648" s="34"/>
      <c r="AA648" s="34"/>
      <c r="AB648" s="34"/>
      <c r="AC648" s="34"/>
      <c r="AD648" s="34"/>
      <c r="AE648" s="34"/>
      <c r="AR648" s="151" t="s">
        <v>127</v>
      </c>
      <c r="AT648" s="151" t="s">
        <v>129</v>
      </c>
      <c r="AU648" s="151" t="s">
        <v>88</v>
      </c>
      <c r="AY648" s="19" t="s">
        <v>128</v>
      </c>
      <c r="BE648" s="152">
        <f>IF(N648="základní",J648,0)</f>
        <v>0</v>
      </c>
      <c r="BF648" s="152">
        <f>IF(N648="snížená",J648,0)</f>
        <v>0</v>
      </c>
      <c r="BG648" s="152">
        <f>IF(N648="zákl. přenesená",J648,0)</f>
        <v>0</v>
      </c>
      <c r="BH648" s="152">
        <f>IF(N648="sníž. přenesená",J648,0)</f>
        <v>0</v>
      </c>
      <c r="BI648" s="152">
        <f>IF(N648="nulová",J648,0)</f>
        <v>0</v>
      </c>
      <c r="BJ648" s="19" t="s">
        <v>86</v>
      </c>
      <c r="BK648" s="152">
        <f>ROUND(I648*H648,2)</f>
        <v>0</v>
      </c>
      <c r="BL648" s="19" t="s">
        <v>127</v>
      </c>
      <c r="BM648" s="151" t="s">
        <v>973</v>
      </c>
    </row>
    <row r="649" spans="1:47" s="2" customFormat="1" ht="12">
      <c r="A649" s="34"/>
      <c r="B649" s="35"/>
      <c r="C649" s="34"/>
      <c r="D649" s="153" t="s">
        <v>136</v>
      </c>
      <c r="E649" s="34"/>
      <c r="F649" s="154" t="s">
        <v>974</v>
      </c>
      <c r="G649" s="34"/>
      <c r="H649" s="34"/>
      <c r="I649" s="155"/>
      <c r="J649" s="34"/>
      <c r="K649" s="34"/>
      <c r="L649" s="35"/>
      <c r="M649" s="156"/>
      <c r="N649" s="157"/>
      <c r="O649" s="60"/>
      <c r="P649" s="60"/>
      <c r="Q649" s="60"/>
      <c r="R649" s="60"/>
      <c r="S649" s="60"/>
      <c r="T649" s="61"/>
      <c r="U649" s="34"/>
      <c r="V649" s="34"/>
      <c r="W649" s="34"/>
      <c r="X649" s="34"/>
      <c r="Y649" s="34"/>
      <c r="Z649" s="34"/>
      <c r="AA649" s="34"/>
      <c r="AB649" s="34"/>
      <c r="AC649" s="34"/>
      <c r="AD649" s="34"/>
      <c r="AE649" s="34"/>
      <c r="AT649" s="19" t="s">
        <v>136</v>
      </c>
      <c r="AU649" s="19" t="s">
        <v>88</v>
      </c>
    </row>
    <row r="650" spans="1:47" s="2" customFormat="1" ht="27">
      <c r="A650" s="34"/>
      <c r="B650" s="35"/>
      <c r="C650" s="34"/>
      <c r="D650" s="153" t="s">
        <v>231</v>
      </c>
      <c r="E650" s="34"/>
      <c r="F650" s="182" t="s">
        <v>975</v>
      </c>
      <c r="G650" s="34"/>
      <c r="H650" s="34"/>
      <c r="I650" s="155"/>
      <c r="J650" s="34"/>
      <c r="K650" s="34"/>
      <c r="L650" s="35"/>
      <c r="M650" s="156"/>
      <c r="N650" s="157"/>
      <c r="O650" s="60"/>
      <c r="P650" s="60"/>
      <c r="Q650" s="60"/>
      <c r="R650" s="60"/>
      <c r="S650" s="60"/>
      <c r="T650" s="61"/>
      <c r="U650" s="34"/>
      <c r="V650" s="34"/>
      <c r="W650" s="34"/>
      <c r="X650" s="34"/>
      <c r="Y650" s="34"/>
      <c r="Z650" s="34"/>
      <c r="AA650" s="34"/>
      <c r="AB650" s="34"/>
      <c r="AC650" s="34"/>
      <c r="AD650" s="34"/>
      <c r="AE650" s="34"/>
      <c r="AT650" s="19" t="s">
        <v>231</v>
      </c>
      <c r="AU650" s="19" t="s">
        <v>88</v>
      </c>
    </row>
    <row r="651" spans="2:51" s="12" customFormat="1" ht="12">
      <c r="B651" s="158"/>
      <c r="D651" s="153" t="s">
        <v>137</v>
      </c>
      <c r="E651" s="159" t="s">
        <v>1</v>
      </c>
      <c r="F651" s="160" t="s">
        <v>976</v>
      </c>
      <c r="H651" s="161">
        <v>22.4</v>
      </c>
      <c r="I651" s="162"/>
      <c r="L651" s="158"/>
      <c r="M651" s="163"/>
      <c r="N651" s="164"/>
      <c r="O651" s="164"/>
      <c r="P651" s="164"/>
      <c r="Q651" s="164"/>
      <c r="R651" s="164"/>
      <c r="S651" s="164"/>
      <c r="T651" s="165"/>
      <c r="AT651" s="159" t="s">
        <v>137</v>
      </c>
      <c r="AU651" s="159" t="s">
        <v>88</v>
      </c>
      <c r="AV651" s="12" t="s">
        <v>88</v>
      </c>
      <c r="AW651" s="12" t="s">
        <v>34</v>
      </c>
      <c r="AX651" s="12" t="s">
        <v>86</v>
      </c>
      <c r="AY651" s="159" t="s">
        <v>128</v>
      </c>
    </row>
    <row r="652" spans="1:65" s="2" customFormat="1" ht="16.5" customHeight="1">
      <c r="A652" s="34"/>
      <c r="B652" s="139"/>
      <c r="C652" s="140" t="s">
        <v>977</v>
      </c>
      <c r="D652" s="140" t="s">
        <v>129</v>
      </c>
      <c r="E652" s="141" t="s">
        <v>978</v>
      </c>
      <c r="F652" s="142" t="s">
        <v>979</v>
      </c>
      <c r="G652" s="143" t="s">
        <v>221</v>
      </c>
      <c r="H652" s="144">
        <v>1.5</v>
      </c>
      <c r="I652" s="145"/>
      <c r="J652" s="146">
        <f>ROUND(I652*H652,2)</f>
        <v>0</v>
      </c>
      <c r="K652" s="142" t="s">
        <v>133</v>
      </c>
      <c r="L652" s="35"/>
      <c r="M652" s="147" t="s">
        <v>1</v>
      </c>
      <c r="N652" s="148" t="s">
        <v>43</v>
      </c>
      <c r="O652" s="60"/>
      <c r="P652" s="149">
        <f>O652*H652</f>
        <v>0</v>
      </c>
      <c r="Q652" s="149">
        <v>1E-05</v>
      </c>
      <c r="R652" s="149">
        <f>Q652*H652</f>
        <v>1.5000000000000002E-05</v>
      </c>
      <c r="S652" s="149">
        <v>0</v>
      </c>
      <c r="T652" s="150">
        <f>S652*H652</f>
        <v>0</v>
      </c>
      <c r="U652" s="34"/>
      <c r="V652" s="34"/>
      <c r="W652" s="34"/>
      <c r="X652" s="34"/>
      <c r="Y652" s="34"/>
      <c r="Z652" s="34"/>
      <c r="AA652" s="34"/>
      <c r="AB652" s="34"/>
      <c r="AC652" s="34"/>
      <c r="AD652" s="34"/>
      <c r="AE652" s="34"/>
      <c r="AR652" s="151" t="s">
        <v>127</v>
      </c>
      <c r="AT652" s="151" t="s">
        <v>129</v>
      </c>
      <c r="AU652" s="151" t="s">
        <v>88</v>
      </c>
      <c r="AY652" s="19" t="s">
        <v>128</v>
      </c>
      <c r="BE652" s="152">
        <f>IF(N652="základní",J652,0)</f>
        <v>0</v>
      </c>
      <c r="BF652" s="152">
        <f>IF(N652="snížená",J652,0)</f>
        <v>0</v>
      </c>
      <c r="BG652" s="152">
        <f>IF(N652="zákl. přenesená",J652,0)</f>
        <v>0</v>
      </c>
      <c r="BH652" s="152">
        <f>IF(N652="sníž. přenesená",J652,0)</f>
        <v>0</v>
      </c>
      <c r="BI652" s="152">
        <f>IF(N652="nulová",J652,0)</f>
        <v>0</v>
      </c>
      <c r="BJ652" s="19" t="s">
        <v>86</v>
      </c>
      <c r="BK652" s="152">
        <f>ROUND(I652*H652,2)</f>
        <v>0</v>
      </c>
      <c r="BL652" s="19" t="s">
        <v>127</v>
      </c>
      <c r="BM652" s="151" t="s">
        <v>980</v>
      </c>
    </row>
    <row r="653" spans="1:47" s="2" customFormat="1" ht="12">
      <c r="A653" s="34"/>
      <c r="B653" s="35"/>
      <c r="C653" s="34"/>
      <c r="D653" s="153" t="s">
        <v>136</v>
      </c>
      <c r="E653" s="34"/>
      <c r="F653" s="154" t="s">
        <v>981</v>
      </c>
      <c r="G653" s="34"/>
      <c r="H653" s="34"/>
      <c r="I653" s="155"/>
      <c r="J653" s="34"/>
      <c r="K653" s="34"/>
      <c r="L653" s="35"/>
      <c r="M653" s="156"/>
      <c r="N653" s="157"/>
      <c r="O653" s="60"/>
      <c r="P653" s="60"/>
      <c r="Q653" s="60"/>
      <c r="R653" s="60"/>
      <c r="S653" s="60"/>
      <c r="T653" s="61"/>
      <c r="U653" s="34"/>
      <c r="V653" s="34"/>
      <c r="W653" s="34"/>
      <c r="X653" s="34"/>
      <c r="Y653" s="34"/>
      <c r="Z653" s="34"/>
      <c r="AA653" s="34"/>
      <c r="AB653" s="34"/>
      <c r="AC653" s="34"/>
      <c r="AD653" s="34"/>
      <c r="AE653" s="34"/>
      <c r="AT653" s="19" t="s">
        <v>136</v>
      </c>
      <c r="AU653" s="19" t="s">
        <v>88</v>
      </c>
    </row>
    <row r="654" spans="2:51" s="12" customFormat="1" ht="12">
      <c r="B654" s="158"/>
      <c r="D654" s="153" t="s">
        <v>137</v>
      </c>
      <c r="E654" s="159" t="s">
        <v>1</v>
      </c>
      <c r="F654" s="160" t="s">
        <v>982</v>
      </c>
      <c r="H654" s="161">
        <v>1.5</v>
      </c>
      <c r="I654" s="162"/>
      <c r="L654" s="158"/>
      <c r="M654" s="163"/>
      <c r="N654" s="164"/>
      <c r="O654" s="164"/>
      <c r="P654" s="164"/>
      <c r="Q654" s="164"/>
      <c r="R654" s="164"/>
      <c r="S654" s="164"/>
      <c r="T654" s="165"/>
      <c r="AT654" s="159" t="s">
        <v>137</v>
      </c>
      <c r="AU654" s="159" t="s">
        <v>88</v>
      </c>
      <c r="AV654" s="12" t="s">
        <v>88</v>
      </c>
      <c r="AW654" s="12" t="s">
        <v>34</v>
      </c>
      <c r="AX654" s="12" t="s">
        <v>86</v>
      </c>
      <c r="AY654" s="159" t="s">
        <v>128</v>
      </c>
    </row>
    <row r="655" spans="1:65" s="2" customFormat="1" ht="16.5" customHeight="1">
      <c r="A655" s="34"/>
      <c r="B655" s="139"/>
      <c r="C655" s="140" t="s">
        <v>983</v>
      </c>
      <c r="D655" s="140" t="s">
        <v>129</v>
      </c>
      <c r="E655" s="141" t="s">
        <v>984</v>
      </c>
      <c r="F655" s="142" t="s">
        <v>985</v>
      </c>
      <c r="G655" s="143" t="s">
        <v>330</v>
      </c>
      <c r="H655" s="144">
        <v>928.6</v>
      </c>
      <c r="I655" s="145"/>
      <c r="J655" s="146">
        <f>ROUND(I655*H655,2)</f>
        <v>0</v>
      </c>
      <c r="K655" s="142" t="s">
        <v>133</v>
      </c>
      <c r="L655" s="35"/>
      <c r="M655" s="147" t="s">
        <v>1</v>
      </c>
      <c r="N655" s="148" t="s">
        <v>43</v>
      </c>
      <c r="O655" s="60"/>
      <c r="P655" s="149">
        <f>O655*H655</f>
        <v>0</v>
      </c>
      <c r="Q655" s="149">
        <v>0.1554</v>
      </c>
      <c r="R655" s="149">
        <f>Q655*H655</f>
        <v>144.30444</v>
      </c>
      <c r="S655" s="149">
        <v>0</v>
      </c>
      <c r="T655" s="150">
        <f>S655*H655</f>
        <v>0</v>
      </c>
      <c r="U655" s="34"/>
      <c r="V655" s="34"/>
      <c r="W655" s="34"/>
      <c r="X655" s="34"/>
      <c r="Y655" s="34"/>
      <c r="Z655" s="34"/>
      <c r="AA655" s="34"/>
      <c r="AB655" s="34"/>
      <c r="AC655" s="34"/>
      <c r="AD655" s="34"/>
      <c r="AE655" s="34"/>
      <c r="AR655" s="151" t="s">
        <v>127</v>
      </c>
      <c r="AT655" s="151" t="s">
        <v>129</v>
      </c>
      <c r="AU655" s="151" t="s">
        <v>88</v>
      </c>
      <c r="AY655" s="19" t="s">
        <v>128</v>
      </c>
      <c r="BE655" s="152">
        <f>IF(N655="základní",J655,0)</f>
        <v>0</v>
      </c>
      <c r="BF655" s="152">
        <f>IF(N655="snížená",J655,0)</f>
        <v>0</v>
      </c>
      <c r="BG655" s="152">
        <f>IF(N655="zákl. přenesená",J655,0)</f>
        <v>0</v>
      </c>
      <c r="BH655" s="152">
        <f>IF(N655="sníž. přenesená",J655,0)</f>
        <v>0</v>
      </c>
      <c r="BI655" s="152">
        <f>IF(N655="nulová",J655,0)</f>
        <v>0</v>
      </c>
      <c r="BJ655" s="19" t="s">
        <v>86</v>
      </c>
      <c r="BK655" s="152">
        <f>ROUND(I655*H655,2)</f>
        <v>0</v>
      </c>
      <c r="BL655" s="19" t="s">
        <v>127</v>
      </c>
      <c r="BM655" s="151" t="s">
        <v>986</v>
      </c>
    </row>
    <row r="656" spans="1:47" s="2" customFormat="1" ht="18">
      <c r="A656" s="34"/>
      <c r="B656" s="35"/>
      <c r="C656" s="34"/>
      <c r="D656" s="153" t="s">
        <v>136</v>
      </c>
      <c r="E656" s="34"/>
      <c r="F656" s="154" t="s">
        <v>987</v>
      </c>
      <c r="G656" s="34"/>
      <c r="H656" s="34"/>
      <c r="I656" s="155"/>
      <c r="J656" s="34"/>
      <c r="K656" s="34"/>
      <c r="L656" s="35"/>
      <c r="M656" s="156"/>
      <c r="N656" s="157"/>
      <c r="O656" s="60"/>
      <c r="P656" s="60"/>
      <c r="Q656" s="60"/>
      <c r="R656" s="60"/>
      <c r="S656" s="60"/>
      <c r="T656" s="61"/>
      <c r="U656" s="34"/>
      <c r="V656" s="34"/>
      <c r="W656" s="34"/>
      <c r="X656" s="34"/>
      <c r="Y656" s="34"/>
      <c r="Z656" s="34"/>
      <c r="AA656" s="34"/>
      <c r="AB656" s="34"/>
      <c r="AC656" s="34"/>
      <c r="AD656" s="34"/>
      <c r="AE656" s="34"/>
      <c r="AT656" s="19" t="s">
        <v>136</v>
      </c>
      <c r="AU656" s="19" t="s">
        <v>88</v>
      </c>
    </row>
    <row r="657" spans="1:47" s="2" customFormat="1" ht="54">
      <c r="A657" s="34"/>
      <c r="B657" s="35"/>
      <c r="C657" s="34"/>
      <c r="D657" s="153" t="s">
        <v>231</v>
      </c>
      <c r="E657" s="34"/>
      <c r="F657" s="182" t="s">
        <v>988</v>
      </c>
      <c r="G657" s="34"/>
      <c r="H657" s="34"/>
      <c r="I657" s="155"/>
      <c r="J657" s="34"/>
      <c r="K657" s="34"/>
      <c r="L657" s="35"/>
      <c r="M657" s="156"/>
      <c r="N657" s="157"/>
      <c r="O657" s="60"/>
      <c r="P657" s="60"/>
      <c r="Q657" s="60"/>
      <c r="R657" s="60"/>
      <c r="S657" s="60"/>
      <c r="T657" s="61"/>
      <c r="U657" s="34"/>
      <c r="V657" s="34"/>
      <c r="W657" s="34"/>
      <c r="X657" s="34"/>
      <c r="Y657" s="34"/>
      <c r="Z657" s="34"/>
      <c r="AA657" s="34"/>
      <c r="AB657" s="34"/>
      <c r="AC657" s="34"/>
      <c r="AD657" s="34"/>
      <c r="AE657" s="34"/>
      <c r="AT657" s="19" t="s">
        <v>231</v>
      </c>
      <c r="AU657" s="19" t="s">
        <v>88</v>
      </c>
    </row>
    <row r="658" spans="2:51" s="12" customFormat="1" ht="12">
      <c r="B658" s="158"/>
      <c r="D658" s="153" t="s">
        <v>137</v>
      </c>
      <c r="E658" s="159" t="s">
        <v>1</v>
      </c>
      <c r="F658" s="160" t="s">
        <v>989</v>
      </c>
      <c r="H658" s="161">
        <v>552.8</v>
      </c>
      <c r="I658" s="162"/>
      <c r="L658" s="158"/>
      <c r="M658" s="163"/>
      <c r="N658" s="164"/>
      <c r="O658" s="164"/>
      <c r="P658" s="164"/>
      <c r="Q658" s="164"/>
      <c r="R658" s="164"/>
      <c r="S658" s="164"/>
      <c r="T658" s="165"/>
      <c r="AT658" s="159" t="s">
        <v>137</v>
      </c>
      <c r="AU658" s="159" t="s">
        <v>88</v>
      </c>
      <c r="AV658" s="12" t="s">
        <v>88</v>
      </c>
      <c r="AW658" s="12" t="s">
        <v>34</v>
      </c>
      <c r="AX658" s="12" t="s">
        <v>78</v>
      </c>
      <c r="AY658" s="159" t="s">
        <v>128</v>
      </c>
    </row>
    <row r="659" spans="2:51" s="12" customFormat="1" ht="12">
      <c r="B659" s="158"/>
      <c r="D659" s="153" t="s">
        <v>137</v>
      </c>
      <c r="E659" s="159" t="s">
        <v>1</v>
      </c>
      <c r="F659" s="160" t="s">
        <v>990</v>
      </c>
      <c r="H659" s="161">
        <v>304.9</v>
      </c>
      <c r="I659" s="162"/>
      <c r="L659" s="158"/>
      <c r="M659" s="163"/>
      <c r="N659" s="164"/>
      <c r="O659" s="164"/>
      <c r="P659" s="164"/>
      <c r="Q659" s="164"/>
      <c r="R659" s="164"/>
      <c r="S659" s="164"/>
      <c r="T659" s="165"/>
      <c r="AT659" s="159" t="s">
        <v>137</v>
      </c>
      <c r="AU659" s="159" t="s">
        <v>88</v>
      </c>
      <c r="AV659" s="12" t="s">
        <v>88</v>
      </c>
      <c r="AW659" s="12" t="s">
        <v>34</v>
      </c>
      <c r="AX659" s="12" t="s">
        <v>78</v>
      </c>
      <c r="AY659" s="159" t="s">
        <v>128</v>
      </c>
    </row>
    <row r="660" spans="2:51" s="12" customFormat="1" ht="12">
      <c r="B660" s="158"/>
      <c r="D660" s="153" t="s">
        <v>137</v>
      </c>
      <c r="E660" s="159" t="s">
        <v>1</v>
      </c>
      <c r="F660" s="160" t="s">
        <v>991</v>
      </c>
      <c r="H660" s="161">
        <v>70.9</v>
      </c>
      <c r="I660" s="162"/>
      <c r="L660" s="158"/>
      <c r="M660" s="163"/>
      <c r="N660" s="164"/>
      <c r="O660" s="164"/>
      <c r="P660" s="164"/>
      <c r="Q660" s="164"/>
      <c r="R660" s="164"/>
      <c r="S660" s="164"/>
      <c r="T660" s="165"/>
      <c r="AT660" s="159" t="s">
        <v>137</v>
      </c>
      <c r="AU660" s="159" t="s">
        <v>88</v>
      </c>
      <c r="AV660" s="12" t="s">
        <v>88</v>
      </c>
      <c r="AW660" s="12" t="s">
        <v>34</v>
      </c>
      <c r="AX660" s="12" t="s">
        <v>78</v>
      </c>
      <c r="AY660" s="159" t="s">
        <v>128</v>
      </c>
    </row>
    <row r="661" spans="2:51" s="15" customFormat="1" ht="12">
      <c r="B661" s="183"/>
      <c r="D661" s="153" t="s">
        <v>137</v>
      </c>
      <c r="E661" s="184" t="s">
        <v>1</v>
      </c>
      <c r="F661" s="185" t="s">
        <v>235</v>
      </c>
      <c r="H661" s="186">
        <v>928.6</v>
      </c>
      <c r="I661" s="187"/>
      <c r="L661" s="183"/>
      <c r="M661" s="188"/>
      <c r="N661" s="189"/>
      <c r="O661" s="189"/>
      <c r="P661" s="189"/>
      <c r="Q661" s="189"/>
      <c r="R661" s="189"/>
      <c r="S661" s="189"/>
      <c r="T661" s="190"/>
      <c r="AT661" s="184" t="s">
        <v>137</v>
      </c>
      <c r="AU661" s="184" t="s">
        <v>88</v>
      </c>
      <c r="AV661" s="15" t="s">
        <v>127</v>
      </c>
      <c r="AW661" s="15" t="s">
        <v>34</v>
      </c>
      <c r="AX661" s="15" t="s">
        <v>86</v>
      </c>
      <c r="AY661" s="184" t="s">
        <v>128</v>
      </c>
    </row>
    <row r="662" spans="1:65" s="2" customFormat="1" ht="16.5" customHeight="1">
      <c r="A662" s="34"/>
      <c r="B662" s="139"/>
      <c r="C662" s="191" t="s">
        <v>992</v>
      </c>
      <c r="D662" s="191" t="s">
        <v>499</v>
      </c>
      <c r="E662" s="192" t="s">
        <v>993</v>
      </c>
      <c r="F662" s="193" t="s">
        <v>994</v>
      </c>
      <c r="G662" s="194" t="s">
        <v>330</v>
      </c>
      <c r="H662" s="195">
        <v>552.8</v>
      </c>
      <c r="I662" s="196"/>
      <c r="J662" s="197">
        <f>ROUND(I662*H662,2)</f>
        <v>0</v>
      </c>
      <c r="K662" s="193" t="s">
        <v>133</v>
      </c>
      <c r="L662" s="198"/>
      <c r="M662" s="199" t="s">
        <v>1</v>
      </c>
      <c r="N662" s="200" t="s">
        <v>43</v>
      </c>
      <c r="O662" s="60"/>
      <c r="P662" s="149">
        <f>O662*H662</f>
        <v>0</v>
      </c>
      <c r="Q662" s="149">
        <v>0.08</v>
      </c>
      <c r="R662" s="149">
        <f>Q662*H662</f>
        <v>44.224</v>
      </c>
      <c r="S662" s="149">
        <v>0</v>
      </c>
      <c r="T662" s="150">
        <f>S662*H662</f>
        <v>0</v>
      </c>
      <c r="U662" s="34"/>
      <c r="V662" s="34"/>
      <c r="W662" s="34"/>
      <c r="X662" s="34"/>
      <c r="Y662" s="34"/>
      <c r="Z662" s="34"/>
      <c r="AA662" s="34"/>
      <c r="AB662" s="34"/>
      <c r="AC662" s="34"/>
      <c r="AD662" s="34"/>
      <c r="AE662" s="34"/>
      <c r="AR662" s="151" t="s">
        <v>176</v>
      </c>
      <c r="AT662" s="151" t="s">
        <v>499</v>
      </c>
      <c r="AU662" s="151" t="s">
        <v>88</v>
      </c>
      <c r="AY662" s="19" t="s">
        <v>128</v>
      </c>
      <c r="BE662" s="152">
        <f>IF(N662="základní",J662,0)</f>
        <v>0</v>
      </c>
      <c r="BF662" s="152">
        <f>IF(N662="snížená",J662,0)</f>
        <v>0</v>
      </c>
      <c r="BG662" s="152">
        <f>IF(N662="zákl. přenesená",J662,0)</f>
        <v>0</v>
      </c>
      <c r="BH662" s="152">
        <f>IF(N662="sníž. přenesená",J662,0)</f>
        <v>0</v>
      </c>
      <c r="BI662" s="152">
        <f>IF(N662="nulová",J662,0)</f>
        <v>0</v>
      </c>
      <c r="BJ662" s="19" t="s">
        <v>86</v>
      </c>
      <c r="BK662" s="152">
        <f>ROUND(I662*H662,2)</f>
        <v>0</v>
      </c>
      <c r="BL662" s="19" t="s">
        <v>127</v>
      </c>
      <c r="BM662" s="151" t="s">
        <v>995</v>
      </c>
    </row>
    <row r="663" spans="1:47" s="2" customFormat="1" ht="12">
      <c r="A663" s="34"/>
      <c r="B663" s="35"/>
      <c r="C663" s="34"/>
      <c r="D663" s="153" t="s">
        <v>136</v>
      </c>
      <c r="E663" s="34"/>
      <c r="F663" s="154" t="s">
        <v>994</v>
      </c>
      <c r="G663" s="34"/>
      <c r="H663" s="34"/>
      <c r="I663" s="155"/>
      <c r="J663" s="34"/>
      <c r="K663" s="34"/>
      <c r="L663" s="35"/>
      <c r="M663" s="156"/>
      <c r="N663" s="157"/>
      <c r="O663" s="60"/>
      <c r="P663" s="60"/>
      <c r="Q663" s="60"/>
      <c r="R663" s="60"/>
      <c r="S663" s="60"/>
      <c r="T663" s="61"/>
      <c r="U663" s="34"/>
      <c r="V663" s="34"/>
      <c r="W663" s="34"/>
      <c r="X663" s="34"/>
      <c r="Y663" s="34"/>
      <c r="Z663" s="34"/>
      <c r="AA663" s="34"/>
      <c r="AB663" s="34"/>
      <c r="AC663" s="34"/>
      <c r="AD663" s="34"/>
      <c r="AE663" s="34"/>
      <c r="AT663" s="19" t="s">
        <v>136</v>
      </c>
      <c r="AU663" s="19" t="s">
        <v>88</v>
      </c>
    </row>
    <row r="664" spans="2:51" s="12" customFormat="1" ht="12">
      <c r="B664" s="158"/>
      <c r="D664" s="153" t="s">
        <v>137</v>
      </c>
      <c r="E664" s="159" t="s">
        <v>1</v>
      </c>
      <c r="F664" s="160" t="s">
        <v>996</v>
      </c>
      <c r="H664" s="161">
        <v>552.8</v>
      </c>
      <c r="I664" s="162"/>
      <c r="L664" s="158"/>
      <c r="M664" s="163"/>
      <c r="N664" s="164"/>
      <c r="O664" s="164"/>
      <c r="P664" s="164"/>
      <c r="Q664" s="164"/>
      <c r="R664" s="164"/>
      <c r="S664" s="164"/>
      <c r="T664" s="165"/>
      <c r="AT664" s="159" t="s">
        <v>137</v>
      </c>
      <c r="AU664" s="159" t="s">
        <v>88</v>
      </c>
      <c r="AV664" s="12" t="s">
        <v>88</v>
      </c>
      <c r="AW664" s="12" t="s">
        <v>34</v>
      </c>
      <c r="AX664" s="12" t="s">
        <v>86</v>
      </c>
      <c r="AY664" s="159" t="s">
        <v>128</v>
      </c>
    </row>
    <row r="665" spans="2:51" s="13" customFormat="1" ht="12">
      <c r="B665" s="166"/>
      <c r="D665" s="153" t="s">
        <v>137</v>
      </c>
      <c r="E665" s="167" t="s">
        <v>1</v>
      </c>
      <c r="F665" s="168" t="s">
        <v>997</v>
      </c>
      <c r="H665" s="167" t="s">
        <v>1</v>
      </c>
      <c r="I665" s="169"/>
      <c r="L665" s="166"/>
      <c r="M665" s="170"/>
      <c r="N665" s="171"/>
      <c r="O665" s="171"/>
      <c r="P665" s="171"/>
      <c r="Q665" s="171"/>
      <c r="R665" s="171"/>
      <c r="S665" s="171"/>
      <c r="T665" s="172"/>
      <c r="AT665" s="167" t="s">
        <v>137</v>
      </c>
      <c r="AU665" s="167" t="s">
        <v>88</v>
      </c>
      <c r="AV665" s="13" t="s">
        <v>86</v>
      </c>
      <c r="AW665" s="13" t="s">
        <v>34</v>
      </c>
      <c r="AX665" s="13" t="s">
        <v>78</v>
      </c>
      <c r="AY665" s="167" t="s">
        <v>128</v>
      </c>
    </row>
    <row r="666" spans="2:51" s="13" customFormat="1" ht="12">
      <c r="B666" s="166"/>
      <c r="D666" s="153" t="s">
        <v>137</v>
      </c>
      <c r="E666" s="167" t="s">
        <v>1</v>
      </c>
      <c r="F666" s="168" t="s">
        <v>998</v>
      </c>
      <c r="H666" s="167" t="s">
        <v>1</v>
      </c>
      <c r="I666" s="169"/>
      <c r="L666" s="166"/>
      <c r="M666" s="170"/>
      <c r="N666" s="171"/>
      <c r="O666" s="171"/>
      <c r="P666" s="171"/>
      <c r="Q666" s="171"/>
      <c r="R666" s="171"/>
      <c r="S666" s="171"/>
      <c r="T666" s="172"/>
      <c r="AT666" s="167" t="s">
        <v>137</v>
      </c>
      <c r="AU666" s="167" t="s">
        <v>88</v>
      </c>
      <c r="AV666" s="13" t="s">
        <v>86</v>
      </c>
      <c r="AW666" s="13" t="s">
        <v>34</v>
      </c>
      <c r="AX666" s="13" t="s">
        <v>78</v>
      </c>
      <c r="AY666" s="167" t="s">
        <v>128</v>
      </c>
    </row>
    <row r="667" spans="1:65" s="2" customFormat="1" ht="16.5" customHeight="1">
      <c r="A667" s="34"/>
      <c r="B667" s="139"/>
      <c r="C667" s="191" t="s">
        <v>999</v>
      </c>
      <c r="D667" s="191" t="s">
        <v>499</v>
      </c>
      <c r="E667" s="192" t="s">
        <v>1000</v>
      </c>
      <c r="F667" s="193" t="s">
        <v>1001</v>
      </c>
      <c r="G667" s="194" t="s">
        <v>330</v>
      </c>
      <c r="H667" s="195">
        <v>304.9</v>
      </c>
      <c r="I667" s="196"/>
      <c r="J667" s="197">
        <f>ROUND(I667*H667,2)</f>
        <v>0</v>
      </c>
      <c r="K667" s="193" t="s">
        <v>133</v>
      </c>
      <c r="L667" s="198"/>
      <c r="M667" s="199" t="s">
        <v>1</v>
      </c>
      <c r="N667" s="200" t="s">
        <v>43</v>
      </c>
      <c r="O667" s="60"/>
      <c r="P667" s="149">
        <f>O667*H667</f>
        <v>0</v>
      </c>
      <c r="Q667" s="149">
        <v>0.0483</v>
      </c>
      <c r="R667" s="149">
        <f>Q667*H667</f>
        <v>14.72667</v>
      </c>
      <c r="S667" s="149">
        <v>0</v>
      </c>
      <c r="T667" s="150">
        <f>S667*H667</f>
        <v>0</v>
      </c>
      <c r="U667" s="34"/>
      <c r="V667" s="34"/>
      <c r="W667" s="34"/>
      <c r="X667" s="34"/>
      <c r="Y667" s="34"/>
      <c r="Z667" s="34"/>
      <c r="AA667" s="34"/>
      <c r="AB667" s="34"/>
      <c r="AC667" s="34"/>
      <c r="AD667" s="34"/>
      <c r="AE667" s="34"/>
      <c r="AR667" s="151" t="s">
        <v>176</v>
      </c>
      <c r="AT667" s="151" t="s">
        <v>499</v>
      </c>
      <c r="AU667" s="151" t="s">
        <v>88</v>
      </c>
      <c r="AY667" s="19" t="s">
        <v>128</v>
      </c>
      <c r="BE667" s="152">
        <f>IF(N667="základní",J667,0)</f>
        <v>0</v>
      </c>
      <c r="BF667" s="152">
        <f>IF(N667="snížená",J667,0)</f>
        <v>0</v>
      </c>
      <c r="BG667" s="152">
        <f>IF(N667="zákl. přenesená",J667,0)</f>
        <v>0</v>
      </c>
      <c r="BH667" s="152">
        <f>IF(N667="sníž. přenesená",J667,0)</f>
        <v>0</v>
      </c>
      <c r="BI667" s="152">
        <f>IF(N667="nulová",J667,0)</f>
        <v>0</v>
      </c>
      <c r="BJ667" s="19" t="s">
        <v>86</v>
      </c>
      <c r="BK667" s="152">
        <f>ROUND(I667*H667,2)</f>
        <v>0</v>
      </c>
      <c r="BL667" s="19" t="s">
        <v>127</v>
      </c>
      <c r="BM667" s="151" t="s">
        <v>1002</v>
      </c>
    </row>
    <row r="668" spans="1:47" s="2" customFormat="1" ht="12">
      <c r="A668" s="34"/>
      <c r="B668" s="35"/>
      <c r="C668" s="34"/>
      <c r="D668" s="153" t="s">
        <v>136</v>
      </c>
      <c r="E668" s="34"/>
      <c r="F668" s="154" t="s">
        <v>1001</v>
      </c>
      <c r="G668" s="34"/>
      <c r="H668" s="34"/>
      <c r="I668" s="155"/>
      <c r="J668" s="34"/>
      <c r="K668" s="34"/>
      <c r="L668" s="35"/>
      <c r="M668" s="156"/>
      <c r="N668" s="157"/>
      <c r="O668" s="60"/>
      <c r="P668" s="60"/>
      <c r="Q668" s="60"/>
      <c r="R668" s="60"/>
      <c r="S668" s="60"/>
      <c r="T668" s="61"/>
      <c r="U668" s="34"/>
      <c r="V668" s="34"/>
      <c r="W668" s="34"/>
      <c r="X668" s="34"/>
      <c r="Y668" s="34"/>
      <c r="Z668" s="34"/>
      <c r="AA668" s="34"/>
      <c r="AB668" s="34"/>
      <c r="AC668" s="34"/>
      <c r="AD668" s="34"/>
      <c r="AE668" s="34"/>
      <c r="AT668" s="19" t="s">
        <v>136</v>
      </c>
      <c r="AU668" s="19" t="s">
        <v>88</v>
      </c>
    </row>
    <row r="669" spans="2:51" s="12" customFormat="1" ht="12">
      <c r="B669" s="158"/>
      <c r="D669" s="153" t="s">
        <v>137</v>
      </c>
      <c r="E669" s="159" t="s">
        <v>1</v>
      </c>
      <c r="F669" s="160" t="s">
        <v>1003</v>
      </c>
      <c r="H669" s="161">
        <v>304.9</v>
      </c>
      <c r="I669" s="162"/>
      <c r="L669" s="158"/>
      <c r="M669" s="163"/>
      <c r="N669" s="164"/>
      <c r="O669" s="164"/>
      <c r="P669" s="164"/>
      <c r="Q669" s="164"/>
      <c r="R669" s="164"/>
      <c r="S669" s="164"/>
      <c r="T669" s="165"/>
      <c r="AT669" s="159" t="s">
        <v>137</v>
      </c>
      <c r="AU669" s="159" t="s">
        <v>88</v>
      </c>
      <c r="AV669" s="12" t="s">
        <v>88</v>
      </c>
      <c r="AW669" s="12" t="s">
        <v>34</v>
      </c>
      <c r="AX669" s="12" t="s">
        <v>86</v>
      </c>
      <c r="AY669" s="159" t="s">
        <v>128</v>
      </c>
    </row>
    <row r="670" spans="1:65" s="2" customFormat="1" ht="16.5" customHeight="1">
      <c r="A670" s="34"/>
      <c r="B670" s="139"/>
      <c r="C670" s="140" t="s">
        <v>1004</v>
      </c>
      <c r="D670" s="140" t="s">
        <v>129</v>
      </c>
      <c r="E670" s="141" t="s">
        <v>1005</v>
      </c>
      <c r="F670" s="142" t="s">
        <v>1006</v>
      </c>
      <c r="G670" s="143" t="s">
        <v>330</v>
      </c>
      <c r="H670" s="144">
        <v>351</v>
      </c>
      <c r="I670" s="145"/>
      <c r="J670" s="146">
        <f>ROUND(I670*H670,2)</f>
        <v>0</v>
      </c>
      <c r="K670" s="142" t="s">
        <v>133</v>
      </c>
      <c r="L670" s="35"/>
      <c r="M670" s="147" t="s">
        <v>1</v>
      </c>
      <c r="N670" s="148" t="s">
        <v>43</v>
      </c>
      <c r="O670" s="60"/>
      <c r="P670" s="149">
        <f>O670*H670</f>
        <v>0</v>
      </c>
      <c r="Q670" s="149">
        <v>0.1295</v>
      </c>
      <c r="R670" s="149">
        <f>Q670*H670</f>
        <v>45.4545</v>
      </c>
      <c r="S670" s="149">
        <v>0</v>
      </c>
      <c r="T670" s="150">
        <f>S670*H670</f>
        <v>0</v>
      </c>
      <c r="U670" s="34"/>
      <c r="V670" s="34"/>
      <c r="W670" s="34"/>
      <c r="X670" s="34"/>
      <c r="Y670" s="34"/>
      <c r="Z670" s="34"/>
      <c r="AA670" s="34"/>
      <c r="AB670" s="34"/>
      <c r="AC670" s="34"/>
      <c r="AD670" s="34"/>
      <c r="AE670" s="34"/>
      <c r="AR670" s="151" t="s">
        <v>127</v>
      </c>
      <c r="AT670" s="151" t="s">
        <v>129</v>
      </c>
      <c r="AU670" s="151" t="s">
        <v>88</v>
      </c>
      <c r="AY670" s="19" t="s">
        <v>128</v>
      </c>
      <c r="BE670" s="152">
        <f>IF(N670="základní",J670,0)</f>
        <v>0</v>
      </c>
      <c r="BF670" s="152">
        <f>IF(N670="snížená",J670,0)</f>
        <v>0</v>
      </c>
      <c r="BG670" s="152">
        <f>IF(N670="zákl. přenesená",J670,0)</f>
        <v>0</v>
      </c>
      <c r="BH670" s="152">
        <f>IF(N670="sníž. přenesená",J670,0)</f>
        <v>0</v>
      </c>
      <c r="BI670" s="152">
        <f>IF(N670="nulová",J670,0)</f>
        <v>0</v>
      </c>
      <c r="BJ670" s="19" t="s">
        <v>86</v>
      </c>
      <c r="BK670" s="152">
        <f>ROUND(I670*H670,2)</f>
        <v>0</v>
      </c>
      <c r="BL670" s="19" t="s">
        <v>127</v>
      </c>
      <c r="BM670" s="151" t="s">
        <v>1007</v>
      </c>
    </row>
    <row r="671" spans="1:47" s="2" customFormat="1" ht="18">
      <c r="A671" s="34"/>
      <c r="B671" s="35"/>
      <c r="C671" s="34"/>
      <c r="D671" s="153" t="s">
        <v>136</v>
      </c>
      <c r="E671" s="34"/>
      <c r="F671" s="154" t="s">
        <v>1008</v>
      </c>
      <c r="G671" s="34"/>
      <c r="H671" s="34"/>
      <c r="I671" s="155"/>
      <c r="J671" s="34"/>
      <c r="K671" s="34"/>
      <c r="L671" s="35"/>
      <c r="M671" s="156"/>
      <c r="N671" s="157"/>
      <c r="O671" s="60"/>
      <c r="P671" s="60"/>
      <c r="Q671" s="60"/>
      <c r="R671" s="60"/>
      <c r="S671" s="60"/>
      <c r="T671" s="61"/>
      <c r="U671" s="34"/>
      <c r="V671" s="34"/>
      <c r="W671" s="34"/>
      <c r="X671" s="34"/>
      <c r="Y671" s="34"/>
      <c r="Z671" s="34"/>
      <c r="AA671" s="34"/>
      <c r="AB671" s="34"/>
      <c r="AC671" s="34"/>
      <c r="AD671" s="34"/>
      <c r="AE671" s="34"/>
      <c r="AT671" s="19" t="s">
        <v>136</v>
      </c>
      <c r="AU671" s="19" t="s">
        <v>88</v>
      </c>
    </row>
    <row r="672" spans="1:47" s="2" customFormat="1" ht="54">
      <c r="A672" s="34"/>
      <c r="B672" s="35"/>
      <c r="C672" s="34"/>
      <c r="D672" s="153" t="s">
        <v>231</v>
      </c>
      <c r="E672" s="34"/>
      <c r="F672" s="182" t="s">
        <v>1009</v>
      </c>
      <c r="G672" s="34"/>
      <c r="H672" s="34"/>
      <c r="I672" s="155"/>
      <c r="J672" s="34"/>
      <c r="K672" s="34"/>
      <c r="L672" s="35"/>
      <c r="M672" s="156"/>
      <c r="N672" s="157"/>
      <c r="O672" s="60"/>
      <c r="P672" s="60"/>
      <c r="Q672" s="60"/>
      <c r="R672" s="60"/>
      <c r="S672" s="60"/>
      <c r="T672" s="61"/>
      <c r="U672" s="34"/>
      <c r="V672" s="34"/>
      <c r="W672" s="34"/>
      <c r="X672" s="34"/>
      <c r="Y672" s="34"/>
      <c r="Z672" s="34"/>
      <c r="AA672" s="34"/>
      <c r="AB672" s="34"/>
      <c r="AC672" s="34"/>
      <c r="AD672" s="34"/>
      <c r="AE672" s="34"/>
      <c r="AT672" s="19" t="s">
        <v>231</v>
      </c>
      <c r="AU672" s="19" t="s">
        <v>88</v>
      </c>
    </row>
    <row r="673" spans="2:51" s="12" customFormat="1" ht="12">
      <c r="B673" s="158"/>
      <c r="D673" s="153" t="s">
        <v>137</v>
      </c>
      <c r="E673" s="159" t="s">
        <v>1</v>
      </c>
      <c r="F673" s="160" t="s">
        <v>1010</v>
      </c>
      <c r="H673" s="161">
        <v>276.5</v>
      </c>
      <c r="I673" s="162"/>
      <c r="L673" s="158"/>
      <c r="M673" s="163"/>
      <c r="N673" s="164"/>
      <c r="O673" s="164"/>
      <c r="P673" s="164"/>
      <c r="Q673" s="164"/>
      <c r="R673" s="164"/>
      <c r="S673" s="164"/>
      <c r="T673" s="165"/>
      <c r="AT673" s="159" t="s">
        <v>137</v>
      </c>
      <c r="AU673" s="159" t="s">
        <v>88</v>
      </c>
      <c r="AV673" s="12" t="s">
        <v>88</v>
      </c>
      <c r="AW673" s="12" t="s">
        <v>34</v>
      </c>
      <c r="AX673" s="12" t="s">
        <v>78</v>
      </c>
      <c r="AY673" s="159" t="s">
        <v>128</v>
      </c>
    </row>
    <row r="674" spans="2:51" s="12" customFormat="1" ht="12">
      <c r="B674" s="158"/>
      <c r="D674" s="153" t="s">
        <v>137</v>
      </c>
      <c r="E674" s="159" t="s">
        <v>1</v>
      </c>
      <c r="F674" s="160" t="s">
        <v>1011</v>
      </c>
      <c r="H674" s="161">
        <v>74.5</v>
      </c>
      <c r="I674" s="162"/>
      <c r="L674" s="158"/>
      <c r="M674" s="163"/>
      <c r="N674" s="164"/>
      <c r="O674" s="164"/>
      <c r="P674" s="164"/>
      <c r="Q674" s="164"/>
      <c r="R674" s="164"/>
      <c r="S674" s="164"/>
      <c r="T674" s="165"/>
      <c r="AT674" s="159" t="s">
        <v>137</v>
      </c>
      <c r="AU674" s="159" t="s">
        <v>88</v>
      </c>
      <c r="AV674" s="12" t="s">
        <v>88</v>
      </c>
      <c r="AW674" s="12" t="s">
        <v>34</v>
      </c>
      <c r="AX674" s="12" t="s">
        <v>78</v>
      </c>
      <c r="AY674" s="159" t="s">
        <v>128</v>
      </c>
    </row>
    <row r="675" spans="2:51" s="15" customFormat="1" ht="12">
      <c r="B675" s="183"/>
      <c r="D675" s="153" t="s">
        <v>137</v>
      </c>
      <c r="E675" s="184" t="s">
        <v>1</v>
      </c>
      <c r="F675" s="185" t="s">
        <v>235</v>
      </c>
      <c r="H675" s="186">
        <v>351</v>
      </c>
      <c r="I675" s="187"/>
      <c r="L675" s="183"/>
      <c r="M675" s="188"/>
      <c r="N675" s="189"/>
      <c r="O675" s="189"/>
      <c r="P675" s="189"/>
      <c r="Q675" s="189"/>
      <c r="R675" s="189"/>
      <c r="S675" s="189"/>
      <c r="T675" s="190"/>
      <c r="AT675" s="184" t="s">
        <v>137</v>
      </c>
      <c r="AU675" s="184" t="s">
        <v>88</v>
      </c>
      <c r="AV675" s="15" t="s">
        <v>127</v>
      </c>
      <c r="AW675" s="15" t="s">
        <v>34</v>
      </c>
      <c r="AX675" s="15" t="s">
        <v>86</v>
      </c>
      <c r="AY675" s="184" t="s">
        <v>128</v>
      </c>
    </row>
    <row r="676" spans="1:65" s="2" customFormat="1" ht="16.5" customHeight="1">
      <c r="A676" s="34"/>
      <c r="B676" s="139"/>
      <c r="C676" s="191" t="s">
        <v>1012</v>
      </c>
      <c r="D676" s="191" t="s">
        <v>499</v>
      </c>
      <c r="E676" s="192" t="s">
        <v>1013</v>
      </c>
      <c r="F676" s="193" t="s">
        <v>1014</v>
      </c>
      <c r="G676" s="194" t="s">
        <v>330</v>
      </c>
      <c r="H676" s="195">
        <v>276.5</v>
      </c>
      <c r="I676" s="196"/>
      <c r="J676" s="197">
        <f>ROUND(I676*H676,2)</f>
        <v>0</v>
      </c>
      <c r="K676" s="193" t="s">
        <v>228</v>
      </c>
      <c r="L676" s="198"/>
      <c r="M676" s="199" t="s">
        <v>1</v>
      </c>
      <c r="N676" s="200" t="s">
        <v>43</v>
      </c>
      <c r="O676" s="60"/>
      <c r="P676" s="149">
        <f>O676*H676</f>
        <v>0</v>
      </c>
      <c r="Q676" s="149">
        <v>0.058</v>
      </c>
      <c r="R676" s="149">
        <f>Q676*H676</f>
        <v>16.037000000000003</v>
      </c>
      <c r="S676" s="149">
        <v>0</v>
      </c>
      <c r="T676" s="150">
        <f>S676*H676</f>
        <v>0</v>
      </c>
      <c r="U676" s="34"/>
      <c r="V676" s="34"/>
      <c r="W676" s="34"/>
      <c r="X676" s="34"/>
      <c r="Y676" s="34"/>
      <c r="Z676" s="34"/>
      <c r="AA676" s="34"/>
      <c r="AB676" s="34"/>
      <c r="AC676" s="34"/>
      <c r="AD676" s="34"/>
      <c r="AE676" s="34"/>
      <c r="AR676" s="151" t="s">
        <v>176</v>
      </c>
      <c r="AT676" s="151" t="s">
        <v>499</v>
      </c>
      <c r="AU676" s="151" t="s">
        <v>88</v>
      </c>
      <c r="AY676" s="19" t="s">
        <v>128</v>
      </c>
      <c r="BE676" s="152">
        <f>IF(N676="základní",J676,0)</f>
        <v>0</v>
      </c>
      <c r="BF676" s="152">
        <f>IF(N676="snížená",J676,0)</f>
        <v>0</v>
      </c>
      <c r="BG676" s="152">
        <f>IF(N676="zákl. přenesená",J676,0)</f>
        <v>0</v>
      </c>
      <c r="BH676" s="152">
        <f>IF(N676="sníž. přenesená",J676,0)</f>
        <v>0</v>
      </c>
      <c r="BI676" s="152">
        <f>IF(N676="nulová",J676,0)</f>
        <v>0</v>
      </c>
      <c r="BJ676" s="19" t="s">
        <v>86</v>
      </c>
      <c r="BK676" s="152">
        <f>ROUND(I676*H676,2)</f>
        <v>0</v>
      </c>
      <c r="BL676" s="19" t="s">
        <v>127</v>
      </c>
      <c r="BM676" s="151" t="s">
        <v>1015</v>
      </c>
    </row>
    <row r="677" spans="1:47" s="2" customFormat="1" ht="12">
      <c r="A677" s="34"/>
      <c r="B677" s="35"/>
      <c r="C677" s="34"/>
      <c r="D677" s="153" t="s">
        <v>136</v>
      </c>
      <c r="E677" s="34"/>
      <c r="F677" s="154" t="s">
        <v>1014</v>
      </c>
      <c r="G677" s="34"/>
      <c r="H677" s="34"/>
      <c r="I677" s="155"/>
      <c r="J677" s="34"/>
      <c r="K677" s="34"/>
      <c r="L677" s="35"/>
      <c r="M677" s="156"/>
      <c r="N677" s="157"/>
      <c r="O677" s="60"/>
      <c r="P677" s="60"/>
      <c r="Q677" s="60"/>
      <c r="R677" s="60"/>
      <c r="S677" s="60"/>
      <c r="T677" s="61"/>
      <c r="U677" s="34"/>
      <c r="V677" s="34"/>
      <c r="W677" s="34"/>
      <c r="X677" s="34"/>
      <c r="Y677" s="34"/>
      <c r="Z677" s="34"/>
      <c r="AA677" s="34"/>
      <c r="AB677" s="34"/>
      <c r="AC677" s="34"/>
      <c r="AD677" s="34"/>
      <c r="AE677" s="34"/>
      <c r="AT677" s="19" t="s">
        <v>136</v>
      </c>
      <c r="AU677" s="19" t="s">
        <v>88</v>
      </c>
    </row>
    <row r="678" spans="2:51" s="12" customFormat="1" ht="12">
      <c r="B678" s="158"/>
      <c r="D678" s="153" t="s">
        <v>137</v>
      </c>
      <c r="E678" s="159" t="s">
        <v>1</v>
      </c>
      <c r="F678" s="160" t="s">
        <v>1016</v>
      </c>
      <c r="H678" s="161">
        <v>276.5</v>
      </c>
      <c r="I678" s="162"/>
      <c r="L678" s="158"/>
      <c r="M678" s="163"/>
      <c r="N678" s="164"/>
      <c r="O678" s="164"/>
      <c r="P678" s="164"/>
      <c r="Q678" s="164"/>
      <c r="R678" s="164"/>
      <c r="S678" s="164"/>
      <c r="T678" s="165"/>
      <c r="AT678" s="159" t="s">
        <v>137</v>
      </c>
      <c r="AU678" s="159" t="s">
        <v>88</v>
      </c>
      <c r="AV678" s="12" t="s">
        <v>88</v>
      </c>
      <c r="AW678" s="12" t="s">
        <v>34</v>
      </c>
      <c r="AX678" s="12" t="s">
        <v>86</v>
      </c>
      <c r="AY678" s="159" t="s">
        <v>128</v>
      </c>
    </row>
    <row r="679" spans="1:65" s="2" customFormat="1" ht="16.5" customHeight="1">
      <c r="A679" s="34"/>
      <c r="B679" s="139"/>
      <c r="C679" s="191" t="s">
        <v>1017</v>
      </c>
      <c r="D679" s="191" t="s">
        <v>499</v>
      </c>
      <c r="E679" s="192" t="s">
        <v>1018</v>
      </c>
      <c r="F679" s="193" t="s">
        <v>1019</v>
      </c>
      <c r="G679" s="194" t="s">
        <v>330</v>
      </c>
      <c r="H679" s="195">
        <v>74.5</v>
      </c>
      <c r="I679" s="196"/>
      <c r="J679" s="197">
        <f>ROUND(I679*H679,2)</f>
        <v>0</v>
      </c>
      <c r="K679" s="193" t="s">
        <v>133</v>
      </c>
      <c r="L679" s="198"/>
      <c r="M679" s="199" t="s">
        <v>1</v>
      </c>
      <c r="N679" s="200" t="s">
        <v>43</v>
      </c>
      <c r="O679" s="60"/>
      <c r="P679" s="149">
        <f>O679*H679</f>
        <v>0</v>
      </c>
      <c r="Q679" s="149">
        <v>0.045</v>
      </c>
      <c r="R679" s="149">
        <f>Q679*H679</f>
        <v>3.3525</v>
      </c>
      <c r="S679" s="149">
        <v>0</v>
      </c>
      <c r="T679" s="150">
        <f>S679*H679</f>
        <v>0</v>
      </c>
      <c r="U679" s="34"/>
      <c r="V679" s="34"/>
      <c r="W679" s="34"/>
      <c r="X679" s="34"/>
      <c r="Y679" s="34"/>
      <c r="Z679" s="34"/>
      <c r="AA679" s="34"/>
      <c r="AB679" s="34"/>
      <c r="AC679" s="34"/>
      <c r="AD679" s="34"/>
      <c r="AE679" s="34"/>
      <c r="AR679" s="151" t="s">
        <v>176</v>
      </c>
      <c r="AT679" s="151" t="s">
        <v>499</v>
      </c>
      <c r="AU679" s="151" t="s">
        <v>88</v>
      </c>
      <c r="AY679" s="19" t="s">
        <v>128</v>
      </c>
      <c r="BE679" s="152">
        <f>IF(N679="základní",J679,0)</f>
        <v>0</v>
      </c>
      <c r="BF679" s="152">
        <f>IF(N679="snížená",J679,0)</f>
        <v>0</v>
      </c>
      <c r="BG679" s="152">
        <f>IF(N679="zákl. přenesená",J679,0)</f>
        <v>0</v>
      </c>
      <c r="BH679" s="152">
        <f>IF(N679="sníž. přenesená",J679,0)</f>
        <v>0</v>
      </c>
      <c r="BI679" s="152">
        <f>IF(N679="nulová",J679,0)</f>
        <v>0</v>
      </c>
      <c r="BJ679" s="19" t="s">
        <v>86</v>
      </c>
      <c r="BK679" s="152">
        <f>ROUND(I679*H679,2)</f>
        <v>0</v>
      </c>
      <c r="BL679" s="19" t="s">
        <v>127</v>
      </c>
      <c r="BM679" s="151" t="s">
        <v>1020</v>
      </c>
    </row>
    <row r="680" spans="1:47" s="2" customFormat="1" ht="12">
      <c r="A680" s="34"/>
      <c r="B680" s="35"/>
      <c r="C680" s="34"/>
      <c r="D680" s="153" t="s">
        <v>136</v>
      </c>
      <c r="E680" s="34"/>
      <c r="F680" s="154" t="s">
        <v>1019</v>
      </c>
      <c r="G680" s="34"/>
      <c r="H680" s="34"/>
      <c r="I680" s="155"/>
      <c r="J680" s="34"/>
      <c r="K680" s="34"/>
      <c r="L680" s="35"/>
      <c r="M680" s="156"/>
      <c r="N680" s="157"/>
      <c r="O680" s="60"/>
      <c r="P680" s="60"/>
      <c r="Q680" s="60"/>
      <c r="R680" s="60"/>
      <c r="S680" s="60"/>
      <c r="T680" s="61"/>
      <c r="U680" s="34"/>
      <c r="V680" s="34"/>
      <c r="W680" s="34"/>
      <c r="X680" s="34"/>
      <c r="Y680" s="34"/>
      <c r="Z680" s="34"/>
      <c r="AA680" s="34"/>
      <c r="AB680" s="34"/>
      <c r="AC680" s="34"/>
      <c r="AD680" s="34"/>
      <c r="AE680" s="34"/>
      <c r="AT680" s="19" t="s">
        <v>136</v>
      </c>
      <c r="AU680" s="19" t="s">
        <v>88</v>
      </c>
    </row>
    <row r="681" spans="2:51" s="12" customFormat="1" ht="12">
      <c r="B681" s="158"/>
      <c r="D681" s="153" t="s">
        <v>137</v>
      </c>
      <c r="E681" s="159" t="s">
        <v>1</v>
      </c>
      <c r="F681" s="160" t="s">
        <v>1021</v>
      </c>
      <c r="H681" s="161">
        <v>74.5</v>
      </c>
      <c r="I681" s="162"/>
      <c r="L681" s="158"/>
      <c r="M681" s="163"/>
      <c r="N681" s="164"/>
      <c r="O681" s="164"/>
      <c r="P681" s="164"/>
      <c r="Q681" s="164"/>
      <c r="R681" s="164"/>
      <c r="S681" s="164"/>
      <c r="T681" s="165"/>
      <c r="AT681" s="159" t="s">
        <v>137</v>
      </c>
      <c r="AU681" s="159" t="s">
        <v>88</v>
      </c>
      <c r="AV681" s="12" t="s">
        <v>88</v>
      </c>
      <c r="AW681" s="12" t="s">
        <v>34</v>
      </c>
      <c r="AX681" s="12" t="s">
        <v>86</v>
      </c>
      <c r="AY681" s="159" t="s">
        <v>128</v>
      </c>
    </row>
    <row r="682" spans="1:65" s="2" customFormat="1" ht="16.5" customHeight="1">
      <c r="A682" s="34"/>
      <c r="B682" s="139"/>
      <c r="C682" s="140" t="s">
        <v>1022</v>
      </c>
      <c r="D682" s="140" t="s">
        <v>129</v>
      </c>
      <c r="E682" s="141" t="s">
        <v>1023</v>
      </c>
      <c r="F682" s="142" t="s">
        <v>1024</v>
      </c>
      <c r="G682" s="143" t="s">
        <v>330</v>
      </c>
      <c r="H682" s="144">
        <v>82.8</v>
      </c>
      <c r="I682" s="145"/>
      <c r="J682" s="146">
        <f>ROUND(I682*H682,2)</f>
        <v>0</v>
      </c>
      <c r="K682" s="142" t="s">
        <v>133</v>
      </c>
      <c r="L682" s="35"/>
      <c r="M682" s="147" t="s">
        <v>1</v>
      </c>
      <c r="N682" s="148" t="s">
        <v>43</v>
      </c>
      <c r="O682" s="60"/>
      <c r="P682" s="149">
        <f>O682*H682</f>
        <v>0</v>
      </c>
      <c r="Q682" s="149">
        <v>0</v>
      </c>
      <c r="R682" s="149">
        <f>Q682*H682</f>
        <v>0</v>
      </c>
      <c r="S682" s="149">
        <v>0</v>
      </c>
      <c r="T682" s="150">
        <f>S682*H682</f>
        <v>0</v>
      </c>
      <c r="U682" s="34"/>
      <c r="V682" s="34"/>
      <c r="W682" s="34"/>
      <c r="X682" s="34"/>
      <c r="Y682" s="34"/>
      <c r="Z682" s="34"/>
      <c r="AA682" s="34"/>
      <c r="AB682" s="34"/>
      <c r="AC682" s="34"/>
      <c r="AD682" s="34"/>
      <c r="AE682" s="34"/>
      <c r="AR682" s="151" t="s">
        <v>127</v>
      </c>
      <c r="AT682" s="151" t="s">
        <v>129</v>
      </c>
      <c r="AU682" s="151" t="s">
        <v>88</v>
      </c>
      <c r="AY682" s="19" t="s">
        <v>128</v>
      </c>
      <c r="BE682" s="152">
        <f>IF(N682="základní",J682,0)</f>
        <v>0</v>
      </c>
      <c r="BF682" s="152">
        <f>IF(N682="snížená",J682,0)</f>
        <v>0</v>
      </c>
      <c r="BG682" s="152">
        <f>IF(N682="zákl. přenesená",J682,0)</f>
        <v>0</v>
      </c>
      <c r="BH682" s="152">
        <f>IF(N682="sníž. přenesená",J682,0)</f>
        <v>0</v>
      </c>
      <c r="BI682" s="152">
        <f>IF(N682="nulová",J682,0)</f>
        <v>0</v>
      </c>
      <c r="BJ682" s="19" t="s">
        <v>86</v>
      </c>
      <c r="BK682" s="152">
        <f>ROUND(I682*H682,2)</f>
        <v>0</v>
      </c>
      <c r="BL682" s="19" t="s">
        <v>127</v>
      </c>
      <c r="BM682" s="151" t="s">
        <v>1025</v>
      </c>
    </row>
    <row r="683" spans="1:47" s="2" customFormat="1" ht="12">
      <c r="A683" s="34"/>
      <c r="B683" s="35"/>
      <c r="C683" s="34"/>
      <c r="D683" s="153" t="s">
        <v>136</v>
      </c>
      <c r="E683" s="34"/>
      <c r="F683" s="154" t="s">
        <v>1026</v>
      </c>
      <c r="G683" s="34"/>
      <c r="H683" s="34"/>
      <c r="I683" s="155"/>
      <c r="J683" s="34"/>
      <c r="K683" s="34"/>
      <c r="L683" s="35"/>
      <c r="M683" s="156"/>
      <c r="N683" s="157"/>
      <c r="O683" s="60"/>
      <c r="P683" s="60"/>
      <c r="Q683" s="60"/>
      <c r="R683" s="60"/>
      <c r="S683" s="60"/>
      <c r="T683" s="61"/>
      <c r="U683" s="34"/>
      <c r="V683" s="34"/>
      <c r="W683" s="34"/>
      <c r="X683" s="34"/>
      <c r="Y683" s="34"/>
      <c r="Z683" s="34"/>
      <c r="AA683" s="34"/>
      <c r="AB683" s="34"/>
      <c r="AC683" s="34"/>
      <c r="AD683" s="34"/>
      <c r="AE683" s="34"/>
      <c r="AT683" s="19" t="s">
        <v>136</v>
      </c>
      <c r="AU683" s="19" t="s">
        <v>88</v>
      </c>
    </row>
    <row r="684" spans="1:47" s="2" customFormat="1" ht="18">
      <c r="A684" s="34"/>
      <c r="B684" s="35"/>
      <c r="C684" s="34"/>
      <c r="D684" s="153" t="s">
        <v>231</v>
      </c>
      <c r="E684" s="34"/>
      <c r="F684" s="182" t="s">
        <v>1027</v>
      </c>
      <c r="G684" s="34"/>
      <c r="H684" s="34"/>
      <c r="I684" s="155"/>
      <c r="J684" s="34"/>
      <c r="K684" s="34"/>
      <c r="L684" s="35"/>
      <c r="M684" s="156"/>
      <c r="N684" s="157"/>
      <c r="O684" s="60"/>
      <c r="P684" s="60"/>
      <c r="Q684" s="60"/>
      <c r="R684" s="60"/>
      <c r="S684" s="60"/>
      <c r="T684" s="61"/>
      <c r="U684" s="34"/>
      <c r="V684" s="34"/>
      <c r="W684" s="34"/>
      <c r="X684" s="34"/>
      <c r="Y684" s="34"/>
      <c r="Z684" s="34"/>
      <c r="AA684" s="34"/>
      <c r="AB684" s="34"/>
      <c r="AC684" s="34"/>
      <c r="AD684" s="34"/>
      <c r="AE684" s="34"/>
      <c r="AT684" s="19" t="s">
        <v>231</v>
      </c>
      <c r="AU684" s="19" t="s">
        <v>88</v>
      </c>
    </row>
    <row r="685" spans="2:51" s="12" customFormat="1" ht="12">
      <c r="B685" s="158"/>
      <c r="D685" s="153" t="s">
        <v>137</v>
      </c>
      <c r="E685" s="159" t="s">
        <v>1</v>
      </c>
      <c r="F685" s="160" t="s">
        <v>1028</v>
      </c>
      <c r="H685" s="161">
        <v>82.8</v>
      </c>
      <c r="I685" s="162"/>
      <c r="L685" s="158"/>
      <c r="M685" s="163"/>
      <c r="N685" s="164"/>
      <c r="O685" s="164"/>
      <c r="P685" s="164"/>
      <c r="Q685" s="164"/>
      <c r="R685" s="164"/>
      <c r="S685" s="164"/>
      <c r="T685" s="165"/>
      <c r="AT685" s="159" t="s">
        <v>137</v>
      </c>
      <c r="AU685" s="159" t="s">
        <v>88</v>
      </c>
      <c r="AV685" s="12" t="s">
        <v>88</v>
      </c>
      <c r="AW685" s="12" t="s">
        <v>34</v>
      </c>
      <c r="AX685" s="12" t="s">
        <v>86</v>
      </c>
      <c r="AY685" s="159" t="s">
        <v>128</v>
      </c>
    </row>
    <row r="686" spans="1:65" s="2" customFormat="1" ht="16.5" customHeight="1">
      <c r="A686" s="34"/>
      <c r="B686" s="139"/>
      <c r="C686" s="140" t="s">
        <v>1029</v>
      </c>
      <c r="D686" s="140" t="s">
        <v>129</v>
      </c>
      <c r="E686" s="141" t="s">
        <v>1030</v>
      </c>
      <c r="F686" s="142" t="s">
        <v>1031</v>
      </c>
      <c r="G686" s="143" t="s">
        <v>330</v>
      </c>
      <c r="H686" s="144">
        <v>82.8</v>
      </c>
      <c r="I686" s="145"/>
      <c r="J686" s="146">
        <f>ROUND(I686*H686,2)</f>
        <v>0</v>
      </c>
      <c r="K686" s="142" t="s">
        <v>133</v>
      </c>
      <c r="L686" s="35"/>
      <c r="M686" s="147" t="s">
        <v>1</v>
      </c>
      <c r="N686" s="148" t="s">
        <v>43</v>
      </c>
      <c r="O686" s="60"/>
      <c r="P686" s="149">
        <f>O686*H686</f>
        <v>0</v>
      </c>
      <c r="Q686" s="149">
        <v>0.00028</v>
      </c>
      <c r="R686" s="149">
        <f>Q686*H686</f>
        <v>0.023183999999999996</v>
      </c>
      <c r="S686" s="149">
        <v>0</v>
      </c>
      <c r="T686" s="150">
        <f>S686*H686</f>
        <v>0</v>
      </c>
      <c r="U686" s="34"/>
      <c r="V686" s="34"/>
      <c r="W686" s="34"/>
      <c r="X686" s="34"/>
      <c r="Y686" s="34"/>
      <c r="Z686" s="34"/>
      <c r="AA686" s="34"/>
      <c r="AB686" s="34"/>
      <c r="AC686" s="34"/>
      <c r="AD686" s="34"/>
      <c r="AE686" s="34"/>
      <c r="AR686" s="151" t="s">
        <v>127</v>
      </c>
      <c r="AT686" s="151" t="s">
        <v>129</v>
      </c>
      <c r="AU686" s="151" t="s">
        <v>88</v>
      </c>
      <c r="AY686" s="19" t="s">
        <v>128</v>
      </c>
      <c r="BE686" s="152">
        <f>IF(N686="základní",J686,0)</f>
        <v>0</v>
      </c>
      <c r="BF686" s="152">
        <f>IF(N686="snížená",J686,0)</f>
        <v>0</v>
      </c>
      <c r="BG686" s="152">
        <f>IF(N686="zákl. přenesená",J686,0)</f>
        <v>0</v>
      </c>
      <c r="BH686" s="152">
        <f>IF(N686="sníž. přenesená",J686,0)</f>
        <v>0</v>
      </c>
      <c r="BI686" s="152">
        <f>IF(N686="nulová",J686,0)</f>
        <v>0</v>
      </c>
      <c r="BJ686" s="19" t="s">
        <v>86</v>
      </c>
      <c r="BK686" s="152">
        <f>ROUND(I686*H686,2)</f>
        <v>0</v>
      </c>
      <c r="BL686" s="19" t="s">
        <v>127</v>
      </c>
      <c r="BM686" s="151" t="s">
        <v>1032</v>
      </c>
    </row>
    <row r="687" spans="1:47" s="2" customFormat="1" ht="18">
      <c r="A687" s="34"/>
      <c r="B687" s="35"/>
      <c r="C687" s="34"/>
      <c r="D687" s="153" t="s">
        <v>136</v>
      </c>
      <c r="E687" s="34"/>
      <c r="F687" s="154" t="s">
        <v>1033</v>
      </c>
      <c r="G687" s="34"/>
      <c r="H687" s="34"/>
      <c r="I687" s="155"/>
      <c r="J687" s="34"/>
      <c r="K687" s="34"/>
      <c r="L687" s="35"/>
      <c r="M687" s="156"/>
      <c r="N687" s="157"/>
      <c r="O687" s="60"/>
      <c r="P687" s="60"/>
      <c r="Q687" s="60"/>
      <c r="R687" s="60"/>
      <c r="S687" s="60"/>
      <c r="T687" s="61"/>
      <c r="U687" s="34"/>
      <c r="V687" s="34"/>
      <c r="W687" s="34"/>
      <c r="X687" s="34"/>
      <c r="Y687" s="34"/>
      <c r="Z687" s="34"/>
      <c r="AA687" s="34"/>
      <c r="AB687" s="34"/>
      <c r="AC687" s="34"/>
      <c r="AD687" s="34"/>
      <c r="AE687" s="34"/>
      <c r="AT687" s="19" t="s">
        <v>136</v>
      </c>
      <c r="AU687" s="19" t="s">
        <v>88</v>
      </c>
    </row>
    <row r="688" spans="1:47" s="2" customFormat="1" ht="27">
      <c r="A688" s="34"/>
      <c r="B688" s="35"/>
      <c r="C688" s="34"/>
      <c r="D688" s="153" t="s">
        <v>231</v>
      </c>
      <c r="E688" s="34"/>
      <c r="F688" s="182" t="s">
        <v>1034</v>
      </c>
      <c r="G688" s="34"/>
      <c r="H688" s="34"/>
      <c r="I688" s="155"/>
      <c r="J688" s="34"/>
      <c r="K688" s="34"/>
      <c r="L688" s="35"/>
      <c r="M688" s="156"/>
      <c r="N688" s="157"/>
      <c r="O688" s="60"/>
      <c r="P688" s="60"/>
      <c r="Q688" s="60"/>
      <c r="R688" s="60"/>
      <c r="S688" s="60"/>
      <c r="T688" s="61"/>
      <c r="U688" s="34"/>
      <c r="V688" s="34"/>
      <c r="W688" s="34"/>
      <c r="X688" s="34"/>
      <c r="Y688" s="34"/>
      <c r="Z688" s="34"/>
      <c r="AA688" s="34"/>
      <c r="AB688" s="34"/>
      <c r="AC688" s="34"/>
      <c r="AD688" s="34"/>
      <c r="AE688" s="34"/>
      <c r="AT688" s="19" t="s">
        <v>231</v>
      </c>
      <c r="AU688" s="19" t="s">
        <v>88</v>
      </c>
    </row>
    <row r="689" spans="2:51" s="12" customFormat="1" ht="12">
      <c r="B689" s="158"/>
      <c r="D689" s="153" t="s">
        <v>137</v>
      </c>
      <c r="E689" s="159" t="s">
        <v>1</v>
      </c>
      <c r="F689" s="160" t="s">
        <v>1028</v>
      </c>
      <c r="H689" s="161">
        <v>82.8</v>
      </c>
      <c r="I689" s="162"/>
      <c r="L689" s="158"/>
      <c r="M689" s="163"/>
      <c r="N689" s="164"/>
      <c r="O689" s="164"/>
      <c r="P689" s="164"/>
      <c r="Q689" s="164"/>
      <c r="R689" s="164"/>
      <c r="S689" s="164"/>
      <c r="T689" s="165"/>
      <c r="AT689" s="159" t="s">
        <v>137</v>
      </c>
      <c r="AU689" s="159" t="s">
        <v>88</v>
      </c>
      <c r="AV689" s="12" t="s">
        <v>88</v>
      </c>
      <c r="AW689" s="12" t="s">
        <v>34</v>
      </c>
      <c r="AX689" s="12" t="s">
        <v>86</v>
      </c>
      <c r="AY689" s="159" t="s">
        <v>128</v>
      </c>
    </row>
    <row r="690" spans="1:65" s="2" customFormat="1" ht="16.5" customHeight="1">
      <c r="A690" s="34"/>
      <c r="B690" s="139"/>
      <c r="C690" s="140" t="s">
        <v>1035</v>
      </c>
      <c r="D690" s="140" t="s">
        <v>129</v>
      </c>
      <c r="E690" s="141" t="s">
        <v>1036</v>
      </c>
      <c r="F690" s="142" t="s">
        <v>1037</v>
      </c>
      <c r="G690" s="143" t="s">
        <v>221</v>
      </c>
      <c r="H690" s="144">
        <v>3094.248</v>
      </c>
      <c r="I690" s="145"/>
      <c r="J690" s="146">
        <f>ROUND(I690*H690,2)</f>
        <v>0</v>
      </c>
      <c r="K690" s="142" t="s">
        <v>133</v>
      </c>
      <c r="L690" s="35"/>
      <c r="M690" s="147" t="s">
        <v>1</v>
      </c>
      <c r="N690" s="148" t="s">
        <v>43</v>
      </c>
      <c r="O690" s="60"/>
      <c r="P690" s="149">
        <f>O690*H690</f>
        <v>0</v>
      </c>
      <c r="Q690" s="149">
        <v>0.00036</v>
      </c>
      <c r="R690" s="149">
        <f>Q690*H690</f>
        <v>1.11392928</v>
      </c>
      <c r="S690" s="149">
        <v>0</v>
      </c>
      <c r="T690" s="150">
        <f>S690*H690</f>
        <v>0</v>
      </c>
      <c r="U690" s="34"/>
      <c r="V690" s="34"/>
      <c r="W690" s="34"/>
      <c r="X690" s="34"/>
      <c r="Y690" s="34"/>
      <c r="Z690" s="34"/>
      <c r="AA690" s="34"/>
      <c r="AB690" s="34"/>
      <c r="AC690" s="34"/>
      <c r="AD690" s="34"/>
      <c r="AE690" s="34"/>
      <c r="AR690" s="151" t="s">
        <v>127</v>
      </c>
      <c r="AT690" s="151" t="s">
        <v>129</v>
      </c>
      <c r="AU690" s="151" t="s">
        <v>88</v>
      </c>
      <c r="AY690" s="19" t="s">
        <v>128</v>
      </c>
      <c r="BE690" s="152">
        <f>IF(N690="základní",J690,0)</f>
        <v>0</v>
      </c>
      <c r="BF690" s="152">
        <f>IF(N690="snížená",J690,0)</f>
        <v>0</v>
      </c>
      <c r="BG690" s="152">
        <f>IF(N690="zákl. přenesená",J690,0)</f>
        <v>0</v>
      </c>
      <c r="BH690" s="152">
        <f>IF(N690="sníž. přenesená",J690,0)</f>
        <v>0</v>
      </c>
      <c r="BI690" s="152">
        <f>IF(N690="nulová",J690,0)</f>
        <v>0</v>
      </c>
      <c r="BJ690" s="19" t="s">
        <v>86</v>
      </c>
      <c r="BK690" s="152">
        <f>ROUND(I690*H690,2)</f>
        <v>0</v>
      </c>
      <c r="BL690" s="19" t="s">
        <v>127</v>
      </c>
      <c r="BM690" s="151" t="s">
        <v>1038</v>
      </c>
    </row>
    <row r="691" spans="1:47" s="2" customFormat="1" ht="12">
      <c r="A691" s="34"/>
      <c r="B691" s="35"/>
      <c r="C691" s="34"/>
      <c r="D691" s="153" t="s">
        <v>136</v>
      </c>
      <c r="E691" s="34"/>
      <c r="F691" s="154" t="s">
        <v>1039</v>
      </c>
      <c r="G691" s="34"/>
      <c r="H691" s="34"/>
      <c r="I691" s="155"/>
      <c r="J691" s="34"/>
      <c r="K691" s="34"/>
      <c r="L691" s="35"/>
      <c r="M691" s="156"/>
      <c r="N691" s="157"/>
      <c r="O691" s="60"/>
      <c r="P691" s="60"/>
      <c r="Q691" s="60"/>
      <c r="R691" s="60"/>
      <c r="S691" s="60"/>
      <c r="T691" s="61"/>
      <c r="U691" s="34"/>
      <c r="V691" s="34"/>
      <c r="W691" s="34"/>
      <c r="X691" s="34"/>
      <c r="Y691" s="34"/>
      <c r="Z691" s="34"/>
      <c r="AA691" s="34"/>
      <c r="AB691" s="34"/>
      <c r="AC691" s="34"/>
      <c r="AD691" s="34"/>
      <c r="AE691" s="34"/>
      <c r="AT691" s="19" t="s">
        <v>136</v>
      </c>
      <c r="AU691" s="19" t="s">
        <v>88</v>
      </c>
    </row>
    <row r="692" spans="2:51" s="13" customFormat="1" ht="12">
      <c r="B692" s="166"/>
      <c r="D692" s="153" t="s">
        <v>137</v>
      </c>
      <c r="E692" s="167" t="s">
        <v>1</v>
      </c>
      <c r="F692" s="168" t="s">
        <v>1040</v>
      </c>
      <c r="H692" s="167" t="s">
        <v>1</v>
      </c>
      <c r="I692" s="169"/>
      <c r="L692" s="166"/>
      <c r="M692" s="170"/>
      <c r="N692" s="171"/>
      <c r="O692" s="171"/>
      <c r="P692" s="171"/>
      <c r="Q692" s="171"/>
      <c r="R692" s="171"/>
      <c r="S692" s="171"/>
      <c r="T692" s="172"/>
      <c r="AT692" s="167" t="s">
        <v>137</v>
      </c>
      <c r="AU692" s="167" t="s">
        <v>88</v>
      </c>
      <c r="AV692" s="13" t="s">
        <v>86</v>
      </c>
      <c r="AW692" s="13" t="s">
        <v>34</v>
      </c>
      <c r="AX692" s="13" t="s">
        <v>78</v>
      </c>
      <c r="AY692" s="167" t="s">
        <v>128</v>
      </c>
    </row>
    <row r="693" spans="2:51" s="12" customFormat="1" ht="12">
      <c r="B693" s="158"/>
      <c r="D693" s="153" t="s">
        <v>137</v>
      </c>
      <c r="E693" s="159" t="s">
        <v>1</v>
      </c>
      <c r="F693" s="160" t="s">
        <v>1041</v>
      </c>
      <c r="H693" s="161">
        <v>2690.65</v>
      </c>
      <c r="I693" s="162"/>
      <c r="L693" s="158"/>
      <c r="M693" s="163"/>
      <c r="N693" s="164"/>
      <c r="O693" s="164"/>
      <c r="P693" s="164"/>
      <c r="Q693" s="164"/>
      <c r="R693" s="164"/>
      <c r="S693" s="164"/>
      <c r="T693" s="165"/>
      <c r="AT693" s="159" t="s">
        <v>137</v>
      </c>
      <c r="AU693" s="159" t="s">
        <v>88</v>
      </c>
      <c r="AV693" s="12" t="s">
        <v>88</v>
      </c>
      <c r="AW693" s="12" t="s">
        <v>34</v>
      </c>
      <c r="AX693" s="12" t="s">
        <v>78</v>
      </c>
      <c r="AY693" s="159" t="s">
        <v>128</v>
      </c>
    </row>
    <row r="694" spans="2:51" s="12" customFormat="1" ht="12">
      <c r="B694" s="158"/>
      <c r="D694" s="153" t="s">
        <v>137</v>
      </c>
      <c r="E694" s="159" t="s">
        <v>1</v>
      </c>
      <c r="F694" s="160" t="s">
        <v>1042</v>
      </c>
      <c r="H694" s="161">
        <v>403.598</v>
      </c>
      <c r="I694" s="162"/>
      <c r="L694" s="158"/>
      <c r="M694" s="163"/>
      <c r="N694" s="164"/>
      <c r="O694" s="164"/>
      <c r="P694" s="164"/>
      <c r="Q694" s="164"/>
      <c r="R694" s="164"/>
      <c r="S694" s="164"/>
      <c r="T694" s="165"/>
      <c r="AT694" s="159" t="s">
        <v>137</v>
      </c>
      <c r="AU694" s="159" t="s">
        <v>88</v>
      </c>
      <c r="AV694" s="12" t="s">
        <v>88</v>
      </c>
      <c r="AW694" s="12" t="s">
        <v>34</v>
      </c>
      <c r="AX694" s="12" t="s">
        <v>78</v>
      </c>
      <c r="AY694" s="159" t="s">
        <v>128</v>
      </c>
    </row>
    <row r="695" spans="2:51" s="15" customFormat="1" ht="12">
      <c r="B695" s="183"/>
      <c r="D695" s="153" t="s">
        <v>137</v>
      </c>
      <c r="E695" s="184" t="s">
        <v>1</v>
      </c>
      <c r="F695" s="185" t="s">
        <v>235</v>
      </c>
      <c r="H695" s="186">
        <v>3094.248</v>
      </c>
      <c r="I695" s="187"/>
      <c r="L695" s="183"/>
      <c r="M695" s="188"/>
      <c r="N695" s="189"/>
      <c r="O695" s="189"/>
      <c r="P695" s="189"/>
      <c r="Q695" s="189"/>
      <c r="R695" s="189"/>
      <c r="S695" s="189"/>
      <c r="T695" s="190"/>
      <c r="AT695" s="184" t="s">
        <v>137</v>
      </c>
      <c r="AU695" s="184" t="s">
        <v>88</v>
      </c>
      <c r="AV695" s="15" t="s">
        <v>127</v>
      </c>
      <c r="AW695" s="15" t="s">
        <v>34</v>
      </c>
      <c r="AX695" s="15" t="s">
        <v>86</v>
      </c>
      <c r="AY695" s="184" t="s">
        <v>128</v>
      </c>
    </row>
    <row r="696" spans="1:65" s="2" customFormat="1" ht="16.5" customHeight="1">
      <c r="A696" s="34"/>
      <c r="B696" s="139"/>
      <c r="C696" s="140" t="s">
        <v>1043</v>
      </c>
      <c r="D696" s="140" t="s">
        <v>129</v>
      </c>
      <c r="E696" s="141" t="s">
        <v>1044</v>
      </c>
      <c r="F696" s="142" t="s">
        <v>1045</v>
      </c>
      <c r="G696" s="143" t="s">
        <v>330</v>
      </c>
      <c r="H696" s="144">
        <v>82.8</v>
      </c>
      <c r="I696" s="145"/>
      <c r="J696" s="146">
        <f>ROUND(I696*H696,2)</f>
        <v>0</v>
      </c>
      <c r="K696" s="142" t="s">
        <v>133</v>
      </c>
      <c r="L696" s="35"/>
      <c r="M696" s="147" t="s">
        <v>1</v>
      </c>
      <c r="N696" s="148" t="s">
        <v>43</v>
      </c>
      <c r="O696" s="60"/>
      <c r="P696" s="149">
        <f>O696*H696</f>
        <v>0</v>
      </c>
      <c r="Q696" s="149">
        <v>0</v>
      </c>
      <c r="R696" s="149">
        <f>Q696*H696</f>
        <v>0</v>
      </c>
      <c r="S696" s="149">
        <v>0</v>
      </c>
      <c r="T696" s="150">
        <f>S696*H696</f>
        <v>0</v>
      </c>
      <c r="U696" s="34"/>
      <c r="V696" s="34"/>
      <c r="W696" s="34"/>
      <c r="X696" s="34"/>
      <c r="Y696" s="34"/>
      <c r="Z696" s="34"/>
      <c r="AA696" s="34"/>
      <c r="AB696" s="34"/>
      <c r="AC696" s="34"/>
      <c r="AD696" s="34"/>
      <c r="AE696" s="34"/>
      <c r="AR696" s="151" t="s">
        <v>127</v>
      </c>
      <c r="AT696" s="151" t="s">
        <v>129</v>
      </c>
      <c r="AU696" s="151" t="s">
        <v>88</v>
      </c>
      <c r="AY696" s="19" t="s">
        <v>128</v>
      </c>
      <c r="BE696" s="152">
        <f>IF(N696="základní",J696,0)</f>
        <v>0</v>
      </c>
      <c r="BF696" s="152">
        <f>IF(N696="snížená",J696,0)</f>
        <v>0</v>
      </c>
      <c r="BG696" s="152">
        <f>IF(N696="zákl. přenesená",J696,0)</f>
        <v>0</v>
      </c>
      <c r="BH696" s="152">
        <f>IF(N696="sníž. přenesená",J696,0)</f>
        <v>0</v>
      </c>
      <c r="BI696" s="152">
        <f>IF(N696="nulová",J696,0)</f>
        <v>0</v>
      </c>
      <c r="BJ696" s="19" t="s">
        <v>86</v>
      </c>
      <c r="BK696" s="152">
        <f>ROUND(I696*H696,2)</f>
        <v>0</v>
      </c>
      <c r="BL696" s="19" t="s">
        <v>127</v>
      </c>
      <c r="BM696" s="151" t="s">
        <v>1046</v>
      </c>
    </row>
    <row r="697" spans="1:47" s="2" customFormat="1" ht="12">
      <c r="A697" s="34"/>
      <c r="B697" s="35"/>
      <c r="C697" s="34"/>
      <c r="D697" s="153" t="s">
        <v>136</v>
      </c>
      <c r="E697" s="34"/>
      <c r="F697" s="154" t="s">
        <v>1047</v>
      </c>
      <c r="G697" s="34"/>
      <c r="H697" s="34"/>
      <c r="I697" s="155"/>
      <c r="J697" s="34"/>
      <c r="K697" s="34"/>
      <c r="L697" s="35"/>
      <c r="M697" s="156"/>
      <c r="N697" s="157"/>
      <c r="O697" s="60"/>
      <c r="P697" s="60"/>
      <c r="Q697" s="60"/>
      <c r="R697" s="60"/>
      <c r="S697" s="60"/>
      <c r="T697" s="61"/>
      <c r="U697" s="34"/>
      <c r="V697" s="34"/>
      <c r="W697" s="34"/>
      <c r="X697" s="34"/>
      <c r="Y697" s="34"/>
      <c r="Z697" s="34"/>
      <c r="AA697" s="34"/>
      <c r="AB697" s="34"/>
      <c r="AC697" s="34"/>
      <c r="AD697" s="34"/>
      <c r="AE697" s="34"/>
      <c r="AT697" s="19" t="s">
        <v>136</v>
      </c>
      <c r="AU697" s="19" t="s">
        <v>88</v>
      </c>
    </row>
    <row r="698" spans="1:47" s="2" customFormat="1" ht="18">
      <c r="A698" s="34"/>
      <c r="B698" s="35"/>
      <c r="C698" s="34"/>
      <c r="D698" s="153" t="s">
        <v>231</v>
      </c>
      <c r="E698" s="34"/>
      <c r="F698" s="182" t="s">
        <v>1048</v>
      </c>
      <c r="G698" s="34"/>
      <c r="H698" s="34"/>
      <c r="I698" s="155"/>
      <c r="J698" s="34"/>
      <c r="K698" s="34"/>
      <c r="L698" s="35"/>
      <c r="M698" s="156"/>
      <c r="N698" s="157"/>
      <c r="O698" s="60"/>
      <c r="P698" s="60"/>
      <c r="Q698" s="60"/>
      <c r="R698" s="60"/>
      <c r="S698" s="60"/>
      <c r="T698" s="61"/>
      <c r="U698" s="34"/>
      <c r="V698" s="34"/>
      <c r="W698" s="34"/>
      <c r="X698" s="34"/>
      <c r="Y698" s="34"/>
      <c r="Z698" s="34"/>
      <c r="AA698" s="34"/>
      <c r="AB698" s="34"/>
      <c r="AC698" s="34"/>
      <c r="AD698" s="34"/>
      <c r="AE698" s="34"/>
      <c r="AT698" s="19" t="s">
        <v>231</v>
      </c>
      <c r="AU698" s="19" t="s">
        <v>88</v>
      </c>
    </row>
    <row r="699" spans="2:51" s="12" customFormat="1" ht="12">
      <c r="B699" s="158"/>
      <c r="D699" s="153" t="s">
        <v>137</v>
      </c>
      <c r="E699" s="159" t="s">
        <v>1</v>
      </c>
      <c r="F699" s="160" t="s">
        <v>1049</v>
      </c>
      <c r="H699" s="161">
        <v>82.8</v>
      </c>
      <c r="I699" s="162"/>
      <c r="L699" s="158"/>
      <c r="M699" s="163"/>
      <c r="N699" s="164"/>
      <c r="O699" s="164"/>
      <c r="P699" s="164"/>
      <c r="Q699" s="164"/>
      <c r="R699" s="164"/>
      <c r="S699" s="164"/>
      <c r="T699" s="165"/>
      <c r="AT699" s="159" t="s">
        <v>137</v>
      </c>
      <c r="AU699" s="159" t="s">
        <v>88</v>
      </c>
      <c r="AV699" s="12" t="s">
        <v>88</v>
      </c>
      <c r="AW699" s="12" t="s">
        <v>34</v>
      </c>
      <c r="AX699" s="12" t="s">
        <v>86</v>
      </c>
      <c r="AY699" s="159" t="s">
        <v>128</v>
      </c>
    </row>
    <row r="700" spans="1:65" s="2" customFormat="1" ht="16.5" customHeight="1">
      <c r="A700" s="34"/>
      <c r="B700" s="139"/>
      <c r="C700" s="140" t="s">
        <v>1050</v>
      </c>
      <c r="D700" s="140" t="s">
        <v>129</v>
      </c>
      <c r="E700" s="141" t="s">
        <v>1051</v>
      </c>
      <c r="F700" s="142" t="s">
        <v>1052</v>
      </c>
      <c r="G700" s="143" t="s">
        <v>330</v>
      </c>
      <c r="H700" s="144">
        <v>6.7</v>
      </c>
      <c r="I700" s="145"/>
      <c r="J700" s="146">
        <f>ROUND(I700*H700,2)</f>
        <v>0</v>
      </c>
      <c r="K700" s="142" t="s">
        <v>133</v>
      </c>
      <c r="L700" s="35"/>
      <c r="M700" s="147" t="s">
        <v>1</v>
      </c>
      <c r="N700" s="148" t="s">
        <v>43</v>
      </c>
      <c r="O700" s="60"/>
      <c r="P700" s="149">
        <f>O700*H700</f>
        <v>0</v>
      </c>
      <c r="Q700" s="149">
        <v>2E-05</v>
      </c>
      <c r="R700" s="149">
        <f>Q700*H700</f>
        <v>0.000134</v>
      </c>
      <c r="S700" s="149">
        <v>0</v>
      </c>
      <c r="T700" s="150">
        <f>S700*H700</f>
        <v>0</v>
      </c>
      <c r="U700" s="34"/>
      <c r="V700" s="34"/>
      <c r="W700" s="34"/>
      <c r="X700" s="34"/>
      <c r="Y700" s="34"/>
      <c r="Z700" s="34"/>
      <c r="AA700" s="34"/>
      <c r="AB700" s="34"/>
      <c r="AC700" s="34"/>
      <c r="AD700" s="34"/>
      <c r="AE700" s="34"/>
      <c r="AR700" s="151" t="s">
        <v>127</v>
      </c>
      <c r="AT700" s="151" t="s">
        <v>129</v>
      </c>
      <c r="AU700" s="151" t="s">
        <v>88</v>
      </c>
      <c r="AY700" s="19" t="s">
        <v>128</v>
      </c>
      <c r="BE700" s="152">
        <f>IF(N700="základní",J700,0)</f>
        <v>0</v>
      </c>
      <c r="BF700" s="152">
        <f>IF(N700="snížená",J700,0)</f>
        <v>0</v>
      </c>
      <c r="BG700" s="152">
        <f>IF(N700="zákl. přenesená",J700,0)</f>
        <v>0</v>
      </c>
      <c r="BH700" s="152">
        <f>IF(N700="sníž. přenesená",J700,0)</f>
        <v>0</v>
      </c>
      <c r="BI700" s="152">
        <f>IF(N700="nulová",J700,0)</f>
        <v>0</v>
      </c>
      <c r="BJ700" s="19" t="s">
        <v>86</v>
      </c>
      <c r="BK700" s="152">
        <f>ROUND(I700*H700,2)</f>
        <v>0</v>
      </c>
      <c r="BL700" s="19" t="s">
        <v>127</v>
      </c>
      <c r="BM700" s="151" t="s">
        <v>1053</v>
      </c>
    </row>
    <row r="701" spans="1:47" s="2" customFormat="1" ht="12">
      <c r="A701" s="34"/>
      <c r="B701" s="35"/>
      <c r="C701" s="34"/>
      <c r="D701" s="153" t="s">
        <v>136</v>
      </c>
      <c r="E701" s="34"/>
      <c r="F701" s="154" t="s">
        <v>1054</v>
      </c>
      <c r="G701" s="34"/>
      <c r="H701" s="34"/>
      <c r="I701" s="155"/>
      <c r="J701" s="34"/>
      <c r="K701" s="34"/>
      <c r="L701" s="35"/>
      <c r="M701" s="156"/>
      <c r="N701" s="157"/>
      <c r="O701" s="60"/>
      <c r="P701" s="60"/>
      <c r="Q701" s="60"/>
      <c r="R701" s="60"/>
      <c r="S701" s="60"/>
      <c r="T701" s="61"/>
      <c r="U701" s="34"/>
      <c r="V701" s="34"/>
      <c r="W701" s="34"/>
      <c r="X701" s="34"/>
      <c r="Y701" s="34"/>
      <c r="Z701" s="34"/>
      <c r="AA701" s="34"/>
      <c r="AB701" s="34"/>
      <c r="AC701" s="34"/>
      <c r="AD701" s="34"/>
      <c r="AE701" s="34"/>
      <c r="AT701" s="19" t="s">
        <v>136</v>
      </c>
      <c r="AU701" s="19" t="s">
        <v>88</v>
      </c>
    </row>
    <row r="702" spans="2:51" s="12" customFormat="1" ht="12">
      <c r="B702" s="158"/>
      <c r="D702" s="153" t="s">
        <v>137</v>
      </c>
      <c r="E702" s="159" t="s">
        <v>1</v>
      </c>
      <c r="F702" s="160" t="s">
        <v>1055</v>
      </c>
      <c r="H702" s="161">
        <v>6.7</v>
      </c>
      <c r="I702" s="162"/>
      <c r="L702" s="158"/>
      <c r="M702" s="163"/>
      <c r="N702" s="164"/>
      <c r="O702" s="164"/>
      <c r="P702" s="164"/>
      <c r="Q702" s="164"/>
      <c r="R702" s="164"/>
      <c r="S702" s="164"/>
      <c r="T702" s="165"/>
      <c r="AT702" s="159" t="s">
        <v>137</v>
      </c>
      <c r="AU702" s="159" t="s">
        <v>88</v>
      </c>
      <c r="AV702" s="12" t="s">
        <v>88</v>
      </c>
      <c r="AW702" s="12" t="s">
        <v>34</v>
      </c>
      <c r="AX702" s="12" t="s">
        <v>86</v>
      </c>
      <c r="AY702" s="159" t="s">
        <v>128</v>
      </c>
    </row>
    <row r="703" spans="1:65" s="2" customFormat="1" ht="16.5" customHeight="1">
      <c r="A703" s="34"/>
      <c r="B703" s="139"/>
      <c r="C703" s="140" t="s">
        <v>1056</v>
      </c>
      <c r="D703" s="140" t="s">
        <v>129</v>
      </c>
      <c r="E703" s="141" t="s">
        <v>1057</v>
      </c>
      <c r="F703" s="142" t="s">
        <v>1058</v>
      </c>
      <c r="G703" s="143" t="s">
        <v>330</v>
      </c>
      <c r="H703" s="144">
        <v>29.8</v>
      </c>
      <c r="I703" s="145"/>
      <c r="J703" s="146">
        <f>ROUND(I703*H703,2)</f>
        <v>0</v>
      </c>
      <c r="K703" s="142" t="s">
        <v>133</v>
      </c>
      <c r="L703" s="35"/>
      <c r="M703" s="147" t="s">
        <v>1</v>
      </c>
      <c r="N703" s="148" t="s">
        <v>43</v>
      </c>
      <c r="O703" s="60"/>
      <c r="P703" s="149">
        <f>O703*H703</f>
        <v>0</v>
      </c>
      <c r="Q703" s="149">
        <v>0.24896</v>
      </c>
      <c r="R703" s="149">
        <f>Q703*H703</f>
        <v>7.419008</v>
      </c>
      <c r="S703" s="149">
        <v>0</v>
      </c>
      <c r="T703" s="150">
        <f>S703*H703</f>
        <v>0</v>
      </c>
      <c r="U703" s="34"/>
      <c r="V703" s="34"/>
      <c r="W703" s="34"/>
      <c r="X703" s="34"/>
      <c r="Y703" s="34"/>
      <c r="Z703" s="34"/>
      <c r="AA703" s="34"/>
      <c r="AB703" s="34"/>
      <c r="AC703" s="34"/>
      <c r="AD703" s="34"/>
      <c r="AE703" s="34"/>
      <c r="AR703" s="151" t="s">
        <v>127</v>
      </c>
      <c r="AT703" s="151" t="s">
        <v>129</v>
      </c>
      <c r="AU703" s="151" t="s">
        <v>88</v>
      </c>
      <c r="AY703" s="19" t="s">
        <v>128</v>
      </c>
      <c r="BE703" s="152">
        <f>IF(N703="základní",J703,0)</f>
        <v>0</v>
      </c>
      <c r="BF703" s="152">
        <f>IF(N703="snížená",J703,0)</f>
        <v>0</v>
      </c>
      <c r="BG703" s="152">
        <f>IF(N703="zákl. přenesená",J703,0)</f>
        <v>0</v>
      </c>
      <c r="BH703" s="152">
        <f>IF(N703="sníž. přenesená",J703,0)</f>
        <v>0</v>
      </c>
      <c r="BI703" s="152">
        <f>IF(N703="nulová",J703,0)</f>
        <v>0</v>
      </c>
      <c r="BJ703" s="19" t="s">
        <v>86</v>
      </c>
      <c r="BK703" s="152">
        <f>ROUND(I703*H703,2)</f>
        <v>0</v>
      </c>
      <c r="BL703" s="19" t="s">
        <v>127</v>
      </c>
      <c r="BM703" s="151" t="s">
        <v>1059</v>
      </c>
    </row>
    <row r="704" spans="1:47" s="2" customFormat="1" ht="12">
      <c r="A704" s="34"/>
      <c r="B704" s="35"/>
      <c r="C704" s="34"/>
      <c r="D704" s="153" t="s">
        <v>136</v>
      </c>
      <c r="E704" s="34"/>
      <c r="F704" s="154" t="s">
        <v>1060</v>
      </c>
      <c r="G704" s="34"/>
      <c r="H704" s="34"/>
      <c r="I704" s="155"/>
      <c r="J704" s="34"/>
      <c r="K704" s="34"/>
      <c r="L704" s="35"/>
      <c r="M704" s="156"/>
      <c r="N704" s="157"/>
      <c r="O704" s="60"/>
      <c r="P704" s="60"/>
      <c r="Q704" s="60"/>
      <c r="R704" s="60"/>
      <c r="S704" s="60"/>
      <c r="T704" s="61"/>
      <c r="U704" s="34"/>
      <c r="V704" s="34"/>
      <c r="W704" s="34"/>
      <c r="X704" s="34"/>
      <c r="Y704" s="34"/>
      <c r="Z704" s="34"/>
      <c r="AA704" s="34"/>
      <c r="AB704" s="34"/>
      <c r="AC704" s="34"/>
      <c r="AD704" s="34"/>
      <c r="AE704" s="34"/>
      <c r="AT704" s="19" t="s">
        <v>136</v>
      </c>
      <c r="AU704" s="19" t="s">
        <v>88</v>
      </c>
    </row>
    <row r="705" spans="2:51" s="13" customFormat="1" ht="12">
      <c r="B705" s="166"/>
      <c r="D705" s="153" t="s">
        <v>137</v>
      </c>
      <c r="E705" s="167" t="s">
        <v>1</v>
      </c>
      <c r="F705" s="168" t="s">
        <v>1061</v>
      </c>
      <c r="H705" s="167" t="s">
        <v>1</v>
      </c>
      <c r="I705" s="169"/>
      <c r="L705" s="166"/>
      <c r="M705" s="170"/>
      <c r="N705" s="171"/>
      <c r="O705" s="171"/>
      <c r="P705" s="171"/>
      <c r="Q705" s="171"/>
      <c r="R705" s="171"/>
      <c r="S705" s="171"/>
      <c r="T705" s="172"/>
      <c r="AT705" s="167" t="s">
        <v>137</v>
      </c>
      <c r="AU705" s="167" t="s">
        <v>88</v>
      </c>
      <c r="AV705" s="13" t="s">
        <v>86</v>
      </c>
      <c r="AW705" s="13" t="s">
        <v>34</v>
      </c>
      <c r="AX705" s="13" t="s">
        <v>78</v>
      </c>
      <c r="AY705" s="167" t="s">
        <v>128</v>
      </c>
    </row>
    <row r="706" spans="2:51" s="13" customFormat="1" ht="12">
      <c r="B706" s="166"/>
      <c r="D706" s="153" t="s">
        <v>137</v>
      </c>
      <c r="E706" s="167" t="s">
        <v>1</v>
      </c>
      <c r="F706" s="168" t="s">
        <v>1062</v>
      </c>
      <c r="H706" s="167" t="s">
        <v>1</v>
      </c>
      <c r="I706" s="169"/>
      <c r="L706" s="166"/>
      <c r="M706" s="170"/>
      <c r="N706" s="171"/>
      <c r="O706" s="171"/>
      <c r="P706" s="171"/>
      <c r="Q706" s="171"/>
      <c r="R706" s="171"/>
      <c r="S706" s="171"/>
      <c r="T706" s="172"/>
      <c r="AT706" s="167" t="s">
        <v>137</v>
      </c>
      <c r="AU706" s="167" t="s">
        <v>88</v>
      </c>
      <c r="AV706" s="13" t="s">
        <v>86</v>
      </c>
      <c r="AW706" s="13" t="s">
        <v>34</v>
      </c>
      <c r="AX706" s="13" t="s">
        <v>78</v>
      </c>
      <c r="AY706" s="167" t="s">
        <v>128</v>
      </c>
    </row>
    <row r="707" spans="2:51" s="12" customFormat="1" ht="12">
      <c r="B707" s="158"/>
      <c r="D707" s="153" t="s">
        <v>137</v>
      </c>
      <c r="E707" s="159" t="s">
        <v>1</v>
      </c>
      <c r="F707" s="160" t="s">
        <v>1063</v>
      </c>
      <c r="H707" s="161">
        <v>29.8</v>
      </c>
      <c r="I707" s="162"/>
      <c r="L707" s="158"/>
      <c r="M707" s="163"/>
      <c r="N707" s="164"/>
      <c r="O707" s="164"/>
      <c r="P707" s="164"/>
      <c r="Q707" s="164"/>
      <c r="R707" s="164"/>
      <c r="S707" s="164"/>
      <c r="T707" s="165"/>
      <c r="AT707" s="159" t="s">
        <v>137</v>
      </c>
      <c r="AU707" s="159" t="s">
        <v>88</v>
      </c>
      <c r="AV707" s="12" t="s">
        <v>88</v>
      </c>
      <c r="AW707" s="12" t="s">
        <v>34</v>
      </c>
      <c r="AX707" s="12" t="s">
        <v>86</v>
      </c>
      <c r="AY707" s="159" t="s">
        <v>128</v>
      </c>
    </row>
    <row r="708" spans="1:65" s="2" customFormat="1" ht="16.5" customHeight="1">
      <c r="A708" s="34"/>
      <c r="B708" s="139"/>
      <c r="C708" s="140" t="s">
        <v>1064</v>
      </c>
      <c r="D708" s="140" t="s">
        <v>129</v>
      </c>
      <c r="E708" s="141" t="s">
        <v>1065</v>
      </c>
      <c r="F708" s="142" t="s">
        <v>1066</v>
      </c>
      <c r="G708" s="143" t="s">
        <v>238</v>
      </c>
      <c r="H708" s="144">
        <v>7</v>
      </c>
      <c r="I708" s="145"/>
      <c r="J708" s="146">
        <f>ROUND(I708*H708,2)</f>
        <v>0</v>
      </c>
      <c r="K708" s="142" t="s">
        <v>133</v>
      </c>
      <c r="L708" s="35"/>
      <c r="M708" s="147" t="s">
        <v>1</v>
      </c>
      <c r="N708" s="148" t="s">
        <v>43</v>
      </c>
      <c r="O708" s="60"/>
      <c r="P708" s="149">
        <f>O708*H708</f>
        <v>0</v>
      </c>
      <c r="Q708" s="149">
        <v>0.19504</v>
      </c>
      <c r="R708" s="149">
        <f>Q708*H708</f>
        <v>1.3652799999999998</v>
      </c>
      <c r="S708" s="149">
        <v>0</v>
      </c>
      <c r="T708" s="150">
        <f>S708*H708</f>
        <v>0</v>
      </c>
      <c r="U708" s="34"/>
      <c r="V708" s="34"/>
      <c r="W708" s="34"/>
      <c r="X708" s="34"/>
      <c r="Y708" s="34"/>
      <c r="Z708" s="34"/>
      <c r="AA708" s="34"/>
      <c r="AB708" s="34"/>
      <c r="AC708" s="34"/>
      <c r="AD708" s="34"/>
      <c r="AE708" s="34"/>
      <c r="AR708" s="151" t="s">
        <v>127</v>
      </c>
      <c r="AT708" s="151" t="s">
        <v>129</v>
      </c>
      <c r="AU708" s="151" t="s">
        <v>88</v>
      </c>
      <c r="AY708" s="19" t="s">
        <v>128</v>
      </c>
      <c r="BE708" s="152">
        <f>IF(N708="základní",J708,0)</f>
        <v>0</v>
      </c>
      <c r="BF708" s="152">
        <f>IF(N708="snížená",J708,0)</f>
        <v>0</v>
      </c>
      <c r="BG708" s="152">
        <f>IF(N708="zákl. přenesená",J708,0)</f>
        <v>0</v>
      </c>
      <c r="BH708" s="152">
        <f>IF(N708="sníž. přenesená",J708,0)</f>
        <v>0</v>
      </c>
      <c r="BI708" s="152">
        <f>IF(N708="nulová",J708,0)</f>
        <v>0</v>
      </c>
      <c r="BJ708" s="19" t="s">
        <v>86</v>
      </c>
      <c r="BK708" s="152">
        <f>ROUND(I708*H708,2)</f>
        <v>0</v>
      </c>
      <c r="BL708" s="19" t="s">
        <v>127</v>
      </c>
      <c r="BM708" s="151" t="s">
        <v>1067</v>
      </c>
    </row>
    <row r="709" spans="1:47" s="2" customFormat="1" ht="12">
      <c r="A709" s="34"/>
      <c r="B709" s="35"/>
      <c r="C709" s="34"/>
      <c r="D709" s="153" t="s">
        <v>136</v>
      </c>
      <c r="E709" s="34"/>
      <c r="F709" s="154" t="s">
        <v>1068</v>
      </c>
      <c r="G709" s="34"/>
      <c r="H709" s="34"/>
      <c r="I709" s="155"/>
      <c r="J709" s="34"/>
      <c r="K709" s="34"/>
      <c r="L709" s="35"/>
      <c r="M709" s="156"/>
      <c r="N709" s="157"/>
      <c r="O709" s="60"/>
      <c r="P709" s="60"/>
      <c r="Q709" s="60"/>
      <c r="R709" s="60"/>
      <c r="S709" s="60"/>
      <c r="T709" s="61"/>
      <c r="U709" s="34"/>
      <c r="V709" s="34"/>
      <c r="W709" s="34"/>
      <c r="X709" s="34"/>
      <c r="Y709" s="34"/>
      <c r="Z709" s="34"/>
      <c r="AA709" s="34"/>
      <c r="AB709" s="34"/>
      <c r="AC709" s="34"/>
      <c r="AD709" s="34"/>
      <c r="AE709" s="34"/>
      <c r="AT709" s="19" t="s">
        <v>136</v>
      </c>
      <c r="AU709" s="19" t="s">
        <v>88</v>
      </c>
    </row>
    <row r="710" spans="1:47" s="2" customFormat="1" ht="36">
      <c r="A710" s="34"/>
      <c r="B710" s="35"/>
      <c r="C710" s="34"/>
      <c r="D710" s="153" t="s">
        <v>231</v>
      </c>
      <c r="E710" s="34"/>
      <c r="F710" s="182" t="s">
        <v>1069</v>
      </c>
      <c r="G710" s="34"/>
      <c r="H710" s="34"/>
      <c r="I710" s="155"/>
      <c r="J710" s="34"/>
      <c r="K710" s="34"/>
      <c r="L710" s="35"/>
      <c r="M710" s="156"/>
      <c r="N710" s="157"/>
      <c r="O710" s="60"/>
      <c r="P710" s="60"/>
      <c r="Q710" s="60"/>
      <c r="R710" s="60"/>
      <c r="S710" s="60"/>
      <c r="T710" s="61"/>
      <c r="U710" s="34"/>
      <c r="V710" s="34"/>
      <c r="W710" s="34"/>
      <c r="X710" s="34"/>
      <c r="Y710" s="34"/>
      <c r="Z710" s="34"/>
      <c r="AA710" s="34"/>
      <c r="AB710" s="34"/>
      <c r="AC710" s="34"/>
      <c r="AD710" s="34"/>
      <c r="AE710" s="34"/>
      <c r="AT710" s="19" t="s">
        <v>231</v>
      </c>
      <c r="AU710" s="19" t="s">
        <v>88</v>
      </c>
    </row>
    <row r="711" spans="2:51" s="12" customFormat="1" ht="12">
      <c r="B711" s="158"/>
      <c r="D711" s="153" t="s">
        <v>137</v>
      </c>
      <c r="E711" s="159" t="s">
        <v>1</v>
      </c>
      <c r="F711" s="160" t="s">
        <v>1070</v>
      </c>
      <c r="H711" s="161">
        <v>7</v>
      </c>
      <c r="I711" s="162"/>
      <c r="L711" s="158"/>
      <c r="M711" s="163"/>
      <c r="N711" s="164"/>
      <c r="O711" s="164"/>
      <c r="P711" s="164"/>
      <c r="Q711" s="164"/>
      <c r="R711" s="164"/>
      <c r="S711" s="164"/>
      <c r="T711" s="165"/>
      <c r="AT711" s="159" t="s">
        <v>137</v>
      </c>
      <c r="AU711" s="159" t="s">
        <v>88</v>
      </c>
      <c r="AV711" s="12" t="s">
        <v>88</v>
      </c>
      <c r="AW711" s="12" t="s">
        <v>34</v>
      </c>
      <c r="AX711" s="12" t="s">
        <v>86</v>
      </c>
      <c r="AY711" s="159" t="s">
        <v>128</v>
      </c>
    </row>
    <row r="712" spans="1:65" s="2" customFormat="1" ht="16.5" customHeight="1">
      <c r="A712" s="34"/>
      <c r="B712" s="139"/>
      <c r="C712" s="140" t="s">
        <v>1071</v>
      </c>
      <c r="D712" s="140" t="s">
        <v>129</v>
      </c>
      <c r="E712" s="141" t="s">
        <v>1072</v>
      </c>
      <c r="F712" s="142" t="s">
        <v>1073</v>
      </c>
      <c r="G712" s="143" t="s">
        <v>238</v>
      </c>
      <c r="H712" s="144">
        <v>4</v>
      </c>
      <c r="I712" s="145"/>
      <c r="J712" s="146">
        <f>ROUND(I712*H712,2)</f>
        <v>0</v>
      </c>
      <c r="K712" s="142" t="s">
        <v>133</v>
      </c>
      <c r="L712" s="35"/>
      <c r="M712" s="147" t="s">
        <v>1</v>
      </c>
      <c r="N712" s="148" t="s">
        <v>43</v>
      </c>
      <c r="O712" s="60"/>
      <c r="P712" s="149">
        <f>O712*H712</f>
        <v>0</v>
      </c>
      <c r="Q712" s="149">
        <v>0</v>
      </c>
      <c r="R712" s="149">
        <f>Q712*H712</f>
        <v>0</v>
      </c>
      <c r="S712" s="149">
        <v>0.082</v>
      </c>
      <c r="T712" s="150">
        <f>S712*H712</f>
        <v>0.328</v>
      </c>
      <c r="U712" s="34"/>
      <c r="V712" s="34"/>
      <c r="W712" s="34"/>
      <c r="X712" s="34"/>
      <c r="Y712" s="34"/>
      <c r="Z712" s="34"/>
      <c r="AA712" s="34"/>
      <c r="AB712" s="34"/>
      <c r="AC712" s="34"/>
      <c r="AD712" s="34"/>
      <c r="AE712" s="34"/>
      <c r="AR712" s="151" t="s">
        <v>127</v>
      </c>
      <c r="AT712" s="151" t="s">
        <v>129</v>
      </c>
      <c r="AU712" s="151" t="s">
        <v>88</v>
      </c>
      <c r="AY712" s="19" t="s">
        <v>128</v>
      </c>
      <c r="BE712" s="152">
        <f>IF(N712="základní",J712,0)</f>
        <v>0</v>
      </c>
      <c r="BF712" s="152">
        <f>IF(N712="snížená",J712,0)</f>
        <v>0</v>
      </c>
      <c r="BG712" s="152">
        <f>IF(N712="zákl. přenesená",J712,0)</f>
        <v>0</v>
      </c>
      <c r="BH712" s="152">
        <f>IF(N712="sníž. přenesená",J712,0)</f>
        <v>0</v>
      </c>
      <c r="BI712" s="152">
        <f>IF(N712="nulová",J712,0)</f>
        <v>0</v>
      </c>
      <c r="BJ712" s="19" t="s">
        <v>86</v>
      </c>
      <c r="BK712" s="152">
        <f>ROUND(I712*H712,2)</f>
        <v>0</v>
      </c>
      <c r="BL712" s="19" t="s">
        <v>127</v>
      </c>
      <c r="BM712" s="151" t="s">
        <v>1074</v>
      </c>
    </row>
    <row r="713" spans="1:47" s="2" customFormat="1" ht="18">
      <c r="A713" s="34"/>
      <c r="B713" s="35"/>
      <c r="C713" s="34"/>
      <c r="D713" s="153" t="s">
        <v>136</v>
      </c>
      <c r="E713" s="34"/>
      <c r="F713" s="154" t="s">
        <v>1075</v>
      </c>
      <c r="G713" s="34"/>
      <c r="H713" s="34"/>
      <c r="I713" s="155"/>
      <c r="J713" s="34"/>
      <c r="K713" s="34"/>
      <c r="L713" s="35"/>
      <c r="M713" s="156"/>
      <c r="N713" s="157"/>
      <c r="O713" s="60"/>
      <c r="P713" s="60"/>
      <c r="Q713" s="60"/>
      <c r="R713" s="60"/>
      <c r="S713" s="60"/>
      <c r="T713" s="61"/>
      <c r="U713" s="34"/>
      <c r="V713" s="34"/>
      <c r="W713" s="34"/>
      <c r="X713" s="34"/>
      <c r="Y713" s="34"/>
      <c r="Z713" s="34"/>
      <c r="AA713" s="34"/>
      <c r="AB713" s="34"/>
      <c r="AC713" s="34"/>
      <c r="AD713" s="34"/>
      <c r="AE713" s="34"/>
      <c r="AT713" s="19" t="s">
        <v>136</v>
      </c>
      <c r="AU713" s="19" t="s">
        <v>88</v>
      </c>
    </row>
    <row r="714" spans="1:47" s="2" customFormat="1" ht="36">
      <c r="A714" s="34"/>
      <c r="B714" s="35"/>
      <c r="C714" s="34"/>
      <c r="D714" s="153" t="s">
        <v>231</v>
      </c>
      <c r="E714" s="34"/>
      <c r="F714" s="182" t="s">
        <v>1076</v>
      </c>
      <c r="G714" s="34"/>
      <c r="H714" s="34"/>
      <c r="I714" s="155"/>
      <c r="J714" s="34"/>
      <c r="K714" s="34"/>
      <c r="L714" s="35"/>
      <c r="M714" s="156"/>
      <c r="N714" s="157"/>
      <c r="O714" s="60"/>
      <c r="P714" s="60"/>
      <c r="Q714" s="60"/>
      <c r="R714" s="60"/>
      <c r="S714" s="60"/>
      <c r="T714" s="61"/>
      <c r="U714" s="34"/>
      <c r="V714" s="34"/>
      <c r="W714" s="34"/>
      <c r="X714" s="34"/>
      <c r="Y714" s="34"/>
      <c r="Z714" s="34"/>
      <c r="AA714" s="34"/>
      <c r="AB714" s="34"/>
      <c r="AC714" s="34"/>
      <c r="AD714" s="34"/>
      <c r="AE714" s="34"/>
      <c r="AT714" s="19" t="s">
        <v>231</v>
      </c>
      <c r="AU714" s="19" t="s">
        <v>88</v>
      </c>
    </row>
    <row r="715" spans="2:51" s="12" customFormat="1" ht="12">
      <c r="B715" s="158"/>
      <c r="D715" s="153" t="s">
        <v>137</v>
      </c>
      <c r="E715" s="159" t="s">
        <v>1</v>
      </c>
      <c r="F715" s="160" t="s">
        <v>1077</v>
      </c>
      <c r="H715" s="161">
        <v>2</v>
      </c>
      <c r="I715" s="162"/>
      <c r="L715" s="158"/>
      <c r="M715" s="163"/>
      <c r="N715" s="164"/>
      <c r="O715" s="164"/>
      <c r="P715" s="164"/>
      <c r="Q715" s="164"/>
      <c r="R715" s="164"/>
      <c r="S715" s="164"/>
      <c r="T715" s="165"/>
      <c r="AT715" s="159" t="s">
        <v>137</v>
      </c>
      <c r="AU715" s="159" t="s">
        <v>88</v>
      </c>
      <c r="AV715" s="12" t="s">
        <v>88</v>
      </c>
      <c r="AW715" s="12" t="s">
        <v>34</v>
      </c>
      <c r="AX715" s="12" t="s">
        <v>78</v>
      </c>
      <c r="AY715" s="159" t="s">
        <v>128</v>
      </c>
    </row>
    <row r="716" spans="2:51" s="12" customFormat="1" ht="12">
      <c r="B716" s="158"/>
      <c r="D716" s="153" t="s">
        <v>137</v>
      </c>
      <c r="E716" s="159" t="s">
        <v>1</v>
      </c>
      <c r="F716" s="160" t="s">
        <v>1078</v>
      </c>
      <c r="H716" s="161">
        <v>2</v>
      </c>
      <c r="I716" s="162"/>
      <c r="L716" s="158"/>
      <c r="M716" s="163"/>
      <c r="N716" s="164"/>
      <c r="O716" s="164"/>
      <c r="P716" s="164"/>
      <c r="Q716" s="164"/>
      <c r="R716" s="164"/>
      <c r="S716" s="164"/>
      <c r="T716" s="165"/>
      <c r="AT716" s="159" t="s">
        <v>137</v>
      </c>
      <c r="AU716" s="159" t="s">
        <v>88</v>
      </c>
      <c r="AV716" s="12" t="s">
        <v>88</v>
      </c>
      <c r="AW716" s="12" t="s">
        <v>34</v>
      </c>
      <c r="AX716" s="12" t="s">
        <v>78</v>
      </c>
      <c r="AY716" s="159" t="s">
        <v>128</v>
      </c>
    </row>
    <row r="717" spans="2:51" s="15" customFormat="1" ht="12">
      <c r="B717" s="183"/>
      <c r="D717" s="153" t="s">
        <v>137</v>
      </c>
      <c r="E717" s="184" t="s">
        <v>1</v>
      </c>
      <c r="F717" s="185" t="s">
        <v>235</v>
      </c>
      <c r="H717" s="186">
        <v>4</v>
      </c>
      <c r="I717" s="187"/>
      <c r="L717" s="183"/>
      <c r="M717" s="188"/>
      <c r="N717" s="189"/>
      <c r="O717" s="189"/>
      <c r="P717" s="189"/>
      <c r="Q717" s="189"/>
      <c r="R717" s="189"/>
      <c r="S717" s="189"/>
      <c r="T717" s="190"/>
      <c r="AT717" s="184" t="s">
        <v>137</v>
      </c>
      <c r="AU717" s="184" t="s">
        <v>88</v>
      </c>
      <c r="AV717" s="15" t="s">
        <v>127</v>
      </c>
      <c r="AW717" s="15" t="s">
        <v>34</v>
      </c>
      <c r="AX717" s="15" t="s">
        <v>86</v>
      </c>
      <c r="AY717" s="184" t="s">
        <v>128</v>
      </c>
    </row>
    <row r="718" spans="1:65" s="2" customFormat="1" ht="16.5" customHeight="1">
      <c r="A718" s="34"/>
      <c r="B718" s="139"/>
      <c r="C718" s="140" t="s">
        <v>1079</v>
      </c>
      <c r="D718" s="140" t="s">
        <v>129</v>
      </c>
      <c r="E718" s="141" t="s">
        <v>1080</v>
      </c>
      <c r="F718" s="142" t="s">
        <v>1081</v>
      </c>
      <c r="G718" s="143" t="s">
        <v>238</v>
      </c>
      <c r="H718" s="144">
        <v>5</v>
      </c>
      <c r="I718" s="145"/>
      <c r="J718" s="146">
        <f>ROUND(I718*H718,2)</f>
        <v>0</v>
      </c>
      <c r="K718" s="142" t="s">
        <v>133</v>
      </c>
      <c r="L718" s="35"/>
      <c r="M718" s="147" t="s">
        <v>1</v>
      </c>
      <c r="N718" s="148" t="s">
        <v>43</v>
      </c>
      <c r="O718" s="60"/>
      <c r="P718" s="149">
        <f>O718*H718</f>
        <v>0</v>
      </c>
      <c r="Q718" s="149">
        <v>0</v>
      </c>
      <c r="R718" s="149">
        <f>Q718*H718</f>
        <v>0</v>
      </c>
      <c r="S718" s="149">
        <v>0.004</v>
      </c>
      <c r="T718" s="150">
        <f>S718*H718</f>
        <v>0.02</v>
      </c>
      <c r="U718" s="34"/>
      <c r="V718" s="34"/>
      <c r="W718" s="34"/>
      <c r="X718" s="34"/>
      <c r="Y718" s="34"/>
      <c r="Z718" s="34"/>
      <c r="AA718" s="34"/>
      <c r="AB718" s="34"/>
      <c r="AC718" s="34"/>
      <c r="AD718" s="34"/>
      <c r="AE718" s="34"/>
      <c r="AR718" s="151" t="s">
        <v>127</v>
      </c>
      <c r="AT718" s="151" t="s">
        <v>129</v>
      </c>
      <c r="AU718" s="151" t="s">
        <v>88</v>
      </c>
      <c r="AY718" s="19" t="s">
        <v>128</v>
      </c>
      <c r="BE718" s="152">
        <f>IF(N718="základní",J718,0)</f>
        <v>0</v>
      </c>
      <c r="BF718" s="152">
        <f>IF(N718="snížená",J718,0)</f>
        <v>0</v>
      </c>
      <c r="BG718" s="152">
        <f>IF(N718="zákl. přenesená",J718,0)</f>
        <v>0</v>
      </c>
      <c r="BH718" s="152">
        <f>IF(N718="sníž. přenesená",J718,0)</f>
        <v>0</v>
      </c>
      <c r="BI718" s="152">
        <f>IF(N718="nulová",J718,0)</f>
        <v>0</v>
      </c>
      <c r="BJ718" s="19" t="s">
        <v>86</v>
      </c>
      <c r="BK718" s="152">
        <f>ROUND(I718*H718,2)</f>
        <v>0</v>
      </c>
      <c r="BL718" s="19" t="s">
        <v>127</v>
      </c>
      <c r="BM718" s="151" t="s">
        <v>1082</v>
      </c>
    </row>
    <row r="719" spans="1:47" s="2" customFormat="1" ht="18">
      <c r="A719" s="34"/>
      <c r="B719" s="35"/>
      <c r="C719" s="34"/>
      <c r="D719" s="153" t="s">
        <v>136</v>
      </c>
      <c r="E719" s="34"/>
      <c r="F719" s="154" t="s">
        <v>1083</v>
      </c>
      <c r="G719" s="34"/>
      <c r="H719" s="34"/>
      <c r="I719" s="155"/>
      <c r="J719" s="34"/>
      <c r="K719" s="34"/>
      <c r="L719" s="35"/>
      <c r="M719" s="156"/>
      <c r="N719" s="157"/>
      <c r="O719" s="60"/>
      <c r="P719" s="60"/>
      <c r="Q719" s="60"/>
      <c r="R719" s="60"/>
      <c r="S719" s="60"/>
      <c r="T719" s="61"/>
      <c r="U719" s="34"/>
      <c r="V719" s="34"/>
      <c r="W719" s="34"/>
      <c r="X719" s="34"/>
      <c r="Y719" s="34"/>
      <c r="Z719" s="34"/>
      <c r="AA719" s="34"/>
      <c r="AB719" s="34"/>
      <c r="AC719" s="34"/>
      <c r="AD719" s="34"/>
      <c r="AE719" s="34"/>
      <c r="AT719" s="19" t="s">
        <v>136</v>
      </c>
      <c r="AU719" s="19" t="s">
        <v>88</v>
      </c>
    </row>
    <row r="720" spans="1:47" s="2" customFormat="1" ht="27">
      <c r="A720" s="34"/>
      <c r="B720" s="35"/>
      <c r="C720" s="34"/>
      <c r="D720" s="153" t="s">
        <v>231</v>
      </c>
      <c r="E720" s="34"/>
      <c r="F720" s="182" t="s">
        <v>1084</v>
      </c>
      <c r="G720" s="34"/>
      <c r="H720" s="34"/>
      <c r="I720" s="155"/>
      <c r="J720" s="34"/>
      <c r="K720" s="34"/>
      <c r="L720" s="35"/>
      <c r="M720" s="156"/>
      <c r="N720" s="157"/>
      <c r="O720" s="60"/>
      <c r="P720" s="60"/>
      <c r="Q720" s="60"/>
      <c r="R720" s="60"/>
      <c r="S720" s="60"/>
      <c r="T720" s="61"/>
      <c r="U720" s="34"/>
      <c r="V720" s="34"/>
      <c r="W720" s="34"/>
      <c r="X720" s="34"/>
      <c r="Y720" s="34"/>
      <c r="Z720" s="34"/>
      <c r="AA720" s="34"/>
      <c r="AB720" s="34"/>
      <c r="AC720" s="34"/>
      <c r="AD720" s="34"/>
      <c r="AE720" s="34"/>
      <c r="AT720" s="19" t="s">
        <v>231</v>
      </c>
      <c r="AU720" s="19" t="s">
        <v>88</v>
      </c>
    </row>
    <row r="721" spans="2:51" s="12" customFormat="1" ht="12">
      <c r="B721" s="158"/>
      <c r="D721" s="153" t="s">
        <v>137</v>
      </c>
      <c r="E721" s="159" t="s">
        <v>1</v>
      </c>
      <c r="F721" s="160" t="s">
        <v>1085</v>
      </c>
      <c r="H721" s="161">
        <v>1</v>
      </c>
      <c r="I721" s="162"/>
      <c r="L721" s="158"/>
      <c r="M721" s="163"/>
      <c r="N721" s="164"/>
      <c r="O721" s="164"/>
      <c r="P721" s="164"/>
      <c r="Q721" s="164"/>
      <c r="R721" s="164"/>
      <c r="S721" s="164"/>
      <c r="T721" s="165"/>
      <c r="AT721" s="159" t="s">
        <v>137</v>
      </c>
      <c r="AU721" s="159" t="s">
        <v>88</v>
      </c>
      <c r="AV721" s="12" t="s">
        <v>88</v>
      </c>
      <c r="AW721" s="12" t="s">
        <v>34</v>
      </c>
      <c r="AX721" s="12" t="s">
        <v>78</v>
      </c>
      <c r="AY721" s="159" t="s">
        <v>128</v>
      </c>
    </row>
    <row r="722" spans="2:51" s="12" customFormat="1" ht="12">
      <c r="B722" s="158"/>
      <c r="D722" s="153" t="s">
        <v>137</v>
      </c>
      <c r="E722" s="159" t="s">
        <v>1</v>
      </c>
      <c r="F722" s="160" t="s">
        <v>1086</v>
      </c>
      <c r="H722" s="161">
        <v>4</v>
      </c>
      <c r="I722" s="162"/>
      <c r="L722" s="158"/>
      <c r="M722" s="163"/>
      <c r="N722" s="164"/>
      <c r="O722" s="164"/>
      <c r="P722" s="164"/>
      <c r="Q722" s="164"/>
      <c r="R722" s="164"/>
      <c r="S722" s="164"/>
      <c r="T722" s="165"/>
      <c r="AT722" s="159" t="s">
        <v>137</v>
      </c>
      <c r="AU722" s="159" t="s">
        <v>88</v>
      </c>
      <c r="AV722" s="12" t="s">
        <v>88</v>
      </c>
      <c r="AW722" s="12" t="s">
        <v>34</v>
      </c>
      <c r="AX722" s="12" t="s">
        <v>78</v>
      </c>
      <c r="AY722" s="159" t="s">
        <v>128</v>
      </c>
    </row>
    <row r="723" spans="2:51" s="15" customFormat="1" ht="12">
      <c r="B723" s="183"/>
      <c r="D723" s="153" t="s">
        <v>137</v>
      </c>
      <c r="E723" s="184" t="s">
        <v>1</v>
      </c>
      <c r="F723" s="185" t="s">
        <v>235</v>
      </c>
      <c r="H723" s="186">
        <v>5</v>
      </c>
      <c r="I723" s="187"/>
      <c r="L723" s="183"/>
      <c r="M723" s="188"/>
      <c r="N723" s="189"/>
      <c r="O723" s="189"/>
      <c r="P723" s="189"/>
      <c r="Q723" s="189"/>
      <c r="R723" s="189"/>
      <c r="S723" s="189"/>
      <c r="T723" s="190"/>
      <c r="AT723" s="184" t="s">
        <v>137</v>
      </c>
      <c r="AU723" s="184" t="s">
        <v>88</v>
      </c>
      <c r="AV723" s="15" t="s">
        <v>127</v>
      </c>
      <c r="AW723" s="15" t="s">
        <v>34</v>
      </c>
      <c r="AX723" s="15" t="s">
        <v>86</v>
      </c>
      <c r="AY723" s="184" t="s">
        <v>128</v>
      </c>
    </row>
    <row r="724" spans="1:65" s="2" customFormat="1" ht="16.5" customHeight="1">
      <c r="A724" s="34"/>
      <c r="B724" s="139"/>
      <c r="C724" s="140" t="s">
        <v>1087</v>
      </c>
      <c r="D724" s="140" t="s">
        <v>129</v>
      </c>
      <c r="E724" s="141" t="s">
        <v>1088</v>
      </c>
      <c r="F724" s="142" t="s">
        <v>1089</v>
      </c>
      <c r="G724" s="143" t="s">
        <v>330</v>
      </c>
      <c r="H724" s="144">
        <v>2</v>
      </c>
      <c r="I724" s="145"/>
      <c r="J724" s="146">
        <f>ROUND(I724*H724,2)</f>
        <v>0</v>
      </c>
      <c r="K724" s="142" t="s">
        <v>133</v>
      </c>
      <c r="L724" s="35"/>
      <c r="M724" s="147" t="s">
        <v>1</v>
      </c>
      <c r="N724" s="148" t="s">
        <v>43</v>
      </c>
      <c r="O724" s="60"/>
      <c r="P724" s="149">
        <f>O724*H724</f>
        <v>0</v>
      </c>
      <c r="Q724" s="149">
        <v>0</v>
      </c>
      <c r="R724" s="149">
        <f>Q724*H724</f>
        <v>0</v>
      </c>
      <c r="S724" s="149">
        <v>0.35</v>
      </c>
      <c r="T724" s="150">
        <f>S724*H724</f>
        <v>0.7</v>
      </c>
      <c r="U724" s="34"/>
      <c r="V724" s="34"/>
      <c r="W724" s="34"/>
      <c r="X724" s="34"/>
      <c r="Y724" s="34"/>
      <c r="Z724" s="34"/>
      <c r="AA724" s="34"/>
      <c r="AB724" s="34"/>
      <c r="AC724" s="34"/>
      <c r="AD724" s="34"/>
      <c r="AE724" s="34"/>
      <c r="AR724" s="151" t="s">
        <v>127</v>
      </c>
      <c r="AT724" s="151" t="s">
        <v>129</v>
      </c>
      <c r="AU724" s="151" t="s">
        <v>88</v>
      </c>
      <c r="AY724" s="19" t="s">
        <v>128</v>
      </c>
      <c r="BE724" s="152">
        <f>IF(N724="základní",J724,0)</f>
        <v>0</v>
      </c>
      <c r="BF724" s="152">
        <f>IF(N724="snížená",J724,0)</f>
        <v>0</v>
      </c>
      <c r="BG724" s="152">
        <f>IF(N724="zákl. přenesená",J724,0)</f>
        <v>0</v>
      </c>
      <c r="BH724" s="152">
        <f>IF(N724="sníž. přenesená",J724,0)</f>
        <v>0</v>
      </c>
      <c r="BI724" s="152">
        <f>IF(N724="nulová",J724,0)</f>
        <v>0</v>
      </c>
      <c r="BJ724" s="19" t="s">
        <v>86</v>
      </c>
      <c r="BK724" s="152">
        <f>ROUND(I724*H724,2)</f>
        <v>0</v>
      </c>
      <c r="BL724" s="19" t="s">
        <v>127</v>
      </c>
      <c r="BM724" s="151" t="s">
        <v>1090</v>
      </c>
    </row>
    <row r="725" spans="1:47" s="2" customFormat="1" ht="18">
      <c r="A725" s="34"/>
      <c r="B725" s="35"/>
      <c r="C725" s="34"/>
      <c r="D725" s="153" t="s">
        <v>136</v>
      </c>
      <c r="E725" s="34"/>
      <c r="F725" s="154" t="s">
        <v>1091</v>
      </c>
      <c r="G725" s="34"/>
      <c r="H725" s="34"/>
      <c r="I725" s="155"/>
      <c r="J725" s="34"/>
      <c r="K725" s="34"/>
      <c r="L725" s="35"/>
      <c r="M725" s="156"/>
      <c r="N725" s="157"/>
      <c r="O725" s="60"/>
      <c r="P725" s="60"/>
      <c r="Q725" s="60"/>
      <c r="R725" s="60"/>
      <c r="S725" s="60"/>
      <c r="T725" s="61"/>
      <c r="U725" s="34"/>
      <c r="V725" s="34"/>
      <c r="W725" s="34"/>
      <c r="X725" s="34"/>
      <c r="Y725" s="34"/>
      <c r="Z725" s="34"/>
      <c r="AA725" s="34"/>
      <c r="AB725" s="34"/>
      <c r="AC725" s="34"/>
      <c r="AD725" s="34"/>
      <c r="AE725" s="34"/>
      <c r="AT725" s="19" t="s">
        <v>136</v>
      </c>
      <c r="AU725" s="19" t="s">
        <v>88</v>
      </c>
    </row>
    <row r="726" spans="2:51" s="12" customFormat="1" ht="12">
      <c r="B726" s="158"/>
      <c r="D726" s="153" t="s">
        <v>137</v>
      </c>
      <c r="E726" s="159" t="s">
        <v>1</v>
      </c>
      <c r="F726" s="160" t="s">
        <v>1092</v>
      </c>
      <c r="H726" s="161">
        <v>2</v>
      </c>
      <c r="I726" s="162"/>
      <c r="L726" s="158"/>
      <c r="M726" s="163"/>
      <c r="N726" s="164"/>
      <c r="O726" s="164"/>
      <c r="P726" s="164"/>
      <c r="Q726" s="164"/>
      <c r="R726" s="164"/>
      <c r="S726" s="164"/>
      <c r="T726" s="165"/>
      <c r="AT726" s="159" t="s">
        <v>137</v>
      </c>
      <c r="AU726" s="159" t="s">
        <v>88</v>
      </c>
      <c r="AV726" s="12" t="s">
        <v>88</v>
      </c>
      <c r="AW726" s="12" t="s">
        <v>34</v>
      </c>
      <c r="AX726" s="12" t="s">
        <v>86</v>
      </c>
      <c r="AY726" s="159" t="s">
        <v>128</v>
      </c>
    </row>
    <row r="727" spans="1:65" s="2" customFormat="1" ht="16.5" customHeight="1">
      <c r="A727" s="34"/>
      <c r="B727" s="139"/>
      <c r="C727" s="140" t="s">
        <v>1093</v>
      </c>
      <c r="D727" s="140" t="s">
        <v>129</v>
      </c>
      <c r="E727" s="141" t="s">
        <v>1094</v>
      </c>
      <c r="F727" s="142" t="s">
        <v>1095</v>
      </c>
      <c r="G727" s="143" t="s">
        <v>330</v>
      </c>
      <c r="H727" s="144">
        <v>33</v>
      </c>
      <c r="I727" s="145"/>
      <c r="J727" s="146">
        <f>ROUND(I727*H727,2)</f>
        <v>0</v>
      </c>
      <c r="K727" s="142" t="s">
        <v>133</v>
      </c>
      <c r="L727" s="35"/>
      <c r="M727" s="147" t="s">
        <v>1</v>
      </c>
      <c r="N727" s="148" t="s">
        <v>43</v>
      </c>
      <c r="O727" s="60"/>
      <c r="P727" s="149">
        <f>O727*H727</f>
        <v>0</v>
      </c>
      <c r="Q727" s="149">
        <v>0</v>
      </c>
      <c r="R727" s="149">
        <f>Q727*H727</f>
        <v>0</v>
      </c>
      <c r="S727" s="149">
        <v>0.35</v>
      </c>
      <c r="T727" s="150">
        <f>S727*H727</f>
        <v>11.549999999999999</v>
      </c>
      <c r="U727" s="34"/>
      <c r="V727" s="34"/>
      <c r="W727" s="34"/>
      <c r="X727" s="34"/>
      <c r="Y727" s="34"/>
      <c r="Z727" s="34"/>
      <c r="AA727" s="34"/>
      <c r="AB727" s="34"/>
      <c r="AC727" s="34"/>
      <c r="AD727" s="34"/>
      <c r="AE727" s="34"/>
      <c r="AR727" s="151" t="s">
        <v>127</v>
      </c>
      <c r="AT727" s="151" t="s">
        <v>129</v>
      </c>
      <c r="AU727" s="151" t="s">
        <v>88</v>
      </c>
      <c r="AY727" s="19" t="s">
        <v>128</v>
      </c>
      <c r="BE727" s="152">
        <f>IF(N727="základní",J727,0)</f>
        <v>0</v>
      </c>
      <c r="BF727" s="152">
        <f>IF(N727="snížená",J727,0)</f>
        <v>0</v>
      </c>
      <c r="BG727" s="152">
        <f>IF(N727="zákl. přenesená",J727,0)</f>
        <v>0</v>
      </c>
      <c r="BH727" s="152">
        <f>IF(N727="sníž. přenesená",J727,0)</f>
        <v>0</v>
      </c>
      <c r="BI727" s="152">
        <f>IF(N727="nulová",J727,0)</f>
        <v>0</v>
      </c>
      <c r="BJ727" s="19" t="s">
        <v>86</v>
      </c>
      <c r="BK727" s="152">
        <f>ROUND(I727*H727,2)</f>
        <v>0</v>
      </c>
      <c r="BL727" s="19" t="s">
        <v>127</v>
      </c>
      <c r="BM727" s="151" t="s">
        <v>1096</v>
      </c>
    </row>
    <row r="728" spans="1:47" s="2" customFormat="1" ht="18">
      <c r="A728" s="34"/>
      <c r="B728" s="35"/>
      <c r="C728" s="34"/>
      <c r="D728" s="153" t="s">
        <v>136</v>
      </c>
      <c r="E728" s="34"/>
      <c r="F728" s="154" t="s">
        <v>1097</v>
      </c>
      <c r="G728" s="34"/>
      <c r="H728" s="34"/>
      <c r="I728" s="155"/>
      <c r="J728" s="34"/>
      <c r="K728" s="34"/>
      <c r="L728" s="35"/>
      <c r="M728" s="156"/>
      <c r="N728" s="157"/>
      <c r="O728" s="60"/>
      <c r="P728" s="60"/>
      <c r="Q728" s="60"/>
      <c r="R728" s="60"/>
      <c r="S728" s="60"/>
      <c r="T728" s="61"/>
      <c r="U728" s="34"/>
      <c r="V728" s="34"/>
      <c r="W728" s="34"/>
      <c r="X728" s="34"/>
      <c r="Y728" s="34"/>
      <c r="Z728" s="34"/>
      <c r="AA728" s="34"/>
      <c r="AB728" s="34"/>
      <c r="AC728" s="34"/>
      <c r="AD728" s="34"/>
      <c r="AE728" s="34"/>
      <c r="AT728" s="19" t="s">
        <v>136</v>
      </c>
      <c r="AU728" s="19" t="s">
        <v>88</v>
      </c>
    </row>
    <row r="729" spans="2:51" s="12" customFormat="1" ht="12">
      <c r="B729" s="158"/>
      <c r="D729" s="153" t="s">
        <v>137</v>
      </c>
      <c r="E729" s="159" t="s">
        <v>1</v>
      </c>
      <c r="F729" s="160" t="s">
        <v>1098</v>
      </c>
      <c r="H729" s="161">
        <v>33</v>
      </c>
      <c r="I729" s="162"/>
      <c r="L729" s="158"/>
      <c r="M729" s="163"/>
      <c r="N729" s="164"/>
      <c r="O729" s="164"/>
      <c r="P729" s="164"/>
      <c r="Q729" s="164"/>
      <c r="R729" s="164"/>
      <c r="S729" s="164"/>
      <c r="T729" s="165"/>
      <c r="AT729" s="159" t="s">
        <v>137</v>
      </c>
      <c r="AU729" s="159" t="s">
        <v>88</v>
      </c>
      <c r="AV729" s="12" t="s">
        <v>88</v>
      </c>
      <c r="AW729" s="12" t="s">
        <v>34</v>
      </c>
      <c r="AX729" s="12" t="s">
        <v>86</v>
      </c>
      <c r="AY729" s="159" t="s">
        <v>128</v>
      </c>
    </row>
    <row r="730" spans="1:65" s="2" customFormat="1" ht="16.5" customHeight="1">
      <c r="A730" s="34"/>
      <c r="B730" s="139"/>
      <c r="C730" s="140" t="s">
        <v>1099</v>
      </c>
      <c r="D730" s="140" t="s">
        <v>129</v>
      </c>
      <c r="E730" s="141" t="s">
        <v>1100</v>
      </c>
      <c r="F730" s="142" t="s">
        <v>1101</v>
      </c>
      <c r="G730" s="143" t="s">
        <v>221</v>
      </c>
      <c r="H730" s="144">
        <v>143.5</v>
      </c>
      <c r="I730" s="145"/>
      <c r="J730" s="146">
        <f>ROUND(I730*H730,2)</f>
        <v>0</v>
      </c>
      <c r="K730" s="142" t="s">
        <v>133</v>
      </c>
      <c r="L730" s="35"/>
      <c r="M730" s="147" t="s">
        <v>1</v>
      </c>
      <c r="N730" s="148" t="s">
        <v>43</v>
      </c>
      <c r="O730" s="60"/>
      <c r="P730" s="149">
        <f>O730*H730</f>
        <v>0</v>
      </c>
      <c r="Q730" s="149">
        <v>0</v>
      </c>
      <c r="R730" s="149">
        <f>Q730*H730</f>
        <v>0</v>
      </c>
      <c r="S730" s="149">
        <v>0</v>
      </c>
      <c r="T730" s="150">
        <f>S730*H730</f>
        <v>0</v>
      </c>
      <c r="U730" s="34"/>
      <c r="V730" s="34"/>
      <c r="W730" s="34"/>
      <c r="X730" s="34"/>
      <c r="Y730" s="34"/>
      <c r="Z730" s="34"/>
      <c r="AA730" s="34"/>
      <c r="AB730" s="34"/>
      <c r="AC730" s="34"/>
      <c r="AD730" s="34"/>
      <c r="AE730" s="34"/>
      <c r="AR730" s="151" t="s">
        <v>127</v>
      </c>
      <c r="AT730" s="151" t="s">
        <v>129</v>
      </c>
      <c r="AU730" s="151" t="s">
        <v>88</v>
      </c>
      <c r="AY730" s="19" t="s">
        <v>128</v>
      </c>
      <c r="BE730" s="152">
        <f>IF(N730="základní",J730,0)</f>
        <v>0</v>
      </c>
      <c r="BF730" s="152">
        <f>IF(N730="snížená",J730,0)</f>
        <v>0</v>
      </c>
      <c r="BG730" s="152">
        <f>IF(N730="zákl. přenesená",J730,0)</f>
        <v>0</v>
      </c>
      <c r="BH730" s="152">
        <f>IF(N730="sníž. přenesená",J730,0)</f>
        <v>0</v>
      </c>
      <c r="BI730" s="152">
        <f>IF(N730="nulová",J730,0)</f>
        <v>0</v>
      </c>
      <c r="BJ730" s="19" t="s">
        <v>86</v>
      </c>
      <c r="BK730" s="152">
        <f>ROUND(I730*H730,2)</f>
        <v>0</v>
      </c>
      <c r="BL730" s="19" t="s">
        <v>127</v>
      </c>
      <c r="BM730" s="151" t="s">
        <v>1102</v>
      </c>
    </row>
    <row r="731" spans="1:47" s="2" customFormat="1" ht="18">
      <c r="A731" s="34"/>
      <c r="B731" s="35"/>
      <c r="C731" s="34"/>
      <c r="D731" s="153" t="s">
        <v>136</v>
      </c>
      <c r="E731" s="34"/>
      <c r="F731" s="154" t="s">
        <v>1103</v>
      </c>
      <c r="G731" s="34"/>
      <c r="H731" s="34"/>
      <c r="I731" s="155"/>
      <c r="J731" s="34"/>
      <c r="K731" s="34"/>
      <c r="L731" s="35"/>
      <c r="M731" s="156"/>
      <c r="N731" s="157"/>
      <c r="O731" s="60"/>
      <c r="P731" s="60"/>
      <c r="Q731" s="60"/>
      <c r="R731" s="60"/>
      <c r="S731" s="60"/>
      <c r="T731" s="61"/>
      <c r="U731" s="34"/>
      <c r="V731" s="34"/>
      <c r="W731" s="34"/>
      <c r="X731" s="34"/>
      <c r="Y731" s="34"/>
      <c r="Z731" s="34"/>
      <c r="AA731" s="34"/>
      <c r="AB731" s="34"/>
      <c r="AC731" s="34"/>
      <c r="AD731" s="34"/>
      <c r="AE731" s="34"/>
      <c r="AT731" s="19" t="s">
        <v>136</v>
      </c>
      <c r="AU731" s="19" t="s">
        <v>88</v>
      </c>
    </row>
    <row r="732" spans="2:51" s="12" customFormat="1" ht="12">
      <c r="B732" s="158"/>
      <c r="D732" s="153" t="s">
        <v>137</v>
      </c>
      <c r="E732" s="159" t="s">
        <v>1</v>
      </c>
      <c r="F732" s="160" t="s">
        <v>1104</v>
      </c>
      <c r="H732" s="161">
        <v>143.5</v>
      </c>
      <c r="I732" s="162"/>
      <c r="L732" s="158"/>
      <c r="M732" s="163"/>
      <c r="N732" s="164"/>
      <c r="O732" s="164"/>
      <c r="P732" s="164"/>
      <c r="Q732" s="164"/>
      <c r="R732" s="164"/>
      <c r="S732" s="164"/>
      <c r="T732" s="165"/>
      <c r="AT732" s="159" t="s">
        <v>137</v>
      </c>
      <c r="AU732" s="159" t="s">
        <v>88</v>
      </c>
      <c r="AV732" s="12" t="s">
        <v>88</v>
      </c>
      <c r="AW732" s="12" t="s">
        <v>34</v>
      </c>
      <c r="AX732" s="12" t="s">
        <v>86</v>
      </c>
      <c r="AY732" s="159" t="s">
        <v>128</v>
      </c>
    </row>
    <row r="733" spans="2:63" s="11" customFormat="1" ht="22.9" customHeight="1">
      <c r="B733" s="128"/>
      <c r="D733" s="129" t="s">
        <v>77</v>
      </c>
      <c r="E733" s="180" t="s">
        <v>1105</v>
      </c>
      <c r="F733" s="180" t="s">
        <v>1106</v>
      </c>
      <c r="I733" s="131"/>
      <c r="J733" s="181">
        <f>BK733</f>
        <v>0</v>
      </c>
      <c r="L733" s="128"/>
      <c r="M733" s="133"/>
      <c r="N733" s="134"/>
      <c r="O733" s="134"/>
      <c r="P733" s="135">
        <f>SUM(P734:P827)</f>
        <v>0</v>
      </c>
      <c r="Q733" s="134"/>
      <c r="R733" s="135">
        <f>SUM(R734:R827)</f>
        <v>0</v>
      </c>
      <c r="S733" s="134"/>
      <c r="T733" s="136">
        <f>SUM(T734:T827)</f>
        <v>0</v>
      </c>
      <c r="AR733" s="129" t="s">
        <v>86</v>
      </c>
      <c r="AT733" s="137" t="s">
        <v>77</v>
      </c>
      <c r="AU733" s="137" t="s">
        <v>86</v>
      </c>
      <c r="AY733" s="129" t="s">
        <v>128</v>
      </c>
      <c r="BK733" s="138">
        <f>SUM(BK734:BK827)</f>
        <v>0</v>
      </c>
    </row>
    <row r="734" spans="1:65" s="2" customFormat="1" ht="16.5" customHeight="1">
      <c r="A734" s="34"/>
      <c r="B734" s="139"/>
      <c r="C734" s="140" t="s">
        <v>1107</v>
      </c>
      <c r="D734" s="140" t="s">
        <v>129</v>
      </c>
      <c r="E734" s="141" t="s">
        <v>1108</v>
      </c>
      <c r="F734" s="142" t="s">
        <v>1109</v>
      </c>
      <c r="G734" s="143" t="s">
        <v>481</v>
      </c>
      <c r="H734" s="144">
        <v>410.735</v>
      </c>
      <c r="I734" s="145"/>
      <c r="J734" s="146">
        <f>ROUND(I734*H734,2)</f>
        <v>0</v>
      </c>
      <c r="K734" s="142" t="s">
        <v>133</v>
      </c>
      <c r="L734" s="35"/>
      <c r="M734" s="147" t="s">
        <v>1</v>
      </c>
      <c r="N734" s="148" t="s">
        <v>43</v>
      </c>
      <c r="O734" s="60"/>
      <c r="P734" s="149">
        <f>O734*H734</f>
        <v>0</v>
      </c>
      <c r="Q734" s="149">
        <v>0</v>
      </c>
      <c r="R734" s="149">
        <f>Q734*H734</f>
        <v>0</v>
      </c>
      <c r="S734" s="149">
        <v>0</v>
      </c>
      <c r="T734" s="150">
        <f>S734*H734</f>
        <v>0</v>
      </c>
      <c r="U734" s="34"/>
      <c r="V734" s="34"/>
      <c r="W734" s="34"/>
      <c r="X734" s="34"/>
      <c r="Y734" s="34"/>
      <c r="Z734" s="34"/>
      <c r="AA734" s="34"/>
      <c r="AB734" s="34"/>
      <c r="AC734" s="34"/>
      <c r="AD734" s="34"/>
      <c r="AE734" s="34"/>
      <c r="AR734" s="151" t="s">
        <v>127</v>
      </c>
      <c r="AT734" s="151" t="s">
        <v>129</v>
      </c>
      <c r="AU734" s="151" t="s">
        <v>88</v>
      </c>
      <c r="AY734" s="19" t="s">
        <v>128</v>
      </c>
      <c r="BE734" s="152">
        <f>IF(N734="základní",J734,0)</f>
        <v>0</v>
      </c>
      <c r="BF734" s="152">
        <f>IF(N734="snížená",J734,0)</f>
        <v>0</v>
      </c>
      <c r="BG734" s="152">
        <f>IF(N734="zákl. přenesená",J734,0)</f>
        <v>0</v>
      </c>
      <c r="BH734" s="152">
        <f>IF(N734="sníž. přenesená",J734,0)</f>
        <v>0</v>
      </c>
      <c r="BI734" s="152">
        <f>IF(N734="nulová",J734,0)</f>
        <v>0</v>
      </c>
      <c r="BJ734" s="19" t="s">
        <v>86</v>
      </c>
      <c r="BK734" s="152">
        <f>ROUND(I734*H734,2)</f>
        <v>0</v>
      </c>
      <c r="BL734" s="19" t="s">
        <v>127</v>
      </c>
      <c r="BM734" s="151" t="s">
        <v>1110</v>
      </c>
    </row>
    <row r="735" spans="1:47" s="2" customFormat="1" ht="12">
      <c r="A735" s="34"/>
      <c r="B735" s="35"/>
      <c r="C735" s="34"/>
      <c r="D735" s="153" t="s">
        <v>136</v>
      </c>
      <c r="E735" s="34"/>
      <c r="F735" s="154" t="s">
        <v>1111</v>
      </c>
      <c r="G735" s="34"/>
      <c r="H735" s="34"/>
      <c r="I735" s="155"/>
      <c r="J735" s="34"/>
      <c r="K735" s="34"/>
      <c r="L735" s="35"/>
      <c r="M735" s="156"/>
      <c r="N735" s="157"/>
      <c r="O735" s="60"/>
      <c r="P735" s="60"/>
      <c r="Q735" s="60"/>
      <c r="R735" s="60"/>
      <c r="S735" s="60"/>
      <c r="T735" s="61"/>
      <c r="U735" s="34"/>
      <c r="V735" s="34"/>
      <c r="W735" s="34"/>
      <c r="X735" s="34"/>
      <c r="Y735" s="34"/>
      <c r="Z735" s="34"/>
      <c r="AA735" s="34"/>
      <c r="AB735" s="34"/>
      <c r="AC735" s="34"/>
      <c r="AD735" s="34"/>
      <c r="AE735" s="34"/>
      <c r="AT735" s="19" t="s">
        <v>136</v>
      </c>
      <c r="AU735" s="19" t="s">
        <v>88</v>
      </c>
    </row>
    <row r="736" spans="1:47" s="2" customFormat="1" ht="54">
      <c r="A736" s="34"/>
      <c r="B736" s="35"/>
      <c r="C736" s="34"/>
      <c r="D736" s="153" t="s">
        <v>231</v>
      </c>
      <c r="E736" s="34"/>
      <c r="F736" s="182" t="s">
        <v>1112</v>
      </c>
      <c r="G736" s="34"/>
      <c r="H736" s="34"/>
      <c r="I736" s="155"/>
      <c r="J736" s="34"/>
      <c r="K736" s="34"/>
      <c r="L736" s="35"/>
      <c r="M736" s="156"/>
      <c r="N736" s="157"/>
      <c r="O736" s="60"/>
      <c r="P736" s="60"/>
      <c r="Q736" s="60"/>
      <c r="R736" s="60"/>
      <c r="S736" s="60"/>
      <c r="T736" s="61"/>
      <c r="U736" s="34"/>
      <c r="V736" s="34"/>
      <c r="W736" s="34"/>
      <c r="X736" s="34"/>
      <c r="Y736" s="34"/>
      <c r="Z736" s="34"/>
      <c r="AA736" s="34"/>
      <c r="AB736" s="34"/>
      <c r="AC736" s="34"/>
      <c r="AD736" s="34"/>
      <c r="AE736" s="34"/>
      <c r="AT736" s="19" t="s">
        <v>231</v>
      </c>
      <c r="AU736" s="19" t="s">
        <v>88</v>
      </c>
    </row>
    <row r="737" spans="2:51" s="13" customFormat="1" ht="12">
      <c r="B737" s="166"/>
      <c r="D737" s="153" t="s">
        <v>137</v>
      </c>
      <c r="E737" s="167" t="s">
        <v>1</v>
      </c>
      <c r="F737" s="168" t="s">
        <v>452</v>
      </c>
      <c r="H737" s="167" t="s">
        <v>1</v>
      </c>
      <c r="I737" s="169"/>
      <c r="L737" s="166"/>
      <c r="M737" s="170"/>
      <c r="N737" s="171"/>
      <c r="O737" s="171"/>
      <c r="P737" s="171"/>
      <c r="Q737" s="171"/>
      <c r="R737" s="171"/>
      <c r="S737" s="171"/>
      <c r="T737" s="172"/>
      <c r="AT737" s="167" t="s">
        <v>137</v>
      </c>
      <c r="AU737" s="167" t="s">
        <v>88</v>
      </c>
      <c r="AV737" s="13" t="s">
        <v>86</v>
      </c>
      <c r="AW737" s="13" t="s">
        <v>34</v>
      </c>
      <c r="AX737" s="13" t="s">
        <v>78</v>
      </c>
      <c r="AY737" s="167" t="s">
        <v>128</v>
      </c>
    </row>
    <row r="738" spans="2:51" s="12" customFormat="1" ht="12">
      <c r="B738" s="158"/>
      <c r="D738" s="153" t="s">
        <v>137</v>
      </c>
      <c r="E738" s="159" t="s">
        <v>1</v>
      </c>
      <c r="F738" s="160" t="s">
        <v>1113</v>
      </c>
      <c r="H738" s="161">
        <v>168.3</v>
      </c>
      <c r="I738" s="162"/>
      <c r="L738" s="158"/>
      <c r="M738" s="163"/>
      <c r="N738" s="164"/>
      <c r="O738" s="164"/>
      <c r="P738" s="164"/>
      <c r="Q738" s="164"/>
      <c r="R738" s="164"/>
      <c r="S738" s="164"/>
      <c r="T738" s="165"/>
      <c r="AT738" s="159" t="s">
        <v>137</v>
      </c>
      <c r="AU738" s="159" t="s">
        <v>88</v>
      </c>
      <c r="AV738" s="12" t="s">
        <v>88</v>
      </c>
      <c r="AW738" s="12" t="s">
        <v>34</v>
      </c>
      <c r="AX738" s="12" t="s">
        <v>78</v>
      </c>
      <c r="AY738" s="159" t="s">
        <v>128</v>
      </c>
    </row>
    <row r="739" spans="2:51" s="12" customFormat="1" ht="12">
      <c r="B739" s="158"/>
      <c r="D739" s="153" t="s">
        <v>137</v>
      </c>
      <c r="E739" s="159" t="s">
        <v>1</v>
      </c>
      <c r="F739" s="160" t="s">
        <v>1114</v>
      </c>
      <c r="H739" s="161">
        <v>98.6</v>
      </c>
      <c r="I739" s="162"/>
      <c r="L739" s="158"/>
      <c r="M739" s="163"/>
      <c r="N739" s="164"/>
      <c r="O739" s="164"/>
      <c r="P739" s="164"/>
      <c r="Q739" s="164"/>
      <c r="R739" s="164"/>
      <c r="S739" s="164"/>
      <c r="T739" s="165"/>
      <c r="AT739" s="159" t="s">
        <v>137</v>
      </c>
      <c r="AU739" s="159" t="s">
        <v>88</v>
      </c>
      <c r="AV739" s="12" t="s">
        <v>88</v>
      </c>
      <c r="AW739" s="12" t="s">
        <v>34</v>
      </c>
      <c r="AX739" s="12" t="s">
        <v>78</v>
      </c>
      <c r="AY739" s="159" t="s">
        <v>128</v>
      </c>
    </row>
    <row r="740" spans="2:51" s="12" customFormat="1" ht="12">
      <c r="B740" s="158"/>
      <c r="D740" s="153" t="s">
        <v>137</v>
      </c>
      <c r="E740" s="159" t="s">
        <v>1</v>
      </c>
      <c r="F740" s="160" t="s">
        <v>1115</v>
      </c>
      <c r="H740" s="161">
        <v>143.835</v>
      </c>
      <c r="I740" s="162"/>
      <c r="L740" s="158"/>
      <c r="M740" s="163"/>
      <c r="N740" s="164"/>
      <c r="O740" s="164"/>
      <c r="P740" s="164"/>
      <c r="Q740" s="164"/>
      <c r="R740" s="164"/>
      <c r="S740" s="164"/>
      <c r="T740" s="165"/>
      <c r="AT740" s="159" t="s">
        <v>137</v>
      </c>
      <c r="AU740" s="159" t="s">
        <v>88</v>
      </c>
      <c r="AV740" s="12" t="s">
        <v>88</v>
      </c>
      <c r="AW740" s="12" t="s">
        <v>34</v>
      </c>
      <c r="AX740" s="12" t="s">
        <v>78</v>
      </c>
      <c r="AY740" s="159" t="s">
        <v>128</v>
      </c>
    </row>
    <row r="741" spans="2:51" s="15" customFormat="1" ht="12">
      <c r="B741" s="183"/>
      <c r="D741" s="153" t="s">
        <v>137</v>
      </c>
      <c r="E741" s="184" t="s">
        <v>1</v>
      </c>
      <c r="F741" s="185" t="s">
        <v>235</v>
      </c>
      <c r="H741" s="186">
        <v>410.735</v>
      </c>
      <c r="I741" s="187"/>
      <c r="L741" s="183"/>
      <c r="M741" s="188"/>
      <c r="N741" s="189"/>
      <c r="O741" s="189"/>
      <c r="P741" s="189"/>
      <c r="Q741" s="189"/>
      <c r="R741" s="189"/>
      <c r="S741" s="189"/>
      <c r="T741" s="190"/>
      <c r="AT741" s="184" t="s">
        <v>137</v>
      </c>
      <c r="AU741" s="184" t="s">
        <v>88</v>
      </c>
      <c r="AV741" s="15" t="s">
        <v>127</v>
      </c>
      <c r="AW741" s="15" t="s">
        <v>34</v>
      </c>
      <c r="AX741" s="15" t="s">
        <v>86</v>
      </c>
      <c r="AY741" s="184" t="s">
        <v>128</v>
      </c>
    </row>
    <row r="742" spans="1:65" s="2" customFormat="1" ht="16.5" customHeight="1">
      <c r="A742" s="34"/>
      <c r="B742" s="139"/>
      <c r="C742" s="140" t="s">
        <v>1116</v>
      </c>
      <c r="D742" s="140" t="s">
        <v>129</v>
      </c>
      <c r="E742" s="141" t="s">
        <v>1117</v>
      </c>
      <c r="F742" s="142" t="s">
        <v>1118</v>
      </c>
      <c r="G742" s="143" t="s">
        <v>481</v>
      </c>
      <c r="H742" s="144">
        <v>5750.29</v>
      </c>
      <c r="I742" s="145"/>
      <c r="J742" s="146">
        <f>ROUND(I742*H742,2)</f>
        <v>0</v>
      </c>
      <c r="K742" s="142" t="s">
        <v>133</v>
      </c>
      <c r="L742" s="35"/>
      <c r="M742" s="147" t="s">
        <v>1</v>
      </c>
      <c r="N742" s="148" t="s">
        <v>43</v>
      </c>
      <c r="O742" s="60"/>
      <c r="P742" s="149">
        <f>O742*H742</f>
        <v>0</v>
      </c>
      <c r="Q742" s="149">
        <v>0</v>
      </c>
      <c r="R742" s="149">
        <f>Q742*H742</f>
        <v>0</v>
      </c>
      <c r="S742" s="149">
        <v>0</v>
      </c>
      <c r="T742" s="150">
        <f>S742*H742</f>
        <v>0</v>
      </c>
      <c r="U742" s="34"/>
      <c r="V742" s="34"/>
      <c r="W742" s="34"/>
      <c r="X742" s="34"/>
      <c r="Y742" s="34"/>
      <c r="Z742" s="34"/>
      <c r="AA742" s="34"/>
      <c r="AB742" s="34"/>
      <c r="AC742" s="34"/>
      <c r="AD742" s="34"/>
      <c r="AE742" s="34"/>
      <c r="AR742" s="151" t="s">
        <v>127</v>
      </c>
      <c r="AT742" s="151" t="s">
        <v>129</v>
      </c>
      <c r="AU742" s="151" t="s">
        <v>88</v>
      </c>
      <c r="AY742" s="19" t="s">
        <v>128</v>
      </c>
      <c r="BE742" s="152">
        <f>IF(N742="základní",J742,0)</f>
        <v>0</v>
      </c>
      <c r="BF742" s="152">
        <f>IF(N742="snížená",J742,0)</f>
        <v>0</v>
      </c>
      <c r="BG742" s="152">
        <f>IF(N742="zákl. přenesená",J742,0)</f>
        <v>0</v>
      </c>
      <c r="BH742" s="152">
        <f>IF(N742="sníž. přenesená",J742,0)</f>
        <v>0</v>
      </c>
      <c r="BI742" s="152">
        <f>IF(N742="nulová",J742,0)</f>
        <v>0</v>
      </c>
      <c r="BJ742" s="19" t="s">
        <v>86</v>
      </c>
      <c r="BK742" s="152">
        <f>ROUND(I742*H742,2)</f>
        <v>0</v>
      </c>
      <c r="BL742" s="19" t="s">
        <v>127</v>
      </c>
      <c r="BM742" s="151" t="s">
        <v>1119</v>
      </c>
    </row>
    <row r="743" spans="1:47" s="2" customFormat="1" ht="12">
      <c r="A743" s="34"/>
      <c r="B743" s="35"/>
      <c r="C743" s="34"/>
      <c r="D743" s="153" t="s">
        <v>136</v>
      </c>
      <c r="E743" s="34"/>
      <c r="F743" s="154" t="s">
        <v>1120</v>
      </c>
      <c r="G743" s="34"/>
      <c r="H743" s="34"/>
      <c r="I743" s="155"/>
      <c r="J743" s="34"/>
      <c r="K743" s="34"/>
      <c r="L743" s="35"/>
      <c r="M743" s="156"/>
      <c r="N743" s="157"/>
      <c r="O743" s="60"/>
      <c r="P743" s="60"/>
      <c r="Q743" s="60"/>
      <c r="R743" s="60"/>
      <c r="S743" s="60"/>
      <c r="T743" s="61"/>
      <c r="U743" s="34"/>
      <c r="V743" s="34"/>
      <c r="W743" s="34"/>
      <c r="X743" s="34"/>
      <c r="Y743" s="34"/>
      <c r="Z743" s="34"/>
      <c r="AA743" s="34"/>
      <c r="AB743" s="34"/>
      <c r="AC743" s="34"/>
      <c r="AD743" s="34"/>
      <c r="AE743" s="34"/>
      <c r="AT743" s="19" t="s">
        <v>136</v>
      </c>
      <c r="AU743" s="19" t="s">
        <v>88</v>
      </c>
    </row>
    <row r="744" spans="1:47" s="2" customFormat="1" ht="54">
      <c r="A744" s="34"/>
      <c r="B744" s="35"/>
      <c r="C744" s="34"/>
      <c r="D744" s="153" t="s">
        <v>231</v>
      </c>
      <c r="E744" s="34"/>
      <c r="F744" s="182" t="s">
        <v>1112</v>
      </c>
      <c r="G744" s="34"/>
      <c r="H744" s="34"/>
      <c r="I744" s="155"/>
      <c r="J744" s="34"/>
      <c r="K744" s="34"/>
      <c r="L744" s="35"/>
      <c r="M744" s="156"/>
      <c r="N744" s="157"/>
      <c r="O744" s="60"/>
      <c r="P744" s="60"/>
      <c r="Q744" s="60"/>
      <c r="R744" s="60"/>
      <c r="S744" s="60"/>
      <c r="T744" s="61"/>
      <c r="U744" s="34"/>
      <c r="V744" s="34"/>
      <c r="W744" s="34"/>
      <c r="X744" s="34"/>
      <c r="Y744" s="34"/>
      <c r="Z744" s="34"/>
      <c r="AA744" s="34"/>
      <c r="AB744" s="34"/>
      <c r="AC744" s="34"/>
      <c r="AD744" s="34"/>
      <c r="AE744" s="34"/>
      <c r="AT744" s="19" t="s">
        <v>231</v>
      </c>
      <c r="AU744" s="19" t="s">
        <v>88</v>
      </c>
    </row>
    <row r="745" spans="2:51" s="13" customFormat="1" ht="12">
      <c r="B745" s="166"/>
      <c r="D745" s="153" t="s">
        <v>137</v>
      </c>
      <c r="E745" s="167" t="s">
        <v>1</v>
      </c>
      <c r="F745" s="168" t="s">
        <v>452</v>
      </c>
      <c r="H745" s="167" t="s">
        <v>1</v>
      </c>
      <c r="I745" s="169"/>
      <c r="L745" s="166"/>
      <c r="M745" s="170"/>
      <c r="N745" s="171"/>
      <c r="O745" s="171"/>
      <c r="P745" s="171"/>
      <c r="Q745" s="171"/>
      <c r="R745" s="171"/>
      <c r="S745" s="171"/>
      <c r="T745" s="172"/>
      <c r="AT745" s="167" t="s">
        <v>137</v>
      </c>
      <c r="AU745" s="167" t="s">
        <v>88</v>
      </c>
      <c r="AV745" s="13" t="s">
        <v>86</v>
      </c>
      <c r="AW745" s="13" t="s">
        <v>34</v>
      </c>
      <c r="AX745" s="13" t="s">
        <v>78</v>
      </c>
      <c r="AY745" s="167" t="s">
        <v>128</v>
      </c>
    </row>
    <row r="746" spans="2:51" s="12" customFormat="1" ht="12">
      <c r="B746" s="158"/>
      <c r="D746" s="153" t="s">
        <v>137</v>
      </c>
      <c r="E746" s="159" t="s">
        <v>1</v>
      </c>
      <c r="F746" s="160" t="s">
        <v>1121</v>
      </c>
      <c r="H746" s="161">
        <v>2356.2</v>
      </c>
      <c r="I746" s="162"/>
      <c r="L746" s="158"/>
      <c r="M746" s="163"/>
      <c r="N746" s="164"/>
      <c r="O746" s="164"/>
      <c r="P746" s="164"/>
      <c r="Q746" s="164"/>
      <c r="R746" s="164"/>
      <c r="S746" s="164"/>
      <c r="T746" s="165"/>
      <c r="AT746" s="159" t="s">
        <v>137</v>
      </c>
      <c r="AU746" s="159" t="s">
        <v>88</v>
      </c>
      <c r="AV746" s="12" t="s">
        <v>88</v>
      </c>
      <c r="AW746" s="12" t="s">
        <v>34</v>
      </c>
      <c r="AX746" s="12" t="s">
        <v>78</v>
      </c>
      <c r="AY746" s="159" t="s">
        <v>128</v>
      </c>
    </row>
    <row r="747" spans="2:51" s="12" customFormat="1" ht="12">
      <c r="B747" s="158"/>
      <c r="D747" s="153" t="s">
        <v>137</v>
      </c>
      <c r="E747" s="159" t="s">
        <v>1</v>
      </c>
      <c r="F747" s="160" t="s">
        <v>1122</v>
      </c>
      <c r="H747" s="161">
        <v>1380.4</v>
      </c>
      <c r="I747" s="162"/>
      <c r="L747" s="158"/>
      <c r="M747" s="163"/>
      <c r="N747" s="164"/>
      <c r="O747" s="164"/>
      <c r="P747" s="164"/>
      <c r="Q747" s="164"/>
      <c r="R747" s="164"/>
      <c r="S747" s="164"/>
      <c r="T747" s="165"/>
      <c r="AT747" s="159" t="s">
        <v>137</v>
      </c>
      <c r="AU747" s="159" t="s">
        <v>88</v>
      </c>
      <c r="AV747" s="12" t="s">
        <v>88</v>
      </c>
      <c r="AW747" s="12" t="s">
        <v>34</v>
      </c>
      <c r="AX747" s="12" t="s">
        <v>78</v>
      </c>
      <c r="AY747" s="159" t="s">
        <v>128</v>
      </c>
    </row>
    <row r="748" spans="2:51" s="12" customFormat="1" ht="12">
      <c r="B748" s="158"/>
      <c r="D748" s="153" t="s">
        <v>137</v>
      </c>
      <c r="E748" s="159" t="s">
        <v>1</v>
      </c>
      <c r="F748" s="160" t="s">
        <v>1123</v>
      </c>
      <c r="H748" s="161">
        <v>2013.69</v>
      </c>
      <c r="I748" s="162"/>
      <c r="L748" s="158"/>
      <c r="M748" s="163"/>
      <c r="N748" s="164"/>
      <c r="O748" s="164"/>
      <c r="P748" s="164"/>
      <c r="Q748" s="164"/>
      <c r="R748" s="164"/>
      <c r="S748" s="164"/>
      <c r="T748" s="165"/>
      <c r="AT748" s="159" t="s">
        <v>137</v>
      </c>
      <c r="AU748" s="159" t="s">
        <v>88</v>
      </c>
      <c r="AV748" s="12" t="s">
        <v>88</v>
      </c>
      <c r="AW748" s="12" t="s">
        <v>34</v>
      </c>
      <c r="AX748" s="12" t="s">
        <v>78</v>
      </c>
      <c r="AY748" s="159" t="s">
        <v>128</v>
      </c>
    </row>
    <row r="749" spans="2:51" s="15" customFormat="1" ht="12">
      <c r="B749" s="183"/>
      <c r="D749" s="153" t="s">
        <v>137</v>
      </c>
      <c r="E749" s="184" t="s">
        <v>1</v>
      </c>
      <c r="F749" s="185" t="s">
        <v>235</v>
      </c>
      <c r="H749" s="186">
        <v>5750.29</v>
      </c>
      <c r="I749" s="187"/>
      <c r="L749" s="183"/>
      <c r="M749" s="188"/>
      <c r="N749" s="189"/>
      <c r="O749" s="189"/>
      <c r="P749" s="189"/>
      <c r="Q749" s="189"/>
      <c r="R749" s="189"/>
      <c r="S749" s="189"/>
      <c r="T749" s="190"/>
      <c r="AT749" s="184" t="s">
        <v>137</v>
      </c>
      <c r="AU749" s="184" t="s">
        <v>88</v>
      </c>
      <c r="AV749" s="15" t="s">
        <v>127</v>
      </c>
      <c r="AW749" s="15" t="s">
        <v>34</v>
      </c>
      <c r="AX749" s="15" t="s">
        <v>86</v>
      </c>
      <c r="AY749" s="184" t="s">
        <v>128</v>
      </c>
    </row>
    <row r="750" spans="1:65" s="2" customFormat="1" ht="16.5" customHeight="1">
      <c r="A750" s="34"/>
      <c r="B750" s="139"/>
      <c r="C750" s="140" t="s">
        <v>1124</v>
      </c>
      <c r="D750" s="140" t="s">
        <v>129</v>
      </c>
      <c r="E750" s="141" t="s">
        <v>1125</v>
      </c>
      <c r="F750" s="142" t="s">
        <v>1126</v>
      </c>
      <c r="G750" s="143" t="s">
        <v>481</v>
      </c>
      <c r="H750" s="144">
        <v>184.612</v>
      </c>
      <c r="I750" s="145"/>
      <c r="J750" s="146">
        <f>ROUND(I750*H750,2)</f>
        <v>0</v>
      </c>
      <c r="K750" s="142" t="s">
        <v>133</v>
      </c>
      <c r="L750" s="35"/>
      <c r="M750" s="147" t="s">
        <v>1</v>
      </c>
      <c r="N750" s="148" t="s">
        <v>43</v>
      </c>
      <c r="O750" s="60"/>
      <c r="P750" s="149">
        <f>O750*H750</f>
        <v>0</v>
      </c>
      <c r="Q750" s="149">
        <v>0</v>
      </c>
      <c r="R750" s="149">
        <f>Q750*H750</f>
        <v>0</v>
      </c>
      <c r="S750" s="149">
        <v>0</v>
      </c>
      <c r="T750" s="150">
        <f>S750*H750</f>
        <v>0</v>
      </c>
      <c r="U750" s="34"/>
      <c r="V750" s="34"/>
      <c r="W750" s="34"/>
      <c r="X750" s="34"/>
      <c r="Y750" s="34"/>
      <c r="Z750" s="34"/>
      <c r="AA750" s="34"/>
      <c r="AB750" s="34"/>
      <c r="AC750" s="34"/>
      <c r="AD750" s="34"/>
      <c r="AE750" s="34"/>
      <c r="AR750" s="151" t="s">
        <v>127</v>
      </c>
      <c r="AT750" s="151" t="s">
        <v>129</v>
      </c>
      <c r="AU750" s="151" t="s">
        <v>88</v>
      </c>
      <c r="AY750" s="19" t="s">
        <v>128</v>
      </c>
      <c r="BE750" s="152">
        <f>IF(N750="základní",J750,0)</f>
        <v>0</v>
      </c>
      <c r="BF750" s="152">
        <f>IF(N750="snížená",J750,0)</f>
        <v>0</v>
      </c>
      <c r="BG750" s="152">
        <f>IF(N750="zákl. přenesená",J750,0)</f>
        <v>0</v>
      </c>
      <c r="BH750" s="152">
        <f>IF(N750="sníž. přenesená",J750,0)</f>
        <v>0</v>
      </c>
      <c r="BI750" s="152">
        <f>IF(N750="nulová",J750,0)</f>
        <v>0</v>
      </c>
      <c r="BJ750" s="19" t="s">
        <v>86</v>
      </c>
      <c r="BK750" s="152">
        <f>ROUND(I750*H750,2)</f>
        <v>0</v>
      </c>
      <c r="BL750" s="19" t="s">
        <v>127</v>
      </c>
      <c r="BM750" s="151" t="s">
        <v>1127</v>
      </c>
    </row>
    <row r="751" spans="1:47" s="2" customFormat="1" ht="12">
      <c r="A751" s="34"/>
      <c r="B751" s="35"/>
      <c r="C751" s="34"/>
      <c r="D751" s="153" t="s">
        <v>136</v>
      </c>
      <c r="E751" s="34"/>
      <c r="F751" s="154" t="s">
        <v>1128</v>
      </c>
      <c r="G751" s="34"/>
      <c r="H751" s="34"/>
      <c r="I751" s="155"/>
      <c r="J751" s="34"/>
      <c r="K751" s="34"/>
      <c r="L751" s="35"/>
      <c r="M751" s="156"/>
      <c r="N751" s="157"/>
      <c r="O751" s="60"/>
      <c r="P751" s="60"/>
      <c r="Q751" s="60"/>
      <c r="R751" s="60"/>
      <c r="S751" s="60"/>
      <c r="T751" s="61"/>
      <c r="U751" s="34"/>
      <c r="V751" s="34"/>
      <c r="W751" s="34"/>
      <c r="X751" s="34"/>
      <c r="Y751" s="34"/>
      <c r="Z751" s="34"/>
      <c r="AA751" s="34"/>
      <c r="AB751" s="34"/>
      <c r="AC751" s="34"/>
      <c r="AD751" s="34"/>
      <c r="AE751" s="34"/>
      <c r="AT751" s="19" t="s">
        <v>136</v>
      </c>
      <c r="AU751" s="19" t="s">
        <v>88</v>
      </c>
    </row>
    <row r="752" spans="1:47" s="2" customFormat="1" ht="54">
      <c r="A752" s="34"/>
      <c r="B752" s="35"/>
      <c r="C752" s="34"/>
      <c r="D752" s="153" t="s">
        <v>231</v>
      </c>
      <c r="E752" s="34"/>
      <c r="F752" s="182" t="s">
        <v>1112</v>
      </c>
      <c r="G752" s="34"/>
      <c r="H752" s="34"/>
      <c r="I752" s="155"/>
      <c r="J752" s="34"/>
      <c r="K752" s="34"/>
      <c r="L752" s="35"/>
      <c r="M752" s="156"/>
      <c r="N752" s="157"/>
      <c r="O752" s="60"/>
      <c r="P752" s="60"/>
      <c r="Q752" s="60"/>
      <c r="R752" s="60"/>
      <c r="S752" s="60"/>
      <c r="T752" s="61"/>
      <c r="U752" s="34"/>
      <c r="V752" s="34"/>
      <c r="W752" s="34"/>
      <c r="X752" s="34"/>
      <c r="Y752" s="34"/>
      <c r="Z752" s="34"/>
      <c r="AA752" s="34"/>
      <c r="AB752" s="34"/>
      <c r="AC752" s="34"/>
      <c r="AD752" s="34"/>
      <c r="AE752" s="34"/>
      <c r="AT752" s="19" t="s">
        <v>231</v>
      </c>
      <c r="AU752" s="19" t="s">
        <v>88</v>
      </c>
    </row>
    <row r="753" spans="2:51" s="13" customFormat="1" ht="12">
      <c r="B753" s="166"/>
      <c r="D753" s="153" t="s">
        <v>137</v>
      </c>
      <c r="E753" s="167" t="s">
        <v>1</v>
      </c>
      <c r="F753" s="168" t="s">
        <v>452</v>
      </c>
      <c r="H753" s="167" t="s">
        <v>1</v>
      </c>
      <c r="I753" s="169"/>
      <c r="L753" s="166"/>
      <c r="M753" s="170"/>
      <c r="N753" s="171"/>
      <c r="O753" s="171"/>
      <c r="P753" s="171"/>
      <c r="Q753" s="171"/>
      <c r="R753" s="171"/>
      <c r="S753" s="171"/>
      <c r="T753" s="172"/>
      <c r="AT753" s="167" t="s">
        <v>137</v>
      </c>
      <c r="AU753" s="167" t="s">
        <v>88</v>
      </c>
      <c r="AV753" s="13" t="s">
        <v>86</v>
      </c>
      <c r="AW753" s="13" t="s">
        <v>34</v>
      </c>
      <c r="AX753" s="13" t="s">
        <v>78</v>
      </c>
      <c r="AY753" s="167" t="s">
        <v>128</v>
      </c>
    </row>
    <row r="754" spans="2:51" s="12" customFormat="1" ht="12">
      <c r="B754" s="158"/>
      <c r="D754" s="153" t="s">
        <v>137</v>
      </c>
      <c r="E754" s="159" t="s">
        <v>1</v>
      </c>
      <c r="F754" s="160" t="s">
        <v>1129</v>
      </c>
      <c r="H754" s="161">
        <v>10.889</v>
      </c>
      <c r="I754" s="162"/>
      <c r="L754" s="158"/>
      <c r="M754" s="163"/>
      <c r="N754" s="164"/>
      <c r="O754" s="164"/>
      <c r="P754" s="164"/>
      <c r="Q754" s="164"/>
      <c r="R754" s="164"/>
      <c r="S754" s="164"/>
      <c r="T754" s="165"/>
      <c r="AT754" s="159" t="s">
        <v>137</v>
      </c>
      <c r="AU754" s="159" t="s">
        <v>88</v>
      </c>
      <c r="AV754" s="12" t="s">
        <v>88</v>
      </c>
      <c r="AW754" s="12" t="s">
        <v>34</v>
      </c>
      <c r="AX754" s="12" t="s">
        <v>78</v>
      </c>
      <c r="AY754" s="159" t="s">
        <v>128</v>
      </c>
    </row>
    <row r="755" spans="2:51" s="12" customFormat="1" ht="12">
      <c r="B755" s="158"/>
      <c r="D755" s="153" t="s">
        <v>137</v>
      </c>
      <c r="E755" s="159" t="s">
        <v>1</v>
      </c>
      <c r="F755" s="160" t="s">
        <v>1130</v>
      </c>
      <c r="H755" s="161">
        <v>135.954</v>
      </c>
      <c r="I755" s="162"/>
      <c r="L755" s="158"/>
      <c r="M755" s="163"/>
      <c r="N755" s="164"/>
      <c r="O755" s="164"/>
      <c r="P755" s="164"/>
      <c r="Q755" s="164"/>
      <c r="R755" s="164"/>
      <c r="S755" s="164"/>
      <c r="T755" s="165"/>
      <c r="AT755" s="159" t="s">
        <v>137</v>
      </c>
      <c r="AU755" s="159" t="s">
        <v>88</v>
      </c>
      <c r="AV755" s="12" t="s">
        <v>88</v>
      </c>
      <c r="AW755" s="12" t="s">
        <v>34</v>
      </c>
      <c r="AX755" s="12" t="s">
        <v>78</v>
      </c>
      <c r="AY755" s="159" t="s">
        <v>128</v>
      </c>
    </row>
    <row r="756" spans="2:51" s="12" customFormat="1" ht="12">
      <c r="B756" s="158"/>
      <c r="D756" s="153" t="s">
        <v>137</v>
      </c>
      <c r="E756" s="159" t="s">
        <v>1</v>
      </c>
      <c r="F756" s="160" t="s">
        <v>1131</v>
      </c>
      <c r="H756" s="161">
        <v>12.24</v>
      </c>
      <c r="I756" s="162"/>
      <c r="L756" s="158"/>
      <c r="M756" s="163"/>
      <c r="N756" s="164"/>
      <c r="O756" s="164"/>
      <c r="P756" s="164"/>
      <c r="Q756" s="164"/>
      <c r="R756" s="164"/>
      <c r="S756" s="164"/>
      <c r="T756" s="165"/>
      <c r="AT756" s="159" t="s">
        <v>137</v>
      </c>
      <c r="AU756" s="159" t="s">
        <v>88</v>
      </c>
      <c r="AV756" s="12" t="s">
        <v>88</v>
      </c>
      <c r="AW756" s="12" t="s">
        <v>34</v>
      </c>
      <c r="AX756" s="12" t="s">
        <v>78</v>
      </c>
      <c r="AY756" s="159" t="s">
        <v>128</v>
      </c>
    </row>
    <row r="757" spans="2:51" s="12" customFormat="1" ht="12">
      <c r="B757" s="158"/>
      <c r="D757" s="153" t="s">
        <v>137</v>
      </c>
      <c r="E757" s="159" t="s">
        <v>1</v>
      </c>
      <c r="F757" s="160" t="s">
        <v>1132</v>
      </c>
      <c r="H757" s="161">
        <v>2.88</v>
      </c>
      <c r="I757" s="162"/>
      <c r="L757" s="158"/>
      <c r="M757" s="163"/>
      <c r="N757" s="164"/>
      <c r="O757" s="164"/>
      <c r="P757" s="164"/>
      <c r="Q757" s="164"/>
      <c r="R757" s="164"/>
      <c r="S757" s="164"/>
      <c r="T757" s="165"/>
      <c r="AT757" s="159" t="s">
        <v>137</v>
      </c>
      <c r="AU757" s="159" t="s">
        <v>88</v>
      </c>
      <c r="AV757" s="12" t="s">
        <v>88</v>
      </c>
      <c r="AW757" s="12" t="s">
        <v>34</v>
      </c>
      <c r="AX757" s="12" t="s">
        <v>78</v>
      </c>
      <c r="AY757" s="159" t="s">
        <v>128</v>
      </c>
    </row>
    <row r="758" spans="2:51" s="12" customFormat="1" ht="12">
      <c r="B758" s="158"/>
      <c r="D758" s="153" t="s">
        <v>137</v>
      </c>
      <c r="E758" s="159" t="s">
        <v>1</v>
      </c>
      <c r="F758" s="160" t="s">
        <v>1133</v>
      </c>
      <c r="H758" s="161">
        <v>13.299</v>
      </c>
      <c r="I758" s="162"/>
      <c r="L758" s="158"/>
      <c r="M758" s="163"/>
      <c r="N758" s="164"/>
      <c r="O758" s="164"/>
      <c r="P758" s="164"/>
      <c r="Q758" s="164"/>
      <c r="R758" s="164"/>
      <c r="S758" s="164"/>
      <c r="T758" s="165"/>
      <c r="AT758" s="159" t="s">
        <v>137</v>
      </c>
      <c r="AU758" s="159" t="s">
        <v>88</v>
      </c>
      <c r="AV758" s="12" t="s">
        <v>88</v>
      </c>
      <c r="AW758" s="12" t="s">
        <v>34</v>
      </c>
      <c r="AX758" s="12" t="s">
        <v>78</v>
      </c>
      <c r="AY758" s="159" t="s">
        <v>128</v>
      </c>
    </row>
    <row r="759" spans="2:51" s="13" customFormat="1" ht="12">
      <c r="B759" s="166"/>
      <c r="D759" s="153" t="s">
        <v>137</v>
      </c>
      <c r="E759" s="167" t="s">
        <v>1</v>
      </c>
      <c r="F759" s="168" t="s">
        <v>1134</v>
      </c>
      <c r="H759" s="167" t="s">
        <v>1</v>
      </c>
      <c r="I759" s="169"/>
      <c r="L759" s="166"/>
      <c r="M759" s="170"/>
      <c r="N759" s="171"/>
      <c r="O759" s="171"/>
      <c r="P759" s="171"/>
      <c r="Q759" s="171"/>
      <c r="R759" s="171"/>
      <c r="S759" s="171"/>
      <c r="T759" s="172"/>
      <c r="AT759" s="167" t="s">
        <v>137</v>
      </c>
      <c r="AU759" s="167" t="s">
        <v>88</v>
      </c>
      <c r="AV759" s="13" t="s">
        <v>86</v>
      </c>
      <c r="AW759" s="13" t="s">
        <v>34</v>
      </c>
      <c r="AX759" s="13" t="s">
        <v>78</v>
      </c>
      <c r="AY759" s="167" t="s">
        <v>128</v>
      </c>
    </row>
    <row r="760" spans="2:51" s="12" customFormat="1" ht="12">
      <c r="B760" s="158"/>
      <c r="D760" s="153" t="s">
        <v>137</v>
      </c>
      <c r="E760" s="159" t="s">
        <v>1</v>
      </c>
      <c r="F760" s="160" t="s">
        <v>1135</v>
      </c>
      <c r="H760" s="161">
        <v>9.35</v>
      </c>
      <c r="I760" s="162"/>
      <c r="L760" s="158"/>
      <c r="M760" s="163"/>
      <c r="N760" s="164"/>
      <c r="O760" s="164"/>
      <c r="P760" s="164"/>
      <c r="Q760" s="164"/>
      <c r="R760" s="164"/>
      <c r="S760" s="164"/>
      <c r="T760" s="165"/>
      <c r="AT760" s="159" t="s">
        <v>137</v>
      </c>
      <c r="AU760" s="159" t="s">
        <v>88</v>
      </c>
      <c r="AV760" s="12" t="s">
        <v>88</v>
      </c>
      <c r="AW760" s="12" t="s">
        <v>34</v>
      </c>
      <c r="AX760" s="12" t="s">
        <v>78</v>
      </c>
      <c r="AY760" s="159" t="s">
        <v>128</v>
      </c>
    </row>
    <row r="761" spans="2:51" s="15" customFormat="1" ht="12">
      <c r="B761" s="183"/>
      <c r="D761" s="153" t="s">
        <v>137</v>
      </c>
      <c r="E761" s="184" t="s">
        <v>1</v>
      </c>
      <c r="F761" s="185" t="s">
        <v>235</v>
      </c>
      <c r="H761" s="186">
        <v>184.612</v>
      </c>
      <c r="I761" s="187"/>
      <c r="L761" s="183"/>
      <c r="M761" s="188"/>
      <c r="N761" s="189"/>
      <c r="O761" s="189"/>
      <c r="P761" s="189"/>
      <c r="Q761" s="189"/>
      <c r="R761" s="189"/>
      <c r="S761" s="189"/>
      <c r="T761" s="190"/>
      <c r="AT761" s="184" t="s">
        <v>137</v>
      </c>
      <c r="AU761" s="184" t="s">
        <v>88</v>
      </c>
      <c r="AV761" s="15" t="s">
        <v>127</v>
      </c>
      <c r="AW761" s="15" t="s">
        <v>34</v>
      </c>
      <c r="AX761" s="15" t="s">
        <v>86</v>
      </c>
      <c r="AY761" s="184" t="s">
        <v>128</v>
      </c>
    </row>
    <row r="762" spans="1:65" s="2" customFormat="1" ht="16.5" customHeight="1">
      <c r="A762" s="34"/>
      <c r="B762" s="139"/>
      <c r="C762" s="140" t="s">
        <v>1136</v>
      </c>
      <c r="D762" s="140" t="s">
        <v>129</v>
      </c>
      <c r="E762" s="141" t="s">
        <v>1137</v>
      </c>
      <c r="F762" s="142" t="s">
        <v>1138</v>
      </c>
      <c r="G762" s="143" t="s">
        <v>481</v>
      </c>
      <c r="H762" s="144">
        <v>2453.668</v>
      </c>
      <c r="I762" s="145"/>
      <c r="J762" s="146">
        <f>ROUND(I762*H762,2)</f>
        <v>0</v>
      </c>
      <c r="K762" s="142" t="s">
        <v>133</v>
      </c>
      <c r="L762" s="35"/>
      <c r="M762" s="147" t="s">
        <v>1</v>
      </c>
      <c r="N762" s="148" t="s">
        <v>43</v>
      </c>
      <c r="O762" s="60"/>
      <c r="P762" s="149">
        <f>O762*H762</f>
        <v>0</v>
      </c>
      <c r="Q762" s="149">
        <v>0</v>
      </c>
      <c r="R762" s="149">
        <f>Q762*H762</f>
        <v>0</v>
      </c>
      <c r="S762" s="149">
        <v>0</v>
      </c>
      <c r="T762" s="150">
        <f>S762*H762</f>
        <v>0</v>
      </c>
      <c r="U762" s="34"/>
      <c r="V762" s="34"/>
      <c r="W762" s="34"/>
      <c r="X762" s="34"/>
      <c r="Y762" s="34"/>
      <c r="Z762" s="34"/>
      <c r="AA762" s="34"/>
      <c r="AB762" s="34"/>
      <c r="AC762" s="34"/>
      <c r="AD762" s="34"/>
      <c r="AE762" s="34"/>
      <c r="AR762" s="151" t="s">
        <v>127</v>
      </c>
      <c r="AT762" s="151" t="s">
        <v>129</v>
      </c>
      <c r="AU762" s="151" t="s">
        <v>88</v>
      </c>
      <c r="AY762" s="19" t="s">
        <v>128</v>
      </c>
      <c r="BE762" s="152">
        <f>IF(N762="základní",J762,0)</f>
        <v>0</v>
      </c>
      <c r="BF762" s="152">
        <f>IF(N762="snížená",J762,0)</f>
        <v>0</v>
      </c>
      <c r="BG762" s="152">
        <f>IF(N762="zákl. přenesená",J762,0)</f>
        <v>0</v>
      </c>
      <c r="BH762" s="152">
        <f>IF(N762="sníž. přenesená",J762,0)</f>
        <v>0</v>
      </c>
      <c r="BI762" s="152">
        <f>IF(N762="nulová",J762,0)</f>
        <v>0</v>
      </c>
      <c r="BJ762" s="19" t="s">
        <v>86</v>
      </c>
      <c r="BK762" s="152">
        <f>ROUND(I762*H762,2)</f>
        <v>0</v>
      </c>
      <c r="BL762" s="19" t="s">
        <v>127</v>
      </c>
      <c r="BM762" s="151" t="s">
        <v>1139</v>
      </c>
    </row>
    <row r="763" spans="1:47" s="2" customFormat="1" ht="12">
      <c r="A763" s="34"/>
      <c r="B763" s="35"/>
      <c r="C763" s="34"/>
      <c r="D763" s="153" t="s">
        <v>136</v>
      </c>
      <c r="E763" s="34"/>
      <c r="F763" s="154" t="s">
        <v>1120</v>
      </c>
      <c r="G763" s="34"/>
      <c r="H763" s="34"/>
      <c r="I763" s="155"/>
      <c r="J763" s="34"/>
      <c r="K763" s="34"/>
      <c r="L763" s="35"/>
      <c r="M763" s="156"/>
      <c r="N763" s="157"/>
      <c r="O763" s="60"/>
      <c r="P763" s="60"/>
      <c r="Q763" s="60"/>
      <c r="R763" s="60"/>
      <c r="S763" s="60"/>
      <c r="T763" s="61"/>
      <c r="U763" s="34"/>
      <c r="V763" s="34"/>
      <c r="W763" s="34"/>
      <c r="X763" s="34"/>
      <c r="Y763" s="34"/>
      <c r="Z763" s="34"/>
      <c r="AA763" s="34"/>
      <c r="AB763" s="34"/>
      <c r="AC763" s="34"/>
      <c r="AD763" s="34"/>
      <c r="AE763" s="34"/>
      <c r="AT763" s="19" t="s">
        <v>136</v>
      </c>
      <c r="AU763" s="19" t="s">
        <v>88</v>
      </c>
    </row>
    <row r="764" spans="1:47" s="2" customFormat="1" ht="54">
      <c r="A764" s="34"/>
      <c r="B764" s="35"/>
      <c r="C764" s="34"/>
      <c r="D764" s="153" t="s">
        <v>231</v>
      </c>
      <c r="E764" s="34"/>
      <c r="F764" s="182" t="s">
        <v>1112</v>
      </c>
      <c r="G764" s="34"/>
      <c r="H764" s="34"/>
      <c r="I764" s="155"/>
      <c r="J764" s="34"/>
      <c r="K764" s="34"/>
      <c r="L764" s="35"/>
      <c r="M764" s="156"/>
      <c r="N764" s="157"/>
      <c r="O764" s="60"/>
      <c r="P764" s="60"/>
      <c r="Q764" s="60"/>
      <c r="R764" s="60"/>
      <c r="S764" s="60"/>
      <c r="T764" s="61"/>
      <c r="U764" s="34"/>
      <c r="V764" s="34"/>
      <c r="W764" s="34"/>
      <c r="X764" s="34"/>
      <c r="Y764" s="34"/>
      <c r="Z764" s="34"/>
      <c r="AA764" s="34"/>
      <c r="AB764" s="34"/>
      <c r="AC764" s="34"/>
      <c r="AD764" s="34"/>
      <c r="AE764" s="34"/>
      <c r="AT764" s="19" t="s">
        <v>231</v>
      </c>
      <c r="AU764" s="19" t="s">
        <v>88</v>
      </c>
    </row>
    <row r="765" spans="2:51" s="13" customFormat="1" ht="12">
      <c r="B765" s="166"/>
      <c r="D765" s="153" t="s">
        <v>137</v>
      </c>
      <c r="E765" s="167" t="s">
        <v>1</v>
      </c>
      <c r="F765" s="168" t="s">
        <v>452</v>
      </c>
      <c r="H765" s="167" t="s">
        <v>1</v>
      </c>
      <c r="I765" s="169"/>
      <c r="L765" s="166"/>
      <c r="M765" s="170"/>
      <c r="N765" s="171"/>
      <c r="O765" s="171"/>
      <c r="P765" s="171"/>
      <c r="Q765" s="171"/>
      <c r="R765" s="171"/>
      <c r="S765" s="171"/>
      <c r="T765" s="172"/>
      <c r="AT765" s="167" t="s">
        <v>137</v>
      </c>
      <c r="AU765" s="167" t="s">
        <v>88</v>
      </c>
      <c r="AV765" s="13" t="s">
        <v>86</v>
      </c>
      <c r="AW765" s="13" t="s">
        <v>34</v>
      </c>
      <c r="AX765" s="13" t="s">
        <v>78</v>
      </c>
      <c r="AY765" s="167" t="s">
        <v>128</v>
      </c>
    </row>
    <row r="766" spans="2:51" s="12" customFormat="1" ht="12">
      <c r="B766" s="158"/>
      <c r="D766" s="153" t="s">
        <v>137</v>
      </c>
      <c r="E766" s="159" t="s">
        <v>1</v>
      </c>
      <c r="F766" s="160" t="s">
        <v>1140</v>
      </c>
      <c r="H766" s="161">
        <v>152.446</v>
      </c>
      <c r="I766" s="162"/>
      <c r="L766" s="158"/>
      <c r="M766" s="163"/>
      <c r="N766" s="164"/>
      <c r="O766" s="164"/>
      <c r="P766" s="164"/>
      <c r="Q766" s="164"/>
      <c r="R766" s="164"/>
      <c r="S766" s="164"/>
      <c r="T766" s="165"/>
      <c r="AT766" s="159" t="s">
        <v>137</v>
      </c>
      <c r="AU766" s="159" t="s">
        <v>88</v>
      </c>
      <c r="AV766" s="12" t="s">
        <v>88</v>
      </c>
      <c r="AW766" s="12" t="s">
        <v>34</v>
      </c>
      <c r="AX766" s="12" t="s">
        <v>78</v>
      </c>
      <c r="AY766" s="159" t="s">
        <v>128</v>
      </c>
    </row>
    <row r="767" spans="2:51" s="12" customFormat="1" ht="12">
      <c r="B767" s="158"/>
      <c r="D767" s="153" t="s">
        <v>137</v>
      </c>
      <c r="E767" s="159" t="s">
        <v>1</v>
      </c>
      <c r="F767" s="160" t="s">
        <v>1141</v>
      </c>
      <c r="H767" s="161">
        <v>1903.356</v>
      </c>
      <c r="I767" s="162"/>
      <c r="L767" s="158"/>
      <c r="M767" s="163"/>
      <c r="N767" s="164"/>
      <c r="O767" s="164"/>
      <c r="P767" s="164"/>
      <c r="Q767" s="164"/>
      <c r="R767" s="164"/>
      <c r="S767" s="164"/>
      <c r="T767" s="165"/>
      <c r="AT767" s="159" t="s">
        <v>137</v>
      </c>
      <c r="AU767" s="159" t="s">
        <v>88</v>
      </c>
      <c r="AV767" s="12" t="s">
        <v>88</v>
      </c>
      <c r="AW767" s="12" t="s">
        <v>34</v>
      </c>
      <c r="AX767" s="12" t="s">
        <v>78</v>
      </c>
      <c r="AY767" s="159" t="s">
        <v>128</v>
      </c>
    </row>
    <row r="768" spans="2:51" s="12" customFormat="1" ht="12">
      <c r="B768" s="158"/>
      <c r="D768" s="153" t="s">
        <v>137</v>
      </c>
      <c r="E768" s="159" t="s">
        <v>1</v>
      </c>
      <c r="F768" s="160" t="s">
        <v>1142</v>
      </c>
      <c r="H768" s="161">
        <v>171.36</v>
      </c>
      <c r="I768" s="162"/>
      <c r="L768" s="158"/>
      <c r="M768" s="163"/>
      <c r="N768" s="164"/>
      <c r="O768" s="164"/>
      <c r="P768" s="164"/>
      <c r="Q768" s="164"/>
      <c r="R768" s="164"/>
      <c r="S768" s="164"/>
      <c r="T768" s="165"/>
      <c r="AT768" s="159" t="s">
        <v>137</v>
      </c>
      <c r="AU768" s="159" t="s">
        <v>88</v>
      </c>
      <c r="AV768" s="12" t="s">
        <v>88</v>
      </c>
      <c r="AW768" s="12" t="s">
        <v>34</v>
      </c>
      <c r="AX768" s="12" t="s">
        <v>78</v>
      </c>
      <c r="AY768" s="159" t="s">
        <v>128</v>
      </c>
    </row>
    <row r="769" spans="2:51" s="12" customFormat="1" ht="12">
      <c r="B769" s="158"/>
      <c r="D769" s="153" t="s">
        <v>137</v>
      </c>
      <c r="E769" s="159" t="s">
        <v>1</v>
      </c>
      <c r="F769" s="160" t="s">
        <v>1143</v>
      </c>
      <c r="H769" s="161">
        <v>40.32</v>
      </c>
      <c r="I769" s="162"/>
      <c r="L769" s="158"/>
      <c r="M769" s="163"/>
      <c r="N769" s="164"/>
      <c r="O769" s="164"/>
      <c r="P769" s="164"/>
      <c r="Q769" s="164"/>
      <c r="R769" s="164"/>
      <c r="S769" s="164"/>
      <c r="T769" s="165"/>
      <c r="AT769" s="159" t="s">
        <v>137</v>
      </c>
      <c r="AU769" s="159" t="s">
        <v>88</v>
      </c>
      <c r="AV769" s="12" t="s">
        <v>88</v>
      </c>
      <c r="AW769" s="12" t="s">
        <v>34</v>
      </c>
      <c r="AX769" s="12" t="s">
        <v>78</v>
      </c>
      <c r="AY769" s="159" t="s">
        <v>128</v>
      </c>
    </row>
    <row r="770" spans="2:51" s="12" customFormat="1" ht="12">
      <c r="B770" s="158"/>
      <c r="D770" s="153" t="s">
        <v>137</v>
      </c>
      <c r="E770" s="159" t="s">
        <v>1</v>
      </c>
      <c r="F770" s="160" t="s">
        <v>1144</v>
      </c>
      <c r="H770" s="161">
        <v>186.186</v>
      </c>
      <c r="I770" s="162"/>
      <c r="L770" s="158"/>
      <c r="M770" s="163"/>
      <c r="N770" s="164"/>
      <c r="O770" s="164"/>
      <c r="P770" s="164"/>
      <c r="Q770" s="164"/>
      <c r="R770" s="164"/>
      <c r="S770" s="164"/>
      <c r="T770" s="165"/>
      <c r="AT770" s="159" t="s">
        <v>137</v>
      </c>
      <c r="AU770" s="159" t="s">
        <v>88</v>
      </c>
      <c r="AV770" s="12" t="s">
        <v>88</v>
      </c>
      <c r="AW770" s="12" t="s">
        <v>34</v>
      </c>
      <c r="AX770" s="12" t="s">
        <v>78</v>
      </c>
      <c r="AY770" s="159" t="s">
        <v>128</v>
      </c>
    </row>
    <row r="771" spans="2:51" s="15" customFormat="1" ht="12">
      <c r="B771" s="183"/>
      <c r="D771" s="153" t="s">
        <v>137</v>
      </c>
      <c r="E771" s="184" t="s">
        <v>1</v>
      </c>
      <c r="F771" s="185" t="s">
        <v>235</v>
      </c>
      <c r="H771" s="186">
        <v>2453.668</v>
      </c>
      <c r="I771" s="187"/>
      <c r="L771" s="183"/>
      <c r="M771" s="188"/>
      <c r="N771" s="189"/>
      <c r="O771" s="189"/>
      <c r="P771" s="189"/>
      <c r="Q771" s="189"/>
      <c r="R771" s="189"/>
      <c r="S771" s="189"/>
      <c r="T771" s="190"/>
      <c r="AT771" s="184" t="s">
        <v>137</v>
      </c>
      <c r="AU771" s="184" t="s">
        <v>88</v>
      </c>
      <c r="AV771" s="15" t="s">
        <v>127</v>
      </c>
      <c r="AW771" s="15" t="s">
        <v>34</v>
      </c>
      <c r="AX771" s="15" t="s">
        <v>86</v>
      </c>
      <c r="AY771" s="184" t="s">
        <v>128</v>
      </c>
    </row>
    <row r="772" spans="1:65" s="2" customFormat="1" ht="16.5" customHeight="1">
      <c r="A772" s="34"/>
      <c r="B772" s="139"/>
      <c r="C772" s="140" t="s">
        <v>1145</v>
      </c>
      <c r="D772" s="140" t="s">
        <v>129</v>
      </c>
      <c r="E772" s="141" t="s">
        <v>1146</v>
      </c>
      <c r="F772" s="142" t="s">
        <v>1147</v>
      </c>
      <c r="G772" s="143" t="s">
        <v>481</v>
      </c>
      <c r="H772" s="144">
        <v>195.717</v>
      </c>
      <c r="I772" s="145"/>
      <c r="J772" s="146">
        <f>ROUND(I772*H772,2)</f>
        <v>0</v>
      </c>
      <c r="K772" s="142" t="s">
        <v>133</v>
      </c>
      <c r="L772" s="35"/>
      <c r="M772" s="147" t="s">
        <v>1</v>
      </c>
      <c r="N772" s="148" t="s">
        <v>43</v>
      </c>
      <c r="O772" s="60"/>
      <c r="P772" s="149">
        <f>O772*H772</f>
        <v>0</v>
      </c>
      <c r="Q772" s="149">
        <v>0</v>
      </c>
      <c r="R772" s="149">
        <f>Q772*H772</f>
        <v>0</v>
      </c>
      <c r="S772" s="149">
        <v>0</v>
      </c>
      <c r="T772" s="150">
        <f>S772*H772</f>
        <v>0</v>
      </c>
      <c r="U772" s="34"/>
      <c r="V772" s="34"/>
      <c r="W772" s="34"/>
      <c r="X772" s="34"/>
      <c r="Y772" s="34"/>
      <c r="Z772" s="34"/>
      <c r="AA772" s="34"/>
      <c r="AB772" s="34"/>
      <c r="AC772" s="34"/>
      <c r="AD772" s="34"/>
      <c r="AE772" s="34"/>
      <c r="AR772" s="151" t="s">
        <v>127</v>
      </c>
      <c r="AT772" s="151" t="s">
        <v>129</v>
      </c>
      <c r="AU772" s="151" t="s">
        <v>88</v>
      </c>
      <c r="AY772" s="19" t="s">
        <v>128</v>
      </c>
      <c r="BE772" s="152">
        <f>IF(N772="základní",J772,0)</f>
        <v>0</v>
      </c>
      <c r="BF772" s="152">
        <f>IF(N772="snížená",J772,0)</f>
        <v>0</v>
      </c>
      <c r="BG772" s="152">
        <f>IF(N772="zákl. přenesená",J772,0)</f>
        <v>0</v>
      </c>
      <c r="BH772" s="152">
        <f>IF(N772="sníž. přenesená",J772,0)</f>
        <v>0</v>
      </c>
      <c r="BI772" s="152">
        <f>IF(N772="nulová",J772,0)</f>
        <v>0</v>
      </c>
      <c r="BJ772" s="19" t="s">
        <v>86</v>
      </c>
      <c r="BK772" s="152">
        <f>ROUND(I772*H772,2)</f>
        <v>0</v>
      </c>
      <c r="BL772" s="19" t="s">
        <v>127</v>
      </c>
      <c r="BM772" s="151" t="s">
        <v>1148</v>
      </c>
    </row>
    <row r="773" spans="1:47" s="2" customFormat="1" ht="12">
      <c r="A773" s="34"/>
      <c r="B773" s="35"/>
      <c r="C773" s="34"/>
      <c r="D773" s="153" t="s">
        <v>136</v>
      </c>
      <c r="E773" s="34"/>
      <c r="F773" s="154" t="s">
        <v>1149</v>
      </c>
      <c r="G773" s="34"/>
      <c r="H773" s="34"/>
      <c r="I773" s="155"/>
      <c r="J773" s="34"/>
      <c r="K773" s="34"/>
      <c r="L773" s="35"/>
      <c r="M773" s="156"/>
      <c r="N773" s="157"/>
      <c r="O773" s="60"/>
      <c r="P773" s="60"/>
      <c r="Q773" s="60"/>
      <c r="R773" s="60"/>
      <c r="S773" s="60"/>
      <c r="T773" s="61"/>
      <c r="U773" s="34"/>
      <c r="V773" s="34"/>
      <c r="W773" s="34"/>
      <c r="X773" s="34"/>
      <c r="Y773" s="34"/>
      <c r="Z773" s="34"/>
      <c r="AA773" s="34"/>
      <c r="AB773" s="34"/>
      <c r="AC773" s="34"/>
      <c r="AD773" s="34"/>
      <c r="AE773" s="34"/>
      <c r="AT773" s="19" t="s">
        <v>136</v>
      </c>
      <c r="AU773" s="19" t="s">
        <v>88</v>
      </c>
    </row>
    <row r="774" spans="1:47" s="2" customFormat="1" ht="36">
      <c r="A774" s="34"/>
      <c r="B774" s="35"/>
      <c r="C774" s="34"/>
      <c r="D774" s="153" t="s">
        <v>231</v>
      </c>
      <c r="E774" s="34"/>
      <c r="F774" s="182" t="s">
        <v>1150</v>
      </c>
      <c r="G774" s="34"/>
      <c r="H774" s="34"/>
      <c r="I774" s="155"/>
      <c r="J774" s="34"/>
      <c r="K774" s="34"/>
      <c r="L774" s="35"/>
      <c r="M774" s="156"/>
      <c r="N774" s="157"/>
      <c r="O774" s="60"/>
      <c r="P774" s="60"/>
      <c r="Q774" s="60"/>
      <c r="R774" s="60"/>
      <c r="S774" s="60"/>
      <c r="T774" s="61"/>
      <c r="U774" s="34"/>
      <c r="V774" s="34"/>
      <c r="W774" s="34"/>
      <c r="X774" s="34"/>
      <c r="Y774" s="34"/>
      <c r="Z774" s="34"/>
      <c r="AA774" s="34"/>
      <c r="AB774" s="34"/>
      <c r="AC774" s="34"/>
      <c r="AD774" s="34"/>
      <c r="AE774" s="34"/>
      <c r="AT774" s="19" t="s">
        <v>231</v>
      </c>
      <c r="AU774" s="19" t="s">
        <v>88</v>
      </c>
    </row>
    <row r="775" spans="2:51" s="13" customFormat="1" ht="12">
      <c r="B775" s="166"/>
      <c r="D775" s="153" t="s">
        <v>137</v>
      </c>
      <c r="E775" s="167" t="s">
        <v>1</v>
      </c>
      <c r="F775" s="168" t="s">
        <v>1151</v>
      </c>
      <c r="H775" s="167" t="s">
        <v>1</v>
      </c>
      <c r="I775" s="169"/>
      <c r="L775" s="166"/>
      <c r="M775" s="170"/>
      <c r="N775" s="171"/>
      <c r="O775" s="171"/>
      <c r="P775" s="171"/>
      <c r="Q775" s="171"/>
      <c r="R775" s="171"/>
      <c r="S775" s="171"/>
      <c r="T775" s="172"/>
      <c r="AT775" s="167" t="s">
        <v>137</v>
      </c>
      <c r="AU775" s="167" t="s">
        <v>88</v>
      </c>
      <c r="AV775" s="13" t="s">
        <v>86</v>
      </c>
      <c r="AW775" s="13" t="s">
        <v>34</v>
      </c>
      <c r="AX775" s="13" t="s">
        <v>78</v>
      </c>
      <c r="AY775" s="167" t="s">
        <v>128</v>
      </c>
    </row>
    <row r="776" spans="2:51" s="12" customFormat="1" ht="12">
      <c r="B776" s="158"/>
      <c r="D776" s="153" t="s">
        <v>137</v>
      </c>
      <c r="E776" s="159" t="s">
        <v>1</v>
      </c>
      <c r="F776" s="160" t="s">
        <v>1152</v>
      </c>
      <c r="H776" s="161">
        <v>5.365</v>
      </c>
      <c r="I776" s="162"/>
      <c r="L776" s="158"/>
      <c r="M776" s="163"/>
      <c r="N776" s="164"/>
      <c r="O776" s="164"/>
      <c r="P776" s="164"/>
      <c r="Q776" s="164"/>
      <c r="R776" s="164"/>
      <c r="S776" s="164"/>
      <c r="T776" s="165"/>
      <c r="AT776" s="159" t="s">
        <v>137</v>
      </c>
      <c r="AU776" s="159" t="s">
        <v>88</v>
      </c>
      <c r="AV776" s="12" t="s">
        <v>88</v>
      </c>
      <c r="AW776" s="12" t="s">
        <v>34</v>
      </c>
      <c r="AX776" s="12" t="s">
        <v>78</v>
      </c>
      <c r="AY776" s="159" t="s">
        <v>128</v>
      </c>
    </row>
    <row r="777" spans="2:51" s="12" customFormat="1" ht="12">
      <c r="B777" s="158"/>
      <c r="D777" s="153" t="s">
        <v>137</v>
      </c>
      <c r="E777" s="159" t="s">
        <v>1</v>
      </c>
      <c r="F777" s="160" t="s">
        <v>1153</v>
      </c>
      <c r="H777" s="161">
        <v>2.87</v>
      </c>
      <c r="I777" s="162"/>
      <c r="L777" s="158"/>
      <c r="M777" s="163"/>
      <c r="N777" s="164"/>
      <c r="O777" s="164"/>
      <c r="P777" s="164"/>
      <c r="Q777" s="164"/>
      <c r="R777" s="164"/>
      <c r="S777" s="164"/>
      <c r="T777" s="165"/>
      <c r="AT777" s="159" t="s">
        <v>137</v>
      </c>
      <c r="AU777" s="159" t="s">
        <v>88</v>
      </c>
      <c r="AV777" s="12" t="s">
        <v>88</v>
      </c>
      <c r="AW777" s="12" t="s">
        <v>34</v>
      </c>
      <c r="AX777" s="12" t="s">
        <v>78</v>
      </c>
      <c r="AY777" s="159" t="s">
        <v>128</v>
      </c>
    </row>
    <row r="778" spans="2:51" s="12" customFormat="1" ht="12">
      <c r="B778" s="158"/>
      <c r="D778" s="153" t="s">
        <v>137</v>
      </c>
      <c r="E778" s="159" t="s">
        <v>1</v>
      </c>
      <c r="F778" s="160" t="s">
        <v>1154</v>
      </c>
      <c r="H778" s="161">
        <v>0.5</v>
      </c>
      <c r="I778" s="162"/>
      <c r="L778" s="158"/>
      <c r="M778" s="163"/>
      <c r="N778" s="164"/>
      <c r="O778" s="164"/>
      <c r="P778" s="164"/>
      <c r="Q778" s="164"/>
      <c r="R778" s="164"/>
      <c r="S778" s="164"/>
      <c r="T778" s="165"/>
      <c r="AT778" s="159" t="s">
        <v>137</v>
      </c>
      <c r="AU778" s="159" t="s">
        <v>88</v>
      </c>
      <c r="AV778" s="12" t="s">
        <v>88</v>
      </c>
      <c r="AW778" s="12" t="s">
        <v>34</v>
      </c>
      <c r="AX778" s="12" t="s">
        <v>78</v>
      </c>
      <c r="AY778" s="159" t="s">
        <v>128</v>
      </c>
    </row>
    <row r="779" spans="2:51" s="12" customFormat="1" ht="12">
      <c r="B779" s="158"/>
      <c r="D779" s="153" t="s">
        <v>137</v>
      </c>
      <c r="E779" s="159" t="s">
        <v>1</v>
      </c>
      <c r="F779" s="160" t="s">
        <v>1155</v>
      </c>
      <c r="H779" s="161">
        <v>0.016</v>
      </c>
      <c r="I779" s="162"/>
      <c r="L779" s="158"/>
      <c r="M779" s="163"/>
      <c r="N779" s="164"/>
      <c r="O779" s="164"/>
      <c r="P779" s="164"/>
      <c r="Q779" s="164"/>
      <c r="R779" s="164"/>
      <c r="S779" s="164"/>
      <c r="T779" s="165"/>
      <c r="AT779" s="159" t="s">
        <v>137</v>
      </c>
      <c r="AU779" s="159" t="s">
        <v>88</v>
      </c>
      <c r="AV779" s="12" t="s">
        <v>88</v>
      </c>
      <c r="AW779" s="12" t="s">
        <v>34</v>
      </c>
      <c r="AX779" s="12" t="s">
        <v>78</v>
      </c>
      <c r="AY779" s="159" t="s">
        <v>128</v>
      </c>
    </row>
    <row r="780" spans="2:51" s="12" customFormat="1" ht="12">
      <c r="B780" s="158"/>
      <c r="D780" s="153" t="s">
        <v>137</v>
      </c>
      <c r="E780" s="159" t="s">
        <v>1</v>
      </c>
      <c r="F780" s="160" t="s">
        <v>1156</v>
      </c>
      <c r="H780" s="161">
        <v>0.164</v>
      </c>
      <c r="I780" s="162"/>
      <c r="L780" s="158"/>
      <c r="M780" s="163"/>
      <c r="N780" s="164"/>
      <c r="O780" s="164"/>
      <c r="P780" s="164"/>
      <c r="Q780" s="164"/>
      <c r="R780" s="164"/>
      <c r="S780" s="164"/>
      <c r="T780" s="165"/>
      <c r="AT780" s="159" t="s">
        <v>137</v>
      </c>
      <c r="AU780" s="159" t="s">
        <v>88</v>
      </c>
      <c r="AV780" s="12" t="s">
        <v>88</v>
      </c>
      <c r="AW780" s="12" t="s">
        <v>34</v>
      </c>
      <c r="AX780" s="12" t="s">
        <v>78</v>
      </c>
      <c r="AY780" s="159" t="s">
        <v>128</v>
      </c>
    </row>
    <row r="781" spans="2:51" s="12" customFormat="1" ht="12">
      <c r="B781" s="158"/>
      <c r="D781" s="153" t="s">
        <v>137</v>
      </c>
      <c r="E781" s="159" t="s">
        <v>1</v>
      </c>
      <c r="F781" s="160" t="s">
        <v>1157</v>
      </c>
      <c r="H781" s="161">
        <v>11.55</v>
      </c>
      <c r="I781" s="162"/>
      <c r="L781" s="158"/>
      <c r="M781" s="163"/>
      <c r="N781" s="164"/>
      <c r="O781" s="164"/>
      <c r="P781" s="164"/>
      <c r="Q781" s="164"/>
      <c r="R781" s="164"/>
      <c r="S781" s="164"/>
      <c r="T781" s="165"/>
      <c r="AT781" s="159" t="s">
        <v>137</v>
      </c>
      <c r="AU781" s="159" t="s">
        <v>88</v>
      </c>
      <c r="AV781" s="12" t="s">
        <v>88</v>
      </c>
      <c r="AW781" s="12" t="s">
        <v>34</v>
      </c>
      <c r="AX781" s="12" t="s">
        <v>78</v>
      </c>
      <c r="AY781" s="159" t="s">
        <v>128</v>
      </c>
    </row>
    <row r="782" spans="2:51" s="13" customFormat="1" ht="12">
      <c r="B782" s="166"/>
      <c r="D782" s="153" t="s">
        <v>137</v>
      </c>
      <c r="E782" s="167" t="s">
        <v>1</v>
      </c>
      <c r="F782" s="168" t="s">
        <v>452</v>
      </c>
      <c r="H782" s="167" t="s">
        <v>1</v>
      </c>
      <c r="I782" s="169"/>
      <c r="L782" s="166"/>
      <c r="M782" s="170"/>
      <c r="N782" s="171"/>
      <c r="O782" s="171"/>
      <c r="P782" s="171"/>
      <c r="Q782" s="171"/>
      <c r="R782" s="171"/>
      <c r="S782" s="171"/>
      <c r="T782" s="172"/>
      <c r="AT782" s="167" t="s">
        <v>137</v>
      </c>
      <c r="AU782" s="167" t="s">
        <v>88</v>
      </c>
      <c r="AV782" s="13" t="s">
        <v>86</v>
      </c>
      <c r="AW782" s="13" t="s">
        <v>34</v>
      </c>
      <c r="AX782" s="13" t="s">
        <v>78</v>
      </c>
      <c r="AY782" s="167" t="s">
        <v>128</v>
      </c>
    </row>
    <row r="783" spans="2:51" s="12" customFormat="1" ht="12">
      <c r="B783" s="158"/>
      <c r="D783" s="153" t="s">
        <v>137</v>
      </c>
      <c r="E783" s="159" t="s">
        <v>1</v>
      </c>
      <c r="F783" s="160" t="s">
        <v>1158</v>
      </c>
      <c r="H783" s="161">
        <v>4.524</v>
      </c>
      <c r="I783" s="162"/>
      <c r="L783" s="158"/>
      <c r="M783" s="163"/>
      <c r="N783" s="164"/>
      <c r="O783" s="164"/>
      <c r="P783" s="164"/>
      <c r="Q783" s="164"/>
      <c r="R783" s="164"/>
      <c r="S783" s="164"/>
      <c r="T783" s="165"/>
      <c r="AT783" s="159" t="s">
        <v>137</v>
      </c>
      <c r="AU783" s="159" t="s">
        <v>88</v>
      </c>
      <c r="AV783" s="12" t="s">
        <v>88</v>
      </c>
      <c r="AW783" s="12" t="s">
        <v>34</v>
      </c>
      <c r="AX783" s="12" t="s">
        <v>78</v>
      </c>
      <c r="AY783" s="159" t="s">
        <v>128</v>
      </c>
    </row>
    <row r="784" spans="2:51" s="12" customFormat="1" ht="12">
      <c r="B784" s="158"/>
      <c r="D784" s="153" t="s">
        <v>137</v>
      </c>
      <c r="E784" s="159" t="s">
        <v>1</v>
      </c>
      <c r="F784" s="160" t="s">
        <v>1159</v>
      </c>
      <c r="H784" s="161">
        <v>109.593</v>
      </c>
      <c r="I784" s="162"/>
      <c r="L784" s="158"/>
      <c r="M784" s="163"/>
      <c r="N784" s="164"/>
      <c r="O784" s="164"/>
      <c r="P784" s="164"/>
      <c r="Q784" s="164"/>
      <c r="R784" s="164"/>
      <c r="S784" s="164"/>
      <c r="T784" s="165"/>
      <c r="AT784" s="159" t="s">
        <v>137</v>
      </c>
      <c r="AU784" s="159" t="s">
        <v>88</v>
      </c>
      <c r="AV784" s="12" t="s">
        <v>88</v>
      </c>
      <c r="AW784" s="12" t="s">
        <v>34</v>
      </c>
      <c r="AX784" s="12" t="s">
        <v>78</v>
      </c>
      <c r="AY784" s="159" t="s">
        <v>128</v>
      </c>
    </row>
    <row r="785" spans="2:51" s="12" customFormat="1" ht="12">
      <c r="B785" s="158"/>
      <c r="D785" s="153" t="s">
        <v>137</v>
      </c>
      <c r="E785" s="159" t="s">
        <v>1</v>
      </c>
      <c r="F785" s="160" t="s">
        <v>1160</v>
      </c>
      <c r="H785" s="161">
        <v>59.819</v>
      </c>
      <c r="I785" s="162"/>
      <c r="L785" s="158"/>
      <c r="M785" s="163"/>
      <c r="N785" s="164"/>
      <c r="O785" s="164"/>
      <c r="P785" s="164"/>
      <c r="Q785" s="164"/>
      <c r="R785" s="164"/>
      <c r="S785" s="164"/>
      <c r="T785" s="165"/>
      <c r="AT785" s="159" t="s">
        <v>137</v>
      </c>
      <c r="AU785" s="159" t="s">
        <v>88</v>
      </c>
      <c r="AV785" s="12" t="s">
        <v>88</v>
      </c>
      <c r="AW785" s="12" t="s">
        <v>34</v>
      </c>
      <c r="AX785" s="12" t="s">
        <v>78</v>
      </c>
      <c r="AY785" s="159" t="s">
        <v>128</v>
      </c>
    </row>
    <row r="786" spans="2:51" s="12" customFormat="1" ht="12">
      <c r="B786" s="158"/>
      <c r="D786" s="153" t="s">
        <v>137</v>
      </c>
      <c r="E786" s="159" t="s">
        <v>1</v>
      </c>
      <c r="F786" s="160" t="s">
        <v>1161</v>
      </c>
      <c r="H786" s="161">
        <v>0.616</v>
      </c>
      <c r="I786" s="162"/>
      <c r="L786" s="158"/>
      <c r="M786" s="163"/>
      <c r="N786" s="164"/>
      <c r="O786" s="164"/>
      <c r="P786" s="164"/>
      <c r="Q786" s="164"/>
      <c r="R786" s="164"/>
      <c r="S786" s="164"/>
      <c r="T786" s="165"/>
      <c r="AT786" s="159" t="s">
        <v>137</v>
      </c>
      <c r="AU786" s="159" t="s">
        <v>88</v>
      </c>
      <c r="AV786" s="12" t="s">
        <v>88</v>
      </c>
      <c r="AW786" s="12" t="s">
        <v>34</v>
      </c>
      <c r="AX786" s="12" t="s">
        <v>78</v>
      </c>
      <c r="AY786" s="159" t="s">
        <v>128</v>
      </c>
    </row>
    <row r="787" spans="2:51" s="12" customFormat="1" ht="12">
      <c r="B787" s="158"/>
      <c r="D787" s="153" t="s">
        <v>137</v>
      </c>
      <c r="E787" s="159" t="s">
        <v>1</v>
      </c>
      <c r="F787" s="160" t="s">
        <v>1162</v>
      </c>
      <c r="H787" s="161">
        <v>0.7</v>
      </c>
      <c r="I787" s="162"/>
      <c r="L787" s="158"/>
      <c r="M787" s="163"/>
      <c r="N787" s="164"/>
      <c r="O787" s="164"/>
      <c r="P787" s="164"/>
      <c r="Q787" s="164"/>
      <c r="R787" s="164"/>
      <c r="S787" s="164"/>
      <c r="T787" s="165"/>
      <c r="AT787" s="159" t="s">
        <v>137</v>
      </c>
      <c r="AU787" s="159" t="s">
        <v>88</v>
      </c>
      <c r="AV787" s="12" t="s">
        <v>88</v>
      </c>
      <c r="AW787" s="12" t="s">
        <v>34</v>
      </c>
      <c r="AX787" s="12" t="s">
        <v>78</v>
      </c>
      <c r="AY787" s="159" t="s">
        <v>128</v>
      </c>
    </row>
    <row r="788" spans="2:51" s="15" customFormat="1" ht="12">
      <c r="B788" s="183"/>
      <c r="D788" s="153" t="s">
        <v>137</v>
      </c>
      <c r="E788" s="184" t="s">
        <v>1</v>
      </c>
      <c r="F788" s="185" t="s">
        <v>235</v>
      </c>
      <c r="H788" s="186">
        <v>195.717</v>
      </c>
      <c r="I788" s="187"/>
      <c r="L788" s="183"/>
      <c r="M788" s="188"/>
      <c r="N788" s="189"/>
      <c r="O788" s="189"/>
      <c r="P788" s="189"/>
      <c r="Q788" s="189"/>
      <c r="R788" s="189"/>
      <c r="S788" s="189"/>
      <c r="T788" s="190"/>
      <c r="AT788" s="184" t="s">
        <v>137</v>
      </c>
      <c r="AU788" s="184" t="s">
        <v>88</v>
      </c>
      <c r="AV788" s="15" t="s">
        <v>127</v>
      </c>
      <c r="AW788" s="15" t="s">
        <v>34</v>
      </c>
      <c r="AX788" s="15" t="s">
        <v>86</v>
      </c>
      <c r="AY788" s="184" t="s">
        <v>128</v>
      </c>
    </row>
    <row r="789" spans="1:65" s="2" customFormat="1" ht="16.5" customHeight="1">
      <c r="A789" s="34"/>
      <c r="B789" s="139"/>
      <c r="C789" s="140" t="s">
        <v>1163</v>
      </c>
      <c r="D789" s="140" t="s">
        <v>129</v>
      </c>
      <c r="E789" s="141" t="s">
        <v>1164</v>
      </c>
      <c r="F789" s="142" t="s">
        <v>1165</v>
      </c>
      <c r="G789" s="143" t="s">
        <v>481</v>
      </c>
      <c r="H789" s="144">
        <v>2453.528</v>
      </c>
      <c r="I789" s="145"/>
      <c r="J789" s="146">
        <f>ROUND(I789*H789,2)</f>
        <v>0</v>
      </c>
      <c r="K789" s="142" t="s">
        <v>133</v>
      </c>
      <c r="L789" s="35"/>
      <c r="M789" s="147" t="s">
        <v>1</v>
      </c>
      <c r="N789" s="148" t="s">
        <v>43</v>
      </c>
      <c r="O789" s="60"/>
      <c r="P789" s="149">
        <f>O789*H789</f>
        <v>0</v>
      </c>
      <c r="Q789" s="149">
        <v>0</v>
      </c>
      <c r="R789" s="149">
        <f>Q789*H789</f>
        <v>0</v>
      </c>
      <c r="S789" s="149">
        <v>0</v>
      </c>
      <c r="T789" s="150">
        <f>S789*H789</f>
        <v>0</v>
      </c>
      <c r="U789" s="34"/>
      <c r="V789" s="34"/>
      <c r="W789" s="34"/>
      <c r="X789" s="34"/>
      <c r="Y789" s="34"/>
      <c r="Z789" s="34"/>
      <c r="AA789" s="34"/>
      <c r="AB789" s="34"/>
      <c r="AC789" s="34"/>
      <c r="AD789" s="34"/>
      <c r="AE789" s="34"/>
      <c r="AR789" s="151" t="s">
        <v>127</v>
      </c>
      <c r="AT789" s="151" t="s">
        <v>129</v>
      </c>
      <c r="AU789" s="151" t="s">
        <v>88</v>
      </c>
      <c r="AY789" s="19" t="s">
        <v>128</v>
      </c>
      <c r="BE789" s="152">
        <f>IF(N789="základní",J789,0)</f>
        <v>0</v>
      </c>
      <c r="BF789" s="152">
        <f>IF(N789="snížená",J789,0)</f>
        <v>0</v>
      </c>
      <c r="BG789" s="152">
        <f>IF(N789="zákl. přenesená",J789,0)</f>
        <v>0</v>
      </c>
      <c r="BH789" s="152">
        <f>IF(N789="sníž. přenesená",J789,0)</f>
        <v>0</v>
      </c>
      <c r="BI789" s="152">
        <f>IF(N789="nulová",J789,0)</f>
        <v>0</v>
      </c>
      <c r="BJ789" s="19" t="s">
        <v>86</v>
      </c>
      <c r="BK789" s="152">
        <f>ROUND(I789*H789,2)</f>
        <v>0</v>
      </c>
      <c r="BL789" s="19" t="s">
        <v>127</v>
      </c>
      <c r="BM789" s="151" t="s">
        <v>1166</v>
      </c>
    </row>
    <row r="790" spans="1:47" s="2" customFormat="1" ht="18">
      <c r="A790" s="34"/>
      <c r="B790" s="35"/>
      <c r="C790" s="34"/>
      <c r="D790" s="153" t="s">
        <v>136</v>
      </c>
      <c r="E790" s="34"/>
      <c r="F790" s="154" t="s">
        <v>1167</v>
      </c>
      <c r="G790" s="34"/>
      <c r="H790" s="34"/>
      <c r="I790" s="155"/>
      <c r="J790" s="34"/>
      <c r="K790" s="34"/>
      <c r="L790" s="35"/>
      <c r="M790" s="156"/>
      <c r="N790" s="157"/>
      <c r="O790" s="60"/>
      <c r="P790" s="60"/>
      <c r="Q790" s="60"/>
      <c r="R790" s="60"/>
      <c r="S790" s="60"/>
      <c r="T790" s="61"/>
      <c r="U790" s="34"/>
      <c r="V790" s="34"/>
      <c r="W790" s="34"/>
      <c r="X790" s="34"/>
      <c r="Y790" s="34"/>
      <c r="Z790" s="34"/>
      <c r="AA790" s="34"/>
      <c r="AB790" s="34"/>
      <c r="AC790" s="34"/>
      <c r="AD790" s="34"/>
      <c r="AE790" s="34"/>
      <c r="AT790" s="19" t="s">
        <v>136</v>
      </c>
      <c r="AU790" s="19" t="s">
        <v>88</v>
      </c>
    </row>
    <row r="791" spans="1:47" s="2" customFormat="1" ht="36">
      <c r="A791" s="34"/>
      <c r="B791" s="35"/>
      <c r="C791" s="34"/>
      <c r="D791" s="153" t="s">
        <v>231</v>
      </c>
      <c r="E791" s="34"/>
      <c r="F791" s="182" t="s">
        <v>1150</v>
      </c>
      <c r="G791" s="34"/>
      <c r="H791" s="34"/>
      <c r="I791" s="155"/>
      <c r="J791" s="34"/>
      <c r="K791" s="34"/>
      <c r="L791" s="35"/>
      <c r="M791" s="156"/>
      <c r="N791" s="157"/>
      <c r="O791" s="60"/>
      <c r="P791" s="60"/>
      <c r="Q791" s="60"/>
      <c r="R791" s="60"/>
      <c r="S791" s="60"/>
      <c r="T791" s="61"/>
      <c r="U791" s="34"/>
      <c r="V791" s="34"/>
      <c r="W791" s="34"/>
      <c r="X791" s="34"/>
      <c r="Y791" s="34"/>
      <c r="Z791" s="34"/>
      <c r="AA791" s="34"/>
      <c r="AB791" s="34"/>
      <c r="AC791" s="34"/>
      <c r="AD791" s="34"/>
      <c r="AE791" s="34"/>
      <c r="AT791" s="19" t="s">
        <v>231</v>
      </c>
      <c r="AU791" s="19" t="s">
        <v>88</v>
      </c>
    </row>
    <row r="792" spans="2:51" s="13" customFormat="1" ht="12">
      <c r="B792" s="166"/>
      <c r="D792" s="153" t="s">
        <v>137</v>
      </c>
      <c r="E792" s="167" t="s">
        <v>1</v>
      </c>
      <c r="F792" s="168" t="s">
        <v>452</v>
      </c>
      <c r="H792" s="167" t="s">
        <v>1</v>
      </c>
      <c r="I792" s="169"/>
      <c r="L792" s="166"/>
      <c r="M792" s="170"/>
      <c r="N792" s="171"/>
      <c r="O792" s="171"/>
      <c r="P792" s="171"/>
      <c r="Q792" s="171"/>
      <c r="R792" s="171"/>
      <c r="S792" s="171"/>
      <c r="T792" s="172"/>
      <c r="AT792" s="167" t="s">
        <v>137</v>
      </c>
      <c r="AU792" s="167" t="s">
        <v>88</v>
      </c>
      <c r="AV792" s="13" t="s">
        <v>86</v>
      </c>
      <c r="AW792" s="13" t="s">
        <v>34</v>
      </c>
      <c r="AX792" s="13" t="s">
        <v>78</v>
      </c>
      <c r="AY792" s="167" t="s">
        <v>128</v>
      </c>
    </row>
    <row r="793" spans="2:51" s="12" customFormat="1" ht="12">
      <c r="B793" s="158"/>
      <c r="D793" s="153" t="s">
        <v>137</v>
      </c>
      <c r="E793" s="159" t="s">
        <v>1</v>
      </c>
      <c r="F793" s="160" t="s">
        <v>1168</v>
      </c>
      <c r="H793" s="161">
        <v>63.336</v>
      </c>
      <c r="I793" s="162"/>
      <c r="L793" s="158"/>
      <c r="M793" s="163"/>
      <c r="N793" s="164"/>
      <c r="O793" s="164"/>
      <c r="P793" s="164"/>
      <c r="Q793" s="164"/>
      <c r="R793" s="164"/>
      <c r="S793" s="164"/>
      <c r="T793" s="165"/>
      <c r="AT793" s="159" t="s">
        <v>137</v>
      </c>
      <c r="AU793" s="159" t="s">
        <v>88</v>
      </c>
      <c r="AV793" s="12" t="s">
        <v>88</v>
      </c>
      <c r="AW793" s="12" t="s">
        <v>34</v>
      </c>
      <c r="AX793" s="12" t="s">
        <v>78</v>
      </c>
      <c r="AY793" s="159" t="s">
        <v>128</v>
      </c>
    </row>
    <row r="794" spans="2:51" s="12" customFormat="1" ht="12">
      <c r="B794" s="158"/>
      <c r="D794" s="153" t="s">
        <v>137</v>
      </c>
      <c r="E794" s="159" t="s">
        <v>1</v>
      </c>
      <c r="F794" s="160" t="s">
        <v>1169</v>
      </c>
      <c r="H794" s="161">
        <v>1534.302</v>
      </c>
      <c r="I794" s="162"/>
      <c r="L794" s="158"/>
      <c r="M794" s="163"/>
      <c r="N794" s="164"/>
      <c r="O794" s="164"/>
      <c r="P794" s="164"/>
      <c r="Q794" s="164"/>
      <c r="R794" s="164"/>
      <c r="S794" s="164"/>
      <c r="T794" s="165"/>
      <c r="AT794" s="159" t="s">
        <v>137</v>
      </c>
      <c r="AU794" s="159" t="s">
        <v>88</v>
      </c>
      <c r="AV794" s="12" t="s">
        <v>88</v>
      </c>
      <c r="AW794" s="12" t="s">
        <v>34</v>
      </c>
      <c r="AX794" s="12" t="s">
        <v>78</v>
      </c>
      <c r="AY794" s="159" t="s">
        <v>128</v>
      </c>
    </row>
    <row r="795" spans="2:51" s="12" customFormat="1" ht="12">
      <c r="B795" s="158"/>
      <c r="D795" s="153" t="s">
        <v>137</v>
      </c>
      <c r="E795" s="159" t="s">
        <v>1</v>
      </c>
      <c r="F795" s="160" t="s">
        <v>1170</v>
      </c>
      <c r="H795" s="161">
        <v>837.466</v>
      </c>
      <c r="I795" s="162"/>
      <c r="L795" s="158"/>
      <c r="M795" s="163"/>
      <c r="N795" s="164"/>
      <c r="O795" s="164"/>
      <c r="P795" s="164"/>
      <c r="Q795" s="164"/>
      <c r="R795" s="164"/>
      <c r="S795" s="164"/>
      <c r="T795" s="165"/>
      <c r="AT795" s="159" t="s">
        <v>137</v>
      </c>
      <c r="AU795" s="159" t="s">
        <v>88</v>
      </c>
      <c r="AV795" s="12" t="s">
        <v>88</v>
      </c>
      <c r="AW795" s="12" t="s">
        <v>34</v>
      </c>
      <c r="AX795" s="12" t="s">
        <v>78</v>
      </c>
      <c r="AY795" s="159" t="s">
        <v>128</v>
      </c>
    </row>
    <row r="796" spans="2:51" s="12" customFormat="1" ht="12">
      <c r="B796" s="158"/>
      <c r="D796" s="153" t="s">
        <v>137</v>
      </c>
      <c r="E796" s="159" t="s">
        <v>1</v>
      </c>
      <c r="F796" s="160" t="s">
        <v>1171</v>
      </c>
      <c r="H796" s="161">
        <v>8.624</v>
      </c>
      <c r="I796" s="162"/>
      <c r="L796" s="158"/>
      <c r="M796" s="163"/>
      <c r="N796" s="164"/>
      <c r="O796" s="164"/>
      <c r="P796" s="164"/>
      <c r="Q796" s="164"/>
      <c r="R796" s="164"/>
      <c r="S796" s="164"/>
      <c r="T796" s="165"/>
      <c r="AT796" s="159" t="s">
        <v>137</v>
      </c>
      <c r="AU796" s="159" t="s">
        <v>88</v>
      </c>
      <c r="AV796" s="12" t="s">
        <v>88</v>
      </c>
      <c r="AW796" s="12" t="s">
        <v>34</v>
      </c>
      <c r="AX796" s="12" t="s">
        <v>78</v>
      </c>
      <c r="AY796" s="159" t="s">
        <v>128</v>
      </c>
    </row>
    <row r="797" spans="2:51" s="12" customFormat="1" ht="12">
      <c r="B797" s="158"/>
      <c r="D797" s="153" t="s">
        <v>137</v>
      </c>
      <c r="E797" s="159" t="s">
        <v>1</v>
      </c>
      <c r="F797" s="160" t="s">
        <v>1172</v>
      </c>
      <c r="H797" s="161">
        <v>9.8</v>
      </c>
      <c r="I797" s="162"/>
      <c r="L797" s="158"/>
      <c r="M797" s="163"/>
      <c r="N797" s="164"/>
      <c r="O797" s="164"/>
      <c r="P797" s="164"/>
      <c r="Q797" s="164"/>
      <c r="R797" s="164"/>
      <c r="S797" s="164"/>
      <c r="T797" s="165"/>
      <c r="AT797" s="159" t="s">
        <v>137</v>
      </c>
      <c r="AU797" s="159" t="s">
        <v>88</v>
      </c>
      <c r="AV797" s="12" t="s">
        <v>88</v>
      </c>
      <c r="AW797" s="12" t="s">
        <v>34</v>
      </c>
      <c r="AX797" s="12" t="s">
        <v>78</v>
      </c>
      <c r="AY797" s="159" t="s">
        <v>128</v>
      </c>
    </row>
    <row r="798" spans="2:51" s="15" customFormat="1" ht="12">
      <c r="B798" s="183"/>
      <c r="D798" s="153" t="s">
        <v>137</v>
      </c>
      <c r="E798" s="184" t="s">
        <v>1</v>
      </c>
      <c r="F798" s="185" t="s">
        <v>235</v>
      </c>
      <c r="H798" s="186">
        <v>2453.528</v>
      </c>
      <c r="I798" s="187"/>
      <c r="L798" s="183"/>
      <c r="M798" s="188"/>
      <c r="N798" s="189"/>
      <c r="O798" s="189"/>
      <c r="P798" s="189"/>
      <c r="Q798" s="189"/>
      <c r="R798" s="189"/>
      <c r="S798" s="189"/>
      <c r="T798" s="190"/>
      <c r="AT798" s="184" t="s">
        <v>137</v>
      </c>
      <c r="AU798" s="184" t="s">
        <v>88</v>
      </c>
      <c r="AV798" s="15" t="s">
        <v>127</v>
      </c>
      <c r="AW798" s="15" t="s">
        <v>34</v>
      </c>
      <c r="AX798" s="15" t="s">
        <v>86</v>
      </c>
      <c r="AY798" s="184" t="s">
        <v>128</v>
      </c>
    </row>
    <row r="799" spans="1:65" s="2" customFormat="1" ht="21.75" customHeight="1">
      <c r="A799" s="34"/>
      <c r="B799" s="139"/>
      <c r="C799" s="140" t="s">
        <v>1173</v>
      </c>
      <c r="D799" s="140" t="s">
        <v>129</v>
      </c>
      <c r="E799" s="141" t="s">
        <v>1174</v>
      </c>
      <c r="F799" s="142" t="s">
        <v>1175</v>
      </c>
      <c r="G799" s="143" t="s">
        <v>481</v>
      </c>
      <c r="H799" s="144">
        <v>337.215</v>
      </c>
      <c r="I799" s="145"/>
      <c r="J799" s="146">
        <f>ROUND(I799*H799,2)</f>
        <v>0</v>
      </c>
      <c r="K799" s="142" t="s">
        <v>133</v>
      </c>
      <c r="L799" s="35"/>
      <c r="M799" s="147" t="s">
        <v>1</v>
      </c>
      <c r="N799" s="148" t="s">
        <v>43</v>
      </c>
      <c r="O799" s="60"/>
      <c r="P799" s="149">
        <f>O799*H799</f>
        <v>0</v>
      </c>
      <c r="Q799" s="149">
        <v>0</v>
      </c>
      <c r="R799" s="149">
        <f>Q799*H799</f>
        <v>0</v>
      </c>
      <c r="S799" s="149">
        <v>0</v>
      </c>
      <c r="T799" s="150">
        <f>S799*H799</f>
        <v>0</v>
      </c>
      <c r="U799" s="34"/>
      <c r="V799" s="34"/>
      <c r="W799" s="34"/>
      <c r="X799" s="34"/>
      <c r="Y799" s="34"/>
      <c r="Z799" s="34"/>
      <c r="AA799" s="34"/>
      <c r="AB799" s="34"/>
      <c r="AC799" s="34"/>
      <c r="AD799" s="34"/>
      <c r="AE799" s="34"/>
      <c r="AR799" s="151" t="s">
        <v>127</v>
      </c>
      <c r="AT799" s="151" t="s">
        <v>129</v>
      </c>
      <c r="AU799" s="151" t="s">
        <v>88</v>
      </c>
      <c r="AY799" s="19" t="s">
        <v>128</v>
      </c>
      <c r="BE799" s="152">
        <f>IF(N799="základní",J799,0)</f>
        <v>0</v>
      </c>
      <c r="BF799" s="152">
        <f>IF(N799="snížená",J799,0)</f>
        <v>0</v>
      </c>
      <c r="BG799" s="152">
        <f>IF(N799="zákl. přenesená",J799,0)</f>
        <v>0</v>
      </c>
      <c r="BH799" s="152">
        <f>IF(N799="sníž. přenesená",J799,0)</f>
        <v>0</v>
      </c>
      <c r="BI799" s="152">
        <f>IF(N799="nulová",J799,0)</f>
        <v>0</v>
      </c>
      <c r="BJ799" s="19" t="s">
        <v>86</v>
      </c>
      <c r="BK799" s="152">
        <f>ROUND(I799*H799,2)</f>
        <v>0</v>
      </c>
      <c r="BL799" s="19" t="s">
        <v>127</v>
      </c>
      <c r="BM799" s="151" t="s">
        <v>1176</v>
      </c>
    </row>
    <row r="800" spans="1:47" s="2" customFormat="1" ht="12">
      <c r="A800" s="34"/>
      <c r="B800" s="35"/>
      <c r="C800" s="34"/>
      <c r="D800" s="153" t="s">
        <v>136</v>
      </c>
      <c r="E800" s="34"/>
      <c r="F800" s="154" t="s">
        <v>1177</v>
      </c>
      <c r="G800" s="34"/>
      <c r="H800" s="34"/>
      <c r="I800" s="155"/>
      <c r="J800" s="34"/>
      <c r="K800" s="34"/>
      <c r="L800" s="35"/>
      <c r="M800" s="156"/>
      <c r="N800" s="157"/>
      <c r="O800" s="60"/>
      <c r="P800" s="60"/>
      <c r="Q800" s="60"/>
      <c r="R800" s="60"/>
      <c r="S800" s="60"/>
      <c r="T800" s="61"/>
      <c r="U800" s="34"/>
      <c r="V800" s="34"/>
      <c r="W800" s="34"/>
      <c r="X800" s="34"/>
      <c r="Y800" s="34"/>
      <c r="Z800" s="34"/>
      <c r="AA800" s="34"/>
      <c r="AB800" s="34"/>
      <c r="AC800" s="34"/>
      <c r="AD800" s="34"/>
      <c r="AE800" s="34"/>
      <c r="AT800" s="19" t="s">
        <v>136</v>
      </c>
      <c r="AU800" s="19" t="s">
        <v>88</v>
      </c>
    </row>
    <row r="801" spans="2:51" s="12" customFormat="1" ht="12">
      <c r="B801" s="158"/>
      <c r="D801" s="153" t="s">
        <v>137</v>
      </c>
      <c r="E801" s="159" t="s">
        <v>1</v>
      </c>
      <c r="F801" s="160" t="s">
        <v>1129</v>
      </c>
      <c r="H801" s="161">
        <v>10.889</v>
      </c>
      <c r="I801" s="162"/>
      <c r="L801" s="158"/>
      <c r="M801" s="163"/>
      <c r="N801" s="164"/>
      <c r="O801" s="164"/>
      <c r="P801" s="164"/>
      <c r="Q801" s="164"/>
      <c r="R801" s="164"/>
      <c r="S801" s="164"/>
      <c r="T801" s="165"/>
      <c r="AT801" s="159" t="s">
        <v>137</v>
      </c>
      <c r="AU801" s="159" t="s">
        <v>88</v>
      </c>
      <c r="AV801" s="12" t="s">
        <v>88</v>
      </c>
      <c r="AW801" s="12" t="s">
        <v>34</v>
      </c>
      <c r="AX801" s="12" t="s">
        <v>78</v>
      </c>
      <c r="AY801" s="159" t="s">
        <v>128</v>
      </c>
    </row>
    <row r="802" spans="2:51" s="12" customFormat="1" ht="12">
      <c r="B802" s="158"/>
      <c r="D802" s="153" t="s">
        <v>137</v>
      </c>
      <c r="E802" s="159" t="s">
        <v>1</v>
      </c>
      <c r="F802" s="160" t="s">
        <v>1130</v>
      </c>
      <c r="H802" s="161">
        <v>135.954</v>
      </c>
      <c r="I802" s="162"/>
      <c r="L802" s="158"/>
      <c r="M802" s="163"/>
      <c r="N802" s="164"/>
      <c r="O802" s="164"/>
      <c r="P802" s="164"/>
      <c r="Q802" s="164"/>
      <c r="R802" s="164"/>
      <c r="S802" s="164"/>
      <c r="T802" s="165"/>
      <c r="AT802" s="159" t="s">
        <v>137</v>
      </c>
      <c r="AU802" s="159" t="s">
        <v>88</v>
      </c>
      <c r="AV802" s="12" t="s">
        <v>88</v>
      </c>
      <c r="AW802" s="12" t="s">
        <v>34</v>
      </c>
      <c r="AX802" s="12" t="s">
        <v>78</v>
      </c>
      <c r="AY802" s="159" t="s">
        <v>128</v>
      </c>
    </row>
    <row r="803" spans="2:51" s="12" customFormat="1" ht="12">
      <c r="B803" s="158"/>
      <c r="D803" s="153" t="s">
        <v>137</v>
      </c>
      <c r="E803" s="159" t="s">
        <v>1</v>
      </c>
      <c r="F803" s="160" t="s">
        <v>1131</v>
      </c>
      <c r="H803" s="161">
        <v>12.24</v>
      </c>
      <c r="I803" s="162"/>
      <c r="L803" s="158"/>
      <c r="M803" s="163"/>
      <c r="N803" s="164"/>
      <c r="O803" s="164"/>
      <c r="P803" s="164"/>
      <c r="Q803" s="164"/>
      <c r="R803" s="164"/>
      <c r="S803" s="164"/>
      <c r="T803" s="165"/>
      <c r="AT803" s="159" t="s">
        <v>137</v>
      </c>
      <c r="AU803" s="159" t="s">
        <v>88</v>
      </c>
      <c r="AV803" s="12" t="s">
        <v>88</v>
      </c>
      <c r="AW803" s="12" t="s">
        <v>34</v>
      </c>
      <c r="AX803" s="12" t="s">
        <v>78</v>
      </c>
      <c r="AY803" s="159" t="s">
        <v>128</v>
      </c>
    </row>
    <row r="804" spans="2:51" s="12" customFormat="1" ht="12">
      <c r="B804" s="158"/>
      <c r="D804" s="153" t="s">
        <v>137</v>
      </c>
      <c r="E804" s="159" t="s">
        <v>1</v>
      </c>
      <c r="F804" s="160" t="s">
        <v>1132</v>
      </c>
      <c r="H804" s="161">
        <v>2.88</v>
      </c>
      <c r="I804" s="162"/>
      <c r="L804" s="158"/>
      <c r="M804" s="163"/>
      <c r="N804" s="164"/>
      <c r="O804" s="164"/>
      <c r="P804" s="164"/>
      <c r="Q804" s="164"/>
      <c r="R804" s="164"/>
      <c r="S804" s="164"/>
      <c r="T804" s="165"/>
      <c r="AT804" s="159" t="s">
        <v>137</v>
      </c>
      <c r="AU804" s="159" t="s">
        <v>88</v>
      </c>
      <c r="AV804" s="12" t="s">
        <v>88</v>
      </c>
      <c r="AW804" s="12" t="s">
        <v>34</v>
      </c>
      <c r="AX804" s="12" t="s">
        <v>78</v>
      </c>
      <c r="AY804" s="159" t="s">
        <v>128</v>
      </c>
    </row>
    <row r="805" spans="2:51" s="12" customFormat="1" ht="12">
      <c r="B805" s="158"/>
      <c r="D805" s="153" t="s">
        <v>137</v>
      </c>
      <c r="E805" s="159" t="s">
        <v>1</v>
      </c>
      <c r="F805" s="160" t="s">
        <v>1158</v>
      </c>
      <c r="H805" s="161">
        <v>4.524</v>
      </c>
      <c r="I805" s="162"/>
      <c r="L805" s="158"/>
      <c r="M805" s="163"/>
      <c r="N805" s="164"/>
      <c r="O805" s="164"/>
      <c r="P805" s="164"/>
      <c r="Q805" s="164"/>
      <c r="R805" s="164"/>
      <c r="S805" s="164"/>
      <c r="T805" s="165"/>
      <c r="AT805" s="159" t="s">
        <v>137</v>
      </c>
      <c r="AU805" s="159" t="s">
        <v>88</v>
      </c>
      <c r="AV805" s="12" t="s">
        <v>88</v>
      </c>
      <c r="AW805" s="12" t="s">
        <v>34</v>
      </c>
      <c r="AX805" s="12" t="s">
        <v>78</v>
      </c>
      <c r="AY805" s="159" t="s">
        <v>128</v>
      </c>
    </row>
    <row r="806" spans="2:51" s="12" customFormat="1" ht="12">
      <c r="B806" s="158"/>
      <c r="D806" s="153" t="s">
        <v>137</v>
      </c>
      <c r="E806" s="159" t="s">
        <v>1</v>
      </c>
      <c r="F806" s="160" t="s">
        <v>1159</v>
      </c>
      <c r="H806" s="161">
        <v>109.593</v>
      </c>
      <c r="I806" s="162"/>
      <c r="L806" s="158"/>
      <c r="M806" s="163"/>
      <c r="N806" s="164"/>
      <c r="O806" s="164"/>
      <c r="P806" s="164"/>
      <c r="Q806" s="164"/>
      <c r="R806" s="164"/>
      <c r="S806" s="164"/>
      <c r="T806" s="165"/>
      <c r="AT806" s="159" t="s">
        <v>137</v>
      </c>
      <c r="AU806" s="159" t="s">
        <v>88</v>
      </c>
      <c r="AV806" s="12" t="s">
        <v>88</v>
      </c>
      <c r="AW806" s="12" t="s">
        <v>34</v>
      </c>
      <c r="AX806" s="12" t="s">
        <v>78</v>
      </c>
      <c r="AY806" s="159" t="s">
        <v>128</v>
      </c>
    </row>
    <row r="807" spans="2:51" s="12" customFormat="1" ht="12">
      <c r="B807" s="158"/>
      <c r="D807" s="153" t="s">
        <v>137</v>
      </c>
      <c r="E807" s="159" t="s">
        <v>1</v>
      </c>
      <c r="F807" s="160" t="s">
        <v>1160</v>
      </c>
      <c r="H807" s="161">
        <v>59.819</v>
      </c>
      <c r="I807" s="162"/>
      <c r="L807" s="158"/>
      <c r="M807" s="163"/>
      <c r="N807" s="164"/>
      <c r="O807" s="164"/>
      <c r="P807" s="164"/>
      <c r="Q807" s="164"/>
      <c r="R807" s="164"/>
      <c r="S807" s="164"/>
      <c r="T807" s="165"/>
      <c r="AT807" s="159" t="s">
        <v>137</v>
      </c>
      <c r="AU807" s="159" t="s">
        <v>88</v>
      </c>
      <c r="AV807" s="12" t="s">
        <v>88</v>
      </c>
      <c r="AW807" s="12" t="s">
        <v>34</v>
      </c>
      <c r="AX807" s="12" t="s">
        <v>78</v>
      </c>
      <c r="AY807" s="159" t="s">
        <v>128</v>
      </c>
    </row>
    <row r="808" spans="2:51" s="12" customFormat="1" ht="12">
      <c r="B808" s="158"/>
      <c r="D808" s="153" t="s">
        <v>137</v>
      </c>
      <c r="E808" s="159" t="s">
        <v>1</v>
      </c>
      <c r="F808" s="160" t="s">
        <v>1161</v>
      </c>
      <c r="H808" s="161">
        <v>0.616</v>
      </c>
      <c r="I808" s="162"/>
      <c r="L808" s="158"/>
      <c r="M808" s="163"/>
      <c r="N808" s="164"/>
      <c r="O808" s="164"/>
      <c r="P808" s="164"/>
      <c r="Q808" s="164"/>
      <c r="R808" s="164"/>
      <c r="S808" s="164"/>
      <c r="T808" s="165"/>
      <c r="AT808" s="159" t="s">
        <v>137</v>
      </c>
      <c r="AU808" s="159" t="s">
        <v>88</v>
      </c>
      <c r="AV808" s="12" t="s">
        <v>88</v>
      </c>
      <c r="AW808" s="12" t="s">
        <v>34</v>
      </c>
      <c r="AX808" s="12" t="s">
        <v>78</v>
      </c>
      <c r="AY808" s="159" t="s">
        <v>128</v>
      </c>
    </row>
    <row r="809" spans="2:51" s="12" customFormat="1" ht="12">
      <c r="B809" s="158"/>
      <c r="D809" s="153" t="s">
        <v>137</v>
      </c>
      <c r="E809" s="159" t="s">
        <v>1</v>
      </c>
      <c r="F809" s="160" t="s">
        <v>1162</v>
      </c>
      <c r="H809" s="161">
        <v>0.7</v>
      </c>
      <c r="I809" s="162"/>
      <c r="L809" s="158"/>
      <c r="M809" s="163"/>
      <c r="N809" s="164"/>
      <c r="O809" s="164"/>
      <c r="P809" s="164"/>
      <c r="Q809" s="164"/>
      <c r="R809" s="164"/>
      <c r="S809" s="164"/>
      <c r="T809" s="165"/>
      <c r="AT809" s="159" t="s">
        <v>137</v>
      </c>
      <c r="AU809" s="159" t="s">
        <v>88</v>
      </c>
      <c r="AV809" s="12" t="s">
        <v>88</v>
      </c>
      <c r="AW809" s="12" t="s">
        <v>34</v>
      </c>
      <c r="AX809" s="12" t="s">
        <v>78</v>
      </c>
      <c r="AY809" s="159" t="s">
        <v>128</v>
      </c>
    </row>
    <row r="810" spans="2:51" s="15" customFormat="1" ht="12">
      <c r="B810" s="183"/>
      <c r="D810" s="153" t="s">
        <v>137</v>
      </c>
      <c r="E810" s="184" t="s">
        <v>1</v>
      </c>
      <c r="F810" s="185" t="s">
        <v>235</v>
      </c>
      <c r="H810" s="186">
        <v>337.215</v>
      </c>
      <c r="I810" s="187"/>
      <c r="L810" s="183"/>
      <c r="M810" s="188"/>
      <c r="N810" s="189"/>
      <c r="O810" s="189"/>
      <c r="P810" s="189"/>
      <c r="Q810" s="189"/>
      <c r="R810" s="189"/>
      <c r="S810" s="189"/>
      <c r="T810" s="190"/>
      <c r="AT810" s="184" t="s">
        <v>137</v>
      </c>
      <c r="AU810" s="184" t="s">
        <v>88</v>
      </c>
      <c r="AV810" s="15" t="s">
        <v>127</v>
      </c>
      <c r="AW810" s="15" t="s">
        <v>34</v>
      </c>
      <c r="AX810" s="15" t="s">
        <v>86</v>
      </c>
      <c r="AY810" s="184" t="s">
        <v>128</v>
      </c>
    </row>
    <row r="811" spans="1:65" s="2" customFormat="1" ht="21.75" customHeight="1">
      <c r="A811" s="34"/>
      <c r="B811" s="139"/>
      <c r="C811" s="140" t="s">
        <v>1178</v>
      </c>
      <c r="D811" s="140" t="s">
        <v>129</v>
      </c>
      <c r="E811" s="141" t="s">
        <v>1179</v>
      </c>
      <c r="F811" s="142" t="s">
        <v>1180</v>
      </c>
      <c r="G811" s="143" t="s">
        <v>481</v>
      </c>
      <c r="H811" s="144">
        <v>13.299</v>
      </c>
      <c r="I811" s="145"/>
      <c r="J811" s="146">
        <f>ROUND(I811*H811,2)</f>
        <v>0</v>
      </c>
      <c r="K811" s="142" t="s">
        <v>133</v>
      </c>
      <c r="L811" s="35"/>
      <c r="M811" s="147" t="s">
        <v>1</v>
      </c>
      <c r="N811" s="148" t="s">
        <v>43</v>
      </c>
      <c r="O811" s="60"/>
      <c r="P811" s="149">
        <f>O811*H811</f>
        <v>0</v>
      </c>
      <c r="Q811" s="149">
        <v>0</v>
      </c>
      <c r="R811" s="149">
        <f>Q811*H811</f>
        <v>0</v>
      </c>
      <c r="S811" s="149">
        <v>0</v>
      </c>
      <c r="T811" s="150">
        <f>S811*H811</f>
        <v>0</v>
      </c>
      <c r="U811" s="34"/>
      <c r="V811" s="34"/>
      <c r="W811" s="34"/>
      <c r="X811" s="34"/>
      <c r="Y811" s="34"/>
      <c r="Z811" s="34"/>
      <c r="AA811" s="34"/>
      <c r="AB811" s="34"/>
      <c r="AC811" s="34"/>
      <c r="AD811" s="34"/>
      <c r="AE811" s="34"/>
      <c r="AR811" s="151" t="s">
        <v>127</v>
      </c>
      <c r="AT811" s="151" t="s">
        <v>129</v>
      </c>
      <c r="AU811" s="151" t="s">
        <v>88</v>
      </c>
      <c r="AY811" s="19" t="s">
        <v>128</v>
      </c>
      <c r="BE811" s="152">
        <f>IF(N811="základní",J811,0)</f>
        <v>0</v>
      </c>
      <c r="BF811" s="152">
        <f>IF(N811="snížená",J811,0)</f>
        <v>0</v>
      </c>
      <c r="BG811" s="152">
        <f>IF(N811="zákl. přenesená",J811,0)</f>
        <v>0</v>
      </c>
      <c r="BH811" s="152">
        <f>IF(N811="sníž. přenesená",J811,0)</f>
        <v>0</v>
      </c>
      <c r="BI811" s="152">
        <f>IF(N811="nulová",J811,0)</f>
        <v>0</v>
      </c>
      <c r="BJ811" s="19" t="s">
        <v>86</v>
      </c>
      <c r="BK811" s="152">
        <f>ROUND(I811*H811,2)</f>
        <v>0</v>
      </c>
      <c r="BL811" s="19" t="s">
        <v>127</v>
      </c>
      <c r="BM811" s="151" t="s">
        <v>1181</v>
      </c>
    </row>
    <row r="812" spans="1:47" s="2" customFormat="1" ht="18">
      <c r="A812" s="34"/>
      <c r="B812" s="35"/>
      <c r="C812" s="34"/>
      <c r="D812" s="153" t="s">
        <v>136</v>
      </c>
      <c r="E812" s="34"/>
      <c r="F812" s="154" t="s">
        <v>1182</v>
      </c>
      <c r="G812" s="34"/>
      <c r="H812" s="34"/>
      <c r="I812" s="155"/>
      <c r="J812" s="34"/>
      <c r="K812" s="34"/>
      <c r="L812" s="35"/>
      <c r="M812" s="156"/>
      <c r="N812" s="157"/>
      <c r="O812" s="60"/>
      <c r="P812" s="60"/>
      <c r="Q812" s="60"/>
      <c r="R812" s="60"/>
      <c r="S812" s="60"/>
      <c r="T812" s="61"/>
      <c r="U812" s="34"/>
      <c r="V812" s="34"/>
      <c r="W812" s="34"/>
      <c r="X812" s="34"/>
      <c r="Y812" s="34"/>
      <c r="Z812" s="34"/>
      <c r="AA812" s="34"/>
      <c r="AB812" s="34"/>
      <c r="AC812" s="34"/>
      <c r="AD812" s="34"/>
      <c r="AE812" s="34"/>
      <c r="AT812" s="19" t="s">
        <v>136</v>
      </c>
      <c r="AU812" s="19" t="s">
        <v>88</v>
      </c>
    </row>
    <row r="813" spans="1:47" s="2" customFormat="1" ht="45">
      <c r="A813" s="34"/>
      <c r="B813" s="35"/>
      <c r="C813" s="34"/>
      <c r="D813" s="153" t="s">
        <v>231</v>
      </c>
      <c r="E813" s="34"/>
      <c r="F813" s="182" t="s">
        <v>1183</v>
      </c>
      <c r="G813" s="34"/>
      <c r="H813" s="34"/>
      <c r="I813" s="155"/>
      <c r="J813" s="34"/>
      <c r="K813" s="34"/>
      <c r="L813" s="35"/>
      <c r="M813" s="156"/>
      <c r="N813" s="157"/>
      <c r="O813" s="60"/>
      <c r="P813" s="60"/>
      <c r="Q813" s="60"/>
      <c r="R813" s="60"/>
      <c r="S813" s="60"/>
      <c r="T813" s="61"/>
      <c r="U813" s="34"/>
      <c r="V813" s="34"/>
      <c r="W813" s="34"/>
      <c r="X813" s="34"/>
      <c r="Y813" s="34"/>
      <c r="Z813" s="34"/>
      <c r="AA813" s="34"/>
      <c r="AB813" s="34"/>
      <c r="AC813" s="34"/>
      <c r="AD813" s="34"/>
      <c r="AE813" s="34"/>
      <c r="AT813" s="19" t="s">
        <v>231</v>
      </c>
      <c r="AU813" s="19" t="s">
        <v>88</v>
      </c>
    </row>
    <row r="814" spans="2:51" s="12" customFormat="1" ht="12">
      <c r="B814" s="158"/>
      <c r="D814" s="153" t="s">
        <v>137</v>
      </c>
      <c r="E814" s="159" t="s">
        <v>1</v>
      </c>
      <c r="F814" s="160" t="s">
        <v>1184</v>
      </c>
      <c r="H814" s="161">
        <v>13.299</v>
      </c>
      <c r="I814" s="162"/>
      <c r="L814" s="158"/>
      <c r="M814" s="163"/>
      <c r="N814" s="164"/>
      <c r="O814" s="164"/>
      <c r="P814" s="164"/>
      <c r="Q814" s="164"/>
      <c r="R814" s="164"/>
      <c r="S814" s="164"/>
      <c r="T814" s="165"/>
      <c r="AT814" s="159" t="s">
        <v>137</v>
      </c>
      <c r="AU814" s="159" t="s">
        <v>88</v>
      </c>
      <c r="AV814" s="12" t="s">
        <v>88</v>
      </c>
      <c r="AW814" s="12" t="s">
        <v>34</v>
      </c>
      <c r="AX814" s="12" t="s">
        <v>86</v>
      </c>
      <c r="AY814" s="159" t="s">
        <v>128</v>
      </c>
    </row>
    <row r="815" spans="2:51" s="13" customFormat="1" ht="12">
      <c r="B815" s="166"/>
      <c r="D815" s="153" t="s">
        <v>137</v>
      </c>
      <c r="E815" s="167" t="s">
        <v>1</v>
      </c>
      <c r="F815" s="168" t="s">
        <v>1185</v>
      </c>
      <c r="H815" s="167" t="s">
        <v>1</v>
      </c>
      <c r="I815" s="169"/>
      <c r="L815" s="166"/>
      <c r="M815" s="170"/>
      <c r="N815" s="171"/>
      <c r="O815" s="171"/>
      <c r="P815" s="171"/>
      <c r="Q815" s="171"/>
      <c r="R815" s="171"/>
      <c r="S815" s="171"/>
      <c r="T815" s="172"/>
      <c r="AT815" s="167" t="s">
        <v>137</v>
      </c>
      <c r="AU815" s="167" t="s">
        <v>88</v>
      </c>
      <c r="AV815" s="13" t="s">
        <v>86</v>
      </c>
      <c r="AW815" s="13" t="s">
        <v>34</v>
      </c>
      <c r="AX815" s="13" t="s">
        <v>78</v>
      </c>
      <c r="AY815" s="167" t="s">
        <v>128</v>
      </c>
    </row>
    <row r="816" spans="1:65" s="2" customFormat="1" ht="21.75" customHeight="1">
      <c r="A816" s="34"/>
      <c r="B816" s="139"/>
      <c r="C816" s="140" t="s">
        <v>1186</v>
      </c>
      <c r="D816" s="140" t="s">
        <v>129</v>
      </c>
      <c r="E816" s="141" t="s">
        <v>1187</v>
      </c>
      <c r="F816" s="142" t="s">
        <v>1180</v>
      </c>
      <c r="G816" s="143" t="s">
        <v>481</v>
      </c>
      <c r="H816" s="144">
        <v>174.698</v>
      </c>
      <c r="I816" s="145"/>
      <c r="J816" s="146">
        <f>ROUND(I816*H816,2)</f>
        <v>0</v>
      </c>
      <c r="K816" s="142" t="s">
        <v>1</v>
      </c>
      <c r="L816" s="35"/>
      <c r="M816" s="147" t="s">
        <v>1</v>
      </c>
      <c r="N816" s="148" t="s">
        <v>43</v>
      </c>
      <c r="O816" s="60"/>
      <c r="P816" s="149">
        <f>O816*H816</f>
        <v>0</v>
      </c>
      <c r="Q816" s="149">
        <v>0</v>
      </c>
      <c r="R816" s="149">
        <f>Q816*H816</f>
        <v>0</v>
      </c>
      <c r="S816" s="149">
        <v>0</v>
      </c>
      <c r="T816" s="150">
        <f>S816*H816</f>
        <v>0</v>
      </c>
      <c r="U816" s="34"/>
      <c r="V816" s="34"/>
      <c r="W816" s="34"/>
      <c r="X816" s="34"/>
      <c r="Y816" s="34"/>
      <c r="Z816" s="34"/>
      <c r="AA816" s="34"/>
      <c r="AB816" s="34"/>
      <c r="AC816" s="34"/>
      <c r="AD816" s="34"/>
      <c r="AE816" s="34"/>
      <c r="AR816" s="151" t="s">
        <v>127</v>
      </c>
      <c r="AT816" s="151" t="s">
        <v>129</v>
      </c>
      <c r="AU816" s="151" t="s">
        <v>88</v>
      </c>
      <c r="AY816" s="19" t="s">
        <v>128</v>
      </c>
      <c r="BE816" s="152">
        <f>IF(N816="základní",J816,0)</f>
        <v>0</v>
      </c>
      <c r="BF816" s="152">
        <f>IF(N816="snížená",J816,0)</f>
        <v>0</v>
      </c>
      <c r="BG816" s="152">
        <f>IF(N816="zákl. přenesená",J816,0)</f>
        <v>0</v>
      </c>
      <c r="BH816" s="152">
        <f>IF(N816="sníž. přenesená",J816,0)</f>
        <v>0</v>
      </c>
      <c r="BI816" s="152">
        <f>IF(N816="nulová",J816,0)</f>
        <v>0</v>
      </c>
      <c r="BJ816" s="19" t="s">
        <v>86</v>
      </c>
      <c r="BK816" s="152">
        <f>ROUND(I816*H816,2)</f>
        <v>0</v>
      </c>
      <c r="BL816" s="19" t="s">
        <v>127</v>
      </c>
      <c r="BM816" s="151" t="s">
        <v>1188</v>
      </c>
    </row>
    <row r="817" spans="1:47" s="2" customFormat="1" ht="18">
      <c r="A817" s="34"/>
      <c r="B817" s="35"/>
      <c r="C817" s="34"/>
      <c r="D817" s="153" t="s">
        <v>136</v>
      </c>
      <c r="E817" s="34"/>
      <c r="F817" s="154" t="s">
        <v>1182</v>
      </c>
      <c r="G817" s="34"/>
      <c r="H817" s="34"/>
      <c r="I817" s="155"/>
      <c r="J817" s="34"/>
      <c r="K817" s="34"/>
      <c r="L817" s="35"/>
      <c r="M817" s="156"/>
      <c r="N817" s="157"/>
      <c r="O817" s="60"/>
      <c r="P817" s="60"/>
      <c r="Q817" s="60"/>
      <c r="R817" s="60"/>
      <c r="S817" s="60"/>
      <c r="T817" s="61"/>
      <c r="U817" s="34"/>
      <c r="V817" s="34"/>
      <c r="W817" s="34"/>
      <c r="X817" s="34"/>
      <c r="Y817" s="34"/>
      <c r="Z817" s="34"/>
      <c r="AA817" s="34"/>
      <c r="AB817" s="34"/>
      <c r="AC817" s="34"/>
      <c r="AD817" s="34"/>
      <c r="AE817" s="34"/>
      <c r="AT817" s="19" t="s">
        <v>136</v>
      </c>
      <c r="AU817" s="19" t="s">
        <v>88</v>
      </c>
    </row>
    <row r="818" spans="2:51" s="13" customFormat="1" ht="12">
      <c r="B818" s="166"/>
      <c r="D818" s="153" t="s">
        <v>137</v>
      </c>
      <c r="E818" s="167" t="s">
        <v>1</v>
      </c>
      <c r="F818" s="168" t="s">
        <v>1189</v>
      </c>
      <c r="H818" s="167" t="s">
        <v>1</v>
      </c>
      <c r="I818" s="169"/>
      <c r="L818" s="166"/>
      <c r="M818" s="170"/>
      <c r="N818" s="171"/>
      <c r="O818" s="171"/>
      <c r="P818" s="171"/>
      <c r="Q818" s="171"/>
      <c r="R818" s="171"/>
      <c r="S818" s="171"/>
      <c r="T818" s="172"/>
      <c r="AT818" s="167" t="s">
        <v>137</v>
      </c>
      <c r="AU818" s="167" t="s">
        <v>88</v>
      </c>
      <c r="AV818" s="13" t="s">
        <v>86</v>
      </c>
      <c r="AW818" s="13" t="s">
        <v>34</v>
      </c>
      <c r="AX818" s="13" t="s">
        <v>78</v>
      </c>
      <c r="AY818" s="167" t="s">
        <v>128</v>
      </c>
    </row>
    <row r="819" spans="2:51" s="13" customFormat="1" ht="12">
      <c r="B819" s="166"/>
      <c r="D819" s="153" t="s">
        <v>137</v>
      </c>
      <c r="E819" s="167" t="s">
        <v>1</v>
      </c>
      <c r="F819" s="168" t="s">
        <v>1190</v>
      </c>
      <c r="H819" s="167" t="s">
        <v>1</v>
      </c>
      <c r="I819" s="169"/>
      <c r="L819" s="166"/>
      <c r="M819" s="170"/>
      <c r="N819" s="171"/>
      <c r="O819" s="171"/>
      <c r="P819" s="171"/>
      <c r="Q819" s="171"/>
      <c r="R819" s="171"/>
      <c r="S819" s="171"/>
      <c r="T819" s="172"/>
      <c r="AT819" s="167" t="s">
        <v>137</v>
      </c>
      <c r="AU819" s="167" t="s">
        <v>88</v>
      </c>
      <c r="AV819" s="13" t="s">
        <v>86</v>
      </c>
      <c r="AW819" s="13" t="s">
        <v>34</v>
      </c>
      <c r="AX819" s="13" t="s">
        <v>78</v>
      </c>
      <c r="AY819" s="167" t="s">
        <v>128</v>
      </c>
    </row>
    <row r="820" spans="2:51" s="12" customFormat="1" ht="12">
      <c r="B820" s="158"/>
      <c r="D820" s="153" t="s">
        <v>137</v>
      </c>
      <c r="E820" s="159" t="s">
        <v>1</v>
      </c>
      <c r="F820" s="160" t="s">
        <v>1191</v>
      </c>
      <c r="H820" s="161">
        <v>174.698</v>
      </c>
      <c r="I820" s="162"/>
      <c r="L820" s="158"/>
      <c r="M820" s="163"/>
      <c r="N820" s="164"/>
      <c r="O820" s="164"/>
      <c r="P820" s="164"/>
      <c r="Q820" s="164"/>
      <c r="R820" s="164"/>
      <c r="S820" s="164"/>
      <c r="T820" s="165"/>
      <c r="AT820" s="159" t="s">
        <v>137</v>
      </c>
      <c r="AU820" s="159" t="s">
        <v>88</v>
      </c>
      <c r="AV820" s="12" t="s">
        <v>88</v>
      </c>
      <c r="AW820" s="12" t="s">
        <v>34</v>
      </c>
      <c r="AX820" s="12" t="s">
        <v>86</v>
      </c>
      <c r="AY820" s="159" t="s">
        <v>128</v>
      </c>
    </row>
    <row r="821" spans="2:51" s="13" customFormat="1" ht="12">
      <c r="B821" s="166"/>
      <c r="D821" s="153" t="s">
        <v>137</v>
      </c>
      <c r="E821" s="167" t="s">
        <v>1</v>
      </c>
      <c r="F821" s="168" t="s">
        <v>1185</v>
      </c>
      <c r="H821" s="167" t="s">
        <v>1</v>
      </c>
      <c r="I821" s="169"/>
      <c r="L821" s="166"/>
      <c r="M821" s="170"/>
      <c r="N821" s="171"/>
      <c r="O821" s="171"/>
      <c r="P821" s="171"/>
      <c r="Q821" s="171"/>
      <c r="R821" s="171"/>
      <c r="S821" s="171"/>
      <c r="T821" s="172"/>
      <c r="AT821" s="167" t="s">
        <v>137</v>
      </c>
      <c r="AU821" s="167" t="s">
        <v>88</v>
      </c>
      <c r="AV821" s="13" t="s">
        <v>86</v>
      </c>
      <c r="AW821" s="13" t="s">
        <v>34</v>
      </c>
      <c r="AX821" s="13" t="s">
        <v>78</v>
      </c>
      <c r="AY821" s="167" t="s">
        <v>128</v>
      </c>
    </row>
    <row r="822" spans="1:65" s="2" customFormat="1" ht="16.5" customHeight="1">
      <c r="A822" s="34"/>
      <c r="B822" s="139"/>
      <c r="C822" s="140" t="s">
        <v>1192</v>
      </c>
      <c r="D822" s="140" t="s">
        <v>129</v>
      </c>
      <c r="E822" s="141" t="s">
        <v>1193</v>
      </c>
      <c r="F822" s="142" t="s">
        <v>1194</v>
      </c>
      <c r="G822" s="143" t="s">
        <v>481</v>
      </c>
      <c r="H822" s="144">
        <v>410.735</v>
      </c>
      <c r="I822" s="145"/>
      <c r="J822" s="146">
        <f>ROUND(I822*H822,2)</f>
        <v>0</v>
      </c>
      <c r="K822" s="142" t="s">
        <v>133</v>
      </c>
      <c r="L822" s="35"/>
      <c r="M822" s="147" t="s">
        <v>1</v>
      </c>
      <c r="N822" s="148" t="s">
        <v>43</v>
      </c>
      <c r="O822" s="60"/>
      <c r="P822" s="149">
        <f>O822*H822</f>
        <v>0</v>
      </c>
      <c r="Q822" s="149">
        <v>0</v>
      </c>
      <c r="R822" s="149">
        <f>Q822*H822</f>
        <v>0</v>
      </c>
      <c r="S822" s="149">
        <v>0</v>
      </c>
      <c r="T822" s="150">
        <f>S822*H822</f>
        <v>0</v>
      </c>
      <c r="U822" s="34"/>
      <c r="V822" s="34"/>
      <c r="W822" s="34"/>
      <c r="X822" s="34"/>
      <c r="Y822" s="34"/>
      <c r="Z822" s="34"/>
      <c r="AA822" s="34"/>
      <c r="AB822" s="34"/>
      <c r="AC822" s="34"/>
      <c r="AD822" s="34"/>
      <c r="AE822" s="34"/>
      <c r="AR822" s="151" t="s">
        <v>127</v>
      </c>
      <c r="AT822" s="151" t="s">
        <v>129</v>
      </c>
      <c r="AU822" s="151" t="s">
        <v>88</v>
      </c>
      <c r="AY822" s="19" t="s">
        <v>128</v>
      </c>
      <c r="BE822" s="152">
        <f>IF(N822="základní",J822,0)</f>
        <v>0</v>
      </c>
      <c r="BF822" s="152">
        <f>IF(N822="snížená",J822,0)</f>
        <v>0</v>
      </c>
      <c r="BG822" s="152">
        <f>IF(N822="zákl. přenesená",J822,0)</f>
        <v>0</v>
      </c>
      <c r="BH822" s="152">
        <f>IF(N822="sníž. přenesená",J822,0)</f>
        <v>0</v>
      </c>
      <c r="BI822" s="152">
        <f>IF(N822="nulová",J822,0)</f>
        <v>0</v>
      </c>
      <c r="BJ822" s="19" t="s">
        <v>86</v>
      </c>
      <c r="BK822" s="152">
        <f>ROUND(I822*H822,2)</f>
        <v>0</v>
      </c>
      <c r="BL822" s="19" t="s">
        <v>127</v>
      </c>
      <c r="BM822" s="151" t="s">
        <v>1195</v>
      </c>
    </row>
    <row r="823" spans="1:47" s="2" customFormat="1" ht="12">
      <c r="A823" s="34"/>
      <c r="B823" s="35"/>
      <c r="C823" s="34"/>
      <c r="D823" s="153" t="s">
        <v>136</v>
      </c>
      <c r="E823" s="34"/>
      <c r="F823" s="154" t="s">
        <v>1196</v>
      </c>
      <c r="G823" s="34"/>
      <c r="H823" s="34"/>
      <c r="I823" s="155"/>
      <c r="J823" s="34"/>
      <c r="K823" s="34"/>
      <c r="L823" s="35"/>
      <c r="M823" s="156"/>
      <c r="N823" s="157"/>
      <c r="O823" s="60"/>
      <c r="P823" s="60"/>
      <c r="Q823" s="60"/>
      <c r="R823" s="60"/>
      <c r="S823" s="60"/>
      <c r="T823" s="61"/>
      <c r="U823" s="34"/>
      <c r="V823" s="34"/>
      <c r="W823" s="34"/>
      <c r="X823" s="34"/>
      <c r="Y823" s="34"/>
      <c r="Z823" s="34"/>
      <c r="AA823" s="34"/>
      <c r="AB823" s="34"/>
      <c r="AC823" s="34"/>
      <c r="AD823" s="34"/>
      <c r="AE823" s="34"/>
      <c r="AT823" s="19" t="s">
        <v>136</v>
      </c>
      <c r="AU823" s="19" t="s">
        <v>88</v>
      </c>
    </row>
    <row r="824" spans="2:51" s="12" customFormat="1" ht="12">
      <c r="B824" s="158"/>
      <c r="D824" s="153" t="s">
        <v>137</v>
      </c>
      <c r="E824" s="159" t="s">
        <v>1</v>
      </c>
      <c r="F824" s="160" t="s">
        <v>1113</v>
      </c>
      <c r="H824" s="161">
        <v>168.3</v>
      </c>
      <c r="I824" s="162"/>
      <c r="L824" s="158"/>
      <c r="M824" s="163"/>
      <c r="N824" s="164"/>
      <c r="O824" s="164"/>
      <c r="P824" s="164"/>
      <c r="Q824" s="164"/>
      <c r="R824" s="164"/>
      <c r="S824" s="164"/>
      <c r="T824" s="165"/>
      <c r="AT824" s="159" t="s">
        <v>137</v>
      </c>
      <c r="AU824" s="159" t="s">
        <v>88</v>
      </c>
      <c r="AV824" s="12" t="s">
        <v>88</v>
      </c>
      <c r="AW824" s="12" t="s">
        <v>34</v>
      </c>
      <c r="AX824" s="12" t="s">
        <v>78</v>
      </c>
      <c r="AY824" s="159" t="s">
        <v>128</v>
      </c>
    </row>
    <row r="825" spans="2:51" s="12" customFormat="1" ht="12">
      <c r="B825" s="158"/>
      <c r="D825" s="153" t="s">
        <v>137</v>
      </c>
      <c r="E825" s="159" t="s">
        <v>1</v>
      </c>
      <c r="F825" s="160" t="s">
        <v>1114</v>
      </c>
      <c r="H825" s="161">
        <v>98.6</v>
      </c>
      <c r="I825" s="162"/>
      <c r="L825" s="158"/>
      <c r="M825" s="163"/>
      <c r="N825" s="164"/>
      <c r="O825" s="164"/>
      <c r="P825" s="164"/>
      <c r="Q825" s="164"/>
      <c r="R825" s="164"/>
      <c r="S825" s="164"/>
      <c r="T825" s="165"/>
      <c r="AT825" s="159" t="s">
        <v>137</v>
      </c>
      <c r="AU825" s="159" t="s">
        <v>88</v>
      </c>
      <c r="AV825" s="12" t="s">
        <v>88</v>
      </c>
      <c r="AW825" s="12" t="s">
        <v>34</v>
      </c>
      <c r="AX825" s="12" t="s">
        <v>78</v>
      </c>
      <c r="AY825" s="159" t="s">
        <v>128</v>
      </c>
    </row>
    <row r="826" spans="2:51" s="12" customFormat="1" ht="12">
      <c r="B826" s="158"/>
      <c r="D826" s="153" t="s">
        <v>137</v>
      </c>
      <c r="E826" s="159" t="s">
        <v>1</v>
      </c>
      <c r="F826" s="160" t="s">
        <v>1115</v>
      </c>
      <c r="H826" s="161">
        <v>143.835</v>
      </c>
      <c r="I826" s="162"/>
      <c r="L826" s="158"/>
      <c r="M826" s="163"/>
      <c r="N826" s="164"/>
      <c r="O826" s="164"/>
      <c r="P826" s="164"/>
      <c r="Q826" s="164"/>
      <c r="R826" s="164"/>
      <c r="S826" s="164"/>
      <c r="T826" s="165"/>
      <c r="AT826" s="159" t="s">
        <v>137</v>
      </c>
      <c r="AU826" s="159" t="s">
        <v>88</v>
      </c>
      <c r="AV826" s="12" t="s">
        <v>88</v>
      </c>
      <c r="AW826" s="12" t="s">
        <v>34</v>
      </c>
      <c r="AX826" s="12" t="s">
        <v>78</v>
      </c>
      <c r="AY826" s="159" t="s">
        <v>128</v>
      </c>
    </row>
    <row r="827" spans="2:51" s="15" customFormat="1" ht="12">
      <c r="B827" s="183"/>
      <c r="D827" s="153" t="s">
        <v>137</v>
      </c>
      <c r="E827" s="184" t="s">
        <v>1</v>
      </c>
      <c r="F827" s="185" t="s">
        <v>235</v>
      </c>
      <c r="H827" s="186">
        <v>410.735</v>
      </c>
      <c r="I827" s="187"/>
      <c r="L827" s="183"/>
      <c r="M827" s="188"/>
      <c r="N827" s="189"/>
      <c r="O827" s="189"/>
      <c r="P827" s="189"/>
      <c r="Q827" s="189"/>
      <c r="R827" s="189"/>
      <c r="S827" s="189"/>
      <c r="T827" s="190"/>
      <c r="AT827" s="184" t="s">
        <v>137</v>
      </c>
      <c r="AU827" s="184" t="s">
        <v>88</v>
      </c>
      <c r="AV827" s="15" t="s">
        <v>127</v>
      </c>
      <c r="AW827" s="15" t="s">
        <v>34</v>
      </c>
      <c r="AX827" s="15" t="s">
        <v>86</v>
      </c>
      <c r="AY827" s="184" t="s">
        <v>128</v>
      </c>
    </row>
    <row r="828" spans="2:63" s="11" customFormat="1" ht="22.9" customHeight="1">
      <c r="B828" s="128"/>
      <c r="D828" s="129" t="s">
        <v>77</v>
      </c>
      <c r="E828" s="180" t="s">
        <v>1197</v>
      </c>
      <c r="F828" s="180" t="s">
        <v>1198</v>
      </c>
      <c r="I828" s="131"/>
      <c r="J828" s="181">
        <f>BK828</f>
        <v>0</v>
      </c>
      <c r="L828" s="128"/>
      <c r="M828" s="133"/>
      <c r="N828" s="134"/>
      <c r="O828" s="134"/>
      <c r="P828" s="135">
        <f>SUM(P829:P835)</f>
        <v>0</v>
      </c>
      <c r="Q828" s="134"/>
      <c r="R828" s="135">
        <f>SUM(R829:R835)</f>
        <v>0</v>
      </c>
      <c r="S828" s="134"/>
      <c r="T828" s="136">
        <f>SUM(T829:T835)</f>
        <v>0</v>
      </c>
      <c r="AR828" s="129" t="s">
        <v>86</v>
      </c>
      <c r="AT828" s="137" t="s">
        <v>77</v>
      </c>
      <c r="AU828" s="137" t="s">
        <v>86</v>
      </c>
      <c r="AY828" s="129" t="s">
        <v>128</v>
      </c>
      <c r="BK828" s="138">
        <f>SUM(BK829:BK835)</f>
        <v>0</v>
      </c>
    </row>
    <row r="829" spans="1:65" s="2" customFormat="1" ht="21.75" customHeight="1">
      <c r="A829" s="34"/>
      <c r="B829" s="139"/>
      <c r="C829" s="140" t="s">
        <v>1199</v>
      </c>
      <c r="D829" s="140" t="s">
        <v>129</v>
      </c>
      <c r="E829" s="141" t="s">
        <v>1200</v>
      </c>
      <c r="F829" s="142" t="s">
        <v>1201</v>
      </c>
      <c r="G829" s="143" t="s">
        <v>481</v>
      </c>
      <c r="H829" s="144">
        <v>1595.943</v>
      </c>
      <c r="I829" s="145"/>
      <c r="J829" s="146">
        <f>ROUND(I829*H829,2)</f>
        <v>0</v>
      </c>
      <c r="K829" s="142" t="s">
        <v>133</v>
      </c>
      <c r="L829" s="35"/>
      <c r="M829" s="147" t="s">
        <v>1</v>
      </c>
      <c r="N829" s="148" t="s">
        <v>43</v>
      </c>
      <c r="O829" s="60"/>
      <c r="P829" s="149">
        <f>O829*H829</f>
        <v>0</v>
      </c>
      <c r="Q829" s="149">
        <v>0</v>
      </c>
      <c r="R829" s="149">
        <f>Q829*H829</f>
        <v>0</v>
      </c>
      <c r="S829" s="149">
        <v>0</v>
      </c>
      <c r="T829" s="150">
        <f>S829*H829</f>
        <v>0</v>
      </c>
      <c r="U829" s="34"/>
      <c r="V829" s="34"/>
      <c r="W829" s="34"/>
      <c r="X829" s="34"/>
      <c r="Y829" s="34"/>
      <c r="Z829" s="34"/>
      <c r="AA829" s="34"/>
      <c r="AB829" s="34"/>
      <c r="AC829" s="34"/>
      <c r="AD829" s="34"/>
      <c r="AE829" s="34"/>
      <c r="AR829" s="151" t="s">
        <v>127</v>
      </c>
      <c r="AT829" s="151" t="s">
        <v>129</v>
      </c>
      <c r="AU829" s="151" t="s">
        <v>88</v>
      </c>
      <c r="AY829" s="19" t="s">
        <v>128</v>
      </c>
      <c r="BE829" s="152">
        <f>IF(N829="základní",J829,0)</f>
        <v>0</v>
      </c>
      <c r="BF829" s="152">
        <f>IF(N829="snížená",J829,0)</f>
        <v>0</v>
      </c>
      <c r="BG829" s="152">
        <f>IF(N829="zákl. přenesená",J829,0)</f>
        <v>0</v>
      </c>
      <c r="BH829" s="152">
        <f>IF(N829="sníž. přenesená",J829,0)</f>
        <v>0</v>
      </c>
      <c r="BI829" s="152">
        <f>IF(N829="nulová",J829,0)</f>
        <v>0</v>
      </c>
      <c r="BJ829" s="19" t="s">
        <v>86</v>
      </c>
      <c r="BK829" s="152">
        <f>ROUND(I829*H829,2)</f>
        <v>0</v>
      </c>
      <c r="BL829" s="19" t="s">
        <v>127</v>
      </c>
      <c r="BM829" s="151" t="s">
        <v>1202</v>
      </c>
    </row>
    <row r="830" spans="1:47" s="2" customFormat="1" ht="18">
      <c r="A830" s="34"/>
      <c r="B830" s="35"/>
      <c r="C830" s="34"/>
      <c r="D830" s="153" t="s">
        <v>136</v>
      </c>
      <c r="E830" s="34"/>
      <c r="F830" s="154" t="s">
        <v>1203</v>
      </c>
      <c r="G830" s="34"/>
      <c r="H830" s="34"/>
      <c r="I830" s="155"/>
      <c r="J830" s="34"/>
      <c r="K830" s="34"/>
      <c r="L830" s="35"/>
      <c r="M830" s="156"/>
      <c r="N830" s="157"/>
      <c r="O830" s="60"/>
      <c r="P830" s="60"/>
      <c r="Q830" s="60"/>
      <c r="R830" s="60"/>
      <c r="S830" s="60"/>
      <c r="T830" s="61"/>
      <c r="U830" s="34"/>
      <c r="V830" s="34"/>
      <c r="W830" s="34"/>
      <c r="X830" s="34"/>
      <c r="Y830" s="34"/>
      <c r="Z830" s="34"/>
      <c r="AA830" s="34"/>
      <c r="AB830" s="34"/>
      <c r="AC830" s="34"/>
      <c r="AD830" s="34"/>
      <c r="AE830" s="34"/>
      <c r="AT830" s="19" t="s">
        <v>136</v>
      </c>
      <c r="AU830" s="19" t="s">
        <v>88</v>
      </c>
    </row>
    <row r="831" spans="1:47" s="2" customFormat="1" ht="18">
      <c r="A831" s="34"/>
      <c r="B831" s="35"/>
      <c r="C831" s="34"/>
      <c r="D831" s="153" t="s">
        <v>231</v>
      </c>
      <c r="E831" s="34"/>
      <c r="F831" s="182" t="s">
        <v>1204</v>
      </c>
      <c r="G831" s="34"/>
      <c r="H831" s="34"/>
      <c r="I831" s="155"/>
      <c r="J831" s="34"/>
      <c r="K831" s="34"/>
      <c r="L831" s="35"/>
      <c r="M831" s="156"/>
      <c r="N831" s="157"/>
      <c r="O831" s="60"/>
      <c r="P831" s="60"/>
      <c r="Q831" s="60"/>
      <c r="R831" s="60"/>
      <c r="S831" s="60"/>
      <c r="T831" s="61"/>
      <c r="U831" s="34"/>
      <c r="V831" s="34"/>
      <c r="W831" s="34"/>
      <c r="X831" s="34"/>
      <c r="Y831" s="34"/>
      <c r="Z831" s="34"/>
      <c r="AA831" s="34"/>
      <c r="AB831" s="34"/>
      <c r="AC831" s="34"/>
      <c r="AD831" s="34"/>
      <c r="AE831" s="34"/>
      <c r="AT831" s="19" t="s">
        <v>231</v>
      </c>
      <c r="AU831" s="19" t="s">
        <v>88</v>
      </c>
    </row>
    <row r="832" spans="1:65" s="2" customFormat="1" ht="16.5" customHeight="1">
      <c r="A832" s="34"/>
      <c r="B832" s="139"/>
      <c r="C832" s="191" t="s">
        <v>1205</v>
      </c>
      <c r="D832" s="191" t="s">
        <v>499</v>
      </c>
      <c r="E832" s="192" t="s">
        <v>1206</v>
      </c>
      <c r="F832" s="193" t="s">
        <v>1207</v>
      </c>
      <c r="G832" s="194" t="s">
        <v>330</v>
      </c>
      <c r="H832" s="195">
        <v>360</v>
      </c>
      <c r="I832" s="196"/>
      <c r="J832" s="197">
        <f>ROUND(I832*H832,2)</f>
        <v>0</v>
      </c>
      <c r="K832" s="193" t="s">
        <v>1</v>
      </c>
      <c r="L832" s="198"/>
      <c r="M832" s="199" t="s">
        <v>1</v>
      </c>
      <c r="N832" s="200" t="s">
        <v>43</v>
      </c>
      <c r="O832" s="60"/>
      <c r="P832" s="149">
        <f>O832*H832</f>
        <v>0</v>
      </c>
      <c r="Q832" s="149">
        <v>0</v>
      </c>
      <c r="R832" s="149">
        <f>Q832*H832</f>
        <v>0</v>
      </c>
      <c r="S832" s="149">
        <v>0</v>
      </c>
      <c r="T832" s="150">
        <f>S832*H832</f>
        <v>0</v>
      </c>
      <c r="U832" s="34"/>
      <c r="V832" s="34"/>
      <c r="W832" s="34"/>
      <c r="X832" s="34"/>
      <c r="Y832" s="34"/>
      <c r="Z832" s="34"/>
      <c r="AA832" s="34"/>
      <c r="AB832" s="34"/>
      <c r="AC832" s="34"/>
      <c r="AD832" s="34"/>
      <c r="AE832" s="34"/>
      <c r="AR832" s="151" t="s">
        <v>419</v>
      </c>
      <c r="AT832" s="151" t="s">
        <v>499</v>
      </c>
      <c r="AU832" s="151" t="s">
        <v>88</v>
      </c>
      <c r="AY832" s="19" t="s">
        <v>128</v>
      </c>
      <c r="BE832" s="152">
        <f>IF(N832="základní",J832,0)</f>
        <v>0</v>
      </c>
      <c r="BF832" s="152">
        <f>IF(N832="snížená",J832,0)</f>
        <v>0</v>
      </c>
      <c r="BG832" s="152">
        <f>IF(N832="zákl. přenesená",J832,0)</f>
        <v>0</v>
      </c>
      <c r="BH832" s="152">
        <f>IF(N832="sníž. přenesená",J832,0)</f>
        <v>0</v>
      </c>
      <c r="BI832" s="152">
        <f>IF(N832="nulová",J832,0)</f>
        <v>0</v>
      </c>
      <c r="BJ832" s="19" t="s">
        <v>86</v>
      </c>
      <c r="BK832" s="152">
        <f>ROUND(I832*H832,2)</f>
        <v>0</v>
      </c>
      <c r="BL832" s="19" t="s">
        <v>309</v>
      </c>
      <c r="BM832" s="151" t="s">
        <v>1208</v>
      </c>
    </row>
    <row r="833" spans="1:47" s="2" customFormat="1" ht="12">
      <c r="A833" s="34"/>
      <c r="B833" s="35"/>
      <c r="C833" s="34"/>
      <c r="D833" s="153" t="s">
        <v>136</v>
      </c>
      <c r="E833" s="34"/>
      <c r="F833" s="154" t="s">
        <v>1207</v>
      </c>
      <c r="G833" s="34"/>
      <c r="H833" s="34"/>
      <c r="I833" s="155"/>
      <c r="J833" s="34"/>
      <c r="K833" s="34"/>
      <c r="L833" s="35"/>
      <c r="M833" s="156"/>
      <c r="N833" s="157"/>
      <c r="O833" s="60"/>
      <c r="P833" s="60"/>
      <c r="Q833" s="60"/>
      <c r="R833" s="60"/>
      <c r="S833" s="60"/>
      <c r="T833" s="61"/>
      <c r="U833" s="34"/>
      <c r="V833" s="34"/>
      <c r="W833" s="34"/>
      <c r="X833" s="34"/>
      <c r="Y833" s="34"/>
      <c r="Z833" s="34"/>
      <c r="AA833" s="34"/>
      <c r="AB833" s="34"/>
      <c r="AC833" s="34"/>
      <c r="AD833" s="34"/>
      <c r="AE833" s="34"/>
      <c r="AT833" s="19" t="s">
        <v>136</v>
      </c>
      <c r="AU833" s="19" t="s">
        <v>88</v>
      </c>
    </row>
    <row r="834" spans="2:51" s="13" customFormat="1" ht="12">
      <c r="B834" s="166"/>
      <c r="D834" s="153" t="s">
        <v>137</v>
      </c>
      <c r="E834" s="167" t="s">
        <v>1</v>
      </c>
      <c r="F834" s="168" t="s">
        <v>1209</v>
      </c>
      <c r="H834" s="167" t="s">
        <v>1</v>
      </c>
      <c r="I834" s="169"/>
      <c r="L834" s="166"/>
      <c r="M834" s="170"/>
      <c r="N834" s="171"/>
      <c r="O834" s="171"/>
      <c r="P834" s="171"/>
      <c r="Q834" s="171"/>
      <c r="R834" s="171"/>
      <c r="S834" s="171"/>
      <c r="T834" s="172"/>
      <c r="AT834" s="167" t="s">
        <v>137</v>
      </c>
      <c r="AU834" s="167" t="s">
        <v>88</v>
      </c>
      <c r="AV834" s="13" t="s">
        <v>86</v>
      </c>
      <c r="AW834" s="13" t="s">
        <v>34</v>
      </c>
      <c r="AX834" s="13" t="s">
        <v>78</v>
      </c>
      <c r="AY834" s="167" t="s">
        <v>128</v>
      </c>
    </row>
    <row r="835" spans="2:51" s="12" customFormat="1" ht="12">
      <c r="B835" s="158"/>
      <c r="D835" s="153" t="s">
        <v>137</v>
      </c>
      <c r="E835" s="159" t="s">
        <v>1</v>
      </c>
      <c r="F835" s="160" t="s">
        <v>1210</v>
      </c>
      <c r="H835" s="161">
        <v>360</v>
      </c>
      <c r="I835" s="162"/>
      <c r="L835" s="158"/>
      <c r="M835" s="173"/>
      <c r="N835" s="174"/>
      <c r="O835" s="174"/>
      <c r="P835" s="174"/>
      <c r="Q835" s="174"/>
      <c r="R835" s="174"/>
      <c r="S835" s="174"/>
      <c r="T835" s="175"/>
      <c r="AT835" s="159" t="s">
        <v>137</v>
      </c>
      <c r="AU835" s="159" t="s">
        <v>88</v>
      </c>
      <c r="AV835" s="12" t="s">
        <v>88</v>
      </c>
      <c r="AW835" s="12" t="s">
        <v>34</v>
      </c>
      <c r="AX835" s="12" t="s">
        <v>86</v>
      </c>
      <c r="AY835" s="159" t="s">
        <v>128</v>
      </c>
    </row>
    <row r="836" spans="1:31" s="2" customFormat="1" ht="7" customHeight="1">
      <c r="A836" s="34"/>
      <c r="B836" s="49"/>
      <c r="C836" s="50"/>
      <c r="D836" s="50"/>
      <c r="E836" s="50"/>
      <c r="F836" s="50"/>
      <c r="G836" s="50"/>
      <c r="H836" s="50"/>
      <c r="I836" s="50"/>
      <c r="J836" s="50"/>
      <c r="K836" s="50"/>
      <c r="L836" s="35"/>
      <c r="M836" s="34"/>
      <c r="O836" s="34"/>
      <c r="P836" s="34"/>
      <c r="Q836" s="34"/>
      <c r="R836" s="34"/>
      <c r="S836" s="34"/>
      <c r="T836" s="34"/>
      <c r="U836" s="34"/>
      <c r="V836" s="34"/>
      <c r="W836" s="34"/>
      <c r="X836" s="34"/>
      <c r="Y836" s="34"/>
      <c r="Z836" s="34"/>
      <c r="AA836" s="34"/>
      <c r="AB836" s="34"/>
      <c r="AC836" s="34"/>
      <c r="AD836" s="34"/>
      <c r="AE836" s="34"/>
    </row>
  </sheetData>
  <autoFilter ref="C126:K835"/>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7109375" style="1" customWidth="1"/>
    <col min="7" max="7" width="7.421875" style="1" customWidth="1"/>
    <col min="8" max="8" width="14.00390625" style="1" customWidth="1"/>
    <col min="9" max="9" width="15.7109375" style="1" customWidth="1"/>
    <col min="10" max="11" width="22.28125" style="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23" t="s">
        <v>5</v>
      </c>
      <c r="M2" s="224"/>
      <c r="N2" s="224"/>
      <c r="O2" s="224"/>
      <c r="P2" s="224"/>
      <c r="Q2" s="224"/>
      <c r="R2" s="224"/>
      <c r="S2" s="224"/>
      <c r="T2" s="224"/>
      <c r="U2" s="224"/>
      <c r="V2" s="224"/>
      <c r="AT2" s="19" t="s">
        <v>95</v>
      </c>
    </row>
    <row r="3" spans="2:46" s="1" customFormat="1" ht="7" customHeight="1">
      <c r="B3" s="20"/>
      <c r="C3" s="21"/>
      <c r="D3" s="21"/>
      <c r="E3" s="21"/>
      <c r="F3" s="21"/>
      <c r="G3" s="21"/>
      <c r="H3" s="21"/>
      <c r="I3" s="21"/>
      <c r="J3" s="21"/>
      <c r="K3" s="21"/>
      <c r="L3" s="22"/>
      <c r="AT3" s="19" t="s">
        <v>88</v>
      </c>
    </row>
    <row r="4" spans="2:46" s="1" customFormat="1" ht="25" customHeight="1">
      <c r="B4" s="22"/>
      <c r="D4" s="23" t="s">
        <v>103</v>
      </c>
      <c r="L4" s="22"/>
      <c r="M4" s="95" t="s">
        <v>10</v>
      </c>
      <c r="AT4" s="19" t="s">
        <v>3</v>
      </c>
    </row>
    <row r="5" spans="2:12" s="1" customFormat="1" ht="7" customHeight="1">
      <c r="B5" s="22"/>
      <c r="L5" s="22"/>
    </row>
    <row r="6" spans="2:12" s="1" customFormat="1" ht="12" customHeight="1">
      <c r="B6" s="22"/>
      <c r="D6" s="29" t="s">
        <v>16</v>
      </c>
      <c r="L6" s="22"/>
    </row>
    <row r="7" spans="2:12" s="1" customFormat="1" ht="16.5" customHeight="1">
      <c r="B7" s="22"/>
      <c r="E7" s="263" t="str">
        <f>'Rekapitulace stavby'!K6</f>
        <v>Rekonstrukce komunikace, parkovacích ploch a chodníku ulice Šafaříkova v Sezimově Ústí</v>
      </c>
      <c r="F7" s="264"/>
      <c r="G7" s="264"/>
      <c r="H7" s="264"/>
      <c r="L7" s="22"/>
    </row>
    <row r="8" spans="1:31" s="2" customFormat="1" ht="12" customHeight="1">
      <c r="A8" s="34"/>
      <c r="B8" s="35"/>
      <c r="C8" s="34"/>
      <c r="D8" s="29" t="s">
        <v>104</v>
      </c>
      <c r="E8" s="34"/>
      <c r="F8" s="34"/>
      <c r="G8" s="34"/>
      <c r="H8" s="34"/>
      <c r="I8" s="34"/>
      <c r="J8" s="34"/>
      <c r="K8" s="34"/>
      <c r="L8" s="44"/>
      <c r="S8" s="34"/>
      <c r="T8" s="34"/>
      <c r="U8" s="34"/>
      <c r="V8" s="34"/>
      <c r="W8" s="34"/>
      <c r="X8" s="34"/>
      <c r="Y8" s="34"/>
      <c r="Z8" s="34"/>
      <c r="AA8" s="34"/>
      <c r="AB8" s="34"/>
      <c r="AC8" s="34"/>
      <c r="AD8" s="34"/>
      <c r="AE8" s="34"/>
    </row>
    <row r="9" spans="1:31" s="2" customFormat="1" ht="16.5" customHeight="1">
      <c r="A9" s="34"/>
      <c r="B9" s="35"/>
      <c r="C9" s="34"/>
      <c r="D9" s="34"/>
      <c r="E9" s="253" t="s">
        <v>1211</v>
      </c>
      <c r="F9" s="262"/>
      <c r="G9" s="262"/>
      <c r="H9" s="262"/>
      <c r="I9" s="34"/>
      <c r="J9" s="34"/>
      <c r="K9" s="34"/>
      <c r="L9" s="44"/>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44"/>
      <c r="S10" s="34"/>
      <c r="T10" s="34"/>
      <c r="U10" s="34"/>
      <c r="V10" s="34"/>
      <c r="W10" s="34"/>
      <c r="X10" s="34"/>
      <c r="Y10" s="34"/>
      <c r="Z10" s="34"/>
      <c r="AA10" s="34"/>
      <c r="AB10" s="34"/>
      <c r="AC10" s="34"/>
      <c r="AD10" s="34"/>
      <c r="AE10" s="34"/>
    </row>
    <row r="11" spans="1:31" s="2" customFormat="1" ht="12" customHeight="1">
      <c r="A11" s="34"/>
      <c r="B11" s="35"/>
      <c r="C11" s="34"/>
      <c r="D11" s="29" t="s">
        <v>18</v>
      </c>
      <c r="E11" s="34"/>
      <c r="F11" s="27" t="s">
        <v>96</v>
      </c>
      <c r="G11" s="34"/>
      <c r="H11" s="34"/>
      <c r="I11" s="29" t="s">
        <v>19</v>
      </c>
      <c r="J11" s="27" t="s">
        <v>1</v>
      </c>
      <c r="K11" s="34"/>
      <c r="L11" s="44"/>
      <c r="S11" s="34"/>
      <c r="T11" s="34"/>
      <c r="U11" s="34"/>
      <c r="V11" s="34"/>
      <c r="W11" s="34"/>
      <c r="X11" s="34"/>
      <c r="Y11" s="34"/>
      <c r="Z11" s="34"/>
      <c r="AA11" s="34"/>
      <c r="AB11" s="34"/>
      <c r="AC11" s="34"/>
      <c r="AD11" s="34"/>
      <c r="AE11" s="34"/>
    </row>
    <row r="12" spans="1:31" s="2" customFormat="1" ht="12" customHeight="1">
      <c r="A12" s="34"/>
      <c r="B12" s="35"/>
      <c r="C12" s="34"/>
      <c r="D12" s="29" t="s">
        <v>20</v>
      </c>
      <c r="E12" s="34"/>
      <c r="F12" s="27" t="s">
        <v>21</v>
      </c>
      <c r="G12" s="34"/>
      <c r="H12" s="34"/>
      <c r="I12" s="29" t="s">
        <v>22</v>
      </c>
      <c r="J12" s="57" t="str">
        <f>'Rekapitulace stavby'!AN8</f>
        <v>6. 1. 2021</v>
      </c>
      <c r="K12" s="34"/>
      <c r="L12" s="4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44"/>
      <c r="S13" s="34"/>
      <c r="T13" s="34"/>
      <c r="U13" s="34"/>
      <c r="V13" s="34"/>
      <c r="W13" s="34"/>
      <c r="X13" s="34"/>
      <c r="Y13" s="34"/>
      <c r="Z13" s="34"/>
      <c r="AA13" s="34"/>
      <c r="AB13" s="34"/>
      <c r="AC13" s="34"/>
      <c r="AD13" s="34"/>
      <c r="AE13" s="34"/>
    </row>
    <row r="14" spans="1:31" s="2" customFormat="1" ht="12" customHeight="1">
      <c r="A14" s="34"/>
      <c r="B14" s="35"/>
      <c r="C14" s="34"/>
      <c r="D14" s="29" t="s">
        <v>24</v>
      </c>
      <c r="E14" s="34"/>
      <c r="F14" s="34"/>
      <c r="G14" s="34"/>
      <c r="H14" s="34"/>
      <c r="I14" s="29" t="s">
        <v>25</v>
      </c>
      <c r="J14" s="27" t="s">
        <v>26</v>
      </c>
      <c r="K14" s="34"/>
      <c r="L14" s="4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1</v>
      </c>
      <c r="K15" s="34"/>
      <c r="L15" s="44"/>
      <c r="S15" s="34"/>
      <c r="T15" s="34"/>
      <c r="U15" s="34"/>
      <c r="V15" s="34"/>
      <c r="W15" s="34"/>
      <c r="X15" s="34"/>
      <c r="Y15" s="34"/>
      <c r="Z15" s="34"/>
      <c r="AA15" s="34"/>
      <c r="AB15" s="34"/>
      <c r="AC15" s="34"/>
      <c r="AD15" s="34"/>
      <c r="AE15" s="34"/>
    </row>
    <row r="16" spans="1:31" s="2" customFormat="1" ht="7" customHeight="1">
      <c r="A16" s="34"/>
      <c r="B16" s="35"/>
      <c r="C16" s="34"/>
      <c r="D16" s="34"/>
      <c r="E16" s="34"/>
      <c r="F16" s="34"/>
      <c r="G16" s="34"/>
      <c r="H16" s="34"/>
      <c r="I16" s="34"/>
      <c r="J16" s="34"/>
      <c r="K16" s="34"/>
      <c r="L16" s="4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25</v>
      </c>
      <c r="J17" s="30" t="str">
        <f>'Rekapitulace stavby'!AN13</f>
        <v>Vyplň údaj</v>
      </c>
      <c r="K17" s="34"/>
      <c r="L17" s="44"/>
      <c r="S17" s="34"/>
      <c r="T17" s="34"/>
      <c r="U17" s="34"/>
      <c r="V17" s="34"/>
      <c r="W17" s="34"/>
      <c r="X17" s="34"/>
      <c r="Y17" s="34"/>
      <c r="Z17" s="34"/>
      <c r="AA17" s="34"/>
      <c r="AB17" s="34"/>
      <c r="AC17" s="34"/>
      <c r="AD17" s="34"/>
      <c r="AE17" s="34"/>
    </row>
    <row r="18" spans="1:31" s="2" customFormat="1" ht="18" customHeight="1">
      <c r="A18" s="34"/>
      <c r="B18" s="35"/>
      <c r="C18" s="34"/>
      <c r="D18" s="34"/>
      <c r="E18" s="265" t="str">
        <f>'Rekapitulace stavby'!E14</f>
        <v>Vyplň údaj</v>
      </c>
      <c r="F18" s="235"/>
      <c r="G18" s="235"/>
      <c r="H18" s="235"/>
      <c r="I18" s="29" t="s">
        <v>28</v>
      </c>
      <c r="J18" s="30" t="str">
        <f>'Rekapitulace stavby'!AN14</f>
        <v>Vyplň údaj</v>
      </c>
      <c r="K18" s="34"/>
      <c r="L18" s="44"/>
      <c r="S18" s="34"/>
      <c r="T18" s="34"/>
      <c r="U18" s="34"/>
      <c r="V18" s="34"/>
      <c r="W18" s="34"/>
      <c r="X18" s="34"/>
      <c r="Y18" s="34"/>
      <c r="Z18" s="34"/>
      <c r="AA18" s="34"/>
      <c r="AB18" s="34"/>
      <c r="AC18" s="34"/>
      <c r="AD18" s="34"/>
      <c r="AE18" s="34"/>
    </row>
    <row r="19" spans="1:31" s="2" customFormat="1" ht="7" customHeight="1">
      <c r="A19" s="34"/>
      <c r="B19" s="35"/>
      <c r="C19" s="34"/>
      <c r="D19" s="34"/>
      <c r="E19" s="34"/>
      <c r="F19" s="34"/>
      <c r="G19" s="34"/>
      <c r="H19" s="34"/>
      <c r="I19" s="34"/>
      <c r="J19" s="34"/>
      <c r="K19" s="34"/>
      <c r="L19" s="4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25</v>
      </c>
      <c r="J20" s="27" t="s">
        <v>32</v>
      </c>
      <c r="K20" s="34"/>
      <c r="L20" s="44"/>
      <c r="S20" s="34"/>
      <c r="T20" s="34"/>
      <c r="U20" s="34"/>
      <c r="V20" s="34"/>
      <c r="W20" s="34"/>
      <c r="X20" s="34"/>
      <c r="Y20" s="34"/>
      <c r="Z20" s="34"/>
      <c r="AA20" s="34"/>
      <c r="AB20" s="34"/>
      <c r="AC20" s="34"/>
      <c r="AD20" s="34"/>
      <c r="AE20" s="34"/>
    </row>
    <row r="21" spans="1:31" s="2" customFormat="1" ht="18" customHeight="1">
      <c r="A21" s="34"/>
      <c r="B21" s="35"/>
      <c r="C21" s="34"/>
      <c r="D21" s="34"/>
      <c r="E21" s="27" t="s">
        <v>33</v>
      </c>
      <c r="F21" s="34"/>
      <c r="G21" s="34"/>
      <c r="H21" s="34"/>
      <c r="I21" s="29" t="s">
        <v>28</v>
      </c>
      <c r="J21" s="27" t="s">
        <v>1212</v>
      </c>
      <c r="K21" s="34"/>
      <c r="L21" s="44"/>
      <c r="S21" s="34"/>
      <c r="T21" s="34"/>
      <c r="U21" s="34"/>
      <c r="V21" s="34"/>
      <c r="W21" s="34"/>
      <c r="X21" s="34"/>
      <c r="Y21" s="34"/>
      <c r="Z21" s="34"/>
      <c r="AA21" s="34"/>
      <c r="AB21" s="34"/>
      <c r="AC21" s="34"/>
      <c r="AD21" s="34"/>
      <c r="AE21" s="34"/>
    </row>
    <row r="22" spans="1:31" s="2" customFormat="1" ht="7" customHeight="1">
      <c r="A22" s="34"/>
      <c r="B22" s="35"/>
      <c r="C22" s="34"/>
      <c r="D22" s="34"/>
      <c r="E22" s="34"/>
      <c r="F22" s="34"/>
      <c r="G22" s="34"/>
      <c r="H22" s="34"/>
      <c r="I22" s="34"/>
      <c r="J22" s="34"/>
      <c r="K22" s="34"/>
      <c r="L22" s="44"/>
      <c r="S22" s="34"/>
      <c r="T22" s="34"/>
      <c r="U22" s="34"/>
      <c r="V22" s="34"/>
      <c r="W22" s="34"/>
      <c r="X22" s="34"/>
      <c r="Y22" s="34"/>
      <c r="Z22" s="34"/>
      <c r="AA22" s="34"/>
      <c r="AB22" s="34"/>
      <c r="AC22" s="34"/>
      <c r="AD22" s="34"/>
      <c r="AE22" s="34"/>
    </row>
    <row r="23" spans="1:31" s="2" customFormat="1" ht="12" customHeight="1">
      <c r="A23" s="34"/>
      <c r="B23" s="35"/>
      <c r="C23" s="34"/>
      <c r="D23" s="29" t="s">
        <v>35</v>
      </c>
      <c r="E23" s="34"/>
      <c r="F23" s="34"/>
      <c r="G23" s="34"/>
      <c r="H23" s="34"/>
      <c r="I23" s="29" t="s">
        <v>25</v>
      </c>
      <c r="J23" s="27" t="str">
        <f>IF('Rekapitulace stavby'!AN19="","",'Rekapitulace stavby'!AN19)</f>
        <v/>
      </c>
      <c r="K23" s="34"/>
      <c r="L23" s="4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44"/>
      <c r="S24" s="34"/>
      <c r="T24" s="34"/>
      <c r="U24" s="34"/>
      <c r="V24" s="34"/>
      <c r="W24" s="34"/>
      <c r="X24" s="34"/>
      <c r="Y24" s="34"/>
      <c r="Z24" s="34"/>
      <c r="AA24" s="34"/>
      <c r="AB24" s="34"/>
      <c r="AC24" s="34"/>
      <c r="AD24" s="34"/>
      <c r="AE24" s="34"/>
    </row>
    <row r="25" spans="1:31" s="2" customFormat="1" ht="7" customHeight="1">
      <c r="A25" s="34"/>
      <c r="B25" s="35"/>
      <c r="C25" s="34"/>
      <c r="D25" s="34"/>
      <c r="E25" s="34"/>
      <c r="F25" s="34"/>
      <c r="G25" s="34"/>
      <c r="H25" s="34"/>
      <c r="I25" s="34"/>
      <c r="J25" s="34"/>
      <c r="K25" s="34"/>
      <c r="L25" s="44"/>
      <c r="S25" s="34"/>
      <c r="T25" s="34"/>
      <c r="U25" s="34"/>
      <c r="V25" s="34"/>
      <c r="W25" s="34"/>
      <c r="X25" s="34"/>
      <c r="Y25" s="34"/>
      <c r="Z25" s="34"/>
      <c r="AA25" s="34"/>
      <c r="AB25" s="34"/>
      <c r="AC25" s="34"/>
      <c r="AD25" s="34"/>
      <c r="AE25" s="34"/>
    </row>
    <row r="26" spans="1:31" s="2" customFormat="1" ht="12" customHeight="1">
      <c r="A26" s="34"/>
      <c r="B26" s="35"/>
      <c r="C26" s="34"/>
      <c r="D26" s="29" t="s">
        <v>37</v>
      </c>
      <c r="E26" s="34"/>
      <c r="F26" s="34"/>
      <c r="G26" s="34"/>
      <c r="H26" s="34"/>
      <c r="I26" s="34"/>
      <c r="J26" s="34"/>
      <c r="K26" s="34"/>
      <c r="L26" s="44"/>
      <c r="S26" s="34"/>
      <c r="T26" s="34"/>
      <c r="U26" s="34"/>
      <c r="V26" s="34"/>
      <c r="W26" s="34"/>
      <c r="X26" s="34"/>
      <c r="Y26" s="34"/>
      <c r="Z26" s="34"/>
      <c r="AA26" s="34"/>
      <c r="AB26" s="34"/>
      <c r="AC26" s="34"/>
      <c r="AD26" s="34"/>
      <c r="AE26" s="34"/>
    </row>
    <row r="27" spans="1:31" s="8" customFormat="1" ht="16.5" customHeight="1">
      <c r="A27" s="96"/>
      <c r="B27" s="97"/>
      <c r="C27" s="96"/>
      <c r="D27" s="96"/>
      <c r="E27" s="239" t="s">
        <v>1</v>
      </c>
      <c r="F27" s="239"/>
      <c r="G27" s="239"/>
      <c r="H27" s="239"/>
      <c r="I27" s="96"/>
      <c r="J27" s="96"/>
      <c r="K27" s="96"/>
      <c r="L27" s="98"/>
      <c r="S27" s="96"/>
      <c r="T27" s="96"/>
      <c r="U27" s="96"/>
      <c r="V27" s="96"/>
      <c r="W27" s="96"/>
      <c r="X27" s="96"/>
      <c r="Y27" s="96"/>
      <c r="Z27" s="96"/>
      <c r="AA27" s="96"/>
      <c r="AB27" s="96"/>
      <c r="AC27" s="96"/>
      <c r="AD27" s="96"/>
      <c r="AE27" s="96"/>
    </row>
    <row r="28" spans="1:31" s="2" customFormat="1" ht="7" customHeight="1">
      <c r="A28" s="34"/>
      <c r="B28" s="35"/>
      <c r="C28" s="34"/>
      <c r="D28" s="34"/>
      <c r="E28" s="34"/>
      <c r="F28" s="34"/>
      <c r="G28" s="34"/>
      <c r="H28" s="34"/>
      <c r="I28" s="34"/>
      <c r="J28" s="34"/>
      <c r="K28" s="34"/>
      <c r="L28" s="44"/>
      <c r="S28" s="34"/>
      <c r="T28" s="34"/>
      <c r="U28" s="34"/>
      <c r="V28" s="34"/>
      <c r="W28" s="34"/>
      <c r="X28" s="34"/>
      <c r="Y28" s="34"/>
      <c r="Z28" s="34"/>
      <c r="AA28" s="34"/>
      <c r="AB28" s="34"/>
      <c r="AC28" s="34"/>
      <c r="AD28" s="34"/>
      <c r="AE28" s="34"/>
    </row>
    <row r="29" spans="1:31" s="2" customFormat="1" ht="7" customHeight="1">
      <c r="A29" s="34"/>
      <c r="B29" s="35"/>
      <c r="C29" s="34"/>
      <c r="D29" s="68"/>
      <c r="E29" s="68"/>
      <c r="F29" s="68"/>
      <c r="G29" s="68"/>
      <c r="H29" s="68"/>
      <c r="I29" s="68"/>
      <c r="J29" s="68"/>
      <c r="K29" s="68"/>
      <c r="L29" s="44"/>
      <c r="S29" s="34"/>
      <c r="T29" s="34"/>
      <c r="U29" s="34"/>
      <c r="V29" s="34"/>
      <c r="W29" s="34"/>
      <c r="X29" s="34"/>
      <c r="Y29" s="34"/>
      <c r="Z29" s="34"/>
      <c r="AA29" s="34"/>
      <c r="AB29" s="34"/>
      <c r="AC29" s="34"/>
      <c r="AD29" s="34"/>
      <c r="AE29" s="34"/>
    </row>
    <row r="30" spans="1:31" s="2" customFormat="1" ht="25.4" customHeight="1">
      <c r="A30" s="34"/>
      <c r="B30" s="35"/>
      <c r="C30" s="34"/>
      <c r="D30" s="99" t="s">
        <v>38</v>
      </c>
      <c r="E30" s="34"/>
      <c r="F30" s="34"/>
      <c r="G30" s="34"/>
      <c r="H30" s="34"/>
      <c r="I30" s="34"/>
      <c r="J30" s="73">
        <f>ROUND(J122,2)</f>
        <v>0</v>
      </c>
      <c r="K30" s="34"/>
      <c r="L30" s="44"/>
      <c r="S30" s="34"/>
      <c r="T30" s="34"/>
      <c r="U30" s="34"/>
      <c r="V30" s="34"/>
      <c r="W30" s="34"/>
      <c r="X30" s="34"/>
      <c r="Y30" s="34"/>
      <c r="Z30" s="34"/>
      <c r="AA30" s="34"/>
      <c r="AB30" s="34"/>
      <c r="AC30" s="34"/>
      <c r="AD30" s="34"/>
      <c r="AE30" s="34"/>
    </row>
    <row r="31" spans="1:31" s="2" customFormat="1" ht="7" customHeight="1">
      <c r="A31" s="34"/>
      <c r="B31" s="35"/>
      <c r="C31" s="34"/>
      <c r="D31" s="68"/>
      <c r="E31" s="68"/>
      <c r="F31" s="68"/>
      <c r="G31" s="68"/>
      <c r="H31" s="68"/>
      <c r="I31" s="68"/>
      <c r="J31" s="68"/>
      <c r="K31" s="68"/>
      <c r="L31" s="44"/>
      <c r="S31" s="34"/>
      <c r="T31" s="34"/>
      <c r="U31" s="34"/>
      <c r="V31" s="34"/>
      <c r="W31" s="34"/>
      <c r="X31" s="34"/>
      <c r="Y31" s="34"/>
      <c r="Z31" s="34"/>
      <c r="AA31" s="34"/>
      <c r="AB31" s="34"/>
      <c r="AC31" s="34"/>
      <c r="AD31" s="34"/>
      <c r="AE31" s="34"/>
    </row>
    <row r="32" spans="1:31" s="2" customFormat="1" ht="14.5" customHeight="1">
      <c r="A32" s="34"/>
      <c r="B32" s="35"/>
      <c r="C32" s="34"/>
      <c r="D32" s="34"/>
      <c r="E32" s="34"/>
      <c r="F32" s="38" t="s">
        <v>40</v>
      </c>
      <c r="G32" s="34"/>
      <c r="H32" s="34"/>
      <c r="I32" s="38" t="s">
        <v>39</v>
      </c>
      <c r="J32" s="38" t="s">
        <v>41</v>
      </c>
      <c r="K32" s="34"/>
      <c r="L32" s="44"/>
      <c r="S32" s="34"/>
      <c r="T32" s="34"/>
      <c r="U32" s="34"/>
      <c r="V32" s="34"/>
      <c r="W32" s="34"/>
      <c r="X32" s="34"/>
      <c r="Y32" s="34"/>
      <c r="Z32" s="34"/>
      <c r="AA32" s="34"/>
      <c r="AB32" s="34"/>
      <c r="AC32" s="34"/>
      <c r="AD32" s="34"/>
      <c r="AE32" s="34"/>
    </row>
    <row r="33" spans="1:31" s="2" customFormat="1" ht="14.5" customHeight="1">
      <c r="A33" s="34"/>
      <c r="B33" s="35"/>
      <c r="C33" s="34"/>
      <c r="D33" s="100" t="s">
        <v>42</v>
      </c>
      <c r="E33" s="29" t="s">
        <v>43</v>
      </c>
      <c r="F33" s="101">
        <f>ROUND((SUM(BE122:BE351)),2)</f>
        <v>0</v>
      </c>
      <c r="G33" s="34"/>
      <c r="H33" s="34"/>
      <c r="I33" s="102">
        <v>0.21</v>
      </c>
      <c r="J33" s="101">
        <f>ROUND(((SUM(BE122:BE351))*I33),2)</f>
        <v>0</v>
      </c>
      <c r="K33" s="34"/>
      <c r="L33" s="44"/>
      <c r="S33" s="34"/>
      <c r="T33" s="34"/>
      <c r="U33" s="34"/>
      <c r="V33" s="34"/>
      <c r="W33" s="34"/>
      <c r="X33" s="34"/>
      <c r="Y33" s="34"/>
      <c r="Z33" s="34"/>
      <c r="AA33" s="34"/>
      <c r="AB33" s="34"/>
      <c r="AC33" s="34"/>
      <c r="AD33" s="34"/>
      <c r="AE33" s="34"/>
    </row>
    <row r="34" spans="1:31" s="2" customFormat="1" ht="14.5" customHeight="1">
      <c r="A34" s="34"/>
      <c r="B34" s="35"/>
      <c r="C34" s="34"/>
      <c r="D34" s="34"/>
      <c r="E34" s="29" t="s">
        <v>44</v>
      </c>
      <c r="F34" s="101">
        <f>ROUND((SUM(BF122:BF351)),2)</f>
        <v>0</v>
      </c>
      <c r="G34" s="34"/>
      <c r="H34" s="34"/>
      <c r="I34" s="102">
        <v>0.15</v>
      </c>
      <c r="J34" s="101">
        <f>ROUND(((SUM(BF122:BF351))*I34),2)</f>
        <v>0</v>
      </c>
      <c r="K34" s="34"/>
      <c r="L34" s="44"/>
      <c r="S34" s="34"/>
      <c r="T34" s="34"/>
      <c r="U34" s="34"/>
      <c r="V34" s="34"/>
      <c r="W34" s="34"/>
      <c r="X34" s="34"/>
      <c r="Y34" s="34"/>
      <c r="Z34" s="34"/>
      <c r="AA34" s="34"/>
      <c r="AB34" s="34"/>
      <c r="AC34" s="34"/>
      <c r="AD34" s="34"/>
      <c r="AE34" s="34"/>
    </row>
    <row r="35" spans="1:31" s="2" customFormat="1" ht="14.5" customHeight="1" hidden="1">
      <c r="A35" s="34"/>
      <c r="B35" s="35"/>
      <c r="C35" s="34"/>
      <c r="D35" s="34"/>
      <c r="E35" s="29" t="s">
        <v>45</v>
      </c>
      <c r="F35" s="101">
        <f>ROUND((SUM(BG122:BG351)),2)</f>
        <v>0</v>
      </c>
      <c r="G35" s="34"/>
      <c r="H35" s="34"/>
      <c r="I35" s="102">
        <v>0.21</v>
      </c>
      <c r="J35" s="101">
        <f>0</f>
        <v>0</v>
      </c>
      <c r="K35" s="34"/>
      <c r="L35" s="44"/>
      <c r="S35" s="34"/>
      <c r="T35" s="34"/>
      <c r="U35" s="34"/>
      <c r="V35" s="34"/>
      <c r="W35" s="34"/>
      <c r="X35" s="34"/>
      <c r="Y35" s="34"/>
      <c r="Z35" s="34"/>
      <c r="AA35" s="34"/>
      <c r="AB35" s="34"/>
      <c r="AC35" s="34"/>
      <c r="AD35" s="34"/>
      <c r="AE35" s="34"/>
    </row>
    <row r="36" spans="1:31" s="2" customFormat="1" ht="14.5" customHeight="1" hidden="1">
      <c r="A36" s="34"/>
      <c r="B36" s="35"/>
      <c r="C36" s="34"/>
      <c r="D36" s="34"/>
      <c r="E36" s="29" t="s">
        <v>46</v>
      </c>
      <c r="F36" s="101">
        <f>ROUND((SUM(BH122:BH351)),2)</f>
        <v>0</v>
      </c>
      <c r="G36" s="34"/>
      <c r="H36" s="34"/>
      <c r="I36" s="102">
        <v>0.15</v>
      </c>
      <c r="J36" s="101">
        <f>0</f>
        <v>0</v>
      </c>
      <c r="K36" s="34"/>
      <c r="L36" s="44"/>
      <c r="S36" s="34"/>
      <c r="T36" s="34"/>
      <c r="U36" s="34"/>
      <c r="V36" s="34"/>
      <c r="W36" s="34"/>
      <c r="X36" s="34"/>
      <c r="Y36" s="34"/>
      <c r="Z36" s="34"/>
      <c r="AA36" s="34"/>
      <c r="AB36" s="34"/>
      <c r="AC36" s="34"/>
      <c r="AD36" s="34"/>
      <c r="AE36" s="34"/>
    </row>
    <row r="37" spans="1:31" s="2" customFormat="1" ht="14.5" customHeight="1" hidden="1">
      <c r="A37" s="34"/>
      <c r="B37" s="35"/>
      <c r="C37" s="34"/>
      <c r="D37" s="34"/>
      <c r="E37" s="29" t="s">
        <v>47</v>
      </c>
      <c r="F37" s="101">
        <f>ROUND((SUM(BI122:BI351)),2)</f>
        <v>0</v>
      </c>
      <c r="G37" s="34"/>
      <c r="H37" s="34"/>
      <c r="I37" s="102">
        <v>0</v>
      </c>
      <c r="J37" s="101">
        <f>0</f>
        <v>0</v>
      </c>
      <c r="K37" s="34"/>
      <c r="L37" s="44"/>
      <c r="S37" s="34"/>
      <c r="T37" s="34"/>
      <c r="U37" s="34"/>
      <c r="V37" s="34"/>
      <c r="W37" s="34"/>
      <c r="X37" s="34"/>
      <c r="Y37" s="34"/>
      <c r="Z37" s="34"/>
      <c r="AA37" s="34"/>
      <c r="AB37" s="34"/>
      <c r="AC37" s="34"/>
      <c r="AD37" s="34"/>
      <c r="AE37" s="34"/>
    </row>
    <row r="38" spans="1:31" s="2" customFormat="1" ht="7" customHeight="1">
      <c r="A38" s="34"/>
      <c r="B38" s="35"/>
      <c r="C38" s="34"/>
      <c r="D38" s="34"/>
      <c r="E38" s="34"/>
      <c r="F38" s="34"/>
      <c r="G38" s="34"/>
      <c r="H38" s="34"/>
      <c r="I38" s="34"/>
      <c r="J38" s="34"/>
      <c r="K38" s="34"/>
      <c r="L38" s="44"/>
      <c r="S38" s="34"/>
      <c r="T38" s="34"/>
      <c r="U38" s="34"/>
      <c r="V38" s="34"/>
      <c r="W38" s="34"/>
      <c r="X38" s="34"/>
      <c r="Y38" s="34"/>
      <c r="Z38" s="34"/>
      <c r="AA38" s="34"/>
      <c r="AB38" s="34"/>
      <c r="AC38" s="34"/>
      <c r="AD38" s="34"/>
      <c r="AE38" s="34"/>
    </row>
    <row r="39" spans="1:31" s="2" customFormat="1" ht="25.4" customHeight="1">
      <c r="A39" s="34"/>
      <c r="B39" s="35"/>
      <c r="C39" s="103"/>
      <c r="D39" s="104" t="s">
        <v>48</v>
      </c>
      <c r="E39" s="62"/>
      <c r="F39" s="62"/>
      <c r="G39" s="105" t="s">
        <v>49</v>
      </c>
      <c r="H39" s="106" t="s">
        <v>50</v>
      </c>
      <c r="I39" s="62"/>
      <c r="J39" s="107">
        <f>SUM(J30:J37)</f>
        <v>0</v>
      </c>
      <c r="K39" s="108"/>
      <c r="L39" s="44"/>
      <c r="S39" s="34"/>
      <c r="T39" s="34"/>
      <c r="U39" s="34"/>
      <c r="V39" s="34"/>
      <c r="W39" s="34"/>
      <c r="X39" s="34"/>
      <c r="Y39" s="34"/>
      <c r="Z39" s="34"/>
      <c r="AA39" s="34"/>
      <c r="AB39" s="34"/>
      <c r="AC39" s="34"/>
      <c r="AD39" s="34"/>
      <c r="AE39" s="34"/>
    </row>
    <row r="40" spans="1:31" s="2" customFormat="1" ht="14.5" customHeight="1">
      <c r="A40" s="34"/>
      <c r="B40" s="35"/>
      <c r="C40" s="34"/>
      <c r="D40" s="34"/>
      <c r="E40" s="34"/>
      <c r="F40" s="34"/>
      <c r="G40" s="34"/>
      <c r="H40" s="34"/>
      <c r="I40" s="34"/>
      <c r="J40" s="34"/>
      <c r="K40" s="34"/>
      <c r="L40" s="44"/>
      <c r="S40" s="34"/>
      <c r="T40" s="34"/>
      <c r="U40" s="34"/>
      <c r="V40" s="34"/>
      <c r="W40" s="34"/>
      <c r="X40" s="34"/>
      <c r="Y40" s="34"/>
      <c r="Z40" s="34"/>
      <c r="AA40" s="34"/>
      <c r="AB40" s="34"/>
      <c r="AC40" s="34"/>
      <c r="AD40" s="34"/>
      <c r="AE40" s="34"/>
    </row>
    <row r="41" spans="2:12" s="1" customFormat="1" ht="14.5" customHeight="1">
      <c r="B41" s="22"/>
      <c r="L41" s="22"/>
    </row>
    <row r="42" spans="2:12" s="1" customFormat="1" ht="14.5" customHeight="1">
      <c r="B42" s="22"/>
      <c r="L42" s="22"/>
    </row>
    <row r="43" spans="2:12" s="1" customFormat="1" ht="14.5" customHeight="1">
      <c r="B43" s="22"/>
      <c r="L43" s="22"/>
    </row>
    <row r="44" spans="2:12" s="1" customFormat="1" ht="14.5" customHeight="1">
      <c r="B44" s="22"/>
      <c r="L44" s="22"/>
    </row>
    <row r="45" spans="2:12" s="1" customFormat="1" ht="14.5" customHeight="1">
      <c r="B45" s="22"/>
      <c r="L45" s="22"/>
    </row>
    <row r="46" spans="2:12" s="1" customFormat="1" ht="14.5" customHeight="1">
      <c r="B46" s="22"/>
      <c r="L46" s="22"/>
    </row>
    <row r="47" spans="2:12" s="1" customFormat="1" ht="14.5" customHeight="1">
      <c r="B47" s="22"/>
      <c r="L47" s="22"/>
    </row>
    <row r="48" spans="2:12" s="1" customFormat="1" ht="14.5" customHeight="1">
      <c r="B48" s="22"/>
      <c r="L48" s="22"/>
    </row>
    <row r="49" spans="2:12" s="1" customFormat="1" ht="14.5" customHeight="1">
      <c r="B49" s="22"/>
      <c r="L49" s="22"/>
    </row>
    <row r="50" spans="2:12" s="2" customFormat="1" ht="14.5" customHeight="1">
      <c r="B50" s="44"/>
      <c r="D50" s="45" t="s">
        <v>51</v>
      </c>
      <c r="E50" s="46"/>
      <c r="F50" s="46"/>
      <c r="G50" s="45" t="s">
        <v>52</v>
      </c>
      <c r="H50" s="46"/>
      <c r="I50" s="46"/>
      <c r="J50" s="46"/>
      <c r="K50" s="46"/>
      <c r="L50" s="44"/>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5">
      <c r="A61" s="34"/>
      <c r="B61" s="35"/>
      <c r="C61" s="34"/>
      <c r="D61" s="47" t="s">
        <v>53</v>
      </c>
      <c r="E61" s="37"/>
      <c r="F61" s="109" t="s">
        <v>54</v>
      </c>
      <c r="G61" s="47" t="s">
        <v>53</v>
      </c>
      <c r="H61" s="37"/>
      <c r="I61" s="37"/>
      <c r="J61" s="110" t="s">
        <v>54</v>
      </c>
      <c r="K61" s="37"/>
      <c r="L61" s="44"/>
      <c r="S61" s="34"/>
      <c r="T61" s="34"/>
      <c r="U61" s="34"/>
      <c r="V61" s="34"/>
      <c r="W61" s="34"/>
      <c r="X61" s="34"/>
      <c r="Y61" s="34"/>
      <c r="Z61" s="34"/>
      <c r="AA61" s="34"/>
      <c r="AB61" s="34"/>
      <c r="AC61" s="34"/>
      <c r="AD61" s="34"/>
      <c r="AE61" s="34"/>
    </row>
    <row r="62" spans="2:12" ht="12">
      <c r="B62" s="22"/>
      <c r="L62" s="22"/>
    </row>
    <row r="63" spans="2:12" ht="12">
      <c r="B63" s="22"/>
      <c r="L63" s="22"/>
    </row>
    <row r="64" spans="2:12" ht="12">
      <c r="B64" s="22"/>
      <c r="L64" s="22"/>
    </row>
    <row r="65" spans="1:31" s="2" customFormat="1" ht="13">
      <c r="A65" s="34"/>
      <c r="B65" s="35"/>
      <c r="C65" s="34"/>
      <c r="D65" s="45" t="s">
        <v>55</v>
      </c>
      <c r="E65" s="48"/>
      <c r="F65" s="48"/>
      <c r="G65" s="45" t="s">
        <v>56</v>
      </c>
      <c r="H65" s="48"/>
      <c r="I65" s="48"/>
      <c r="J65" s="48"/>
      <c r="K65" s="48"/>
      <c r="L65" s="44"/>
      <c r="S65" s="34"/>
      <c r="T65" s="34"/>
      <c r="U65" s="34"/>
      <c r="V65" s="34"/>
      <c r="W65" s="34"/>
      <c r="X65" s="34"/>
      <c r="Y65" s="34"/>
      <c r="Z65" s="34"/>
      <c r="AA65" s="34"/>
      <c r="AB65" s="34"/>
      <c r="AC65" s="34"/>
      <c r="AD65" s="34"/>
      <c r="AE65" s="34"/>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5">
      <c r="A76" s="34"/>
      <c r="B76" s="35"/>
      <c r="C76" s="34"/>
      <c r="D76" s="47" t="s">
        <v>53</v>
      </c>
      <c r="E76" s="37"/>
      <c r="F76" s="109" t="s">
        <v>54</v>
      </c>
      <c r="G76" s="47" t="s">
        <v>53</v>
      </c>
      <c r="H76" s="37"/>
      <c r="I76" s="37"/>
      <c r="J76" s="110" t="s">
        <v>54</v>
      </c>
      <c r="K76" s="37"/>
      <c r="L76" s="44"/>
      <c r="S76" s="34"/>
      <c r="T76" s="34"/>
      <c r="U76" s="34"/>
      <c r="V76" s="34"/>
      <c r="W76" s="34"/>
      <c r="X76" s="34"/>
      <c r="Y76" s="34"/>
      <c r="Z76" s="34"/>
      <c r="AA76" s="34"/>
      <c r="AB76" s="34"/>
      <c r="AC76" s="34"/>
      <c r="AD76" s="34"/>
      <c r="AE76" s="34"/>
    </row>
    <row r="77" spans="1:31" s="2" customFormat="1" ht="14.5" customHeight="1">
      <c r="A77" s="34"/>
      <c r="B77" s="49"/>
      <c r="C77" s="50"/>
      <c r="D77" s="50"/>
      <c r="E77" s="50"/>
      <c r="F77" s="50"/>
      <c r="G77" s="50"/>
      <c r="H77" s="50"/>
      <c r="I77" s="50"/>
      <c r="J77" s="50"/>
      <c r="K77" s="50"/>
      <c r="L77" s="44"/>
      <c r="S77" s="34"/>
      <c r="T77" s="34"/>
      <c r="U77" s="34"/>
      <c r="V77" s="34"/>
      <c r="W77" s="34"/>
      <c r="X77" s="34"/>
      <c r="Y77" s="34"/>
      <c r="Z77" s="34"/>
      <c r="AA77" s="34"/>
      <c r="AB77" s="34"/>
      <c r="AC77" s="34"/>
      <c r="AD77" s="34"/>
      <c r="AE77" s="34"/>
    </row>
    <row r="81" spans="1:31" s="2" customFormat="1" ht="7" customHeight="1">
      <c r="A81" s="34"/>
      <c r="B81" s="51"/>
      <c r="C81" s="52"/>
      <c r="D81" s="52"/>
      <c r="E81" s="52"/>
      <c r="F81" s="52"/>
      <c r="G81" s="52"/>
      <c r="H81" s="52"/>
      <c r="I81" s="52"/>
      <c r="J81" s="52"/>
      <c r="K81" s="52"/>
      <c r="L81" s="44"/>
      <c r="S81" s="34"/>
      <c r="T81" s="34"/>
      <c r="U81" s="34"/>
      <c r="V81" s="34"/>
      <c r="W81" s="34"/>
      <c r="X81" s="34"/>
      <c r="Y81" s="34"/>
      <c r="Z81" s="34"/>
      <c r="AA81" s="34"/>
      <c r="AB81" s="34"/>
      <c r="AC81" s="34"/>
      <c r="AD81" s="34"/>
      <c r="AE81" s="34"/>
    </row>
    <row r="82" spans="1:31" s="2" customFormat="1" ht="25" customHeight="1">
      <c r="A82" s="34"/>
      <c r="B82" s="35"/>
      <c r="C82" s="23" t="s">
        <v>106</v>
      </c>
      <c r="D82" s="34"/>
      <c r="E82" s="34"/>
      <c r="F82" s="34"/>
      <c r="G82" s="34"/>
      <c r="H82" s="34"/>
      <c r="I82" s="34"/>
      <c r="J82" s="34"/>
      <c r="K82" s="34"/>
      <c r="L82" s="44"/>
      <c r="S82" s="34"/>
      <c r="T82" s="34"/>
      <c r="U82" s="34"/>
      <c r="V82" s="34"/>
      <c r="W82" s="34"/>
      <c r="X82" s="34"/>
      <c r="Y82" s="34"/>
      <c r="Z82" s="34"/>
      <c r="AA82" s="34"/>
      <c r="AB82" s="34"/>
      <c r="AC82" s="34"/>
      <c r="AD82" s="34"/>
      <c r="AE82" s="34"/>
    </row>
    <row r="83" spans="1:31" s="2" customFormat="1" ht="7" customHeight="1">
      <c r="A83" s="34"/>
      <c r="B83" s="35"/>
      <c r="C83" s="34"/>
      <c r="D83" s="34"/>
      <c r="E83" s="34"/>
      <c r="F83" s="34"/>
      <c r="G83" s="34"/>
      <c r="H83" s="34"/>
      <c r="I83" s="34"/>
      <c r="J83" s="34"/>
      <c r="K83" s="34"/>
      <c r="L83" s="44"/>
      <c r="S83" s="34"/>
      <c r="T83" s="34"/>
      <c r="U83" s="34"/>
      <c r="V83" s="34"/>
      <c r="W83" s="34"/>
      <c r="X83" s="34"/>
      <c r="Y83" s="34"/>
      <c r="Z83" s="34"/>
      <c r="AA83" s="34"/>
      <c r="AB83" s="34"/>
      <c r="AC83" s="34"/>
      <c r="AD83" s="34"/>
      <c r="AE83" s="34"/>
    </row>
    <row r="84" spans="1:31" s="2" customFormat="1" ht="12" customHeight="1">
      <c r="A84" s="34"/>
      <c r="B84" s="35"/>
      <c r="C84" s="29" t="s">
        <v>16</v>
      </c>
      <c r="D84" s="34"/>
      <c r="E84" s="34"/>
      <c r="F84" s="34"/>
      <c r="G84" s="34"/>
      <c r="H84" s="34"/>
      <c r="I84" s="34"/>
      <c r="J84" s="34"/>
      <c r="K84" s="34"/>
      <c r="L84" s="44"/>
      <c r="S84" s="34"/>
      <c r="T84" s="34"/>
      <c r="U84" s="34"/>
      <c r="V84" s="34"/>
      <c r="W84" s="34"/>
      <c r="X84" s="34"/>
      <c r="Y84" s="34"/>
      <c r="Z84" s="34"/>
      <c r="AA84" s="34"/>
      <c r="AB84" s="34"/>
      <c r="AC84" s="34"/>
      <c r="AD84" s="34"/>
      <c r="AE84" s="34"/>
    </row>
    <row r="85" spans="1:31" s="2" customFormat="1" ht="16.5" customHeight="1">
      <c r="A85" s="34"/>
      <c r="B85" s="35"/>
      <c r="C85" s="34"/>
      <c r="D85" s="34"/>
      <c r="E85" s="263" t="str">
        <f>E7</f>
        <v>Rekonstrukce komunikace, parkovacích ploch a chodníku ulice Šafaříkova v Sezimově Ústí</v>
      </c>
      <c r="F85" s="264"/>
      <c r="G85" s="264"/>
      <c r="H85" s="264"/>
      <c r="I85" s="34"/>
      <c r="J85" s="34"/>
      <c r="K85" s="34"/>
      <c r="L85" s="44"/>
      <c r="S85" s="34"/>
      <c r="T85" s="34"/>
      <c r="U85" s="34"/>
      <c r="V85" s="34"/>
      <c r="W85" s="34"/>
      <c r="X85" s="34"/>
      <c r="Y85" s="34"/>
      <c r="Z85" s="34"/>
      <c r="AA85" s="34"/>
      <c r="AB85" s="34"/>
      <c r="AC85" s="34"/>
      <c r="AD85" s="34"/>
      <c r="AE85" s="34"/>
    </row>
    <row r="86" spans="1:31" s="2" customFormat="1" ht="12" customHeight="1">
      <c r="A86" s="34"/>
      <c r="B86" s="35"/>
      <c r="C86" s="29" t="s">
        <v>104</v>
      </c>
      <c r="D86" s="34"/>
      <c r="E86" s="34"/>
      <c r="F86" s="34"/>
      <c r="G86" s="34"/>
      <c r="H86" s="34"/>
      <c r="I86" s="34"/>
      <c r="J86" s="34"/>
      <c r="K86" s="34"/>
      <c r="L86" s="44"/>
      <c r="S86" s="34"/>
      <c r="T86" s="34"/>
      <c r="U86" s="34"/>
      <c r="V86" s="34"/>
      <c r="W86" s="34"/>
      <c r="X86" s="34"/>
      <c r="Y86" s="34"/>
      <c r="Z86" s="34"/>
      <c r="AA86" s="34"/>
      <c r="AB86" s="34"/>
      <c r="AC86" s="34"/>
      <c r="AD86" s="34"/>
      <c r="AE86" s="34"/>
    </row>
    <row r="87" spans="1:31" s="2" customFormat="1" ht="16.5" customHeight="1">
      <c r="A87" s="34"/>
      <c r="B87" s="35"/>
      <c r="C87" s="34"/>
      <c r="D87" s="34"/>
      <c r="E87" s="253" t="str">
        <f>E9</f>
        <v>301 - Dešťová kanalizace</v>
      </c>
      <c r="F87" s="262"/>
      <c r="G87" s="262"/>
      <c r="H87" s="262"/>
      <c r="I87" s="34"/>
      <c r="J87" s="34"/>
      <c r="K87" s="34"/>
      <c r="L87" s="44"/>
      <c r="S87" s="34"/>
      <c r="T87" s="34"/>
      <c r="U87" s="34"/>
      <c r="V87" s="34"/>
      <c r="W87" s="34"/>
      <c r="X87" s="34"/>
      <c r="Y87" s="34"/>
      <c r="Z87" s="34"/>
      <c r="AA87" s="34"/>
      <c r="AB87" s="34"/>
      <c r="AC87" s="34"/>
      <c r="AD87" s="34"/>
      <c r="AE87" s="34"/>
    </row>
    <row r="88" spans="1:31" s="2" customFormat="1" ht="7" customHeight="1">
      <c r="A88" s="34"/>
      <c r="B88" s="35"/>
      <c r="C88" s="34"/>
      <c r="D88" s="34"/>
      <c r="E88" s="34"/>
      <c r="F88" s="34"/>
      <c r="G88" s="34"/>
      <c r="H88" s="34"/>
      <c r="I88" s="34"/>
      <c r="J88" s="34"/>
      <c r="K88" s="34"/>
      <c r="L88" s="44"/>
      <c r="S88" s="34"/>
      <c r="T88" s="34"/>
      <c r="U88" s="34"/>
      <c r="V88" s="34"/>
      <c r="W88" s="34"/>
      <c r="X88" s="34"/>
      <c r="Y88" s="34"/>
      <c r="Z88" s="34"/>
      <c r="AA88" s="34"/>
      <c r="AB88" s="34"/>
      <c r="AC88" s="34"/>
      <c r="AD88" s="34"/>
      <c r="AE88" s="34"/>
    </row>
    <row r="89" spans="1:31" s="2" customFormat="1" ht="12" customHeight="1">
      <c r="A89" s="34"/>
      <c r="B89" s="35"/>
      <c r="C89" s="29" t="s">
        <v>20</v>
      </c>
      <c r="D89" s="34"/>
      <c r="E89" s="34"/>
      <c r="F89" s="27" t="str">
        <f>F12</f>
        <v>Sezimovo Ústí</v>
      </c>
      <c r="G89" s="34"/>
      <c r="H89" s="34"/>
      <c r="I89" s="29" t="s">
        <v>22</v>
      </c>
      <c r="J89" s="57" t="str">
        <f>IF(J12="","",J12)</f>
        <v>6. 1. 2021</v>
      </c>
      <c r="K89" s="34"/>
      <c r="L89" s="44"/>
      <c r="S89" s="34"/>
      <c r="T89" s="34"/>
      <c r="U89" s="34"/>
      <c r="V89" s="34"/>
      <c r="W89" s="34"/>
      <c r="X89" s="34"/>
      <c r="Y89" s="34"/>
      <c r="Z89" s="34"/>
      <c r="AA89" s="34"/>
      <c r="AB89" s="34"/>
      <c r="AC89" s="34"/>
      <c r="AD89" s="34"/>
      <c r="AE89" s="34"/>
    </row>
    <row r="90" spans="1:31" s="2" customFormat="1" ht="7" customHeight="1">
      <c r="A90" s="34"/>
      <c r="B90" s="35"/>
      <c r="C90" s="34"/>
      <c r="D90" s="34"/>
      <c r="E90" s="34"/>
      <c r="F90" s="34"/>
      <c r="G90" s="34"/>
      <c r="H90" s="34"/>
      <c r="I90" s="34"/>
      <c r="J90" s="34"/>
      <c r="K90" s="34"/>
      <c r="L90" s="44"/>
      <c r="S90" s="34"/>
      <c r="T90" s="34"/>
      <c r="U90" s="34"/>
      <c r="V90" s="34"/>
      <c r="W90" s="34"/>
      <c r="X90" s="34"/>
      <c r="Y90" s="34"/>
      <c r="Z90" s="34"/>
      <c r="AA90" s="34"/>
      <c r="AB90" s="34"/>
      <c r="AC90" s="34"/>
      <c r="AD90" s="34"/>
      <c r="AE90" s="34"/>
    </row>
    <row r="91" spans="1:31" s="2" customFormat="1" ht="15.25" customHeight="1">
      <c r="A91" s="34"/>
      <c r="B91" s="35"/>
      <c r="C91" s="29" t="s">
        <v>24</v>
      </c>
      <c r="D91" s="34"/>
      <c r="E91" s="34"/>
      <c r="F91" s="27" t="str">
        <f>E15</f>
        <v>Město Sezimovo Ústí</v>
      </c>
      <c r="G91" s="34"/>
      <c r="H91" s="34"/>
      <c r="I91" s="29" t="s">
        <v>31</v>
      </c>
      <c r="J91" s="32" t="str">
        <f>E21</f>
        <v>WAY project s.r.o.</v>
      </c>
      <c r="K91" s="34"/>
      <c r="L91" s="44"/>
      <c r="S91" s="34"/>
      <c r="T91" s="34"/>
      <c r="U91" s="34"/>
      <c r="V91" s="34"/>
      <c r="W91" s="34"/>
      <c r="X91" s="34"/>
      <c r="Y91" s="34"/>
      <c r="Z91" s="34"/>
      <c r="AA91" s="34"/>
      <c r="AB91" s="34"/>
      <c r="AC91" s="34"/>
      <c r="AD91" s="34"/>
      <c r="AE91" s="34"/>
    </row>
    <row r="92" spans="1:31" s="2" customFormat="1" ht="15.25" customHeight="1">
      <c r="A92" s="34"/>
      <c r="B92" s="35"/>
      <c r="C92" s="29" t="s">
        <v>29</v>
      </c>
      <c r="D92" s="34"/>
      <c r="E92" s="34"/>
      <c r="F92" s="27" t="str">
        <f>IF(E18="","",E18)</f>
        <v>Vyplň údaj</v>
      </c>
      <c r="G92" s="34"/>
      <c r="H92" s="34"/>
      <c r="I92" s="29" t="s">
        <v>35</v>
      </c>
      <c r="J92" s="32" t="str">
        <f>E24</f>
        <v xml:space="preserve"> </v>
      </c>
      <c r="K92" s="34"/>
      <c r="L92" s="44"/>
      <c r="S92" s="34"/>
      <c r="T92" s="34"/>
      <c r="U92" s="34"/>
      <c r="V92" s="34"/>
      <c r="W92" s="34"/>
      <c r="X92" s="34"/>
      <c r="Y92" s="34"/>
      <c r="Z92" s="34"/>
      <c r="AA92" s="34"/>
      <c r="AB92" s="34"/>
      <c r="AC92" s="34"/>
      <c r="AD92" s="34"/>
      <c r="AE92" s="34"/>
    </row>
    <row r="93" spans="1:31" s="2" customFormat="1" ht="10.4" customHeight="1">
      <c r="A93" s="34"/>
      <c r="B93" s="35"/>
      <c r="C93" s="34"/>
      <c r="D93" s="34"/>
      <c r="E93" s="34"/>
      <c r="F93" s="34"/>
      <c r="G93" s="34"/>
      <c r="H93" s="34"/>
      <c r="I93" s="34"/>
      <c r="J93" s="34"/>
      <c r="K93" s="34"/>
      <c r="L93" s="44"/>
      <c r="S93" s="34"/>
      <c r="T93" s="34"/>
      <c r="U93" s="34"/>
      <c r="V93" s="34"/>
      <c r="W93" s="34"/>
      <c r="X93" s="34"/>
      <c r="Y93" s="34"/>
      <c r="Z93" s="34"/>
      <c r="AA93" s="34"/>
      <c r="AB93" s="34"/>
      <c r="AC93" s="34"/>
      <c r="AD93" s="34"/>
      <c r="AE93" s="34"/>
    </row>
    <row r="94" spans="1:31" s="2" customFormat="1" ht="29.25" customHeight="1">
      <c r="A94" s="34"/>
      <c r="B94" s="35"/>
      <c r="C94" s="111" t="s">
        <v>107</v>
      </c>
      <c r="D94" s="103"/>
      <c r="E94" s="103"/>
      <c r="F94" s="103"/>
      <c r="G94" s="103"/>
      <c r="H94" s="103"/>
      <c r="I94" s="103"/>
      <c r="J94" s="112" t="s">
        <v>108</v>
      </c>
      <c r="K94" s="103"/>
      <c r="L94" s="44"/>
      <c r="S94" s="34"/>
      <c r="T94" s="34"/>
      <c r="U94" s="34"/>
      <c r="V94" s="34"/>
      <c r="W94" s="34"/>
      <c r="X94" s="34"/>
      <c r="Y94" s="34"/>
      <c r="Z94" s="34"/>
      <c r="AA94" s="34"/>
      <c r="AB94" s="34"/>
      <c r="AC94" s="34"/>
      <c r="AD94" s="34"/>
      <c r="AE94" s="34"/>
    </row>
    <row r="95" spans="1:31" s="2" customFormat="1" ht="10.4" customHeight="1">
      <c r="A95" s="34"/>
      <c r="B95" s="35"/>
      <c r="C95" s="34"/>
      <c r="D95" s="34"/>
      <c r="E95" s="34"/>
      <c r="F95" s="34"/>
      <c r="G95" s="34"/>
      <c r="H95" s="34"/>
      <c r="I95" s="34"/>
      <c r="J95" s="34"/>
      <c r="K95" s="34"/>
      <c r="L95" s="44"/>
      <c r="S95" s="34"/>
      <c r="T95" s="34"/>
      <c r="U95" s="34"/>
      <c r="V95" s="34"/>
      <c r="W95" s="34"/>
      <c r="X95" s="34"/>
      <c r="Y95" s="34"/>
      <c r="Z95" s="34"/>
      <c r="AA95" s="34"/>
      <c r="AB95" s="34"/>
      <c r="AC95" s="34"/>
      <c r="AD95" s="34"/>
      <c r="AE95" s="34"/>
    </row>
    <row r="96" spans="1:47" s="2" customFormat="1" ht="22.9" customHeight="1">
      <c r="A96" s="34"/>
      <c r="B96" s="35"/>
      <c r="C96" s="113" t="s">
        <v>109</v>
      </c>
      <c r="D96" s="34"/>
      <c r="E96" s="34"/>
      <c r="F96" s="34"/>
      <c r="G96" s="34"/>
      <c r="H96" s="34"/>
      <c r="I96" s="34"/>
      <c r="J96" s="73">
        <f>J122</f>
        <v>0</v>
      </c>
      <c r="K96" s="34"/>
      <c r="L96" s="44"/>
      <c r="S96" s="34"/>
      <c r="T96" s="34"/>
      <c r="U96" s="34"/>
      <c r="V96" s="34"/>
      <c r="W96" s="34"/>
      <c r="X96" s="34"/>
      <c r="Y96" s="34"/>
      <c r="Z96" s="34"/>
      <c r="AA96" s="34"/>
      <c r="AB96" s="34"/>
      <c r="AC96" s="34"/>
      <c r="AD96" s="34"/>
      <c r="AE96" s="34"/>
      <c r="AU96" s="19" t="s">
        <v>110</v>
      </c>
    </row>
    <row r="97" spans="2:12" s="9" customFormat="1" ht="25" customHeight="1">
      <c r="B97" s="114"/>
      <c r="D97" s="115" t="s">
        <v>205</v>
      </c>
      <c r="E97" s="116"/>
      <c r="F97" s="116"/>
      <c r="G97" s="116"/>
      <c r="H97" s="116"/>
      <c r="I97" s="116"/>
      <c r="J97" s="117">
        <f>J123</f>
        <v>0</v>
      </c>
      <c r="L97" s="114"/>
    </row>
    <row r="98" spans="2:12" s="14" customFormat="1" ht="19.9" customHeight="1">
      <c r="B98" s="176"/>
      <c r="D98" s="177" t="s">
        <v>206</v>
      </c>
      <c r="E98" s="178"/>
      <c r="F98" s="178"/>
      <c r="G98" s="178"/>
      <c r="H98" s="178"/>
      <c r="I98" s="178"/>
      <c r="J98" s="179">
        <f>J124</f>
        <v>0</v>
      </c>
      <c r="L98" s="176"/>
    </row>
    <row r="99" spans="2:12" s="14" customFormat="1" ht="19.9" customHeight="1">
      <c r="B99" s="176"/>
      <c r="D99" s="177" t="s">
        <v>208</v>
      </c>
      <c r="E99" s="178"/>
      <c r="F99" s="178"/>
      <c r="G99" s="178"/>
      <c r="H99" s="178"/>
      <c r="I99" s="178"/>
      <c r="J99" s="179">
        <f>J222</f>
        <v>0</v>
      </c>
      <c r="L99" s="176"/>
    </row>
    <row r="100" spans="2:12" s="14" customFormat="1" ht="19.9" customHeight="1">
      <c r="B100" s="176"/>
      <c r="D100" s="177" t="s">
        <v>209</v>
      </c>
      <c r="E100" s="178"/>
      <c r="F100" s="178"/>
      <c r="G100" s="178"/>
      <c r="H100" s="178"/>
      <c r="I100" s="178"/>
      <c r="J100" s="179">
        <f>J226</f>
        <v>0</v>
      </c>
      <c r="L100" s="176"/>
    </row>
    <row r="101" spans="2:12" s="14" customFormat="1" ht="19.9" customHeight="1">
      <c r="B101" s="176"/>
      <c r="D101" s="177" t="s">
        <v>212</v>
      </c>
      <c r="E101" s="178"/>
      <c r="F101" s="178"/>
      <c r="G101" s="178"/>
      <c r="H101" s="178"/>
      <c r="I101" s="178"/>
      <c r="J101" s="179">
        <f>J249</f>
        <v>0</v>
      </c>
      <c r="L101" s="176"/>
    </row>
    <row r="102" spans="2:12" s="14" customFormat="1" ht="19.9" customHeight="1">
      <c r="B102" s="176"/>
      <c r="D102" s="177" t="s">
        <v>215</v>
      </c>
      <c r="E102" s="178"/>
      <c r="F102" s="178"/>
      <c r="G102" s="178"/>
      <c r="H102" s="178"/>
      <c r="I102" s="178"/>
      <c r="J102" s="179">
        <f>J349</f>
        <v>0</v>
      </c>
      <c r="L102" s="176"/>
    </row>
    <row r="103" spans="1:31" s="2" customFormat="1" ht="21.75" customHeight="1">
      <c r="A103" s="34"/>
      <c r="B103" s="35"/>
      <c r="C103" s="34"/>
      <c r="D103" s="34"/>
      <c r="E103" s="34"/>
      <c r="F103" s="34"/>
      <c r="G103" s="34"/>
      <c r="H103" s="34"/>
      <c r="I103" s="34"/>
      <c r="J103" s="34"/>
      <c r="K103" s="34"/>
      <c r="L103" s="44"/>
      <c r="S103" s="34"/>
      <c r="T103" s="34"/>
      <c r="U103" s="34"/>
      <c r="V103" s="34"/>
      <c r="W103" s="34"/>
      <c r="X103" s="34"/>
      <c r="Y103" s="34"/>
      <c r="Z103" s="34"/>
      <c r="AA103" s="34"/>
      <c r="AB103" s="34"/>
      <c r="AC103" s="34"/>
      <c r="AD103" s="34"/>
      <c r="AE103" s="34"/>
    </row>
    <row r="104" spans="1:31" s="2" customFormat="1" ht="7" customHeight="1">
      <c r="A104" s="34"/>
      <c r="B104" s="49"/>
      <c r="C104" s="50"/>
      <c r="D104" s="50"/>
      <c r="E104" s="50"/>
      <c r="F104" s="50"/>
      <c r="G104" s="50"/>
      <c r="H104" s="50"/>
      <c r="I104" s="50"/>
      <c r="J104" s="50"/>
      <c r="K104" s="50"/>
      <c r="L104" s="44"/>
      <c r="S104" s="34"/>
      <c r="T104" s="34"/>
      <c r="U104" s="34"/>
      <c r="V104" s="34"/>
      <c r="W104" s="34"/>
      <c r="X104" s="34"/>
      <c r="Y104" s="34"/>
      <c r="Z104" s="34"/>
      <c r="AA104" s="34"/>
      <c r="AB104" s="34"/>
      <c r="AC104" s="34"/>
      <c r="AD104" s="34"/>
      <c r="AE104" s="34"/>
    </row>
    <row r="108" spans="1:31" s="2" customFormat="1" ht="7" customHeight="1">
      <c r="A108" s="34"/>
      <c r="B108" s="51"/>
      <c r="C108" s="52"/>
      <c r="D108" s="52"/>
      <c r="E108" s="52"/>
      <c r="F108" s="52"/>
      <c r="G108" s="52"/>
      <c r="H108" s="52"/>
      <c r="I108" s="52"/>
      <c r="J108" s="52"/>
      <c r="K108" s="52"/>
      <c r="L108" s="44"/>
      <c r="S108" s="34"/>
      <c r="T108" s="34"/>
      <c r="U108" s="34"/>
      <c r="V108" s="34"/>
      <c r="W108" s="34"/>
      <c r="X108" s="34"/>
      <c r="Y108" s="34"/>
      <c r="Z108" s="34"/>
      <c r="AA108" s="34"/>
      <c r="AB108" s="34"/>
      <c r="AC108" s="34"/>
      <c r="AD108" s="34"/>
      <c r="AE108" s="34"/>
    </row>
    <row r="109" spans="1:31" s="2" customFormat="1" ht="25" customHeight="1">
      <c r="A109" s="34"/>
      <c r="B109" s="35"/>
      <c r="C109" s="23" t="s">
        <v>112</v>
      </c>
      <c r="D109" s="34"/>
      <c r="E109" s="34"/>
      <c r="F109" s="34"/>
      <c r="G109" s="34"/>
      <c r="H109" s="34"/>
      <c r="I109" s="34"/>
      <c r="J109" s="34"/>
      <c r="K109" s="34"/>
      <c r="L109" s="44"/>
      <c r="S109" s="34"/>
      <c r="T109" s="34"/>
      <c r="U109" s="34"/>
      <c r="V109" s="34"/>
      <c r="W109" s="34"/>
      <c r="X109" s="34"/>
      <c r="Y109" s="34"/>
      <c r="Z109" s="34"/>
      <c r="AA109" s="34"/>
      <c r="AB109" s="34"/>
      <c r="AC109" s="34"/>
      <c r="AD109" s="34"/>
      <c r="AE109" s="34"/>
    </row>
    <row r="110" spans="1:31" s="2" customFormat="1" ht="7" customHeight="1">
      <c r="A110" s="34"/>
      <c r="B110" s="35"/>
      <c r="C110" s="34"/>
      <c r="D110" s="34"/>
      <c r="E110" s="34"/>
      <c r="F110" s="34"/>
      <c r="G110" s="34"/>
      <c r="H110" s="34"/>
      <c r="I110" s="34"/>
      <c r="J110" s="34"/>
      <c r="K110" s="34"/>
      <c r="L110" s="44"/>
      <c r="S110" s="34"/>
      <c r="T110" s="34"/>
      <c r="U110" s="34"/>
      <c r="V110" s="34"/>
      <c r="W110" s="34"/>
      <c r="X110" s="34"/>
      <c r="Y110" s="34"/>
      <c r="Z110" s="34"/>
      <c r="AA110" s="34"/>
      <c r="AB110" s="34"/>
      <c r="AC110" s="34"/>
      <c r="AD110" s="34"/>
      <c r="AE110" s="34"/>
    </row>
    <row r="111" spans="1:31" s="2" customFormat="1" ht="12" customHeight="1">
      <c r="A111" s="34"/>
      <c r="B111" s="35"/>
      <c r="C111" s="29" t="s">
        <v>16</v>
      </c>
      <c r="D111" s="34"/>
      <c r="E111" s="34"/>
      <c r="F111" s="34"/>
      <c r="G111" s="34"/>
      <c r="H111" s="34"/>
      <c r="I111" s="34"/>
      <c r="J111" s="34"/>
      <c r="K111" s="34"/>
      <c r="L111" s="44"/>
      <c r="S111" s="34"/>
      <c r="T111" s="34"/>
      <c r="U111" s="34"/>
      <c r="V111" s="34"/>
      <c r="W111" s="34"/>
      <c r="X111" s="34"/>
      <c r="Y111" s="34"/>
      <c r="Z111" s="34"/>
      <c r="AA111" s="34"/>
      <c r="AB111" s="34"/>
      <c r="AC111" s="34"/>
      <c r="AD111" s="34"/>
      <c r="AE111" s="34"/>
    </row>
    <row r="112" spans="1:31" s="2" customFormat="1" ht="16.5" customHeight="1">
      <c r="A112" s="34"/>
      <c r="B112" s="35"/>
      <c r="C112" s="34"/>
      <c r="D112" s="34"/>
      <c r="E112" s="263" t="str">
        <f>E7</f>
        <v>Rekonstrukce komunikace, parkovacích ploch a chodníku ulice Šafaříkova v Sezimově Ústí</v>
      </c>
      <c r="F112" s="264"/>
      <c r="G112" s="264"/>
      <c r="H112" s="264"/>
      <c r="I112" s="34"/>
      <c r="J112" s="34"/>
      <c r="K112" s="34"/>
      <c r="L112" s="44"/>
      <c r="S112" s="34"/>
      <c r="T112" s="34"/>
      <c r="U112" s="34"/>
      <c r="V112" s="34"/>
      <c r="W112" s="34"/>
      <c r="X112" s="34"/>
      <c r="Y112" s="34"/>
      <c r="Z112" s="34"/>
      <c r="AA112" s="34"/>
      <c r="AB112" s="34"/>
      <c r="AC112" s="34"/>
      <c r="AD112" s="34"/>
      <c r="AE112" s="34"/>
    </row>
    <row r="113" spans="1:31" s="2" customFormat="1" ht="12" customHeight="1">
      <c r="A113" s="34"/>
      <c r="B113" s="35"/>
      <c r="C113" s="29" t="s">
        <v>104</v>
      </c>
      <c r="D113" s="34"/>
      <c r="E113" s="34"/>
      <c r="F113" s="34"/>
      <c r="G113" s="34"/>
      <c r="H113" s="34"/>
      <c r="I113" s="34"/>
      <c r="J113" s="34"/>
      <c r="K113" s="34"/>
      <c r="L113" s="44"/>
      <c r="S113" s="34"/>
      <c r="T113" s="34"/>
      <c r="U113" s="34"/>
      <c r="V113" s="34"/>
      <c r="W113" s="34"/>
      <c r="X113" s="34"/>
      <c r="Y113" s="34"/>
      <c r="Z113" s="34"/>
      <c r="AA113" s="34"/>
      <c r="AB113" s="34"/>
      <c r="AC113" s="34"/>
      <c r="AD113" s="34"/>
      <c r="AE113" s="34"/>
    </row>
    <row r="114" spans="1:31" s="2" customFormat="1" ht="16.5" customHeight="1">
      <c r="A114" s="34"/>
      <c r="B114" s="35"/>
      <c r="C114" s="34"/>
      <c r="D114" s="34"/>
      <c r="E114" s="253" t="str">
        <f>E9</f>
        <v>301 - Dešťová kanalizace</v>
      </c>
      <c r="F114" s="262"/>
      <c r="G114" s="262"/>
      <c r="H114" s="262"/>
      <c r="I114" s="34"/>
      <c r="J114" s="34"/>
      <c r="K114" s="34"/>
      <c r="L114" s="44"/>
      <c r="S114" s="34"/>
      <c r="T114" s="34"/>
      <c r="U114" s="34"/>
      <c r="V114" s="34"/>
      <c r="W114" s="34"/>
      <c r="X114" s="34"/>
      <c r="Y114" s="34"/>
      <c r="Z114" s="34"/>
      <c r="AA114" s="34"/>
      <c r="AB114" s="34"/>
      <c r="AC114" s="34"/>
      <c r="AD114" s="34"/>
      <c r="AE114" s="34"/>
    </row>
    <row r="115" spans="1:31" s="2" customFormat="1" ht="7" customHeight="1">
      <c r="A115" s="34"/>
      <c r="B115" s="35"/>
      <c r="C115" s="34"/>
      <c r="D115" s="34"/>
      <c r="E115" s="34"/>
      <c r="F115" s="34"/>
      <c r="G115" s="34"/>
      <c r="H115" s="34"/>
      <c r="I115" s="34"/>
      <c r="J115" s="34"/>
      <c r="K115" s="34"/>
      <c r="L115" s="44"/>
      <c r="S115" s="34"/>
      <c r="T115" s="34"/>
      <c r="U115" s="34"/>
      <c r="V115" s="34"/>
      <c r="W115" s="34"/>
      <c r="X115" s="34"/>
      <c r="Y115" s="34"/>
      <c r="Z115" s="34"/>
      <c r="AA115" s="34"/>
      <c r="AB115" s="34"/>
      <c r="AC115" s="34"/>
      <c r="AD115" s="34"/>
      <c r="AE115" s="34"/>
    </row>
    <row r="116" spans="1:31" s="2" customFormat="1" ht="12" customHeight="1">
      <c r="A116" s="34"/>
      <c r="B116" s="35"/>
      <c r="C116" s="29" t="s">
        <v>20</v>
      </c>
      <c r="D116" s="34"/>
      <c r="E116" s="34"/>
      <c r="F116" s="27" t="str">
        <f>F12</f>
        <v>Sezimovo Ústí</v>
      </c>
      <c r="G116" s="34"/>
      <c r="H116" s="34"/>
      <c r="I116" s="29" t="s">
        <v>22</v>
      </c>
      <c r="J116" s="57" t="str">
        <f>IF(J12="","",J12)</f>
        <v>6. 1. 2021</v>
      </c>
      <c r="K116" s="34"/>
      <c r="L116" s="44"/>
      <c r="S116" s="34"/>
      <c r="T116" s="34"/>
      <c r="U116" s="34"/>
      <c r="V116" s="34"/>
      <c r="W116" s="34"/>
      <c r="X116" s="34"/>
      <c r="Y116" s="34"/>
      <c r="Z116" s="34"/>
      <c r="AA116" s="34"/>
      <c r="AB116" s="34"/>
      <c r="AC116" s="34"/>
      <c r="AD116" s="34"/>
      <c r="AE116" s="34"/>
    </row>
    <row r="117" spans="1:31" s="2" customFormat="1" ht="7" customHeight="1">
      <c r="A117" s="34"/>
      <c r="B117" s="35"/>
      <c r="C117" s="34"/>
      <c r="D117" s="34"/>
      <c r="E117" s="34"/>
      <c r="F117" s="34"/>
      <c r="G117" s="34"/>
      <c r="H117" s="34"/>
      <c r="I117" s="34"/>
      <c r="J117" s="34"/>
      <c r="K117" s="34"/>
      <c r="L117" s="44"/>
      <c r="S117" s="34"/>
      <c r="T117" s="34"/>
      <c r="U117" s="34"/>
      <c r="V117" s="34"/>
      <c r="W117" s="34"/>
      <c r="X117" s="34"/>
      <c r="Y117" s="34"/>
      <c r="Z117" s="34"/>
      <c r="AA117" s="34"/>
      <c r="AB117" s="34"/>
      <c r="AC117" s="34"/>
      <c r="AD117" s="34"/>
      <c r="AE117" s="34"/>
    </row>
    <row r="118" spans="1:31" s="2" customFormat="1" ht="15.25" customHeight="1">
      <c r="A118" s="34"/>
      <c r="B118" s="35"/>
      <c r="C118" s="29" t="s">
        <v>24</v>
      </c>
      <c r="D118" s="34"/>
      <c r="E118" s="34"/>
      <c r="F118" s="27" t="str">
        <f>E15</f>
        <v>Město Sezimovo Ústí</v>
      </c>
      <c r="G118" s="34"/>
      <c r="H118" s="34"/>
      <c r="I118" s="29" t="s">
        <v>31</v>
      </c>
      <c r="J118" s="32" t="str">
        <f>E21</f>
        <v>WAY project s.r.o.</v>
      </c>
      <c r="K118" s="34"/>
      <c r="L118" s="44"/>
      <c r="S118" s="34"/>
      <c r="T118" s="34"/>
      <c r="U118" s="34"/>
      <c r="V118" s="34"/>
      <c r="W118" s="34"/>
      <c r="X118" s="34"/>
      <c r="Y118" s="34"/>
      <c r="Z118" s="34"/>
      <c r="AA118" s="34"/>
      <c r="AB118" s="34"/>
      <c r="AC118" s="34"/>
      <c r="AD118" s="34"/>
      <c r="AE118" s="34"/>
    </row>
    <row r="119" spans="1:31" s="2" customFormat="1" ht="15.25" customHeight="1">
      <c r="A119" s="34"/>
      <c r="B119" s="35"/>
      <c r="C119" s="29" t="s">
        <v>29</v>
      </c>
      <c r="D119" s="34"/>
      <c r="E119" s="34"/>
      <c r="F119" s="27" t="str">
        <f>IF(E18="","",E18)</f>
        <v>Vyplň údaj</v>
      </c>
      <c r="G119" s="34"/>
      <c r="H119" s="34"/>
      <c r="I119" s="29" t="s">
        <v>35</v>
      </c>
      <c r="J119" s="32" t="str">
        <f>E24</f>
        <v xml:space="preserve"> </v>
      </c>
      <c r="K119" s="34"/>
      <c r="L119" s="44"/>
      <c r="S119" s="34"/>
      <c r="T119" s="34"/>
      <c r="U119" s="34"/>
      <c r="V119" s="34"/>
      <c r="W119" s="34"/>
      <c r="X119" s="34"/>
      <c r="Y119" s="34"/>
      <c r="Z119" s="34"/>
      <c r="AA119" s="34"/>
      <c r="AB119" s="34"/>
      <c r="AC119" s="34"/>
      <c r="AD119" s="34"/>
      <c r="AE119" s="34"/>
    </row>
    <row r="120" spans="1:31" s="2" customFormat="1" ht="10.4" customHeight="1">
      <c r="A120" s="34"/>
      <c r="B120" s="35"/>
      <c r="C120" s="34"/>
      <c r="D120" s="34"/>
      <c r="E120" s="34"/>
      <c r="F120" s="34"/>
      <c r="G120" s="34"/>
      <c r="H120" s="34"/>
      <c r="I120" s="34"/>
      <c r="J120" s="34"/>
      <c r="K120" s="34"/>
      <c r="L120" s="44"/>
      <c r="S120" s="34"/>
      <c r="T120" s="34"/>
      <c r="U120" s="34"/>
      <c r="V120" s="34"/>
      <c r="W120" s="34"/>
      <c r="X120" s="34"/>
      <c r="Y120" s="34"/>
      <c r="Z120" s="34"/>
      <c r="AA120" s="34"/>
      <c r="AB120" s="34"/>
      <c r="AC120" s="34"/>
      <c r="AD120" s="34"/>
      <c r="AE120" s="34"/>
    </row>
    <row r="121" spans="1:31" s="10" customFormat="1" ht="29.25" customHeight="1">
      <c r="A121" s="118"/>
      <c r="B121" s="119"/>
      <c r="C121" s="120" t="s">
        <v>113</v>
      </c>
      <c r="D121" s="121" t="s">
        <v>63</v>
      </c>
      <c r="E121" s="121" t="s">
        <v>59</v>
      </c>
      <c r="F121" s="121" t="s">
        <v>60</v>
      </c>
      <c r="G121" s="121" t="s">
        <v>114</v>
      </c>
      <c r="H121" s="121" t="s">
        <v>115</v>
      </c>
      <c r="I121" s="121" t="s">
        <v>116</v>
      </c>
      <c r="J121" s="121" t="s">
        <v>108</v>
      </c>
      <c r="K121" s="122" t="s">
        <v>117</v>
      </c>
      <c r="L121" s="123"/>
      <c r="M121" s="64" t="s">
        <v>1</v>
      </c>
      <c r="N121" s="65" t="s">
        <v>42</v>
      </c>
      <c r="O121" s="65" t="s">
        <v>118</v>
      </c>
      <c r="P121" s="65" t="s">
        <v>119</v>
      </c>
      <c r="Q121" s="65" t="s">
        <v>120</v>
      </c>
      <c r="R121" s="65" t="s">
        <v>121</v>
      </c>
      <c r="S121" s="65" t="s">
        <v>122</v>
      </c>
      <c r="T121" s="66" t="s">
        <v>123</v>
      </c>
      <c r="U121" s="118"/>
      <c r="V121" s="118"/>
      <c r="W121" s="118"/>
      <c r="X121" s="118"/>
      <c r="Y121" s="118"/>
      <c r="Z121" s="118"/>
      <c r="AA121" s="118"/>
      <c r="AB121" s="118"/>
      <c r="AC121" s="118"/>
      <c r="AD121" s="118"/>
      <c r="AE121" s="118"/>
    </row>
    <row r="122" spans="1:63" s="2" customFormat="1" ht="22.9" customHeight="1">
      <c r="A122" s="34"/>
      <c r="B122" s="35"/>
      <c r="C122" s="71" t="s">
        <v>124</v>
      </c>
      <c r="D122" s="34"/>
      <c r="E122" s="34"/>
      <c r="F122" s="34"/>
      <c r="G122" s="34"/>
      <c r="H122" s="34"/>
      <c r="I122" s="34"/>
      <c r="J122" s="124">
        <f>BK122</f>
        <v>0</v>
      </c>
      <c r="K122" s="34"/>
      <c r="L122" s="35"/>
      <c r="M122" s="67"/>
      <c r="N122" s="58"/>
      <c r="O122" s="68"/>
      <c r="P122" s="125">
        <f>P123</f>
        <v>0</v>
      </c>
      <c r="Q122" s="68"/>
      <c r="R122" s="125">
        <f>R123</f>
        <v>499.38209427519996</v>
      </c>
      <c r="S122" s="68"/>
      <c r="T122" s="126">
        <f>T123</f>
        <v>0</v>
      </c>
      <c r="U122" s="34"/>
      <c r="V122" s="34"/>
      <c r="W122" s="34"/>
      <c r="X122" s="34"/>
      <c r="Y122" s="34"/>
      <c r="Z122" s="34"/>
      <c r="AA122" s="34"/>
      <c r="AB122" s="34"/>
      <c r="AC122" s="34"/>
      <c r="AD122" s="34"/>
      <c r="AE122" s="34"/>
      <c r="AT122" s="19" t="s">
        <v>77</v>
      </c>
      <c r="AU122" s="19" t="s">
        <v>110</v>
      </c>
      <c r="BK122" s="127">
        <f>BK123</f>
        <v>0</v>
      </c>
    </row>
    <row r="123" spans="2:63" s="11" customFormat="1" ht="25.9" customHeight="1">
      <c r="B123" s="128"/>
      <c r="D123" s="129" t="s">
        <v>77</v>
      </c>
      <c r="E123" s="130" t="s">
        <v>216</v>
      </c>
      <c r="F123" s="130" t="s">
        <v>217</v>
      </c>
      <c r="I123" s="131"/>
      <c r="J123" s="132">
        <f>BK123</f>
        <v>0</v>
      </c>
      <c r="L123" s="128"/>
      <c r="M123" s="133"/>
      <c r="N123" s="134"/>
      <c r="O123" s="134"/>
      <c r="P123" s="135">
        <f>P124+P222+P226+P249+P349</f>
        <v>0</v>
      </c>
      <c r="Q123" s="134"/>
      <c r="R123" s="135">
        <f>R124+R222+R226+R249+R349</f>
        <v>499.38209427519996</v>
      </c>
      <c r="S123" s="134"/>
      <c r="T123" s="136">
        <f>T124+T222+T226+T249+T349</f>
        <v>0</v>
      </c>
      <c r="AR123" s="129" t="s">
        <v>86</v>
      </c>
      <c r="AT123" s="137" t="s">
        <v>77</v>
      </c>
      <c r="AU123" s="137" t="s">
        <v>78</v>
      </c>
      <c r="AY123" s="129" t="s">
        <v>128</v>
      </c>
      <c r="BK123" s="138">
        <f>BK124+BK222+BK226+BK249+BK349</f>
        <v>0</v>
      </c>
    </row>
    <row r="124" spans="2:63" s="11" customFormat="1" ht="22.9" customHeight="1">
      <c r="B124" s="128"/>
      <c r="D124" s="129" t="s">
        <v>77</v>
      </c>
      <c r="E124" s="180" t="s">
        <v>86</v>
      </c>
      <c r="F124" s="180" t="s">
        <v>218</v>
      </c>
      <c r="I124" s="131"/>
      <c r="J124" s="181">
        <f>BK124</f>
        <v>0</v>
      </c>
      <c r="L124" s="128"/>
      <c r="M124" s="133"/>
      <c r="N124" s="134"/>
      <c r="O124" s="134"/>
      <c r="P124" s="135">
        <f>SUM(P125:P221)</f>
        <v>0</v>
      </c>
      <c r="Q124" s="134"/>
      <c r="R124" s="135">
        <f>SUM(R125:R221)</f>
        <v>427.4973698952</v>
      </c>
      <c r="S124" s="134"/>
      <c r="T124" s="136">
        <f>SUM(T125:T221)</f>
        <v>0</v>
      </c>
      <c r="AR124" s="129" t="s">
        <v>86</v>
      </c>
      <c r="AT124" s="137" t="s">
        <v>77</v>
      </c>
      <c r="AU124" s="137" t="s">
        <v>86</v>
      </c>
      <c r="AY124" s="129" t="s">
        <v>128</v>
      </c>
      <c r="BK124" s="138">
        <f>SUM(BK125:BK221)</f>
        <v>0</v>
      </c>
    </row>
    <row r="125" spans="1:65" s="2" customFormat="1" ht="16.5" customHeight="1">
      <c r="A125" s="34"/>
      <c r="B125" s="139"/>
      <c r="C125" s="140" t="s">
        <v>86</v>
      </c>
      <c r="D125" s="140" t="s">
        <v>129</v>
      </c>
      <c r="E125" s="141" t="s">
        <v>1213</v>
      </c>
      <c r="F125" s="142" t="s">
        <v>1214</v>
      </c>
      <c r="G125" s="143" t="s">
        <v>1215</v>
      </c>
      <c r="H125" s="144">
        <v>120</v>
      </c>
      <c r="I125" s="145"/>
      <c r="J125" s="146">
        <f>ROUND(I125*H125,2)</f>
        <v>0</v>
      </c>
      <c r="K125" s="142" t="s">
        <v>133</v>
      </c>
      <c r="L125" s="35"/>
      <c r="M125" s="147" t="s">
        <v>1</v>
      </c>
      <c r="N125" s="148" t="s">
        <v>43</v>
      </c>
      <c r="O125" s="60"/>
      <c r="P125" s="149">
        <f>O125*H125</f>
        <v>0</v>
      </c>
      <c r="Q125" s="149">
        <v>3.2634E-05</v>
      </c>
      <c r="R125" s="149">
        <f>Q125*H125</f>
        <v>0.00391608</v>
      </c>
      <c r="S125" s="149">
        <v>0</v>
      </c>
      <c r="T125" s="150">
        <f>S125*H125</f>
        <v>0</v>
      </c>
      <c r="U125" s="34"/>
      <c r="V125" s="34"/>
      <c r="W125" s="34"/>
      <c r="X125" s="34"/>
      <c r="Y125" s="34"/>
      <c r="Z125" s="34"/>
      <c r="AA125" s="34"/>
      <c r="AB125" s="34"/>
      <c r="AC125" s="34"/>
      <c r="AD125" s="34"/>
      <c r="AE125" s="34"/>
      <c r="AR125" s="151" t="s">
        <v>127</v>
      </c>
      <c r="AT125" s="151" t="s">
        <v>129</v>
      </c>
      <c r="AU125" s="151" t="s">
        <v>88</v>
      </c>
      <c r="AY125" s="19" t="s">
        <v>128</v>
      </c>
      <c r="BE125" s="152">
        <f>IF(N125="základní",J125,0)</f>
        <v>0</v>
      </c>
      <c r="BF125" s="152">
        <f>IF(N125="snížená",J125,0)</f>
        <v>0</v>
      </c>
      <c r="BG125" s="152">
        <f>IF(N125="zákl. přenesená",J125,0)</f>
        <v>0</v>
      </c>
      <c r="BH125" s="152">
        <f>IF(N125="sníž. přenesená",J125,0)</f>
        <v>0</v>
      </c>
      <c r="BI125" s="152">
        <f>IF(N125="nulová",J125,0)</f>
        <v>0</v>
      </c>
      <c r="BJ125" s="19" t="s">
        <v>86</v>
      </c>
      <c r="BK125" s="152">
        <f>ROUND(I125*H125,2)</f>
        <v>0</v>
      </c>
      <c r="BL125" s="19" t="s">
        <v>127</v>
      </c>
      <c r="BM125" s="151" t="s">
        <v>1216</v>
      </c>
    </row>
    <row r="126" spans="1:47" s="2" customFormat="1" ht="12">
      <c r="A126" s="34"/>
      <c r="B126" s="35"/>
      <c r="C126" s="34"/>
      <c r="D126" s="153" t="s">
        <v>136</v>
      </c>
      <c r="E126" s="34"/>
      <c r="F126" s="154" t="s">
        <v>1217</v>
      </c>
      <c r="G126" s="34"/>
      <c r="H126" s="34"/>
      <c r="I126" s="155"/>
      <c r="J126" s="34"/>
      <c r="K126" s="34"/>
      <c r="L126" s="35"/>
      <c r="M126" s="156"/>
      <c r="N126" s="157"/>
      <c r="O126" s="60"/>
      <c r="P126" s="60"/>
      <c r="Q126" s="60"/>
      <c r="R126" s="60"/>
      <c r="S126" s="60"/>
      <c r="T126" s="61"/>
      <c r="U126" s="34"/>
      <c r="V126" s="34"/>
      <c r="W126" s="34"/>
      <c r="X126" s="34"/>
      <c r="Y126" s="34"/>
      <c r="Z126" s="34"/>
      <c r="AA126" s="34"/>
      <c r="AB126" s="34"/>
      <c r="AC126" s="34"/>
      <c r="AD126" s="34"/>
      <c r="AE126" s="34"/>
      <c r="AT126" s="19" t="s">
        <v>136</v>
      </c>
      <c r="AU126" s="19" t="s">
        <v>88</v>
      </c>
    </row>
    <row r="127" spans="2:51" s="13" customFormat="1" ht="12">
      <c r="B127" s="166"/>
      <c r="D127" s="153" t="s">
        <v>137</v>
      </c>
      <c r="E127" s="167" t="s">
        <v>1</v>
      </c>
      <c r="F127" s="168" t="s">
        <v>1218</v>
      </c>
      <c r="H127" s="167" t="s">
        <v>1</v>
      </c>
      <c r="I127" s="169"/>
      <c r="L127" s="166"/>
      <c r="M127" s="170"/>
      <c r="N127" s="171"/>
      <c r="O127" s="171"/>
      <c r="P127" s="171"/>
      <c r="Q127" s="171"/>
      <c r="R127" s="171"/>
      <c r="S127" s="171"/>
      <c r="T127" s="172"/>
      <c r="AT127" s="167" t="s">
        <v>137</v>
      </c>
      <c r="AU127" s="167" t="s">
        <v>88</v>
      </c>
      <c r="AV127" s="13" t="s">
        <v>86</v>
      </c>
      <c r="AW127" s="13" t="s">
        <v>34</v>
      </c>
      <c r="AX127" s="13" t="s">
        <v>78</v>
      </c>
      <c r="AY127" s="167" t="s">
        <v>128</v>
      </c>
    </row>
    <row r="128" spans="2:51" s="12" customFormat="1" ht="12">
      <c r="B128" s="158"/>
      <c r="D128" s="153" t="s">
        <v>137</v>
      </c>
      <c r="E128" s="159" t="s">
        <v>1</v>
      </c>
      <c r="F128" s="160" t="s">
        <v>1219</v>
      </c>
      <c r="H128" s="161">
        <v>120</v>
      </c>
      <c r="I128" s="162"/>
      <c r="L128" s="158"/>
      <c r="M128" s="163"/>
      <c r="N128" s="164"/>
      <c r="O128" s="164"/>
      <c r="P128" s="164"/>
      <c r="Q128" s="164"/>
      <c r="R128" s="164"/>
      <c r="S128" s="164"/>
      <c r="T128" s="165"/>
      <c r="AT128" s="159" t="s">
        <v>137</v>
      </c>
      <c r="AU128" s="159" t="s">
        <v>88</v>
      </c>
      <c r="AV128" s="12" t="s">
        <v>88</v>
      </c>
      <c r="AW128" s="12" t="s">
        <v>34</v>
      </c>
      <c r="AX128" s="12" t="s">
        <v>86</v>
      </c>
      <c r="AY128" s="159" t="s">
        <v>128</v>
      </c>
    </row>
    <row r="129" spans="1:65" s="2" customFormat="1" ht="16.5" customHeight="1">
      <c r="A129" s="34"/>
      <c r="B129" s="139"/>
      <c r="C129" s="140" t="s">
        <v>88</v>
      </c>
      <c r="D129" s="140" t="s">
        <v>129</v>
      </c>
      <c r="E129" s="141" t="s">
        <v>1220</v>
      </c>
      <c r="F129" s="142" t="s">
        <v>358</v>
      </c>
      <c r="G129" s="143" t="s">
        <v>227</v>
      </c>
      <c r="H129" s="144">
        <v>417.165</v>
      </c>
      <c r="I129" s="145"/>
      <c r="J129" s="146">
        <f>ROUND(I129*H129,2)</f>
        <v>0</v>
      </c>
      <c r="K129" s="142" t="s">
        <v>133</v>
      </c>
      <c r="L129" s="35"/>
      <c r="M129" s="147" t="s">
        <v>1</v>
      </c>
      <c r="N129" s="148" t="s">
        <v>43</v>
      </c>
      <c r="O129" s="60"/>
      <c r="P129" s="149">
        <f>O129*H129</f>
        <v>0</v>
      </c>
      <c r="Q129" s="149">
        <v>0</v>
      </c>
      <c r="R129" s="149">
        <f>Q129*H129</f>
        <v>0</v>
      </c>
      <c r="S129" s="149">
        <v>0</v>
      </c>
      <c r="T129" s="150">
        <f>S129*H129</f>
        <v>0</v>
      </c>
      <c r="U129" s="34"/>
      <c r="V129" s="34"/>
      <c r="W129" s="34"/>
      <c r="X129" s="34"/>
      <c r="Y129" s="34"/>
      <c r="Z129" s="34"/>
      <c r="AA129" s="34"/>
      <c r="AB129" s="34"/>
      <c r="AC129" s="34"/>
      <c r="AD129" s="34"/>
      <c r="AE129" s="34"/>
      <c r="AR129" s="151" t="s">
        <v>127</v>
      </c>
      <c r="AT129" s="151" t="s">
        <v>129</v>
      </c>
      <c r="AU129" s="151" t="s">
        <v>88</v>
      </c>
      <c r="AY129" s="19" t="s">
        <v>128</v>
      </c>
      <c r="BE129" s="152">
        <f>IF(N129="základní",J129,0)</f>
        <v>0</v>
      </c>
      <c r="BF129" s="152">
        <f>IF(N129="snížená",J129,0)</f>
        <v>0</v>
      </c>
      <c r="BG129" s="152">
        <f>IF(N129="zákl. přenesená",J129,0)</f>
        <v>0</v>
      </c>
      <c r="BH129" s="152">
        <f>IF(N129="sníž. přenesená",J129,0)</f>
        <v>0</v>
      </c>
      <c r="BI129" s="152">
        <f>IF(N129="nulová",J129,0)</f>
        <v>0</v>
      </c>
      <c r="BJ129" s="19" t="s">
        <v>86</v>
      </c>
      <c r="BK129" s="152">
        <f>ROUND(I129*H129,2)</f>
        <v>0</v>
      </c>
      <c r="BL129" s="19" t="s">
        <v>127</v>
      </c>
      <c r="BM129" s="151" t="s">
        <v>1221</v>
      </c>
    </row>
    <row r="130" spans="1:47" s="2" customFormat="1" ht="12">
      <c r="A130" s="34"/>
      <c r="B130" s="35"/>
      <c r="C130" s="34"/>
      <c r="D130" s="153" t="s">
        <v>136</v>
      </c>
      <c r="E130" s="34"/>
      <c r="F130" s="154" t="s">
        <v>360</v>
      </c>
      <c r="G130" s="34"/>
      <c r="H130" s="34"/>
      <c r="I130" s="155"/>
      <c r="J130" s="34"/>
      <c r="K130" s="34"/>
      <c r="L130" s="35"/>
      <c r="M130" s="156"/>
      <c r="N130" s="157"/>
      <c r="O130" s="60"/>
      <c r="P130" s="60"/>
      <c r="Q130" s="60"/>
      <c r="R130" s="60"/>
      <c r="S130" s="60"/>
      <c r="T130" s="61"/>
      <c r="U130" s="34"/>
      <c r="V130" s="34"/>
      <c r="W130" s="34"/>
      <c r="X130" s="34"/>
      <c r="Y130" s="34"/>
      <c r="Z130" s="34"/>
      <c r="AA130" s="34"/>
      <c r="AB130" s="34"/>
      <c r="AC130" s="34"/>
      <c r="AD130" s="34"/>
      <c r="AE130" s="34"/>
      <c r="AT130" s="19" t="s">
        <v>136</v>
      </c>
      <c r="AU130" s="19" t="s">
        <v>88</v>
      </c>
    </row>
    <row r="131" spans="2:51" s="13" customFormat="1" ht="12">
      <c r="B131" s="166"/>
      <c r="D131" s="153" t="s">
        <v>137</v>
      </c>
      <c r="E131" s="167" t="s">
        <v>1</v>
      </c>
      <c r="F131" s="168" t="s">
        <v>1222</v>
      </c>
      <c r="H131" s="167" t="s">
        <v>1</v>
      </c>
      <c r="I131" s="169"/>
      <c r="L131" s="166"/>
      <c r="M131" s="170"/>
      <c r="N131" s="171"/>
      <c r="O131" s="171"/>
      <c r="P131" s="171"/>
      <c r="Q131" s="171"/>
      <c r="R131" s="171"/>
      <c r="S131" s="171"/>
      <c r="T131" s="172"/>
      <c r="AT131" s="167" t="s">
        <v>137</v>
      </c>
      <c r="AU131" s="167" t="s">
        <v>88</v>
      </c>
      <c r="AV131" s="13" t="s">
        <v>86</v>
      </c>
      <c r="AW131" s="13" t="s">
        <v>34</v>
      </c>
      <c r="AX131" s="13" t="s">
        <v>78</v>
      </c>
      <c r="AY131" s="167" t="s">
        <v>128</v>
      </c>
    </row>
    <row r="132" spans="2:51" s="12" customFormat="1" ht="12">
      <c r="B132" s="158"/>
      <c r="D132" s="153" t="s">
        <v>137</v>
      </c>
      <c r="E132" s="159" t="s">
        <v>1</v>
      </c>
      <c r="F132" s="160" t="s">
        <v>1223</v>
      </c>
      <c r="H132" s="161">
        <v>417.165</v>
      </c>
      <c r="I132" s="162"/>
      <c r="L132" s="158"/>
      <c r="M132" s="163"/>
      <c r="N132" s="164"/>
      <c r="O132" s="164"/>
      <c r="P132" s="164"/>
      <c r="Q132" s="164"/>
      <c r="R132" s="164"/>
      <c r="S132" s="164"/>
      <c r="T132" s="165"/>
      <c r="AT132" s="159" t="s">
        <v>137</v>
      </c>
      <c r="AU132" s="159" t="s">
        <v>88</v>
      </c>
      <c r="AV132" s="12" t="s">
        <v>88</v>
      </c>
      <c r="AW132" s="12" t="s">
        <v>34</v>
      </c>
      <c r="AX132" s="12" t="s">
        <v>86</v>
      </c>
      <c r="AY132" s="159" t="s">
        <v>128</v>
      </c>
    </row>
    <row r="133" spans="1:65" s="2" customFormat="1" ht="21.75" customHeight="1">
      <c r="A133" s="34"/>
      <c r="B133" s="139"/>
      <c r="C133" s="140" t="s">
        <v>145</v>
      </c>
      <c r="D133" s="140" t="s">
        <v>129</v>
      </c>
      <c r="E133" s="141" t="s">
        <v>1224</v>
      </c>
      <c r="F133" s="142" t="s">
        <v>1225</v>
      </c>
      <c r="G133" s="143" t="s">
        <v>227</v>
      </c>
      <c r="H133" s="144">
        <v>417.165</v>
      </c>
      <c r="I133" s="145"/>
      <c r="J133" s="146">
        <f>ROUND(I133*H133,2)</f>
        <v>0</v>
      </c>
      <c r="K133" s="142" t="s">
        <v>133</v>
      </c>
      <c r="L133" s="35"/>
      <c r="M133" s="147" t="s">
        <v>1</v>
      </c>
      <c r="N133" s="148" t="s">
        <v>43</v>
      </c>
      <c r="O133" s="60"/>
      <c r="P133" s="149">
        <f>O133*H133</f>
        <v>0</v>
      </c>
      <c r="Q133" s="149">
        <v>0</v>
      </c>
      <c r="R133" s="149">
        <f>Q133*H133</f>
        <v>0</v>
      </c>
      <c r="S133" s="149">
        <v>0</v>
      </c>
      <c r="T133" s="150">
        <f>S133*H133</f>
        <v>0</v>
      </c>
      <c r="U133" s="34"/>
      <c r="V133" s="34"/>
      <c r="W133" s="34"/>
      <c r="X133" s="34"/>
      <c r="Y133" s="34"/>
      <c r="Z133" s="34"/>
      <c r="AA133" s="34"/>
      <c r="AB133" s="34"/>
      <c r="AC133" s="34"/>
      <c r="AD133" s="34"/>
      <c r="AE133" s="34"/>
      <c r="AR133" s="151" t="s">
        <v>127</v>
      </c>
      <c r="AT133" s="151" t="s">
        <v>129</v>
      </c>
      <c r="AU133" s="151" t="s">
        <v>88</v>
      </c>
      <c r="AY133" s="19" t="s">
        <v>128</v>
      </c>
      <c r="BE133" s="152">
        <f>IF(N133="základní",J133,0)</f>
        <v>0</v>
      </c>
      <c r="BF133" s="152">
        <f>IF(N133="snížená",J133,0)</f>
        <v>0</v>
      </c>
      <c r="BG133" s="152">
        <f>IF(N133="zákl. přenesená",J133,0)</f>
        <v>0</v>
      </c>
      <c r="BH133" s="152">
        <f>IF(N133="sníž. přenesená",J133,0)</f>
        <v>0</v>
      </c>
      <c r="BI133" s="152">
        <f>IF(N133="nulová",J133,0)</f>
        <v>0</v>
      </c>
      <c r="BJ133" s="19" t="s">
        <v>86</v>
      </c>
      <c r="BK133" s="152">
        <f>ROUND(I133*H133,2)</f>
        <v>0</v>
      </c>
      <c r="BL133" s="19" t="s">
        <v>127</v>
      </c>
      <c r="BM133" s="151" t="s">
        <v>1226</v>
      </c>
    </row>
    <row r="134" spans="1:47" s="2" customFormat="1" ht="18">
      <c r="A134" s="34"/>
      <c r="B134" s="35"/>
      <c r="C134" s="34"/>
      <c r="D134" s="153" t="s">
        <v>136</v>
      </c>
      <c r="E134" s="34"/>
      <c r="F134" s="154" t="s">
        <v>1227</v>
      </c>
      <c r="G134" s="34"/>
      <c r="H134" s="34"/>
      <c r="I134" s="155"/>
      <c r="J134" s="34"/>
      <c r="K134" s="34"/>
      <c r="L134" s="35"/>
      <c r="M134" s="156"/>
      <c r="N134" s="157"/>
      <c r="O134" s="60"/>
      <c r="P134" s="60"/>
      <c r="Q134" s="60"/>
      <c r="R134" s="60"/>
      <c r="S134" s="60"/>
      <c r="T134" s="61"/>
      <c r="U134" s="34"/>
      <c r="V134" s="34"/>
      <c r="W134" s="34"/>
      <c r="X134" s="34"/>
      <c r="Y134" s="34"/>
      <c r="Z134" s="34"/>
      <c r="AA134" s="34"/>
      <c r="AB134" s="34"/>
      <c r="AC134" s="34"/>
      <c r="AD134" s="34"/>
      <c r="AE134" s="34"/>
      <c r="AT134" s="19" t="s">
        <v>136</v>
      </c>
      <c r="AU134" s="19" t="s">
        <v>88</v>
      </c>
    </row>
    <row r="135" spans="2:51" s="12" customFormat="1" ht="12">
      <c r="B135" s="158"/>
      <c r="D135" s="153" t="s">
        <v>137</v>
      </c>
      <c r="E135" s="159" t="s">
        <v>1</v>
      </c>
      <c r="F135" s="160" t="s">
        <v>1228</v>
      </c>
      <c r="H135" s="161">
        <v>417.165</v>
      </c>
      <c r="I135" s="162"/>
      <c r="L135" s="158"/>
      <c r="M135" s="163"/>
      <c r="N135" s="164"/>
      <c r="O135" s="164"/>
      <c r="P135" s="164"/>
      <c r="Q135" s="164"/>
      <c r="R135" s="164"/>
      <c r="S135" s="164"/>
      <c r="T135" s="165"/>
      <c r="AT135" s="159" t="s">
        <v>137</v>
      </c>
      <c r="AU135" s="159" t="s">
        <v>88</v>
      </c>
      <c r="AV135" s="12" t="s">
        <v>88</v>
      </c>
      <c r="AW135" s="12" t="s">
        <v>34</v>
      </c>
      <c r="AX135" s="12" t="s">
        <v>78</v>
      </c>
      <c r="AY135" s="159" t="s">
        <v>128</v>
      </c>
    </row>
    <row r="136" spans="2:51" s="13" customFormat="1" ht="12">
      <c r="B136" s="166"/>
      <c r="D136" s="153" t="s">
        <v>137</v>
      </c>
      <c r="E136" s="167" t="s">
        <v>1</v>
      </c>
      <c r="F136" s="168" t="s">
        <v>1229</v>
      </c>
      <c r="H136" s="167" t="s">
        <v>1</v>
      </c>
      <c r="I136" s="169"/>
      <c r="L136" s="166"/>
      <c r="M136" s="170"/>
      <c r="N136" s="171"/>
      <c r="O136" s="171"/>
      <c r="P136" s="171"/>
      <c r="Q136" s="171"/>
      <c r="R136" s="171"/>
      <c r="S136" s="171"/>
      <c r="T136" s="172"/>
      <c r="AT136" s="167" t="s">
        <v>137</v>
      </c>
      <c r="AU136" s="167" t="s">
        <v>88</v>
      </c>
      <c r="AV136" s="13" t="s">
        <v>86</v>
      </c>
      <c r="AW136" s="13" t="s">
        <v>34</v>
      </c>
      <c r="AX136" s="13" t="s">
        <v>78</v>
      </c>
      <c r="AY136" s="167" t="s">
        <v>128</v>
      </c>
    </row>
    <row r="137" spans="2:51" s="13" customFormat="1" ht="12">
      <c r="B137" s="166"/>
      <c r="D137" s="153" t="s">
        <v>137</v>
      </c>
      <c r="E137" s="167" t="s">
        <v>1</v>
      </c>
      <c r="F137" s="168" t="s">
        <v>1230</v>
      </c>
      <c r="H137" s="167" t="s">
        <v>1</v>
      </c>
      <c r="I137" s="169"/>
      <c r="L137" s="166"/>
      <c r="M137" s="170"/>
      <c r="N137" s="171"/>
      <c r="O137" s="171"/>
      <c r="P137" s="171"/>
      <c r="Q137" s="171"/>
      <c r="R137" s="171"/>
      <c r="S137" s="171"/>
      <c r="T137" s="172"/>
      <c r="AT137" s="167" t="s">
        <v>137</v>
      </c>
      <c r="AU137" s="167" t="s">
        <v>88</v>
      </c>
      <c r="AV137" s="13" t="s">
        <v>86</v>
      </c>
      <c r="AW137" s="13" t="s">
        <v>34</v>
      </c>
      <c r="AX137" s="13" t="s">
        <v>78</v>
      </c>
      <c r="AY137" s="167" t="s">
        <v>128</v>
      </c>
    </row>
    <row r="138" spans="2:51" s="13" customFormat="1" ht="12">
      <c r="B138" s="166"/>
      <c r="D138" s="153" t="s">
        <v>137</v>
      </c>
      <c r="E138" s="167" t="s">
        <v>1</v>
      </c>
      <c r="F138" s="168" t="s">
        <v>1231</v>
      </c>
      <c r="H138" s="167" t="s">
        <v>1</v>
      </c>
      <c r="I138" s="169"/>
      <c r="L138" s="166"/>
      <c r="M138" s="170"/>
      <c r="N138" s="171"/>
      <c r="O138" s="171"/>
      <c r="P138" s="171"/>
      <c r="Q138" s="171"/>
      <c r="R138" s="171"/>
      <c r="S138" s="171"/>
      <c r="T138" s="172"/>
      <c r="AT138" s="167" t="s">
        <v>137</v>
      </c>
      <c r="AU138" s="167" t="s">
        <v>88</v>
      </c>
      <c r="AV138" s="13" t="s">
        <v>86</v>
      </c>
      <c r="AW138" s="13" t="s">
        <v>34</v>
      </c>
      <c r="AX138" s="13" t="s">
        <v>78</v>
      </c>
      <c r="AY138" s="167" t="s">
        <v>128</v>
      </c>
    </row>
    <row r="139" spans="2:51" s="15" customFormat="1" ht="12">
      <c r="B139" s="183"/>
      <c r="D139" s="153" t="s">
        <v>137</v>
      </c>
      <c r="E139" s="184" t="s">
        <v>1</v>
      </c>
      <c r="F139" s="185" t="s">
        <v>235</v>
      </c>
      <c r="H139" s="186">
        <v>417.165</v>
      </c>
      <c r="I139" s="187"/>
      <c r="L139" s="183"/>
      <c r="M139" s="188"/>
      <c r="N139" s="189"/>
      <c r="O139" s="189"/>
      <c r="P139" s="189"/>
      <c r="Q139" s="189"/>
      <c r="R139" s="189"/>
      <c r="S139" s="189"/>
      <c r="T139" s="190"/>
      <c r="AT139" s="184" t="s">
        <v>137</v>
      </c>
      <c r="AU139" s="184" t="s">
        <v>88</v>
      </c>
      <c r="AV139" s="15" t="s">
        <v>127</v>
      </c>
      <c r="AW139" s="15" t="s">
        <v>34</v>
      </c>
      <c r="AX139" s="15" t="s">
        <v>86</v>
      </c>
      <c r="AY139" s="184" t="s">
        <v>128</v>
      </c>
    </row>
    <row r="140" spans="1:65" s="2" customFormat="1" ht="21.75" customHeight="1">
      <c r="A140" s="34"/>
      <c r="B140" s="139"/>
      <c r="C140" s="140" t="s">
        <v>127</v>
      </c>
      <c r="D140" s="140" t="s">
        <v>129</v>
      </c>
      <c r="E140" s="141" t="s">
        <v>1232</v>
      </c>
      <c r="F140" s="142" t="s">
        <v>1233</v>
      </c>
      <c r="G140" s="143" t="s">
        <v>227</v>
      </c>
      <c r="H140" s="144">
        <v>250.299</v>
      </c>
      <c r="I140" s="145"/>
      <c r="J140" s="146">
        <f>ROUND(I140*H140,2)</f>
        <v>0</v>
      </c>
      <c r="K140" s="142" t="s">
        <v>133</v>
      </c>
      <c r="L140" s="35"/>
      <c r="M140" s="147" t="s">
        <v>1</v>
      </c>
      <c r="N140" s="148" t="s">
        <v>43</v>
      </c>
      <c r="O140" s="60"/>
      <c r="P140" s="149">
        <f>O140*H140</f>
        <v>0</v>
      </c>
      <c r="Q140" s="149">
        <v>0</v>
      </c>
      <c r="R140" s="149">
        <f>Q140*H140</f>
        <v>0</v>
      </c>
      <c r="S140" s="149">
        <v>0</v>
      </c>
      <c r="T140" s="150">
        <f>S140*H140</f>
        <v>0</v>
      </c>
      <c r="U140" s="34"/>
      <c r="V140" s="34"/>
      <c r="W140" s="34"/>
      <c r="X140" s="34"/>
      <c r="Y140" s="34"/>
      <c r="Z140" s="34"/>
      <c r="AA140" s="34"/>
      <c r="AB140" s="34"/>
      <c r="AC140" s="34"/>
      <c r="AD140" s="34"/>
      <c r="AE140" s="34"/>
      <c r="AR140" s="151" t="s">
        <v>127</v>
      </c>
      <c r="AT140" s="151" t="s">
        <v>129</v>
      </c>
      <c r="AU140" s="151" t="s">
        <v>88</v>
      </c>
      <c r="AY140" s="19" t="s">
        <v>128</v>
      </c>
      <c r="BE140" s="152">
        <f>IF(N140="základní",J140,0)</f>
        <v>0</v>
      </c>
      <c r="BF140" s="152">
        <f>IF(N140="snížená",J140,0)</f>
        <v>0</v>
      </c>
      <c r="BG140" s="152">
        <f>IF(N140="zákl. přenesená",J140,0)</f>
        <v>0</v>
      </c>
      <c r="BH140" s="152">
        <f>IF(N140="sníž. přenesená",J140,0)</f>
        <v>0</v>
      </c>
      <c r="BI140" s="152">
        <f>IF(N140="nulová",J140,0)</f>
        <v>0</v>
      </c>
      <c r="BJ140" s="19" t="s">
        <v>86</v>
      </c>
      <c r="BK140" s="152">
        <f>ROUND(I140*H140,2)</f>
        <v>0</v>
      </c>
      <c r="BL140" s="19" t="s">
        <v>127</v>
      </c>
      <c r="BM140" s="151" t="s">
        <v>1234</v>
      </c>
    </row>
    <row r="141" spans="1:47" s="2" customFormat="1" ht="18">
      <c r="A141" s="34"/>
      <c r="B141" s="35"/>
      <c r="C141" s="34"/>
      <c r="D141" s="153" t="s">
        <v>136</v>
      </c>
      <c r="E141" s="34"/>
      <c r="F141" s="154" t="s">
        <v>1235</v>
      </c>
      <c r="G141" s="34"/>
      <c r="H141" s="34"/>
      <c r="I141" s="155"/>
      <c r="J141" s="34"/>
      <c r="K141" s="34"/>
      <c r="L141" s="35"/>
      <c r="M141" s="156"/>
      <c r="N141" s="157"/>
      <c r="O141" s="60"/>
      <c r="P141" s="60"/>
      <c r="Q141" s="60"/>
      <c r="R141" s="60"/>
      <c r="S141" s="60"/>
      <c r="T141" s="61"/>
      <c r="U141" s="34"/>
      <c r="V141" s="34"/>
      <c r="W141" s="34"/>
      <c r="X141" s="34"/>
      <c r="Y141" s="34"/>
      <c r="Z141" s="34"/>
      <c r="AA141" s="34"/>
      <c r="AB141" s="34"/>
      <c r="AC141" s="34"/>
      <c r="AD141" s="34"/>
      <c r="AE141" s="34"/>
      <c r="AT141" s="19" t="s">
        <v>136</v>
      </c>
      <c r="AU141" s="19" t="s">
        <v>88</v>
      </c>
    </row>
    <row r="142" spans="2:51" s="12" customFormat="1" ht="12">
      <c r="B142" s="158"/>
      <c r="D142" s="153" t="s">
        <v>137</v>
      </c>
      <c r="E142" s="159" t="s">
        <v>1</v>
      </c>
      <c r="F142" s="160" t="s">
        <v>1236</v>
      </c>
      <c r="H142" s="161">
        <v>250.299</v>
      </c>
      <c r="I142" s="162"/>
      <c r="L142" s="158"/>
      <c r="M142" s="163"/>
      <c r="N142" s="164"/>
      <c r="O142" s="164"/>
      <c r="P142" s="164"/>
      <c r="Q142" s="164"/>
      <c r="R142" s="164"/>
      <c r="S142" s="164"/>
      <c r="T142" s="165"/>
      <c r="AT142" s="159" t="s">
        <v>137</v>
      </c>
      <c r="AU142" s="159" t="s">
        <v>88</v>
      </c>
      <c r="AV142" s="12" t="s">
        <v>88</v>
      </c>
      <c r="AW142" s="12" t="s">
        <v>34</v>
      </c>
      <c r="AX142" s="12" t="s">
        <v>78</v>
      </c>
      <c r="AY142" s="159" t="s">
        <v>128</v>
      </c>
    </row>
    <row r="143" spans="2:51" s="13" customFormat="1" ht="12">
      <c r="B143" s="166"/>
      <c r="D143" s="153" t="s">
        <v>137</v>
      </c>
      <c r="E143" s="167" t="s">
        <v>1</v>
      </c>
      <c r="F143" s="168" t="s">
        <v>1229</v>
      </c>
      <c r="H143" s="167" t="s">
        <v>1</v>
      </c>
      <c r="I143" s="169"/>
      <c r="L143" s="166"/>
      <c r="M143" s="170"/>
      <c r="N143" s="171"/>
      <c r="O143" s="171"/>
      <c r="P143" s="171"/>
      <c r="Q143" s="171"/>
      <c r="R143" s="171"/>
      <c r="S143" s="171"/>
      <c r="T143" s="172"/>
      <c r="AT143" s="167" t="s">
        <v>137</v>
      </c>
      <c r="AU143" s="167" t="s">
        <v>88</v>
      </c>
      <c r="AV143" s="13" t="s">
        <v>86</v>
      </c>
      <c r="AW143" s="13" t="s">
        <v>34</v>
      </c>
      <c r="AX143" s="13" t="s">
        <v>78</v>
      </c>
      <c r="AY143" s="167" t="s">
        <v>128</v>
      </c>
    </row>
    <row r="144" spans="2:51" s="13" customFormat="1" ht="12">
      <c r="B144" s="166"/>
      <c r="D144" s="153" t="s">
        <v>137</v>
      </c>
      <c r="E144" s="167" t="s">
        <v>1</v>
      </c>
      <c r="F144" s="168" t="s">
        <v>1230</v>
      </c>
      <c r="H144" s="167" t="s">
        <v>1</v>
      </c>
      <c r="I144" s="169"/>
      <c r="L144" s="166"/>
      <c r="M144" s="170"/>
      <c r="N144" s="171"/>
      <c r="O144" s="171"/>
      <c r="P144" s="171"/>
      <c r="Q144" s="171"/>
      <c r="R144" s="171"/>
      <c r="S144" s="171"/>
      <c r="T144" s="172"/>
      <c r="AT144" s="167" t="s">
        <v>137</v>
      </c>
      <c r="AU144" s="167" t="s">
        <v>88</v>
      </c>
      <c r="AV144" s="13" t="s">
        <v>86</v>
      </c>
      <c r="AW144" s="13" t="s">
        <v>34</v>
      </c>
      <c r="AX144" s="13" t="s">
        <v>78</v>
      </c>
      <c r="AY144" s="167" t="s">
        <v>128</v>
      </c>
    </row>
    <row r="145" spans="2:51" s="13" customFormat="1" ht="12">
      <c r="B145" s="166"/>
      <c r="D145" s="153" t="s">
        <v>137</v>
      </c>
      <c r="E145" s="167" t="s">
        <v>1</v>
      </c>
      <c r="F145" s="168" t="s">
        <v>1231</v>
      </c>
      <c r="H145" s="167" t="s">
        <v>1</v>
      </c>
      <c r="I145" s="169"/>
      <c r="L145" s="166"/>
      <c r="M145" s="170"/>
      <c r="N145" s="171"/>
      <c r="O145" s="171"/>
      <c r="P145" s="171"/>
      <c r="Q145" s="171"/>
      <c r="R145" s="171"/>
      <c r="S145" s="171"/>
      <c r="T145" s="172"/>
      <c r="AT145" s="167" t="s">
        <v>137</v>
      </c>
      <c r="AU145" s="167" t="s">
        <v>88</v>
      </c>
      <c r="AV145" s="13" t="s">
        <v>86</v>
      </c>
      <c r="AW145" s="13" t="s">
        <v>34</v>
      </c>
      <c r="AX145" s="13" t="s">
        <v>78</v>
      </c>
      <c r="AY145" s="167" t="s">
        <v>128</v>
      </c>
    </row>
    <row r="146" spans="2:51" s="15" customFormat="1" ht="12">
      <c r="B146" s="183"/>
      <c r="D146" s="153" t="s">
        <v>137</v>
      </c>
      <c r="E146" s="184" t="s">
        <v>1</v>
      </c>
      <c r="F146" s="185" t="s">
        <v>235</v>
      </c>
      <c r="H146" s="186">
        <v>250.299</v>
      </c>
      <c r="I146" s="187"/>
      <c r="L146" s="183"/>
      <c r="M146" s="188"/>
      <c r="N146" s="189"/>
      <c r="O146" s="189"/>
      <c r="P146" s="189"/>
      <c r="Q146" s="189"/>
      <c r="R146" s="189"/>
      <c r="S146" s="189"/>
      <c r="T146" s="190"/>
      <c r="AT146" s="184" t="s">
        <v>137</v>
      </c>
      <c r="AU146" s="184" t="s">
        <v>88</v>
      </c>
      <c r="AV146" s="15" t="s">
        <v>127</v>
      </c>
      <c r="AW146" s="15" t="s">
        <v>34</v>
      </c>
      <c r="AX146" s="15" t="s">
        <v>86</v>
      </c>
      <c r="AY146" s="184" t="s">
        <v>128</v>
      </c>
    </row>
    <row r="147" spans="1:65" s="2" customFormat="1" ht="21.75" customHeight="1">
      <c r="A147" s="34"/>
      <c r="B147" s="139"/>
      <c r="C147" s="140" t="s">
        <v>157</v>
      </c>
      <c r="D147" s="140" t="s">
        <v>129</v>
      </c>
      <c r="E147" s="141" t="s">
        <v>1237</v>
      </c>
      <c r="F147" s="142" t="s">
        <v>1238</v>
      </c>
      <c r="G147" s="143" t="s">
        <v>227</v>
      </c>
      <c r="H147" s="144">
        <v>166.866</v>
      </c>
      <c r="I147" s="145"/>
      <c r="J147" s="146">
        <f>ROUND(I147*H147,2)</f>
        <v>0</v>
      </c>
      <c r="K147" s="142" t="s">
        <v>133</v>
      </c>
      <c r="L147" s="35"/>
      <c r="M147" s="147" t="s">
        <v>1</v>
      </c>
      <c r="N147" s="148" t="s">
        <v>43</v>
      </c>
      <c r="O147" s="60"/>
      <c r="P147" s="149">
        <f>O147*H147</f>
        <v>0</v>
      </c>
      <c r="Q147" s="149">
        <v>0</v>
      </c>
      <c r="R147" s="149">
        <f>Q147*H147</f>
        <v>0</v>
      </c>
      <c r="S147" s="149">
        <v>0</v>
      </c>
      <c r="T147" s="150">
        <f>S147*H147</f>
        <v>0</v>
      </c>
      <c r="U147" s="34"/>
      <c r="V147" s="34"/>
      <c r="W147" s="34"/>
      <c r="X147" s="34"/>
      <c r="Y147" s="34"/>
      <c r="Z147" s="34"/>
      <c r="AA147" s="34"/>
      <c r="AB147" s="34"/>
      <c r="AC147" s="34"/>
      <c r="AD147" s="34"/>
      <c r="AE147" s="34"/>
      <c r="AR147" s="151" t="s">
        <v>127</v>
      </c>
      <c r="AT147" s="151" t="s">
        <v>129</v>
      </c>
      <c r="AU147" s="151" t="s">
        <v>88</v>
      </c>
      <c r="AY147" s="19" t="s">
        <v>128</v>
      </c>
      <c r="BE147" s="152">
        <f>IF(N147="základní",J147,0)</f>
        <v>0</v>
      </c>
      <c r="BF147" s="152">
        <f>IF(N147="snížená",J147,0)</f>
        <v>0</v>
      </c>
      <c r="BG147" s="152">
        <f>IF(N147="zákl. přenesená",J147,0)</f>
        <v>0</v>
      </c>
      <c r="BH147" s="152">
        <f>IF(N147="sníž. přenesená",J147,0)</f>
        <v>0</v>
      </c>
      <c r="BI147" s="152">
        <f>IF(N147="nulová",J147,0)</f>
        <v>0</v>
      </c>
      <c r="BJ147" s="19" t="s">
        <v>86</v>
      </c>
      <c r="BK147" s="152">
        <f>ROUND(I147*H147,2)</f>
        <v>0</v>
      </c>
      <c r="BL147" s="19" t="s">
        <v>127</v>
      </c>
      <c r="BM147" s="151" t="s">
        <v>1239</v>
      </c>
    </row>
    <row r="148" spans="1:47" s="2" customFormat="1" ht="18">
      <c r="A148" s="34"/>
      <c r="B148" s="35"/>
      <c r="C148" s="34"/>
      <c r="D148" s="153" t="s">
        <v>136</v>
      </c>
      <c r="E148" s="34"/>
      <c r="F148" s="154" t="s">
        <v>1240</v>
      </c>
      <c r="G148" s="34"/>
      <c r="H148" s="34"/>
      <c r="I148" s="155"/>
      <c r="J148" s="34"/>
      <c r="K148" s="34"/>
      <c r="L148" s="35"/>
      <c r="M148" s="156"/>
      <c r="N148" s="157"/>
      <c r="O148" s="60"/>
      <c r="P148" s="60"/>
      <c r="Q148" s="60"/>
      <c r="R148" s="60"/>
      <c r="S148" s="60"/>
      <c r="T148" s="61"/>
      <c r="U148" s="34"/>
      <c r="V148" s="34"/>
      <c r="W148" s="34"/>
      <c r="X148" s="34"/>
      <c r="Y148" s="34"/>
      <c r="Z148" s="34"/>
      <c r="AA148" s="34"/>
      <c r="AB148" s="34"/>
      <c r="AC148" s="34"/>
      <c r="AD148" s="34"/>
      <c r="AE148" s="34"/>
      <c r="AT148" s="19" t="s">
        <v>136</v>
      </c>
      <c r="AU148" s="19" t="s">
        <v>88</v>
      </c>
    </row>
    <row r="149" spans="2:51" s="12" customFormat="1" ht="12">
      <c r="B149" s="158"/>
      <c r="D149" s="153" t="s">
        <v>137</v>
      </c>
      <c r="E149" s="159" t="s">
        <v>1</v>
      </c>
      <c r="F149" s="160" t="s">
        <v>1241</v>
      </c>
      <c r="H149" s="161">
        <v>166.866</v>
      </c>
      <c r="I149" s="162"/>
      <c r="L149" s="158"/>
      <c r="M149" s="163"/>
      <c r="N149" s="164"/>
      <c r="O149" s="164"/>
      <c r="P149" s="164"/>
      <c r="Q149" s="164"/>
      <c r="R149" s="164"/>
      <c r="S149" s="164"/>
      <c r="T149" s="165"/>
      <c r="AT149" s="159" t="s">
        <v>137</v>
      </c>
      <c r="AU149" s="159" t="s">
        <v>88</v>
      </c>
      <c r="AV149" s="12" t="s">
        <v>88</v>
      </c>
      <c r="AW149" s="12" t="s">
        <v>34</v>
      </c>
      <c r="AX149" s="12" t="s">
        <v>78</v>
      </c>
      <c r="AY149" s="159" t="s">
        <v>128</v>
      </c>
    </row>
    <row r="150" spans="2:51" s="13" customFormat="1" ht="12">
      <c r="B150" s="166"/>
      <c r="D150" s="153" t="s">
        <v>137</v>
      </c>
      <c r="E150" s="167" t="s">
        <v>1</v>
      </c>
      <c r="F150" s="168" t="s">
        <v>1229</v>
      </c>
      <c r="H150" s="167" t="s">
        <v>1</v>
      </c>
      <c r="I150" s="169"/>
      <c r="L150" s="166"/>
      <c r="M150" s="170"/>
      <c r="N150" s="171"/>
      <c r="O150" s="171"/>
      <c r="P150" s="171"/>
      <c r="Q150" s="171"/>
      <c r="R150" s="171"/>
      <c r="S150" s="171"/>
      <c r="T150" s="172"/>
      <c r="AT150" s="167" t="s">
        <v>137</v>
      </c>
      <c r="AU150" s="167" t="s">
        <v>88</v>
      </c>
      <c r="AV150" s="13" t="s">
        <v>86</v>
      </c>
      <c r="AW150" s="13" t="s">
        <v>34</v>
      </c>
      <c r="AX150" s="13" t="s">
        <v>78</v>
      </c>
      <c r="AY150" s="167" t="s">
        <v>128</v>
      </c>
    </row>
    <row r="151" spans="2:51" s="13" customFormat="1" ht="12">
      <c r="B151" s="166"/>
      <c r="D151" s="153" t="s">
        <v>137</v>
      </c>
      <c r="E151" s="167" t="s">
        <v>1</v>
      </c>
      <c r="F151" s="168" t="s">
        <v>1230</v>
      </c>
      <c r="H151" s="167" t="s">
        <v>1</v>
      </c>
      <c r="I151" s="169"/>
      <c r="L151" s="166"/>
      <c r="M151" s="170"/>
      <c r="N151" s="171"/>
      <c r="O151" s="171"/>
      <c r="P151" s="171"/>
      <c r="Q151" s="171"/>
      <c r="R151" s="171"/>
      <c r="S151" s="171"/>
      <c r="T151" s="172"/>
      <c r="AT151" s="167" t="s">
        <v>137</v>
      </c>
      <c r="AU151" s="167" t="s">
        <v>88</v>
      </c>
      <c r="AV151" s="13" t="s">
        <v>86</v>
      </c>
      <c r="AW151" s="13" t="s">
        <v>34</v>
      </c>
      <c r="AX151" s="13" t="s">
        <v>78</v>
      </c>
      <c r="AY151" s="167" t="s">
        <v>128</v>
      </c>
    </row>
    <row r="152" spans="2:51" s="13" customFormat="1" ht="12">
      <c r="B152" s="166"/>
      <c r="D152" s="153" t="s">
        <v>137</v>
      </c>
      <c r="E152" s="167" t="s">
        <v>1</v>
      </c>
      <c r="F152" s="168" t="s">
        <v>1231</v>
      </c>
      <c r="H152" s="167" t="s">
        <v>1</v>
      </c>
      <c r="I152" s="169"/>
      <c r="L152" s="166"/>
      <c r="M152" s="170"/>
      <c r="N152" s="171"/>
      <c r="O152" s="171"/>
      <c r="P152" s="171"/>
      <c r="Q152" s="171"/>
      <c r="R152" s="171"/>
      <c r="S152" s="171"/>
      <c r="T152" s="172"/>
      <c r="AT152" s="167" t="s">
        <v>137</v>
      </c>
      <c r="AU152" s="167" t="s">
        <v>88</v>
      </c>
      <c r="AV152" s="13" t="s">
        <v>86</v>
      </c>
      <c r="AW152" s="13" t="s">
        <v>34</v>
      </c>
      <c r="AX152" s="13" t="s">
        <v>78</v>
      </c>
      <c r="AY152" s="167" t="s">
        <v>128</v>
      </c>
    </row>
    <row r="153" spans="2:51" s="15" customFormat="1" ht="12">
      <c r="B153" s="183"/>
      <c r="D153" s="153" t="s">
        <v>137</v>
      </c>
      <c r="E153" s="184" t="s">
        <v>1</v>
      </c>
      <c r="F153" s="185" t="s">
        <v>235</v>
      </c>
      <c r="H153" s="186">
        <v>166.866</v>
      </c>
      <c r="I153" s="187"/>
      <c r="L153" s="183"/>
      <c r="M153" s="188"/>
      <c r="N153" s="189"/>
      <c r="O153" s="189"/>
      <c r="P153" s="189"/>
      <c r="Q153" s="189"/>
      <c r="R153" s="189"/>
      <c r="S153" s="189"/>
      <c r="T153" s="190"/>
      <c r="AT153" s="184" t="s">
        <v>137</v>
      </c>
      <c r="AU153" s="184" t="s">
        <v>88</v>
      </c>
      <c r="AV153" s="15" t="s">
        <v>127</v>
      </c>
      <c r="AW153" s="15" t="s">
        <v>34</v>
      </c>
      <c r="AX153" s="15" t="s">
        <v>86</v>
      </c>
      <c r="AY153" s="184" t="s">
        <v>128</v>
      </c>
    </row>
    <row r="154" spans="1:65" s="2" customFormat="1" ht="16.5" customHeight="1">
      <c r="A154" s="34"/>
      <c r="B154" s="139"/>
      <c r="C154" s="140" t="s">
        <v>162</v>
      </c>
      <c r="D154" s="140" t="s">
        <v>129</v>
      </c>
      <c r="E154" s="141" t="s">
        <v>405</v>
      </c>
      <c r="F154" s="142" t="s">
        <v>406</v>
      </c>
      <c r="G154" s="143" t="s">
        <v>221</v>
      </c>
      <c r="H154" s="144">
        <v>51.24</v>
      </c>
      <c r="I154" s="145"/>
      <c r="J154" s="146">
        <f>ROUND(I154*H154,2)</f>
        <v>0</v>
      </c>
      <c r="K154" s="142" t="s">
        <v>133</v>
      </c>
      <c r="L154" s="35"/>
      <c r="M154" s="147" t="s">
        <v>1</v>
      </c>
      <c r="N154" s="148" t="s">
        <v>43</v>
      </c>
      <c r="O154" s="60"/>
      <c r="P154" s="149">
        <f>O154*H154</f>
        <v>0</v>
      </c>
      <c r="Q154" s="149">
        <v>0.00083851</v>
      </c>
      <c r="R154" s="149">
        <f>Q154*H154</f>
        <v>0.0429652524</v>
      </c>
      <c r="S154" s="149">
        <v>0</v>
      </c>
      <c r="T154" s="150">
        <f>S154*H154</f>
        <v>0</v>
      </c>
      <c r="U154" s="34"/>
      <c r="V154" s="34"/>
      <c r="W154" s="34"/>
      <c r="X154" s="34"/>
      <c r="Y154" s="34"/>
      <c r="Z154" s="34"/>
      <c r="AA154" s="34"/>
      <c r="AB154" s="34"/>
      <c r="AC154" s="34"/>
      <c r="AD154" s="34"/>
      <c r="AE154" s="34"/>
      <c r="AR154" s="151" t="s">
        <v>127</v>
      </c>
      <c r="AT154" s="151" t="s">
        <v>129</v>
      </c>
      <c r="AU154" s="151" t="s">
        <v>88</v>
      </c>
      <c r="AY154" s="19" t="s">
        <v>128</v>
      </c>
      <c r="BE154" s="152">
        <f>IF(N154="základní",J154,0)</f>
        <v>0</v>
      </c>
      <c r="BF154" s="152">
        <f>IF(N154="snížená",J154,0)</f>
        <v>0</v>
      </c>
      <c r="BG154" s="152">
        <f>IF(N154="zákl. přenesená",J154,0)</f>
        <v>0</v>
      </c>
      <c r="BH154" s="152">
        <f>IF(N154="sníž. přenesená",J154,0)</f>
        <v>0</v>
      </c>
      <c r="BI154" s="152">
        <f>IF(N154="nulová",J154,0)</f>
        <v>0</v>
      </c>
      <c r="BJ154" s="19" t="s">
        <v>86</v>
      </c>
      <c r="BK154" s="152">
        <f>ROUND(I154*H154,2)</f>
        <v>0</v>
      </c>
      <c r="BL154" s="19" t="s">
        <v>127</v>
      </c>
      <c r="BM154" s="151" t="s">
        <v>1242</v>
      </c>
    </row>
    <row r="155" spans="1:47" s="2" customFormat="1" ht="12">
      <c r="A155" s="34"/>
      <c r="B155" s="35"/>
      <c r="C155" s="34"/>
      <c r="D155" s="153" t="s">
        <v>136</v>
      </c>
      <c r="E155" s="34"/>
      <c r="F155" s="154" t="s">
        <v>408</v>
      </c>
      <c r="G155" s="34"/>
      <c r="H155" s="34"/>
      <c r="I155" s="155"/>
      <c r="J155" s="34"/>
      <c r="K155" s="34"/>
      <c r="L155" s="35"/>
      <c r="M155" s="156"/>
      <c r="N155" s="157"/>
      <c r="O155" s="60"/>
      <c r="P155" s="60"/>
      <c r="Q155" s="60"/>
      <c r="R155" s="60"/>
      <c r="S155" s="60"/>
      <c r="T155" s="61"/>
      <c r="U155" s="34"/>
      <c r="V155" s="34"/>
      <c r="W155" s="34"/>
      <c r="X155" s="34"/>
      <c r="Y155" s="34"/>
      <c r="Z155" s="34"/>
      <c r="AA155" s="34"/>
      <c r="AB155" s="34"/>
      <c r="AC155" s="34"/>
      <c r="AD155" s="34"/>
      <c r="AE155" s="34"/>
      <c r="AT155" s="19" t="s">
        <v>136</v>
      </c>
      <c r="AU155" s="19" t="s">
        <v>88</v>
      </c>
    </row>
    <row r="156" spans="2:51" s="12" customFormat="1" ht="12">
      <c r="B156" s="158"/>
      <c r="D156" s="153" t="s">
        <v>137</v>
      </c>
      <c r="E156" s="159" t="s">
        <v>1</v>
      </c>
      <c r="F156" s="160" t="s">
        <v>1243</v>
      </c>
      <c r="H156" s="161">
        <v>51.24</v>
      </c>
      <c r="I156" s="162"/>
      <c r="L156" s="158"/>
      <c r="M156" s="163"/>
      <c r="N156" s="164"/>
      <c r="O156" s="164"/>
      <c r="P156" s="164"/>
      <c r="Q156" s="164"/>
      <c r="R156" s="164"/>
      <c r="S156" s="164"/>
      <c r="T156" s="165"/>
      <c r="AT156" s="159" t="s">
        <v>137</v>
      </c>
      <c r="AU156" s="159" t="s">
        <v>88</v>
      </c>
      <c r="AV156" s="12" t="s">
        <v>88</v>
      </c>
      <c r="AW156" s="12" t="s">
        <v>34</v>
      </c>
      <c r="AX156" s="12" t="s">
        <v>86</v>
      </c>
      <c r="AY156" s="159" t="s">
        <v>128</v>
      </c>
    </row>
    <row r="157" spans="2:51" s="13" customFormat="1" ht="12">
      <c r="B157" s="166"/>
      <c r="D157" s="153" t="s">
        <v>137</v>
      </c>
      <c r="E157" s="167" t="s">
        <v>1</v>
      </c>
      <c r="F157" s="168" t="s">
        <v>1244</v>
      </c>
      <c r="H157" s="167" t="s">
        <v>1</v>
      </c>
      <c r="I157" s="169"/>
      <c r="L157" s="166"/>
      <c r="M157" s="170"/>
      <c r="N157" s="171"/>
      <c r="O157" s="171"/>
      <c r="P157" s="171"/>
      <c r="Q157" s="171"/>
      <c r="R157" s="171"/>
      <c r="S157" s="171"/>
      <c r="T157" s="172"/>
      <c r="AT157" s="167" t="s">
        <v>137</v>
      </c>
      <c r="AU157" s="167" t="s">
        <v>88</v>
      </c>
      <c r="AV157" s="13" t="s">
        <v>86</v>
      </c>
      <c r="AW157" s="13" t="s">
        <v>34</v>
      </c>
      <c r="AX157" s="13" t="s">
        <v>78</v>
      </c>
      <c r="AY157" s="167" t="s">
        <v>128</v>
      </c>
    </row>
    <row r="158" spans="1:65" s="2" customFormat="1" ht="16.5" customHeight="1">
      <c r="A158" s="34"/>
      <c r="B158" s="139"/>
      <c r="C158" s="140" t="s">
        <v>170</v>
      </c>
      <c r="D158" s="140" t="s">
        <v>129</v>
      </c>
      <c r="E158" s="141" t="s">
        <v>414</v>
      </c>
      <c r="F158" s="142" t="s">
        <v>415</v>
      </c>
      <c r="G158" s="143" t="s">
        <v>221</v>
      </c>
      <c r="H158" s="144">
        <v>51.24</v>
      </c>
      <c r="I158" s="145"/>
      <c r="J158" s="146">
        <f>ROUND(I158*H158,2)</f>
        <v>0</v>
      </c>
      <c r="K158" s="142" t="s">
        <v>133</v>
      </c>
      <c r="L158" s="35"/>
      <c r="M158" s="147" t="s">
        <v>1</v>
      </c>
      <c r="N158" s="148" t="s">
        <v>43</v>
      </c>
      <c r="O158" s="60"/>
      <c r="P158" s="149">
        <f>O158*H158</f>
        <v>0</v>
      </c>
      <c r="Q158" s="149">
        <v>0</v>
      </c>
      <c r="R158" s="149">
        <f>Q158*H158</f>
        <v>0</v>
      </c>
      <c r="S158" s="149">
        <v>0</v>
      </c>
      <c r="T158" s="150">
        <f>S158*H158</f>
        <v>0</v>
      </c>
      <c r="U158" s="34"/>
      <c r="V158" s="34"/>
      <c r="W158" s="34"/>
      <c r="X158" s="34"/>
      <c r="Y158" s="34"/>
      <c r="Z158" s="34"/>
      <c r="AA158" s="34"/>
      <c r="AB158" s="34"/>
      <c r="AC158" s="34"/>
      <c r="AD158" s="34"/>
      <c r="AE158" s="34"/>
      <c r="AR158" s="151" t="s">
        <v>127</v>
      </c>
      <c r="AT158" s="151" t="s">
        <v>129</v>
      </c>
      <c r="AU158" s="151" t="s">
        <v>88</v>
      </c>
      <c r="AY158" s="19" t="s">
        <v>128</v>
      </c>
      <c r="BE158" s="152">
        <f>IF(N158="základní",J158,0)</f>
        <v>0</v>
      </c>
      <c r="BF158" s="152">
        <f>IF(N158="snížená",J158,0)</f>
        <v>0</v>
      </c>
      <c r="BG158" s="152">
        <f>IF(N158="zákl. přenesená",J158,0)</f>
        <v>0</v>
      </c>
      <c r="BH158" s="152">
        <f>IF(N158="sníž. přenesená",J158,0)</f>
        <v>0</v>
      </c>
      <c r="BI158" s="152">
        <f>IF(N158="nulová",J158,0)</f>
        <v>0</v>
      </c>
      <c r="BJ158" s="19" t="s">
        <v>86</v>
      </c>
      <c r="BK158" s="152">
        <f>ROUND(I158*H158,2)</f>
        <v>0</v>
      </c>
      <c r="BL158" s="19" t="s">
        <v>127</v>
      </c>
      <c r="BM158" s="151" t="s">
        <v>1245</v>
      </c>
    </row>
    <row r="159" spans="1:47" s="2" customFormat="1" ht="18">
      <c r="A159" s="34"/>
      <c r="B159" s="35"/>
      <c r="C159" s="34"/>
      <c r="D159" s="153" t="s">
        <v>136</v>
      </c>
      <c r="E159" s="34"/>
      <c r="F159" s="154" t="s">
        <v>417</v>
      </c>
      <c r="G159" s="34"/>
      <c r="H159" s="34"/>
      <c r="I159" s="155"/>
      <c r="J159" s="34"/>
      <c r="K159" s="34"/>
      <c r="L159" s="35"/>
      <c r="M159" s="156"/>
      <c r="N159" s="157"/>
      <c r="O159" s="60"/>
      <c r="P159" s="60"/>
      <c r="Q159" s="60"/>
      <c r="R159" s="60"/>
      <c r="S159" s="60"/>
      <c r="T159" s="61"/>
      <c r="U159" s="34"/>
      <c r="V159" s="34"/>
      <c r="W159" s="34"/>
      <c r="X159" s="34"/>
      <c r="Y159" s="34"/>
      <c r="Z159" s="34"/>
      <c r="AA159" s="34"/>
      <c r="AB159" s="34"/>
      <c r="AC159" s="34"/>
      <c r="AD159" s="34"/>
      <c r="AE159" s="34"/>
      <c r="AT159" s="19" t="s">
        <v>136</v>
      </c>
      <c r="AU159" s="19" t="s">
        <v>88</v>
      </c>
    </row>
    <row r="160" spans="2:51" s="12" customFormat="1" ht="12">
      <c r="B160" s="158"/>
      <c r="D160" s="153" t="s">
        <v>137</v>
      </c>
      <c r="E160" s="159" t="s">
        <v>1</v>
      </c>
      <c r="F160" s="160" t="s">
        <v>1246</v>
      </c>
      <c r="H160" s="161">
        <v>51.24</v>
      </c>
      <c r="I160" s="162"/>
      <c r="L160" s="158"/>
      <c r="M160" s="163"/>
      <c r="N160" s="164"/>
      <c r="O160" s="164"/>
      <c r="P160" s="164"/>
      <c r="Q160" s="164"/>
      <c r="R160" s="164"/>
      <c r="S160" s="164"/>
      <c r="T160" s="165"/>
      <c r="AT160" s="159" t="s">
        <v>137</v>
      </c>
      <c r="AU160" s="159" t="s">
        <v>88</v>
      </c>
      <c r="AV160" s="12" t="s">
        <v>88</v>
      </c>
      <c r="AW160" s="12" t="s">
        <v>34</v>
      </c>
      <c r="AX160" s="12" t="s">
        <v>86</v>
      </c>
      <c r="AY160" s="159" t="s">
        <v>128</v>
      </c>
    </row>
    <row r="161" spans="1:65" s="2" customFormat="1" ht="16.5" customHeight="1">
      <c r="A161" s="34"/>
      <c r="B161" s="139"/>
      <c r="C161" s="140" t="s">
        <v>176</v>
      </c>
      <c r="D161" s="140" t="s">
        <v>129</v>
      </c>
      <c r="E161" s="141" t="s">
        <v>1247</v>
      </c>
      <c r="F161" s="142" t="s">
        <v>1248</v>
      </c>
      <c r="G161" s="143" t="s">
        <v>221</v>
      </c>
      <c r="H161" s="144">
        <v>1774.29</v>
      </c>
      <c r="I161" s="145"/>
      <c r="J161" s="146">
        <f>ROUND(I161*H161,2)</f>
        <v>0</v>
      </c>
      <c r="K161" s="142" t="s">
        <v>133</v>
      </c>
      <c r="L161" s="35"/>
      <c r="M161" s="147" t="s">
        <v>1</v>
      </c>
      <c r="N161" s="148" t="s">
        <v>43</v>
      </c>
      <c r="O161" s="60"/>
      <c r="P161" s="149">
        <f>O161*H161</f>
        <v>0</v>
      </c>
      <c r="Q161" s="149">
        <v>0.00085132</v>
      </c>
      <c r="R161" s="149">
        <f>Q161*H161</f>
        <v>1.5104885628</v>
      </c>
      <c r="S161" s="149">
        <v>0</v>
      </c>
      <c r="T161" s="150">
        <f>S161*H161</f>
        <v>0</v>
      </c>
      <c r="U161" s="34"/>
      <c r="V161" s="34"/>
      <c r="W161" s="34"/>
      <c r="X161" s="34"/>
      <c r="Y161" s="34"/>
      <c r="Z161" s="34"/>
      <c r="AA161" s="34"/>
      <c r="AB161" s="34"/>
      <c r="AC161" s="34"/>
      <c r="AD161" s="34"/>
      <c r="AE161" s="34"/>
      <c r="AR161" s="151" t="s">
        <v>127</v>
      </c>
      <c r="AT161" s="151" t="s">
        <v>129</v>
      </c>
      <c r="AU161" s="151" t="s">
        <v>88</v>
      </c>
      <c r="AY161" s="19" t="s">
        <v>128</v>
      </c>
      <c r="BE161" s="152">
        <f>IF(N161="základní",J161,0)</f>
        <v>0</v>
      </c>
      <c r="BF161" s="152">
        <f>IF(N161="snížená",J161,0)</f>
        <v>0</v>
      </c>
      <c r="BG161" s="152">
        <f>IF(N161="zákl. přenesená",J161,0)</f>
        <v>0</v>
      </c>
      <c r="BH161" s="152">
        <f>IF(N161="sníž. přenesená",J161,0)</f>
        <v>0</v>
      </c>
      <c r="BI161" s="152">
        <f>IF(N161="nulová",J161,0)</f>
        <v>0</v>
      </c>
      <c r="BJ161" s="19" t="s">
        <v>86</v>
      </c>
      <c r="BK161" s="152">
        <f>ROUND(I161*H161,2)</f>
        <v>0</v>
      </c>
      <c r="BL161" s="19" t="s">
        <v>127</v>
      </c>
      <c r="BM161" s="151" t="s">
        <v>1249</v>
      </c>
    </row>
    <row r="162" spans="1:47" s="2" customFormat="1" ht="12">
      <c r="A162" s="34"/>
      <c r="B162" s="35"/>
      <c r="C162" s="34"/>
      <c r="D162" s="153" t="s">
        <v>136</v>
      </c>
      <c r="E162" s="34"/>
      <c r="F162" s="154" t="s">
        <v>1250</v>
      </c>
      <c r="G162" s="34"/>
      <c r="H162" s="34"/>
      <c r="I162" s="155"/>
      <c r="J162" s="34"/>
      <c r="K162" s="34"/>
      <c r="L162" s="35"/>
      <c r="M162" s="156"/>
      <c r="N162" s="157"/>
      <c r="O162" s="60"/>
      <c r="P162" s="60"/>
      <c r="Q162" s="60"/>
      <c r="R162" s="60"/>
      <c r="S162" s="60"/>
      <c r="T162" s="61"/>
      <c r="U162" s="34"/>
      <c r="V162" s="34"/>
      <c r="W162" s="34"/>
      <c r="X162" s="34"/>
      <c r="Y162" s="34"/>
      <c r="Z162" s="34"/>
      <c r="AA162" s="34"/>
      <c r="AB162" s="34"/>
      <c r="AC162" s="34"/>
      <c r="AD162" s="34"/>
      <c r="AE162" s="34"/>
      <c r="AT162" s="19" t="s">
        <v>136</v>
      </c>
      <c r="AU162" s="19" t="s">
        <v>88</v>
      </c>
    </row>
    <row r="163" spans="2:51" s="12" customFormat="1" ht="12">
      <c r="B163" s="158"/>
      <c r="D163" s="153" t="s">
        <v>137</v>
      </c>
      <c r="E163" s="159" t="s">
        <v>1</v>
      </c>
      <c r="F163" s="160" t="s">
        <v>1251</v>
      </c>
      <c r="H163" s="161">
        <v>1774.29</v>
      </c>
      <c r="I163" s="162"/>
      <c r="L163" s="158"/>
      <c r="M163" s="163"/>
      <c r="N163" s="164"/>
      <c r="O163" s="164"/>
      <c r="P163" s="164"/>
      <c r="Q163" s="164"/>
      <c r="R163" s="164"/>
      <c r="S163" s="164"/>
      <c r="T163" s="165"/>
      <c r="AT163" s="159" t="s">
        <v>137</v>
      </c>
      <c r="AU163" s="159" t="s">
        <v>88</v>
      </c>
      <c r="AV163" s="12" t="s">
        <v>88</v>
      </c>
      <c r="AW163" s="12" t="s">
        <v>34</v>
      </c>
      <c r="AX163" s="12" t="s">
        <v>86</v>
      </c>
      <c r="AY163" s="159" t="s">
        <v>128</v>
      </c>
    </row>
    <row r="164" spans="2:51" s="13" customFormat="1" ht="12">
      <c r="B164" s="166"/>
      <c r="D164" s="153" t="s">
        <v>137</v>
      </c>
      <c r="E164" s="167" t="s">
        <v>1</v>
      </c>
      <c r="F164" s="168" t="s">
        <v>1244</v>
      </c>
      <c r="H164" s="167" t="s">
        <v>1</v>
      </c>
      <c r="I164" s="169"/>
      <c r="L164" s="166"/>
      <c r="M164" s="170"/>
      <c r="N164" s="171"/>
      <c r="O164" s="171"/>
      <c r="P164" s="171"/>
      <c r="Q164" s="171"/>
      <c r="R164" s="171"/>
      <c r="S164" s="171"/>
      <c r="T164" s="172"/>
      <c r="AT164" s="167" t="s">
        <v>137</v>
      </c>
      <c r="AU164" s="167" t="s">
        <v>88</v>
      </c>
      <c r="AV164" s="13" t="s">
        <v>86</v>
      </c>
      <c r="AW164" s="13" t="s">
        <v>34</v>
      </c>
      <c r="AX164" s="13" t="s">
        <v>78</v>
      </c>
      <c r="AY164" s="167" t="s">
        <v>128</v>
      </c>
    </row>
    <row r="165" spans="1:65" s="2" customFormat="1" ht="16.5" customHeight="1">
      <c r="A165" s="34"/>
      <c r="B165" s="139"/>
      <c r="C165" s="140" t="s">
        <v>181</v>
      </c>
      <c r="D165" s="140" t="s">
        <v>129</v>
      </c>
      <c r="E165" s="141" t="s">
        <v>1252</v>
      </c>
      <c r="F165" s="142" t="s">
        <v>1253</v>
      </c>
      <c r="G165" s="143" t="s">
        <v>221</v>
      </c>
      <c r="H165" s="144">
        <v>1774.29</v>
      </c>
      <c r="I165" s="145"/>
      <c r="J165" s="146">
        <f>ROUND(I165*H165,2)</f>
        <v>0</v>
      </c>
      <c r="K165" s="142" t="s">
        <v>133</v>
      </c>
      <c r="L165" s="35"/>
      <c r="M165" s="147" t="s">
        <v>1</v>
      </c>
      <c r="N165" s="148" t="s">
        <v>43</v>
      </c>
      <c r="O165" s="60"/>
      <c r="P165" s="149">
        <f>O165*H165</f>
        <v>0</v>
      </c>
      <c r="Q165" s="149">
        <v>0</v>
      </c>
      <c r="R165" s="149">
        <f>Q165*H165</f>
        <v>0</v>
      </c>
      <c r="S165" s="149">
        <v>0</v>
      </c>
      <c r="T165" s="150">
        <f>S165*H165</f>
        <v>0</v>
      </c>
      <c r="U165" s="34"/>
      <c r="V165" s="34"/>
      <c r="W165" s="34"/>
      <c r="X165" s="34"/>
      <c r="Y165" s="34"/>
      <c r="Z165" s="34"/>
      <c r="AA165" s="34"/>
      <c r="AB165" s="34"/>
      <c r="AC165" s="34"/>
      <c r="AD165" s="34"/>
      <c r="AE165" s="34"/>
      <c r="AR165" s="151" t="s">
        <v>127</v>
      </c>
      <c r="AT165" s="151" t="s">
        <v>129</v>
      </c>
      <c r="AU165" s="151" t="s">
        <v>88</v>
      </c>
      <c r="AY165" s="19" t="s">
        <v>128</v>
      </c>
      <c r="BE165" s="152">
        <f>IF(N165="základní",J165,0)</f>
        <v>0</v>
      </c>
      <c r="BF165" s="152">
        <f>IF(N165="snížená",J165,0)</f>
        <v>0</v>
      </c>
      <c r="BG165" s="152">
        <f>IF(N165="zákl. přenesená",J165,0)</f>
        <v>0</v>
      </c>
      <c r="BH165" s="152">
        <f>IF(N165="sníž. přenesená",J165,0)</f>
        <v>0</v>
      </c>
      <c r="BI165" s="152">
        <f>IF(N165="nulová",J165,0)</f>
        <v>0</v>
      </c>
      <c r="BJ165" s="19" t="s">
        <v>86</v>
      </c>
      <c r="BK165" s="152">
        <f>ROUND(I165*H165,2)</f>
        <v>0</v>
      </c>
      <c r="BL165" s="19" t="s">
        <v>127</v>
      </c>
      <c r="BM165" s="151" t="s">
        <v>1254</v>
      </c>
    </row>
    <row r="166" spans="1:47" s="2" customFormat="1" ht="18">
      <c r="A166" s="34"/>
      <c r="B166" s="35"/>
      <c r="C166" s="34"/>
      <c r="D166" s="153" t="s">
        <v>136</v>
      </c>
      <c r="E166" s="34"/>
      <c r="F166" s="154" t="s">
        <v>1255</v>
      </c>
      <c r="G166" s="34"/>
      <c r="H166" s="34"/>
      <c r="I166" s="155"/>
      <c r="J166" s="34"/>
      <c r="K166" s="34"/>
      <c r="L166" s="35"/>
      <c r="M166" s="156"/>
      <c r="N166" s="157"/>
      <c r="O166" s="60"/>
      <c r="P166" s="60"/>
      <c r="Q166" s="60"/>
      <c r="R166" s="60"/>
      <c r="S166" s="60"/>
      <c r="T166" s="61"/>
      <c r="U166" s="34"/>
      <c r="V166" s="34"/>
      <c r="W166" s="34"/>
      <c r="X166" s="34"/>
      <c r="Y166" s="34"/>
      <c r="Z166" s="34"/>
      <c r="AA166" s="34"/>
      <c r="AB166" s="34"/>
      <c r="AC166" s="34"/>
      <c r="AD166" s="34"/>
      <c r="AE166" s="34"/>
      <c r="AT166" s="19" t="s">
        <v>136</v>
      </c>
      <c r="AU166" s="19" t="s">
        <v>88</v>
      </c>
    </row>
    <row r="167" spans="2:51" s="12" customFormat="1" ht="12">
      <c r="B167" s="158"/>
      <c r="D167" s="153" t="s">
        <v>137</v>
      </c>
      <c r="E167" s="159" t="s">
        <v>1</v>
      </c>
      <c r="F167" s="160" t="s">
        <v>1256</v>
      </c>
      <c r="H167" s="161">
        <v>1774.29</v>
      </c>
      <c r="I167" s="162"/>
      <c r="L167" s="158"/>
      <c r="M167" s="163"/>
      <c r="N167" s="164"/>
      <c r="O167" s="164"/>
      <c r="P167" s="164"/>
      <c r="Q167" s="164"/>
      <c r="R167" s="164"/>
      <c r="S167" s="164"/>
      <c r="T167" s="165"/>
      <c r="AT167" s="159" t="s">
        <v>137</v>
      </c>
      <c r="AU167" s="159" t="s">
        <v>88</v>
      </c>
      <c r="AV167" s="12" t="s">
        <v>88</v>
      </c>
      <c r="AW167" s="12" t="s">
        <v>34</v>
      </c>
      <c r="AX167" s="12" t="s">
        <v>86</v>
      </c>
      <c r="AY167" s="159" t="s">
        <v>128</v>
      </c>
    </row>
    <row r="168" spans="1:65" s="2" customFormat="1" ht="21.75" customHeight="1">
      <c r="A168" s="34"/>
      <c r="B168" s="139"/>
      <c r="C168" s="140" t="s">
        <v>187</v>
      </c>
      <c r="D168" s="140" t="s">
        <v>129</v>
      </c>
      <c r="E168" s="141" t="s">
        <v>1257</v>
      </c>
      <c r="F168" s="142" t="s">
        <v>1258</v>
      </c>
      <c r="G168" s="143" t="s">
        <v>227</v>
      </c>
      <c r="H168" s="144">
        <v>6.77</v>
      </c>
      <c r="I168" s="145"/>
      <c r="J168" s="146">
        <f>ROUND(I168*H168,2)</f>
        <v>0</v>
      </c>
      <c r="K168" s="142" t="s">
        <v>133</v>
      </c>
      <c r="L168" s="35"/>
      <c r="M168" s="147" t="s">
        <v>1</v>
      </c>
      <c r="N168" s="148" t="s">
        <v>43</v>
      </c>
      <c r="O168" s="60"/>
      <c r="P168" s="149">
        <f>O168*H168</f>
        <v>0</v>
      </c>
      <c r="Q168" s="149">
        <v>0</v>
      </c>
      <c r="R168" s="149">
        <f>Q168*H168</f>
        <v>0</v>
      </c>
      <c r="S168" s="149">
        <v>0</v>
      </c>
      <c r="T168" s="150">
        <f>S168*H168</f>
        <v>0</v>
      </c>
      <c r="U168" s="34"/>
      <c r="V168" s="34"/>
      <c r="W168" s="34"/>
      <c r="X168" s="34"/>
      <c r="Y168" s="34"/>
      <c r="Z168" s="34"/>
      <c r="AA168" s="34"/>
      <c r="AB168" s="34"/>
      <c r="AC168" s="34"/>
      <c r="AD168" s="34"/>
      <c r="AE168" s="34"/>
      <c r="AR168" s="151" t="s">
        <v>127</v>
      </c>
      <c r="AT168" s="151" t="s">
        <v>129</v>
      </c>
      <c r="AU168" s="151" t="s">
        <v>88</v>
      </c>
      <c r="AY168" s="19" t="s">
        <v>128</v>
      </c>
      <c r="BE168" s="152">
        <f>IF(N168="základní",J168,0)</f>
        <v>0</v>
      </c>
      <c r="BF168" s="152">
        <f>IF(N168="snížená",J168,0)</f>
        <v>0</v>
      </c>
      <c r="BG168" s="152">
        <f>IF(N168="zákl. přenesená",J168,0)</f>
        <v>0</v>
      </c>
      <c r="BH168" s="152">
        <f>IF(N168="sníž. přenesená",J168,0)</f>
        <v>0</v>
      </c>
      <c r="BI168" s="152">
        <f>IF(N168="nulová",J168,0)</f>
        <v>0</v>
      </c>
      <c r="BJ168" s="19" t="s">
        <v>86</v>
      </c>
      <c r="BK168" s="152">
        <f>ROUND(I168*H168,2)</f>
        <v>0</v>
      </c>
      <c r="BL168" s="19" t="s">
        <v>127</v>
      </c>
      <c r="BM168" s="151" t="s">
        <v>1259</v>
      </c>
    </row>
    <row r="169" spans="1:47" s="2" customFormat="1" ht="18">
      <c r="A169" s="34"/>
      <c r="B169" s="35"/>
      <c r="C169" s="34"/>
      <c r="D169" s="153" t="s">
        <v>136</v>
      </c>
      <c r="E169" s="34"/>
      <c r="F169" s="154" t="s">
        <v>1260</v>
      </c>
      <c r="G169" s="34"/>
      <c r="H169" s="34"/>
      <c r="I169" s="155"/>
      <c r="J169" s="34"/>
      <c r="K169" s="34"/>
      <c r="L169" s="35"/>
      <c r="M169" s="156"/>
      <c r="N169" s="157"/>
      <c r="O169" s="60"/>
      <c r="P169" s="60"/>
      <c r="Q169" s="60"/>
      <c r="R169" s="60"/>
      <c r="S169" s="60"/>
      <c r="T169" s="61"/>
      <c r="U169" s="34"/>
      <c r="V169" s="34"/>
      <c r="W169" s="34"/>
      <c r="X169" s="34"/>
      <c r="Y169" s="34"/>
      <c r="Z169" s="34"/>
      <c r="AA169" s="34"/>
      <c r="AB169" s="34"/>
      <c r="AC169" s="34"/>
      <c r="AD169" s="34"/>
      <c r="AE169" s="34"/>
      <c r="AT169" s="19" t="s">
        <v>136</v>
      </c>
      <c r="AU169" s="19" t="s">
        <v>88</v>
      </c>
    </row>
    <row r="170" spans="2:51" s="12" customFormat="1" ht="12">
      <c r="B170" s="158"/>
      <c r="D170" s="153" t="s">
        <v>137</v>
      </c>
      <c r="E170" s="159" t="s">
        <v>1</v>
      </c>
      <c r="F170" s="160" t="s">
        <v>1261</v>
      </c>
      <c r="H170" s="161">
        <v>6.77</v>
      </c>
      <c r="I170" s="162"/>
      <c r="L170" s="158"/>
      <c r="M170" s="163"/>
      <c r="N170" s="164"/>
      <c r="O170" s="164"/>
      <c r="P170" s="164"/>
      <c r="Q170" s="164"/>
      <c r="R170" s="164"/>
      <c r="S170" s="164"/>
      <c r="T170" s="165"/>
      <c r="AT170" s="159" t="s">
        <v>137</v>
      </c>
      <c r="AU170" s="159" t="s">
        <v>88</v>
      </c>
      <c r="AV170" s="12" t="s">
        <v>88</v>
      </c>
      <c r="AW170" s="12" t="s">
        <v>34</v>
      </c>
      <c r="AX170" s="12" t="s">
        <v>86</v>
      </c>
      <c r="AY170" s="159" t="s">
        <v>128</v>
      </c>
    </row>
    <row r="171" spans="1:65" s="2" customFormat="1" ht="16.5" customHeight="1">
      <c r="A171" s="34"/>
      <c r="B171" s="139"/>
      <c r="C171" s="140" t="s">
        <v>192</v>
      </c>
      <c r="D171" s="140" t="s">
        <v>129</v>
      </c>
      <c r="E171" s="141" t="s">
        <v>447</v>
      </c>
      <c r="F171" s="142" t="s">
        <v>448</v>
      </c>
      <c r="G171" s="143" t="s">
        <v>227</v>
      </c>
      <c r="H171" s="144">
        <v>157.335</v>
      </c>
      <c r="I171" s="145"/>
      <c r="J171" s="146">
        <f>ROUND(I171*H171,2)</f>
        <v>0</v>
      </c>
      <c r="K171" s="142" t="s">
        <v>133</v>
      </c>
      <c r="L171" s="35"/>
      <c r="M171" s="147" t="s">
        <v>1</v>
      </c>
      <c r="N171" s="148" t="s">
        <v>43</v>
      </c>
      <c r="O171" s="60"/>
      <c r="P171" s="149">
        <f>O171*H171</f>
        <v>0</v>
      </c>
      <c r="Q171" s="149">
        <v>0</v>
      </c>
      <c r="R171" s="149">
        <f>Q171*H171</f>
        <v>0</v>
      </c>
      <c r="S171" s="149">
        <v>0</v>
      </c>
      <c r="T171" s="150">
        <f>S171*H171</f>
        <v>0</v>
      </c>
      <c r="U171" s="34"/>
      <c r="V171" s="34"/>
      <c r="W171" s="34"/>
      <c r="X171" s="34"/>
      <c r="Y171" s="34"/>
      <c r="Z171" s="34"/>
      <c r="AA171" s="34"/>
      <c r="AB171" s="34"/>
      <c r="AC171" s="34"/>
      <c r="AD171" s="34"/>
      <c r="AE171" s="34"/>
      <c r="AR171" s="151" t="s">
        <v>127</v>
      </c>
      <c r="AT171" s="151" t="s">
        <v>129</v>
      </c>
      <c r="AU171" s="151" t="s">
        <v>88</v>
      </c>
      <c r="AY171" s="19" t="s">
        <v>128</v>
      </c>
      <c r="BE171" s="152">
        <f>IF(N171="základní",J171,0)</f>
        <v>0</v>
      </c>
      <c r="BF171" s="152">
        <f>IF(N171="snížená",J171,0)</f>
        <v>0</v>
      </c>
      <c r="BG171" s="152">
        <f>IF(N171="zákl. přenesená",J171,0)</f>
        <v>0</v>
      </c>
      <c r="BH171" s="152">
        <f>IF(N171="sníž. přenesená",J171,0)</f>
        <v>0</v>
      </c>
      <c r="BI171" s="152">
        <f>IF(N171="nulová",J171,0)</f>
        <v>0</v>
      </c>
      <c r="BJ171" s="19" t="s">
        <v>86</v>
      </c>
      <c r="BK171" s="152">
        <f>ROUND(I171*H171,2)</f>
        <v>0</v>
      </c>
      <c r="BL171" s="19" t="s">
        <v>127</v>
      </c>
      <c r="BM171" s="151" t="s">
        <v>1262</v>
      </c>
    </row>
    <row r="172" spans="1:47" s="2" customFormat="1" ht="18">
      <c r="A172" s="34"/>
      <c r="B172" s="35"/>
      <c r="C172" s="34"/>
      <c r="D172" s="153" t="s">
        <v>136</v>
      </c>
      <c r="E172" s="34"/>
      <c r="F172" s="154" t="s">
        <v>450</v>
      </c>
      <c r="G172" s="34"/>
      <c r="H172" s="34"/>
      <c r="I172" s="155"/>
      <c r="J172" s="34"/>
      <c r="K172" s="34"/>
      <c r="L172" s="35"/>
      <c r="M172" s="156"/>
      <c r="N172" s="157"/>
      <c r="O172" s="60"/>
      <c r="P172" s="60"/>
      <c r="Q172" s="60"/>
      <c r="R172" s="60"/>
      <c r="S172" s="60"/>
      <c r="T172" s="61"/>
      <c r="U172" s="34"/>
      <c r="V172" s="34"/>
      <c r="W172" s="34"/>
      <c r="X172" s="34"/>
      <c r="Y172" s="34"/>
      <c r="Z172" s="34"/>
      <c r="AA172" s="34"/>
      <c r="AB172" s="34"/>
      <c r="AC172" s="34"/>
      <c r="AD172" s="34"/>
      <c r="AE172" s="34"/>
      <c r="AT172" s="19" t="s">
        <v>136</v>
      </c>
      <c r="AU172" s="19" t="s">
        <v>88</v>
      </c>
    </row>
    <row r="173" spans="2:51" s="13" customFormat="1" ht="12">
      <c r="B173" s="166"/>
      <c r="D173" s="153" t="s">
        <v>137</v>
      </c>
      <c r="E173" s="167" t="s">
        <v>1</v>
      </c>
      <c r="F173" s="168" t="s">
        <v>1263</v>
      </c>
      <c r="H173" s="167" t="s">
        <v>1</v>
      </c>
      <c r="I173" s="169"/>
      <c r="L173" s="166"/>
      <c r="M173" s="170"/>
      <c r="N173" s="171"/>
      <c r="O173" s="171"/>
      <c r="P173" s="171"/>
      <c r="Q173" s="171"/>
      <c r="R173" s="171"/>
      <c r="S173" s="171"/>
      <c r="T173" s="172"/>
      <c r="AT173" s="167" t="s">
        <v>137</v>
      </c>
      <c r="AU173" s="167" t="s">
        <v>88</v>
      </c>
      <c r="AV173" s="13" t="s">
        <v>86</v>
      </c>
      <c r="AW173" s="13" t="s">
        <v>34</v>
      </c>
      <c r="AX173" s="13" t="s">
        <v>78</v>
      </c>
      <c r="AY173" s="167" t="s">
        <v>128</v>
      </c>
    </row>
    <row r="174" spans="2:51" s="13" customFormat="1" ht="12">
      <c r="B174" s="166"/>
      <c r="D174" s="153" t="s">
        <v>137</v>
      </c>
      <c r="E174" s="167" t="s">
        <v>1</v>
      </c>
      <c r="F174" s="168" t="s">
        <v>452</v>
      </c>
      <c r="H174" s="167" t="s">
        <v>1</v>
      </c>
      <c r="I174" s="169"/>
      <c r="L174" s="166"/>
      <c r="M174" s="170"/>
      <c r="N174" s="171"/>
      <c r="O174" s="171"/>
      <c r="P174" s="171"/>
      <c r="Q174" s="171"/>
      <c r="R174" s="171"/>
      <c r="S174" s="171"/>
      <c r="T174" s="172"/>
      <c r="AT174" s="167" t="s">
        <v>137</v>
      </c>
      <c r="AU174" s="167" t="s">
        <v>88</v>
      </c>
      <c r="AV174" s="13" t="s">
        <v>86</v>
      </c>
      <c r="AW174" s="13" t="s">
        <v>34</v>
      </c>
      <c r="AX174" s="13" t="s">
        <v>78</v>
      </c>
      <c r="AY174" s="167" t="s">
        <v>128</v>
      </c>
    </row>
    <row r="175" spans="2:51" s="12" customFormat="1" ht="12">
      <c r="B175" s="158"/>
      <c r="D175" s="153" t="s">
        <v>137</v>
      </c>
      <c r="E175" s="159" t="s">
        <v>1</v>
      </c>
      <c r="F175" s="160" t="s">
        <v>1264</v>
      </c>
      <c r="H175" s="161">
        <v>417.165</v>
      </c>
      <c r="I175" s="162"/>
      <c r="L175" s="158"/>
      <c r="M175" s="163"/>
      <c r="N175" s="164"/>
      <c r="O175" s="164"/>
      <c r="P175" s="164"/>
      <c r="Q175" s="164"/>
      <c r="R175" s="164"/>
      <c r="S175" s="164"/>
      <c r="T175" s="165"/>
      <c r="AT175" s="159" t="s">
        <v>137</v>
      </c>
      <c r="AU175" s="159" t="s">
        <v>88</v>
      </c>
      <c r="AV175" s="12" t="s">
        <v>88</v>
      </c>
      <c r="AW175" s="12" t="s">
        <v>34</v>
      </c>
      <c r="AX175" s="12" t="s">
        <v>78</v>
      </c>
      <c r="AY175" s="159" t="s">
        <v>128</v>
      </c>
    </row>
    <row r="176" spans="2:51" s="12" customFormat="1" ht="12">
      <c r="B176" s="158"/>
      <c r="D176" s="153" t="s">
        <v>137</v>
      </c>
      <c r="E176" s="159" t="s">
        <v>1</v>
      </c>
      <c r="F176" s="160" t="s">
        <v>1265</v>
      </c>
      <c r="H176" s="161">
        <v>-259.83</v>
      </c>
      <c r="I176" s="162"/>
      <c r="L176" s="158"/>
      <c r="M176" s="163"/>
      <c r="N176" s="164"/>
      <c r="O176" s="164"/>
      <c r="P176" s="164"/>
      <c r="Q176" s="164"/>
      <c r="R176" s="164"/>
      <c r="S176" s="164"/>
      <c r="T176" s="165"/>
      <c r="AT176" s="159" t="s">
        <v>137</v>
      </c>
      <c r="AU176" s="159" t="s">
        <v>88</v>
      </c>
      <c r="AV176" s="12" t="s">
        <v>88</v>
      </c>
      <c r="AW176" s="12" t="s">
        <v>34</v>
      </c>
      <c r="AX176" s="12" t="s">
        <v>78</v>
      </c>
      <c r="AY176" s="159" t="s">
        <v>128</v>
      </c>
    </row>
    <row r="177" spans="2:51" s="15" customFormat="1" ht="12">
      <c r="B177" s="183"/>
      <c r="D177" s="153" t="s">
        <v>137</v>
      </c>
      <c r="E177" s="184" t="s">
        <v>1</v>
      </c>
      <c r="F177" s="185" t="s">
        <v>235</v>
      </c>
      <c r="H177" s="186">
        <v>157.335</v>
      </c>
      <c r="I177" s="187"/>
      <c r="L177" s="183"/>
      <c r="M177" s="188"/>
      <c r="N177" s="189"/>
      <c r="O177" s="189"/>
      <c r="P177" s="189"/>
      <c r="Q177" s="189"/>
      <c r="R177" s="189"/>
      <c r="S177" s="189"/>
      <c r="T177" s="190"/>
      <c r="AT177" s="184" t="s">
        <v>137</v>
      </c>
      <c r="AU177" s="184" t="s">
        <v>88</v>
      </c>
      <c r="AV177" s="15" t="s">
        <v>127</v>
      </c>
      <c r="AW177" s="15" t="s">
        <v>34</v>
      </c>
      <c r="AX177" s="15" t="s">
        <v>86</v>
      </c>
      <c r="AY177" s="184" t="s">
        <v>128</v>
      </c>
    </row>
    <row r="178" spans="1:65" s="2" customFormat="1" ht="23">
      <c r="A178" s="34"/>
      <c r="B178" s="139"/>
      <c r="C178" s="140" t="s">
        <v>198</v>
      </c>
      <c r="D178" s="140" t="s">
        <v>129</v>
      </c>
      <c r="E178" s="141" t="s">
        <v>459</v>
      </c>
      <c r="F178" s="142" t="s">
        <v>460</v>
      </c>
      <c r="G178" s="143" t="s">
        <v>227</v>
      </c>
      <c r="H178" s="144">
        <v>786.675</v>
      </c>
      <c r="I178" s="145"/>
      <c r="J178" s="146">
        <f>ROUND(I178*H178,2)</f>
        <v>0</v>
      </c>
      <c r="K178" s="142" t="s">
        <v>133</v>
      </c>
      <c r="L178" s="35"/>
      <c r="M178" s="147" t="s">
        <v>1</v>
      </c>
      <c r="N178" s="148" t="s">
        <v>43</v>
      </c>
      <c r="O178" s="60"/>
      <c r="P178" s="149">
        <f>O178*H178</f>
        <v>0</v>
      </c>
      <c r="Q178" s="149">
        <v>0</v>
      </c>
      <c r="R178" s="149">
        <f>Q178*H178</f>
        <v>0</v>
      </c>
      <c r="S178" s="149">
        <v>0</v>
      </c>
      <c r="T178" s="150">
        <f>S178*H178</f>
        <v>0</v>
      </c>
      <c r="U178" s="34"/>
      <c r="V178" s="34"/>
      <c r="W178" s="34"/>
      <c r="X178" s="34"/>
      <c r="Y178" s="34"/>
      <c r="Z178" s="34"/>
      <c r="AA178" s="34"/>
      <c r="AB178" s="34"/>
      <c r="AC178" s="34"/>
      <c r="AD178" s="34"/>
      <c r="AE178" s="34"/>
      <c r="AR178" s="151" t="s">
        <v>127</v>
      </c>
      <c r="AT178" s="151" t="s">
        <v>129</v>
      </c>
      <c r="AU178" s="151" t="s">
        <v>88</v>
      </c>
      <c r="AY178" s="19" t="s">
        <v>128</v>
      </c>
      <c r="BE178" s="152">
        <f>IF(N178="základní",J178,0)</f>
        <v>0</v>
      </c>
      <c r="BF178" s="152">
        <f>IF(N178="snížená",J178,0)</f>
        <v>0</v>
      </c>
      <c r="BG178" s="152">
        <f>IF(N178="zákl. přenesená",J178,0)</f>
        <v>0</v>
      </c>
      <c r="BH178" s="152">
        <f>IF(N178="sníž. přenesená",J178,0)</f>
        <v>0</v>
      </c>
      <c r="BI178" s="152">
        <f>IF(N178="nulová",J178,0)</f>
        <v>0</v>
      </c>
      <c r="BJ178" s="19" t="s">
        <v>86</v>
      </c>
      <c r="BK178" s="152">
        <f>ROUND(I178*H178,2)</f>
        <v>0</v>
      </c>
      <c r="BL178" s="19" t="s">
        <v>127</v>
      </c>
      <c r="BM178" s="151" t="s">
        <v>1266</v>
      </c>
    </row>
    <row r="179" spans="1:47" s="2" customFormat="1" ht="18">
      <c r="A179" s="34"/>
      <c r="B179" s="35"/>
      <c r="C179" s="34"/>
      <c r="D179" s="153" t="s">
        <v>136</v>
      </c>
      <c r="E179" s="34"/>
      <c r="F179" s="154" t="s">
        <v>462</v>
      </c>
      <c r="G179" s="34"/>
      <c r="H179" s="34"/>
      <c r="I179" s="155"/>
      <c r="J179" s="34"/>
      <c r="K179" s="34"/>
      <c r="L179" s="35"/>
      <c r="M179" s="156"/>
      <c r="N179" s="157"/>
      <c r="O179" s="60"/>
      <c r="P179" s="60"/>
      <c r="Q179" s="60"/>
      <c r="R179" s="60"/>
      <c r="S179" s="60"/>
      <c r="T179" s="61"/>
      <c r="U179" s="34"/>
      <c r="V179" s="34"/>
      <c r="W179" s="34"/>
      <c r="X179" s="34"/>
      <c r="Y179" s="34"/>
      <c r="Z179" s="34"/>
      <c r="AA179" s="34"/>
      <c r="AB179" s="34"/>
      <c r="AC179" s="34"/>
      <c r="AD179" s="34"/>
      <c r="AE179" s="34"/>
      <c r="AT179" s="19" t="s">
        <v>136</v>
      </c>
      <c r="AU179" s="19" t="s">
        <v>88</v>
      </c>
    </row>
    <row r="180" spans="2:51" s="13" customFormat="1" ht="12">
      <c r="B180" s="166"/>
      <c r="D180" s="153" t="s">
        <v>137</v>
      </c>
      <c r="E180" s="167" t="s">
        <v>1</v>
      </c>
      <c r="F180" s="168" t="s">
        <v>452</v>
      </c>
      <c r="H180" s="167" t="s">
        <v>1</v>
      </c>
      <c r="I180" s="169"/>
      <c r="L180" s="166"/>
      <c r="M180" s="170"/>
      <c r="N180" s="171"/>
      <c r="O180" s="171"/>
      <c r="P180" s="171"/>
      <c r="Q180" s="171"/>
      <c r="R180" s="171"/>
      <c r="S180" s="171"/>
      <c r="T180" s="172"/>
      <c r="AT180" s="167" t="s">
        <v>137</v>
      </c>
      <c r="AU180" s="167" t="s">
        <v>88</v>
      </c>
      <c r="AV180" s="13" t="s">
        <v>86</v>
      </c>
      <c r="AW180" s="13" t="s">
        <v>34</v>
      </c>
      <c r="AX180" s="13" t="s">
        <v>78</v>
      </c>
      <c r="AY180" s="167" t="s">
        <v>128</v>
      </c>
    </row>
    <row r="181" spans="2:51" s="12" customFormat="1" ht="12">
      <c r="B181" s="158"/>
      <c r="D181" s="153" t="s">
        <v>137</v>
      </c>
      <c r="E181" s="159" t="s">
        <v>1</v>
      </c>
      <c r="F181" s="160" t="s">
        <v>1267</v>
      </c>
      <c r="H181" s="161">
        <v>786.675</v>
      </c>
      <c r="I181" s="162"/>
      <c r="L181" s="158"/>
      <c r="M181" s="163"/>
      <c r="N181" s="164"/>
      <c r="O181" s="164"/>
      <c r="P181" s="164"/>
      <c r="Q181" s="164"/>
      <c r="R181" s="164"/>
      <c r="S181" s="164"/>
      <c r="T181" s="165"/>
      <c r="AT181" s="159" t="s">
        <v>137</v>
      </c>
      <c r="AU181" s="159" t="s">
        <v>88</v>
      </c>
      <c r="AV181" s="12" t="s">
        <v>88</v>
      </c>
      <c r="AW181" s="12" t="s">
        <v>34</v>
      </c>
      <c r="AX181" s="12" t="s">
        <v>86</v>
      </c>
      <c r="AY181" s="159" t="s">
        <v>128</v>
      </c>
    </row>
    <row r="182" spans="1:65" s="2" customFormat="1" ht="16.5" customHeight="1">
      <c r="A182" s="34"/>
      <c r="B182" s="139"/>
      <c r="C182" s="140" t="s">
        <v>292</v>
      </c>
      <c r="D182" s="140" t="s">
        <v>129</v>
      </c>
      <c r="E182" s="141" t="s">
        <v>465</v>
      </c>
      <c r="F182" s="142" t="s">
        <v>466</v>
      </c>
      <c r="G182" s="143" t="s">
        <v>227</v>
      </c>
      <c r="H182" s="144">
        <v>157.335</v>
      </c>
      <c r="I182" s="145"/>
      <c r="J182" s="146">
        <f>ROUND(I182*H182,2)</f>
        <v>0</v>
      </c>
      <c r="K182" s="142" t="s">
        <v>133</v>
      </c>
      <c r="L182" s="35"/>
      <c r="M182" s="147" t="s">
        <v>1</v>
      </c>
      <c r="N182" s="148" t="s">
        <v>43</v>
      </c>
      <c r="O182" s="60"/>
      <c r="P182" s="149">
        <f>O182*H182</f>
        <v>0</v>
      </c>
      <c r="Q182" s="149">
        <v>0</v>
      </c>
      <c r="R182" s="149">
        <f>Q182*H182</f>
        <v>0</v>
      </c>
      <c r="S182" s="149">
        <v>0</v>
      </c>
      <c r="T182" s="150">
        <f>S182*H182</f>
        <v>0</v>
      </c>
      <c r="U182" s="34"/>
      <c r="V182" s="34"/>
      <c r="W182" s="34"/>
      <c r="X182" s="34"/>
      <c r="Y182" s="34"/>
      <c r="Z182" s="34"/>
      <c r="AA182" s="34"/>
      <c r="AB182" s="34"/>
      <c r="AC182" s="34"/>
      <c r="AD182" s="34"/>
      <c r="AE182" s="34"/>
      <c r="AR182" s="151" t="s">
        <v>127</v>
      </c>
      <c r="AT182" s="151" t="s">
        <v>129</v>
      </c>
      <c r="AU182" s="151" t="s">
        <v>88</v>
      </c>
      <c r="AY182" s="19" t="s">
        <v>128</v>
      </c>
      <c r="BE182" s="152">
        <f>IF(N182="základní",J182,0)</f>
        <v>0</v>
      </c>
      <c r="BF182" s="152">
        <f>IF(N182="snížená",J182,0)</f>
        <v>0</v>
      </c>
      <c r="BG182" s="152">
        <f>IF(N182="zákl. přenesená",J182,0)</f>
        <v>0</v>
      </c>
      <c r="BH182" s="152">
        <f>IF(N182="sníž. přenesená",J182,0)</f>
        <v>0</v>
      </c>
      <c r="BI182" s="152">
        <f>IF(N182="nulová",J182,0)</f>
        <v>0</v>
      </c>
      <c r="BJ182" s="19" t="s">
        <v>86</v>
      </c>
      <c r="BK182" s="152">
        <f>ROUND(I182*H182,2)</f>
        <v>0</v>
      </c>
      <c r="BL182" s="19" t="s">
        <v>127</v>
      </c>
      <c r="BM182" s="151" t="s">
        <v>1268</v>
      </c>
    </row>
    <row r="183" spans="1:47" s="2" customFormat="1" ht="18">
      <c r="A183" s="34"/>
      <c r="B183" s="35"/>
      <c r="C183" s="34"/>
      <c r="D183" s="153" t="s">
        <v>136</v>
      </c>
      <c r="E183" s="34"/>
      <c r="F183" s="154" t="s">
        <v>468</v>
      </c>
      <c r="G183" s="34"/>
      <c r="H183" s="34"/>
      <c r="I183" s="155"/>
      <c r="J183" s="34"/>
      <c r="K183" s="34"/>
      <c r="L183" s="35"/>
      <c r="M183" s="156"/>
      <c r="N183" s="157"/>
      <c r="O183" s="60"/>
      <c r="P183" s="60"/>
      <c r="Q183" s="60"/>
      <c r="R183" s="60"/>
      <c r="S183" s="60"/>
      <c r="T183" s="61"/>
      <c r="U183" s="34"/>
      <c r="V183" s="34"/>
      <c r="W183" s="34"/>
      <c r="X183" s="34"/>
      <c r="Y183" s="34"/>
      <c r="Z183" s="34"/>
      <c r="AA183" s="34"/>
      <c r="AB183" s="34"/>
      <c r="AC183" s="34"/>
      <c r="AD183" s="34"/>
      <c r="AE183" s="34"/>
      <c r="AT183" s="19" t="s">
        <v>136</v>
      </c>
      <c r="AU183" s="19" t="s">
        <v>88</v>
      </c>
    </row>
    <row r="184" spans="2:51" s="13" customFormat="1" ht="12">
      <c r="B184" s="166"/>
      <c r="D184" s="153" t="s">
        <v>137</v>
      </c>
      <c r="E184" s="167" t="s">
        <v>1</v>
      </c>
      <c r="F184" s="168" t="s">
        <v>1263</v>
      </c>
      <c r="H184" s="167" t="s">
        <v>1</v>
      </c>
      <c r="I184" s="169"/>
      <c r="L184" s="166"/>
      <c r="M184" s="170"/>
      <c r="N184" s="171"/>
      <c r="O184" s="171"/>
      <c r="P184" s="171"/>
      <c r="Q184" s="171"/>
      <c r="R184" s="171"/>
      <c r="S184" s="171"/>
      <c r="T184" s="172"/>
      <c r="AT184" s="167" t="s">
        <v>137</v>
      </c>
      <c r="AU184" s="167" t="s">
        <v>88</v>
      </c>
      <c r="AV184" s="13" t="s">
        <v>86</v>
      </c>
      <c r="AW184" s="13" t="s">
        <v>34</v>
      </c>
      <c r="AX184" s="13" t="s">
        <v>78</v>
      </c>
      <c r="AY184" s="167" t="s">
        <v>128</v>
      </c>
    </row>
    <row r="185" spans="2:51" s="13" customFormat="1" ht="12">
      <c r="B185" s="166"/>
      <c r="D185" s="153" t="s">
        <v>137</v>
      </c>
      <c r="E185" s="167" t="s">
        <v>1</v>
      </c>
      <c r="F185" s="168" t="s">
        <v>452</v>
      </c>
      <c r="H185" s="167" t="s">
        <v>1</v>
      </c>
      <c r="I185" s="169"/>
      <c r="L185" s="166"/>
      <c r="M185" s="170"/>
      <c r="N185" s="171"/>
      <c r="O185" s="171"/>
      <c r="P185" s="171"/>
      <c r="Q185" s="171"/>
      <c r="R185" s="171"/>
      <c r="S185" s="171"/>
      <c r="T185" s="172"/>
      <c r="AT185" s="167" t="s">
        <v>137</v>
      </c>
      <c r="AU185" s="167" t="s">
        <v>88</v>
      </c>
      <c r="AV185" s="13" t="s">
        <v>86</v>
      </c>
      <c r="AW185" s="13" t="s">
        <v>34</v>
      </c>
      <c r="AX185" s="13" t="s">
        <v>78</v>
      </c>
      <c r="AY185" s="167" t="s">
        <v>128</v>
      </c>
    </row>
    <row r="186" spans="2:51" s="12" customFormat="1" ht="12">
      <c r="B186" s="158"/>
      <c r="D186" s="153" t="s">
        <v>137</v>
      </c>
      <c r="E186" s="159" t="s">
        <v>1</v>
      </c>
      <c r="F186" s="160" t="s">
        <v>1269</v>
      </c>
      <c r="H186" s="161">
        <v>417.165</v>
      </c>
      <c r="I186" s="162"/>
      <c r="L186" s="158"/>
      <c r="M186" s="163"/>
      <c r="N186" s="164"/>
      <c r="O186" s="164"/>
      <c r="P186" s="164"/>
      <c r="Q186" s="164"/>
      <c r="R186" s="164"/>
      <c r="S186" s="164"/>
      <c r="T186" s="165"/>
      <c r="AT186" s="159" t="s">
        <v>137</v>
      </c>
      <c r="AU186" s="159" t="s">
        <v>88</v>
      </c>
      <c r="AV186" s="12" t="s">
        <v>88</v>
      </c>
      <c r="AW186" s="12" t="s">
        <v>34</v>
      </c>
      <c r="AX186" s="12" t="s">
        <v>78</v>
      </c>
      <c r="AY186" s="159" t="s">
        <v>128</v>
      </c>
    </row>
    <row r="187" spans="2:51" s="12" customFormat="1" ht="12">
      <c r="B187" s="158"/>
      <c r="D187" s="153" t="s">
        <v>137</v>
      </c>
      <c r="E187" s="159" t="s">
        <v>1</v>
      </c>
      <c r="F187" s="160" t="s">
        <v>1265</v>
      </c>
      <c r="H187" s="161">
        <v>-259.83</v>
      </c>
      <c r="I187" s="162"/>
      <c r="L187" s="158"/>
      <c r="M187" s="163"/>
      <c r="N187" s="164"/>
      <c r="O187" s="164"/>
      <c r="P187" s="164"/>
      <c r="Q187" s="164"/>
      <c r="R187" s="164"/>
      <c r="S187" s="164"/>
      <c r="T187" s="165"/>
      <c r="AT187" s="159" t="s">
        <v>137</v>
      </c>
      <c r="AU187" s="159" t="s">
        <v>88</v>
      </c>
      <c r="AV187" s="12" t="s">
        <v>88</v>
      </c>
      <c r="AW187" s="12" t="s">
        <v>34</v>
      </c>
      <c r="AX187" s="12" t="s">
        <v>78</v>
      </c>
      <c r="AY187" s="159" t="s">
        <v>128</v>
      </c>
    </row>
    <row r="188" spans="2:51" s="15" customFormat="1" ht="12">
      <c r="B188" s="183"/>
      <c r="D188" s="153" t="s">
        <v>137</v>
      </c>
      <c r="E188" s="184" t="s">
        <v>1</v>
      </c>
      <c r="F188" s="185" t="s">
        <v>235</v>
      </c>
      <c r="H188" s="186">
        <v>157.335</v>
      </c>
      <c r="I188" s="187"/>
      <c r="L188" s="183"/>
      <c r="M188" s="188"/>
      <c r="N188" s="189"/>
      <c r="O188" s="189"/>
      <c r="P188" s="189"/>
      <c r="Q188" s="189"/>
      <c r="R188" s="189"/>
      <c r="S188" s="189"/>
      <c r="T188" s="190"/>
      <c r="AT188" s="184" t="s">
        <v>137</v>
      </c>
      <c r="AU188" s="184" t="s">
        <v>88</v>
      </c>
      <c r="AV188" s="15" t="s">
        <v>127</v>
      </c>
      <c r="AW188" s="15" t="s">
        <v>34</v>
      </c>
      <c r="AX188" s="15" t="s">
        <v>86</v>
      </c>
      <c r="AY188" s="184" t="s">
        <v>128</v>
      </c>
    </row>
    <row r="189" spans="1:65" s="2" customFormat="1" ht="23">
      <c r="A189" s="34"/>
      <c r="B189" s="139"/>
      <c r="C189" s="140" t="s">
        <v>298</v>
      </c>
      <c r="D189" s="140" t="s">
        <v>129</v>
      </c>
      <c r="E189" s="141" t="s">
        <v>473</v>
      </c>
      <c r="F189" s="142" t="s">
        <v>474</v>
      </c>
      <c r="G189" s="143" t="s">
        <v>227</v>
      </c>
      <c r="H189" s="144">
        <v>786.675</v>
      </c>
      <c r="I189" s="145"/>
      <c r="J189" s="146">
        <f>ROUND(I189*H189,2)</f>
        <v>0</v>
      </c>
      <c r="K189" s="142" t="s">
        <v>133</v>
      </c>
      <c r="L189" s="35"/>
      <c r="M189" s="147" t="s">
        <v>1</v>
      </c>
      <c r="N189" s="148" t="s">
        <v>43</v>
      </c>
      <c r="O189" s="60"/>
      <c r="P189" s="149">
        <f>O189*H189</f>
        <v>0</v>
      </c>
      <c r="Q189" s="149">
        <v>0</v>
      </c>
      <c r="R189" s="149">
        <f>Q189*H189</f>
        <v>0</v>
      </c>
      <c r="S189" s="149">
        <v>0</v>
      </c>
      <c r="T189" s="150">
        <f>S189*H189</f>
        <v>0</v>
      </c>
      <c r="U189" s="34"/>
      <c r="V189" s="34"/>
      <c r="W189" s="34"/>
      <c r="X189" s="34"/>
      <c r="Y189" s="34"/>
      <c r="Z189" s="34"/>
      <c r="AA189" s="34"/>
      <c r="AB189" s="34"/>
      <c r="AC189" s="34"/>
      <c r="AD189" s="34"/>
      <c r="AE189" s="34"/>
      <c r="AR189" s="151" t="s">
        <v>127</v>
      </c>
      <c r="AT189" s="151" t="s">
        <v>129</v>
      </c>
      <c r="AU189" s="151" t="s">
        <v>88</v>
      </c>
      <c r="AY189" s="19" t="s">
        <v>128</v>
      </c>
      <c r="BE189" s="152">
        <f>IF(N189="základní",J189,0)</f>
        <v>0</v>
      </c>
      <c r="BF189" s="152">
        <f>IF(N189="snížená",J189,0)</f>
        <v>0</v>
      </c>
      <c r="BG189" s="152">
        <f>IF(N189="zákl. přenesená",J189,0)</f>
        <v>0</v>
      </c>
      <c r="BH189" s="152">
        <f>IF(N189="sníž. přenesená",J189,0)</f>
        <v>0</v>
      </c>
      <c r="BI189" s="152">
        <f>IF(N189="nulová",J189,0)</f>
        <v>0</v>
      </c>
      <c r="BJ189" s="19" t="s">
        <v>86</v>
      </c>
      <c r="BK189" s="152">
        <f>ROUND(I189*H189,2)</f>
        <v>0</v>
      </c>
      <c r="BL189" s="19" t="s">
        <v>127</v>
      </c>
      <c r="BM189" s="151" t="s">
        <v>1270</v>
      </c>
    </row>
    <row r="190" spans="1:47" s="2" customFormat="1" ht="18">
      <c r="A190" s="34"/>
      <c r="B190" s="35"/>
      <c r="C190" s="34"/>
      <c r="D190" s="153" t="s">
        <v>136</v>
      </c>
      <c r="E190" s="34"/>
      <c r="F190" s="154" t="s">
        <v>476</v>
      </c>
      <c r="G190" s="34"/>
      <c r="H190" s="34"/>
      <c r="I190" s="155"/>
      <c r="J190" s="34"/>
      <c r="K190" s="34"/>
      <c r="L190" s="35"/>
      <c r="M190" s="156"/>
      <c r="N190" s="157"/>
      <c r="O190" s="60"/>
      <c r="P190" s="60"/>
      <c r="Q190" s="60"/>
      <c r="R190" s="60"/>
      <c r="S190" s="60"/>
      <c r="T190" s="61"/>
      <c r="U190" s="34"/>
      <c r="V190" s="34"/>
      <c r="W190" s="34"/>
      <c r="X190" s="34"/>
      <c r="Y190" s="34"/>
      <c r="Z190" s="34"/>
      <c r="AA190" s="34"/>
      <c r="AB190" s="34"/>
      <c r="AC190" s="34"/>
      <c r="AD190" s="34"/>
      <c r="AE190" s="34"/>
      <c r="AT190" s="19" t="s">
        <v>136</v>
      </c>
      <c r="AU190" s="19" t="s">
        <v>88</v>
      </c>
    </row>
    <row r="191" spans="2:51" s="13" customFormat="1" ht="12">
      <c r="B191" s="166"/>
      <c r="D191" s="153" t="s">
        <v>137</v>
      </c>
      <c r="E191" s="167" t="s">
        <v>1</v>
      </c>
      <c r="F191" s="168" t="s">
        <v>452</v>
      </c>
      <c r="H191" s="167" t="s">
        <v>1</v>
      </c>
      <c r="I191" s="169"/>
      <c r="L191" s="166"/>
      <c r="M191" s="170"/>
      <c r="N191" s="171"/>
      <c r="O191" s="171"/>
      <c r="P191" s="171"/>
      <c r="Q191" s="171"/>
      <c r="R191" s="171"/>
      <c r="S191" s="171"/>
      <c r="T191" s="172"/>
      <c r="AT191" s="167" t="s">
        <v>137</v>
      </c>
      <c r="AU191" s="167" t="s">
        <v>88</v>
      </c>
      <c r="AV191" s="13" t="s">
        <v>86</v>
      </c>
      <c r="AW191" s="13" t="s">
        <v>34</v>
      </c>
      <c r="AX191" s="13" t="s">
        <v>78</v>
      </c>
      <c r="AY191" s="167" t="s">
        <v>128</v>
      </c>
    </row>
    <row r="192" spans="2:51" s="12" customFormat="1" ht="12">
      <c r="B192" s="158"/>
      <c r="D192" s="153" t="s">
        <v>137</v>
      </c>
      <c r="E192" s="159" t="s">
        <v>1</v>
      </c>
      <c r="F192" s="160" t="s">
        <v>1267</v>
      </c>
      <c r="H192" s="161">
        <v>786.675</v>
      </c>
      <c r="I192" s="162"/>
      <c r="L192" s="158"/>
      <c r="M192" s="163"/>
      <c r="N192" s="164"/>
      <c r="O192" s="164"/>
      <c r="P192" s="164"/>
      <c r="Q192" s="164"/>
      <c r="R192" s="164"/>
      <c r="S192" s="164"/>
      <c r="T192" s="165"/>
      <c r="AT192" s="159" t="s">
        <v>137</v>
      </c>
      <c r="AU192" s="159" t="s">
        <v>88</v>
      </c>
      <c r="AV192" s="12" t="s">
        <v>88</v>
      </c>
      <c r="AW192" s="12" t="s">
        <v>34</v>
      </c>
      <c r="AX192" s="12" t="s">
        <v>86</v>
      </c>
      <c r="AY192" s="159" t="s">
        <v>128</v>
      </c>
    </row>
    <row r="193" spans="1:65" s="2" customFormat="1" ht="16.5" customHeight="1">
      <c r="A193" s="34"/>
      <c r="B193" s="139"/>
      <c r="C193" s="140" t="s">
        <v>8</v>
      </c>
      <c r="D193" s="140" t="s">
        <v>129</v>
      </c>
      <c r="E193" s="141" t="s">
        <v>479</v>
      </c>
      <c r="F193" s="142" t="s">
        <v>480</v>
      </c>
      <c r="G193" s="143" t="s">
        <v>481</v>
      </c>
      <c r="H193" s="144">
        <v>566.406</v>
      </c>
      <c r="I193" s="145"/>
      <c r="J193" s="146">
        <f>ROUND(I193*H193,2)</f>
        <v>0</v>
      </c>
      <c r="K193" s="142" t="s">
        <v>133</v>
      </c>
      <c r="L193" s="35"/>
      <c r="M193" s="147" t="s">
        <v>1</v>
      </c>
      <c r="N193" s="148" t="s">
        <v>43</v>
      </c>
      <c r="O193" s="60"/>
      <c r="P193" s="149">
        <f>O193*H193</f>
        <v>0</v>
      </c>
      <c r="Q193" s="149">
        <v>0</v>
      </c>
      <c r="R193" s="149">
        <f>Q193*H193</f>
        <v>0</v>
      </c>
      <c r="S193" s="149">
        <v>0</v>
      </c>
      <c r="T193" s="150">
        <f>S193*H193</f>
        <v>0</v>
      </c>
      <c r="U193" s="34"/>
      <c r="V193" s="34"/>
      <c r="W193" s="34"/>
      <c r="X193" s="34"/>
      <c r="Y193" s="34"/>
      <c r="Z193" s="34"/>
      <c r="AA193" s="34"/>
      <c r="AB193" s="34"/>
      <c r="AC193" s="34"/>
      <c r="AD193" s="34"/>
      <c r="AE193" s="34"/>
      <c r="AR193" s="151" t="s">
        <v>127</v>
      </c>
      <c r="AT193" s="151" t="s">
        <v>129</v>
      </c>
      <c r="AU193" s="151" t="s">
        <v>88</v>
      </c>
      <c r="AY193" s="19" t="s">
        <v>128</v>
      </c>
      <c r="BE193" s="152">
        <f>IF(N193="základní",J193,0)</f>
        <v>0</v>
      </c>
      <c r="BF193" s="152">
        <f>IF(N193="snížená",J193,0)</f>
        <v>0</v>
      </c>
      <c r="BG193" s="152">
        <f>IF(N193="zákl. přenesená",J193,0)</f>
        <v>0</v>
      </c>
      <c r="BH193" s="152">
        <f>IF(N193="sníž. přenesená",J193,0)</f>
        <v>0</v>
      </c>
      <c r="BI193" s="152">
        <f>IF(N193="nulová",J193,0)</f>
        <v>0</v>
      </c>
      <c r="BJ193" s="19" t="s">
        <v>86</v>
      </c>
      <c r="BK193" s="152">
        <f>ROUND(I193*H193,2)</f>
        <v>0</v>
      </c>
      <c r="BL193" s="19" t="s">
        <v>127</v>
      </c>
      <c r="BM193" s="151" t="s">
        <v>1271</v>
      </c>
    </row>
    <row r="194" spans="1:47" s="2" customFormat="1" ht="18">
      <c r="A194" s="34"/>
      <c r="B194" s="35"/>
      <c r="C194" s="34"/>
      <c r="D194" s="153" t="s">
        <v>136</v>
      </c>
      <c r="E194" s="34"/>
      <c r="F194" s="154" t="s">
        <v>483</v>
      </c>
      <c r="G194" s="34"/>
      <c r="H194" s="34"/>
      <c r="I194" s="155"/>
      <c r="J194" s="34"/>
      <c r="K194" s="34"/>
      <c r="L194" s="35"/>
      <c r="M194" s="156"/>
      <c r="N194" s="157"/>
      <c r="O194" s="60"/>
      <c r="P194" s="60"/>
      <c r="Q194" s="60"/>
      <c r="R194" s="60"/>
      <c r="S194" s="60"/>
      <c r="T194" s="61"/>
      <c r="U194" s="34"/>
      <c r="V194" s="34"/>
      <c r="W194" s="34"/>
      <c r="X194" s="34"/>
      <c r="Y194" s="34"/>
      <c r="Z194" s="34"/>
      <c r="AA194" s="34"/>
      <c r="AB194" s="34"/>
      <c r="AC194" s="34"/>
      <c r="AD194" s="34"/>
      <c r="AE194" s="34"/>
      <c r="AT194" s="19" t="s">
        <v>136</v>
      </c>
      <c r="AU194" s="19" t="s">
        <v>88</v>
      </c>
    </row>
    <row r="195" spans="2:51" s="12" customFormat="1" ht="12">
      <c r="B195" s="158"/>
      <c r="D195" s="153" t="s">
        <v>137</v>
      </c>
      <c r="E195" s="159" t="s">
        <v>1</v>
      </c>
      <c r="F195" s="160" t="s">
        <v>1272</v>
      </c>
      <c r="H195" s="161">
        <v>566.406</v>
      </c>
      <c r="I195" s="162"/>
      <c r="L195" s="158"/>
      <c r="M195" s="163"/>
      <c r="N195" s="164"/>
      <c r="O195" s="164"/>
      <c r="P195" s="164"/>
      <c r="Q195" s="164"/>
      <c r="R195" s="164"/>
      <c r="S195" s="164"/>
      <c r="T195" s="165"/>
      <c r="AT195" s="159" t="s">
        <v>137</v>
      </c>
      <c r="AU195" s="159" t="s">
        <v>88</v>
      </c>
      <c r="AV195" s="12" t="s">
        <v>88</v>
      </c>
      <c r="AW195" s="12" t="s">
        <v>34</v>
      </c>
      <c r="AX195" s="12" t="s">
        <v>86</v>
      </c>
      <c r="AY195" s="159" t="s">
        <v>128</v>
      </c>
    </row>
    <row r="196" spans="1:65" s="2" customFormat="1" ht="16.5" customHeight="1">
      <c r="A196" s="34"/>
      <c r="B196" s="139"/>
      <c r="C196" s="140" t="s">
        <v>309</v>
      </c>
      <c r="D196" s="140" t="s">
        <v>129</v>
      </c>
      <c r="E196" s="141" t="s">
        <v>508</v>
      </c>
      <c r="F196" s="142" t="s">
        <v>509</v>
      </c>
      <c r="G196" s="143" t="s">
        <v>227</v>
      </c>
      <c r="H196" s="144">
        <v>519.659</v>
      </c>
      <c r="I196" s="145"/>
      <c r="J196" s="146">
        <f>ROUND(I196*H196,2)</f>
        <v>0</v>
      </c>
      <c r="K196" s="142" t="s">
        <v>133</v>
      </c>
      <c r="L196" s="35"/>
      <c r="M196" s="147" t="s">
        <v>1</v>
      </c>
      <c r="N196" s="148" t="s">
        <v>43</v>
      </c>
      <c r="O196" s="60"/>
      <c r="P196" s="149">
        <f>O196*H196</f>
        <v>0</v>
      </c>
      <c r="Q196" s="149">
        <v>0</v>
      </c>
      <c r="R196" s="149">
        <f>Q196*H196</f>
        <v>0</v>
      </c>
      <c r="S196" s="149">
        <v>0</v>
      </c>
      <c r="T196" s="150">
        <f>S196*H196</f>
        <v>0</v>
      </c>
      <c r="U196" s="34"/>
      <c r="V196" s="34"/>
      <c r="W196" s="34"/>
      <c r="X196" s="34"/>
      <c r="Y196" s="34"/>
      <c r="Z196" s="34"/>
      <c r="AA196" s="34"/>
      <c r="AB196" s="34"/>
      <c r="AC196" s="34"/>
      <c r="AD196" s="34"/>
      <c r="AE196" s="34"/>
      <c r="AR196" s="151" t="s">
        <v>127</v>
      </c>
      <c r="AT196" s="151" t="s">
        <v>129</v>
      </c>
      <c r="AU196" s="151" t="s">
        <v>88</v>
      </c>
      <c r="AY196" s="19" t="s">
        <v>128</v>
      </c>
      <c r="BE196" s="152">
        <f>IF(N196="základní",J196,0)</f>
        <v>0</v>
      </c>
      <c r="BF196" s="152">
        <f>IF(N196="snížená",J196,0)</f>
        <v>0</v>
      </c>
      <c r="BG196" s="152">
        <f>IF(N196="zákl. přenesená",J196,0)</f>
        <v>0</v>
      </c>
      <c r="BH196" s="152">
        <f>IF(N196="sníž. přenesená",J196,0)</f>
        <v>0</v>
      </c>
      <c r="BI196" s="152">
        <f>IF(N196="nulová",J196,0)</f>
        <v>0</v>
      </c>
      <c r="BJ196" s="19" t="s">
        <v>86</v>
      </c>
      <c r="BK196" s="152">
        <f>ROUND(I196*H196,2)</f>
        <v>0</v>
      </c>
      <c r="BL196" s="19" t="s">
        <v>127</v>
      </c>
      <c r="BM196" s="151" t="s">
        <v>1273</v>
      </c>
    </row>
    <row r="197" spans="1:47" s="2" customFormat="1" ht="18">
      <c r="A197" s="34"/>
      <c r="B197" s="35"/>
      <c r="C197" s="34"/>
      <c r="D197" s="153" t="s">
        <v>136</v>
      </c>
      <c r="E197" s="34"/>
      <c r="F197" s="154" t="s">
        <v>511</v>
      </c>
      <c r="G197" s="34"/>
      <c r="H197" s="34"/>
      <c r="I197" s="155"/>
      <c r="J197" s="34"/>
      <c r="K197" s="34"/>
      <c r="L197" s="35"/>
      <c r="M197" s="156"/>
      <c r="N197" s="157"/>
      <c r="O197" s="60"/>
      <c r="P197" s="60"/>
      <c r="Q197" s="60"/>
      <c r="R197" s="60"/>
      <c r="S197" s="60"/>
      <c r="T197" s="61"/>
      <c r="U197" s="34"/>
      <c r="V197" s="34"/>
      <c r="W197" s="34"/>
      <c r="X197" s="34"/>
      <c r="Y197" s="34"/>
      <c r="Z197" s="34"/>
      <c r="AA197" s="34"/>
      <c r="AB197" s="34"/>
      <c r="AC197" s="34"/>
      <c r="AD197" s="34"/>
      <c r="AE197" s="34"/>
      <c r="AT197" s="19" t="s">
        <v>136</v>
      </c>
      <c r="AU197" s="19" t="s">
        <v>88</v>
      </c>
    </row>
    <row r="198" spans="2:51" s="13" customFormat="1" ht="12">
      <c r="B198" s="166"/>
      <c r="D198" s="153" t="s">
        <v>137</v>
      </c>
      <c r="E198" s="167" t="s">
        <v>1</v>
      </c>
      <c r="F198" s="168" t="s">
        <v>1274</v>
      </c>
      <c r="H198" s="167" t="s">
        <v>1</v>
      </c>
      <c r="I198" s="169"/>
      <c r="L198" s="166"/>
      <c r="M198" s="170"/>
      <c r="N198" s="171"/>
      <c r="O198" s="171"/>
      <c r="P198" s="171"/>
      <c r="Q198" s="171"/>
      <c r="R198" s="171"/>
      <c r="S198" s="171"/>
      <c r="T198" s="172"/>
      <c r="AT198" s="167" t="s">
        <v>137</v>
      </c>
      <c r="AU198" s="167" t="s">
        <v>88</v>
      </c>
      <c r="AV198" s="13" t="s">
        <v>86</v>
      </c>
      <c r="AW198" s="13" t="s">
        <v>34</v>
      </c>
      <c r="AX198" s="13" t="s">
        <v>78</v>
      </c>
      <c r="AY198" s="167" t="s">
        <v>128</v>
      </c>
    </row>
    <row r="199" spans="2:51" s="12" customFormat="1" ht="12">
      <c r="B199" s="158"/>
      <c r="D199" s="153" t="s">
        <v>137</v>
      </c>
      <c r="E199" s="159" t="s">
        <v>1</v>
      </c>
      <c r="F199" s="160" t="s">
        <v>1275</v>
      </c>
      <c r="H199" s="161">
        <v>834.33</v>
      </c>
      <c r="I199" s="162"/>
      <c r="L199" s="158"/>
      <c r="M199" s="163"/>
      <c r="N199" s="164"/>
      <c r="O199" s="164"/>
      <c r="P199" s="164"/>
      <c r="Q199" s="164"/>
      <c r="R199" s="164"/>
      <c r="S199" s="164"/>
      <c r="T199" s="165"/>
      <c r="AT199" s="159" t="s">
        <v>137</v>
      </c>
      <c r="AU199" s="159" t="s">
        <v>88</v>
      </c>
      <c r="AV199" s="12" t="s">
        <v>88</v>
      </c>
      <c r="AW199" s="12" t="s">
        <v>34</v>
      </c>
      <c r="AX199" s="12" t="s">
        <v>78</v>
      </c>
      <c r="AY199" s="159" t="s">
        <v>128</v>
      </c>
    </row>
    <row r="200" spans="2:51" s="12" customFormat="1" ht="12">
      <c r="B200" s="158"/>
      <c r="D200" s="153" t="s">
        <v>137</v>
      </c>
      <c r="E200" s="159" t="s">
        <v>1</v>
      </c>
      <c r="F200" s="160" t="s">
        <v>1276</v>
      </c>
      <c r="H200" s="161">
        <v>-243.671</v>
      </c>
      <c r="I200" s="162"/>
      <c r="L200" s="158"/>
      <c r="M200" s="163"/>
      <c r="N200" s="164"/>
      <c r="O200" s="164"/>
      <c r="P200" s="164"/>
      <c r="Q200" s="164"/>
      <c r="R200" s="164"/>
      <c r="S200" s="164"/>
      <c r="T200" s="165"/>
      <c r="AT200" s="159" t="s">
        <v>137</v>
      </c>
      <c r="AU200" s="159" t="s">
        <v>88</v>
      </c>
      <c r="AV200" s="12" t="s">
        <v>88</v>
      </c>
      <c r="AW200" s="12" t="s">
        <v>34</v>
      </c>
      <c r="AX200" s="12" t="s">
        <v>78</v>
      </c>
      <c r="AY200" s="159" t="s">
        <v>128</v>
      </c>
    </row>
    <row r="201" spans="2:51" s="13" customFormat="1" ht="12">
      <c r="B201" s="166"/>
      <c r="D201" s="153" t="s">
        <v>137</v>
      </c>
      <c r="E201" s="167" t="s">
        <v>1</v>
      </c>
      <c r="F201" s="168" t="s">
        <v>1277</v>
      </c>
      <c r="H201" s="167" t="s">
        <v>1</v>
      </c>
      <c r="I201" s="169"/>
      <c r="L201" s="166"/>
      <c r="M201" s="170"/>
      <c r="N201" s="171"/>
      <c r="O201" s="171"/>
      <c r="P201" s="171"/>
      <c r="Q201" s="171"/>
      <c r="R201" s="171"/>
      <c r="S201" s="171"/>
      <c r="T201" s="172"/>
      <c r="AT201" s="167" t="s">
        <v>137</v>
      </c>
      <c r="AU201" s="167" t="s">
        <v>88</v>
      </c>
      <c r="AV201" s="13" t="s">
        <v>86</v>
      </c>
      <c r="AW201" s="13" t="s">
        <v>34</v>
      </c>
      <c r="AX201" s="13" t="s">
        <v>78</v>
      </c>
      <c r="AY201" s="167" t="s">
        <v>128</v>
      </c>
    </row>
    <row r="202" spans="2:51" s="12" customFormat="1" ht="12">
      <c r="B202" s="158"/>
      <c r="D202" s="153" t="s">
        <v>137</v>
      </c>
      <c r="E202" s="159" t="s">
        <v>1</v>
      </c>
      <c r="F202" s="160" t="s">
        <v>1278</v>
      </c>
      <c r="H202" s="161">
        <v>-34.335</v>
      </c>
      <c r="I202" s="162"/>
      <c r="L202" s="158"/>
      <c r="M202" s="163"/>
      <c r="N202" s="164"/>
      <c r="O202" s="164"/>
      <c r="P202" s="164"/>
      <c r="Q202" s="164"/>
      <c r="R202" s="164"/>
      <c r="S202" s="164"/>
      <c r="T202" s="165"/>
      <c r="AT202" s="159" t="s">
        <v>137</v>
      </c>
      <c r="AU202" s="159" t="s">
        <v>88</v>
      </c>
      <c r="AV202" s="12" t="s">
        <v>88</v>
      </c>
      <c r="AW202" s="12" t="s">
        <v>34</v>
      </c>
      <c r="AX202" s="12" t="s">
        <v>78</v>
      </c>
      <c r="AY202" s="159" t="s">
        <v>128</v>
      </c>
    </row>
    <row r="203" spans="2:51" s="13" customFormat="1" ht="12">
      <c r="B203" s="166"/>
      <c r="D203" s="153" t="s">
        <v>137</v>
      </c>
      <c r="E203" s="167" t="s">
        <v>1</v>
      </c>
      <c r="F203" s="168" t="s">
        <v>1279</v>
      </c>
      <c r="H203" s="167" t="s">
        <v>1</v>
      </c>
      <c r="I203" s="169"/>
      <c r="L203" s="166"/>
      <c r="M203" s="170"/>
      <c r="N203" s="171"/>
      <c r="O203" s="171"/>
      <c r="P203" s="171"/>
      <c r="Q203" s="171"/>
      <c r="R203" s="171"/>
      <c r="S203" s="171"/>
      <c r="T203" s="172"/>
      <c r="AT203" s="167" t="s">
        <v>137</v>
      </c>
      <c r="AU203" s="167" t="s">
        <v>88</v>
      </c>
      <c r="AV203" s="13" t="s">
        <v>86</v>
      </c>
      <c r="AW203" s="13" t="s">
        <v>34</v>
      </c>
      <c r="AX203" s="13" t="s">
        <v>78</v>
      </c>
      <c r="AY203" s="167" t="s">
        <v>128</v>
      </c>
    </row>
    <row r="204" spans="2:51" s="12" customFormat="1" ht="12">
      <c r="B204" s="158"/>
      <c r="D204" s="153" t="s">
        <v>137</v>
      </c>
      <c r="E204" s="159" t="s">
        <v>1</v>
      </c>
      <c r="F204" s="160" t="s">
        <v>1280</v>
      </c>
      <c r="H204" s="161">
        <v>-4.8</v>
      </c>
      <c r="I204" s="162"/>
      <c r="L204" s="158"/>
      <c r="M204" s="163"/>
      <c r="N204" s="164"/>
      <c r="O204" s="164"/>
      <c r="P204" s="164"/>
      <c r="Q204" s="164"/>
      <c r="R204" s="164"/>
      <c r="S204" s="164"/>
      <c r="T204" s="165"/>
      <c r="AT204" s="159" t="s">
        <v>137</v>
      </c>
      <c r="AU204" s="159" t="s">
        <v>88</v>
      </c>
      <c r="AV204" s="12" t="s">
        <v>88</v>
      </c>
      <c r="AW204" s="12" t="s">
        <v>34</v>
      </c>
      <c r="AX204" s="12" t="s">
        <v>78</v>
      </c>
      <c r="AY204" s="159" t="s">
        <v>128</v>
      </c>
    </row>
    <row r="205" spans="2:51" s="13" customFormat="1" ht="12">
      <c r="B205" s="166"/>
      <c r="D205" s="153" t="s">
        <v>137</v>
      </c>
      <c r="E205" s="167" t="s">
        <v>1</v>
      </c>
      <c r="F205" s="168" t="s">
        <v>1281</v>
      </c>
      <c r="H205" s="167" t="s">
        <v>1</v>
      </c>
      <c r="I205" s="169"/>
      <c r="L205" s="166"/>
      <c r="M205" s="170"/>
      <c r="N205" s="171"/>
      <c r="O205" s="171"/>
      <c r="P205" s="171"/>
      <c r="Q205" s="171"/>
      <c r="R205" s="171"/>
      <c r="S205" s="171"/>
      <c r="T205" s="172"/>
      <c r="AT205" s="167" t="s">
        <v>137</v>
      </c>
      <c r="AU205" s="167" t="s">
        <v>88</v>
      </c>
      <c r="AV205" s="13" t="s">
        <v>86</v>
      </c>
      <c r="AW205" s="13" t="s">
        <v>34</v>
      </c>
      <c r="AX205" s="13" t="s">
        <v>78</v>
      </c>
      <c r="AY205" s="167" t="s">
        <v>128</v>
      </c>
    </row>
    <row r="206" spans="2:51" s="12" customFormat="1" ht="12">
      <c r="B206" s="158"/>
      <c r="D206" s="153" t="s">
        <v>137</v>
      </c>
      <c r="E206" s="159" t="s">
        <v>1</v>
      </c>
      <c r="F206" s="160" t="s">
        <v>1282</v>
      </c>
      <c r="H206" s="161">
        <v>-31.865</v>
      </c>
      <c r="I206" s="162"/>
      <c r="L206" s="158"/>
      <c r="M206" s="163"/>
      <c r="N206" s="164"/>
      <c r="O206" s="164"/>
      <c r="P206" s="164"/>
      <c r="Q206" s="164"/>
      <c r="R206" s="164"/>
      <c r="S206" s="164"/>
      <c r="T206" s="165"/>
      <c r="AT206" s="159" t="s">
        <v>137</v>
      </c>
      <c r="AU206" s="159" t="s">
        <v>88</v>
      </c>
      <c r="AV206" s="12" t="s">
        <v>88</v>
      </c>
      <c r="AW206" s="12" t="s">
        <v>34</v>
      </c>
      <c r="AX206" s="12" t="s">
        <v>78</v>
      </c>
      <c r="AY206" s="159" t="s">
        <v>128</v>
      </c>
    </row>
    <row r="207" spans="2:51" s="15" customFormat="1" ht="12">
      <c r="B207" s="183"/>
      <c r="D207" s="153" t="s">
        <v>137</v>
      </c>
      <c r="E207" s="184" t="s">
        <v>1</v>
      </c>
      <c r="F207" s="185" t="s">
        <v>235</v>
      </c>
      <c r="H207" s="186">
        <v>519.659</v>
      </c>
      <c r="I207" s="187"/>
      <c r="L207" s="183"/>
      <c r="M207" s="188"/>
      <c r="N207" s="189"/>
      <c r="O207" s="189"/>
      <c r="P207" s="189"/>
      <c r="Q207" s="189"/>
      <c r="R207" s="189"/>
      <c r="S207" s="189"/>
      <c r="T207" s="190"/>
      <c r="AT207" s="184" t="s">
        <v>137</v>
      </c>
      <c r="AU207" s="184" t="s">
        <v>88</v>
      </c>
      <c r="AV207" s="15" t="s">
        <v>127</v>
      </c>
      <c r="AW207" s="15" t="s">
        <v>34</v>
      </c>
      <c r="AX207" s="15" t="s">
        <v>86</v>
      </c>
      <c r="AY207" s="184" t="s">
        <v>128</v>
      </c>
    </row>
    <row r="208" spans="1:65" s="2" customFormat="1" ht="16.5" customHeight="1">
      <c r="A208" s="34"/>
      <c r="B208" s="139"/>
      <c r="C208" s="140" t="s">
        <v>314</v>
      </c>
      <c r="D208" s="140" t="s">
        <v>129</v>
      </c>
      <c r="E208" s="141" t="s">
        <v>522</v>
      </c>
      <c r="F208" s="142" t="s">
        <v>523</v>
      </c>
      <c r="G208" s="143" t="s">
        <v>227</v>
      </c>
      <c r="H208" s="144">
        <v>212.97</v>
      </c>
      <c r="I208" s="145"/>
      <c r="J208" s="146">
        <f>ROUND(I208*H208,2)</f>
        <v>0</v>
      </c>
      <c r="K208" s="142" t="s">
        <v>133</v>
      </c>
      <c r="L208" s="35"/>
      <c r="M208" s="147" t="s">
        <v>1</v>
      </c>
      <c r="N208" s="148" t="s">
        <v>43</v>
      </c>
      <c r="O208" s="60"/>
      <c r="P208" s="149">
        <f>O208*H208</f>
        <v>0</v>
      </c>
      <c r="Q208" s="149">
        <v>0</v>
      </c>
      <c r="R208" s="149">
        <f>Q208*H208</f>
        <v>0</v>
      </c>
      <c r="S208" s="149">
        <v>0</v>
      </c>
      <c r="T208" s="150">
        <f>S208*H208</f>
        <v>0</v>
      </c>
      <c r="U208" s="34"/>
      <c r="V208" s="34"/>
      <c r="W208" s="34"/>
      <c r="X208" s="34"/>
      <c r="Y208" s="34"/>
      <c r="Z208" s="34"/>
      <c r="AA208" s="34"/>
      <c r="AB208" s="34"/>
      <c r="AC208" s="34"/>
      <c r="AD208" s="34"/>
      <c r="AE208" s="34"/>
      <c r="AR208" s="151" t="s">
        <v>127</v>
      </c>
      <c r="AT208" s="151" t="s">
        <v>129</v>
      </c>
      <c r="AU208" s="151" t="s">
        <v>88</v>
      </c>
      <c r="AY208" s="19" t="s">
        <v>128</v>
      </c>
      <c r="BE208" s="152">
        <f>IF(N208="základní",J208,0)</f>
        <v>0</v>
      </c>
      <c r="BF208" s="152">
        <f>IF(N208="snížená",J208,0)</f>
        <v>0</v>
      </c>
      <c r="BG208" s="152">
        <f>IF(N208="zákl. přenesená",J208,0)</f>
        <v>0</v>
      </c>
      <c r="BH208" s="152">
        <f>IF(N208="sníž. přenesená",J208,0)</f>
        <v>0</v>
      </c>
      <c r="BI208" s="152">
        <f>IF(N208="nulová",J208,0)</f>
        <v>0</v>
      </c>
      <c r="BJ208" s="19" t="s">
        <v>86</v>
      </c>
      <c r="BK208" s="152">
        <f>ROUND(I208*H208,2)</f>
        <v>0</v>
      </c>
      <c r="BL208" s="19" t="s">
        <v>127</v>
      </c>
      <c r="BM208" s="151" t="s">
        <v>1283</v>
      </c>
    </row>
    <row r="209" spans="1:47" s="2" customFormat="1" ht="18">
      <c r="A209" s="34"/>
      <c r="B209" s="35"/>
      <c r="C209" s="34"/>
      <c r="D209" s="153" t="s">
        <v>136</v>
      </c>
      <c r="E209" s="34"/>
      <c r="F209" s="154" t="s">
        <v>525</v>
      </c>
      <c r="G209" s="34"/>
      <c r="H209" s="34"/>
      <c r="I209" s="155"/>
      <c r="J209" s="34"/>
      <c r="K209" s="34"/>
      <c r="L209" s="35"/>
      <c r="M209" s="156"/>
      <c r="N209" s="157"/>
      <c r="O209" s="60"/>
      <c r="P209" s="60"/>
      <c r="Q209" s="60"/>
      <c r="R209" s="60"/>
      <c r="S209" s="60"/>
      <c r="T209" s="61"/>
      <c r="U209" s="34"/>
      <c r="V209" s="34"/>
      <c r="W209" s="34"/>
      <c r="X209" s="34"/>
      <c r="Y209" s="34"/>
      <c r="Z209" s="34"/>
      <c r="AA209" s="34"/>
      <c r="AB209" s="34"/>
      <c r="AC209" s="34"/>
      <c r="AD209" s="34"/>
      <c r="AE209" s="34"/>
      <c r="AT209" s="19" t="s">
        <v>136</v>
      </c>
      <c r="AU209" s="19" t="s">
        <v>88</v>
      </c>
    </row>
    <row r="210" spans="2:51" s="13" customFormat="1" ht="12">
      <c r="B210" s="166"/>
      <c r="D210" s="153" t="s">
        <v>137</v>
      </c>
      <c r="E210" s="167" t="s">
        <v>1</v>
      </c>
      <c r="F210" s="168" t="s">
        <v>1284</v>
      </c>
      <c r="H210" s="167" t="s">
        <v>1</v>
      </c>
      <c r="I210" s="169"/>
      <c r="L210" s="166"/>
      <c r="M210" s="170"/>
      <c r="N210" s="171"/>
      <c r="O210" s="171"/>
      <c r="P210" s="171"/>
      <c r="Q210" s="171"/>
      <c r="R210" s="171"/>
      <c r="S210" s="171"/>
      <c r="T210" s="172"/>
      <c r="AT210" s="167" t="s">
        <v>137</v>
      </c>
      <c r="AU210" s="167" t="s">
        <v>88</v>
      </c>
      <c r="AV210" s="13" t="s">
        <v>86</v>
      </c>
      <c r="AW210" s="13" t="s">
        <v>34</v>
      </c>
      <c r="AX210" s="13" t="s">
        <v>78</v>
      </c>
      <c r="AY210" s="167" t="s">
        <v>128</v>
      </c>
    </row>
    <row r="211" spans="2:51" s="12" customFormat="1" ht="12">
      <c r="B211" s="158"/>
      <c r="D211" s="153" t="s">
        <v>137</v>
      </c>
      <c r="E211" s="159" t="s">
        <v>1</v>
      </c>
      <c r="F211" s="160" t="s">
        <v>1285</v>
      </c>
      <c r="H211" s="161">
        <v>216.311</v>
      </c>
      <c r="I211" s="162"/>
      <c r="L211" s="158"/>
      <c r="M211" s="163"/>
      <c r="N211" s="164"/>
      <c r="O211" s="164"/>
      <c r="P211" s="164"/>
      <c r="Q211" s="164"/>
      <c r="R211" s="164"/>
      <c r="S211" s="164"/>
      <c r="T211" s="165"/>
      <c r="AT211" s="159" t="s">
        <v>137</v>
      </c>
      <c r="AU211" s="159" t="s">
        <v>88</v>
      </c>
      <c r="AV211" s="12" t="s">
        <v>88</v>
      </c>
      <c r="AW211" s="12" t="s">
        <v>34</v>
      </c>
      <c r="AX211" s="12" t="s">
        <v>78</v>
      </c>
      <c r="AY211" s="159" t="s">
        <v>128</v>
      </c>
    </row>
    <row r="212" spans="2:51" s="13" customFormat="1" ht="12">
      <c r="B212" s="166"/>
      <c r="D212" s="153" t="s">
        <v>137</v>
      </c>
      <c r="E212" s="167" t="s">
        <v>1</v>
      </c>
      <c r="F212" s="168" t="s">
        <v>1286</v>
      </c>
      <c r="H212" s="167" t="s">
        <v>1</v>
      </c>
      <c r="I212" s="169"/>
      <c r="L212" s="166"/>
      <c r="M212" s="170"/>
      <c r="N212" s="171"/>
      <c r="O212" s="171"/>
      <c r="P212" s="171"/>
      <c r="Q212" s="171"/>
      <c r="R212" s="171"/>
      <c r="S212" s="171"/>
      <c r="T212" s="172"/>
      <c r="AT212" s="167" t="s">
        <v>137</v>
      </c>
      <c r="AU212" s="167" t="s">
        <v>88</v>
      </c>
      <c r="AV212" s="13" t="s">
        <v>86</v>
      </c>
      <c r="AW212" s="13" t="s">
        <v>34</v>
      </c>
      <c r="AX212" s="13" t="s">
        <v>78</v>
      </c>
      <c r="AY212" s="167" t="s">
        <v>128</v>
      </c>
    </row>
    <row r="213" spans="2:51" s="12" customFormat="1" ht="12">
      <c r="B213" s="158"/>
      <c r="D213" s="153" t="s">
        <v>137</v>
      </c>
      <c r="E213" s="159" t="s">
        <v>1</v>
      </c>
      <c r="F213" s="160" t="s">
        <v>1287</v>
      </c>
      <c r="H213" s="161">
        <v>-27.954</v>
      </c>
      <c r="I213" s="162"/>
      <c r="L213" s="158"/>
      <c r="M213" s="163"/>
      <c r="N213" s="164"/>
      <c r="O213" s="164"/>
      <c r="P213" s="164"/>
      <c r="Q213" s="164"/>
      <c r="R213" s="164"/>
      <c r="S213" s="164"/>
      <c r="T213" s="165"/>
      <c r="AT213" s="159" t="s">
        <v>137</v>
      </c>
      <c r="AU213" s="159" t="s">
        <v>88</v>
      </c>
      <c r="AV213" s="12" t="s">
        <v>88</v>
      </c>
      <c r="AW213" s="12" t="s">
        <v>34</v>
      </c>
      <c r="AX213" s="12" t="s">
        <v>78</v>
      </c>
      <c r="AY213" s="159" t="s">
        <v>128</v>
      </c>
    </row>
    <row r="214" spans="2:51" s="13" customFormat="1" ht="12">
      <c r="B214" s="166"/>
      <c r="D214" s="153" t="s">
        <v>137</v>
      </c>
      <c r="E214" s="167" t="s">
        <v>1</v>
      </c>
      <c r="F214" s="168" t="s">
        <v>1288</v>
      </c>
      <c r="H214" s="167" t="s">
        <v>1</v>
      </c>
      <c r="I214" s="169"/>
      <c r="L214" s="166"/>
      <c r="M214" s="170"/>
      <c r="N214" s="171"/>
      <c r="O214" s="171"/>
      <c r="P214" s="171"/>
      <c r="Q214" s="171"/>
      <c r="R214" s="171"/>
      <c r="S214" s="171"/>
      <c r="T214" s="172"/>
      <c r="AT214" s="167" t="s">
        <v>137</v>
      </c>
      <c r="AU214" s="167" t="s">
        <v>88</v>
      </c>
      <c r="AV214" s="13" t="s">
        <v>86</v>
      </c>
      <c r="AW214" s="13" t="s">
        <v>34</v>
      </c>
      <c r="AX214" s="13" t="s">
        <v>78</v>
      </c>
      <c r="AY214" s="167" t="s">
        <v>128</v>
      </c>
    </row>
    <row r="215" spans="2:51" s="12" customFormat="1" ht="12">
      <c r="B215" s="158"/>
      <c r="D215" s="153" t="s">
        <v>137</v>
      </c>
      <c r="E215" s="159" t="s">
        <v>1</v>
      </c>
      <c r="F215" s="160" t="s">
        <v>1289</v>
      </c>
      <c r="H215" s="161">
        <v>27.36</v>
      </c>
      <c r="I215" s="162"/>
      <c r="L215" s="158"/>
      <c r="M215" s="163"/>
      <c r="N215" s="164"/>
      <c r="O215" s="164"/>
      <c r="P215" s="164"/>
      <c r="Q215" s="164"/>
      <c r="R215" s="164"/>
      <c r="S215" s="164"/>
      <c r="T215" s="165"/>
      <c r="AT215" s="159" t="s">
        <v>137</v>
      </c>
      <c r="AU215" s="159" t="s">
        <v>88</v>
      </c>
      <c r="AV215" s="12" t="s">
        <v>88</v>
      </c>
      <c r="AW215" s="12" t="s">
        <v>34</v>
      </c>
      <c r="AX215" s="12" t="s">
        <v>78</v>
      </c>
      <c r="AY215" s="159" t="s">
        <v>128</v>
      </c>
    </row>
    <row r="216" spans="2:51" s="13" customFormat="1" ht="12">
      <c r="B216" s="166"/>
      <c r="D216" s="153" t="s">
        <v>137</v>
      </c>
      <c r="E216" s="167" t="s">
        <v>1</v>
      </c>
      <c r="F216" s="168" t="s">
        <v>1290</v>
      </c>
      <c r="H216" s="167" t="s">
        <v>1</v>
      </c>
      <c r="I216" s="169"/>
      <c r="L216" s="166"/>
      <c r="M216" s="170"/>
      <c r="N216" s="171"/>
      <c r="O216" s="171"/>
      <c r="P216" s="171"/>
      <c r="Q216" s="171"/>
      <c r="R216" s="171"/>
      <c r="S216" s="171"/>
      <c r="T216" s="172"/>
      <c r="AT216" s="167" t="s">
        <v>137</v>
      </c>
      <c r="AU216" s="167" t="s">
        <v>88</v>
      </c>
      <c r="AV216" s="13" t="s">
        <v>86</v>
      </c>
      <c r="AW216" s="13" t="s">
        <v>34</v>
      </c>
      <c r="AX216" s="13" t="s">
        <v>78</v>
      </c>
      <c r="AY216" s="167" t="s">
        <v>128</v>
      </c>
    </row>
    <row r="217" spans="2:51" s="12" customFormat="1" ht="12">
      <c r="B217" s="158"/>
      <c r="D217" s="153" t="s">
        <v>137</v>
      </c>
      <c r="E217" s="159" t="s">
        <v>1</v>
      </c>
      <c r="F217" s="160" t="s">
        <v>1291</v>
      </c>
      <c r="H217" s="161">
        <v>-2.747</v>
      </c>
      <c r="I217" s="162"/>
      <c r="L217" s="158"/>
      <c r="M217" s="163"/>
      <c r="N217" s="164"/>
      <c r="O217" s="164"/>
      <c r="P217" s="164"/>
      <c r="Q217" s="164"/>
      <c r="R217" s="164"/>
      <c r="S217" s="164"/>
      <c r="T217" s="165"/>
      <c r="AT217" s="159" t="s">
        <v>137</v>
      </c>
      <c r="AU217" s="159" t="s">
        <v>88</v>
      </c>
      <c r="AV217" s="12" t="s">
        <v>88</v>
      </c>
      <c r="AW217" s="12" t="s">
        <v>34</v>
      </c>
      <c r="AX217" s="12" t="s">
        <v>78</v>
      </c>
      <c r="AY217" s="159" t="s">
        <v>128</v>
      </c>
    </row>
    <row r="218" spans="2:51" s="15" customFormat="1" ht="12">
      <c r="B218" s="183"/>
      <c r="D218" s="153" t="s">
        <v>137</v>
      </c>
      <c r="E218" s="184" t="s">
        <v>1</v>
      </c>
      <c r="F218" s="185" t="s">
        <v>235</v>
      </c>
      <c r="H218" s="186">
        <v>212.97</v>
      </c>
      <c r="I218" s="187"/>
      <c r="L218" s="183"/>
      <c r="M218" s="188"/>
      <c r="N218" s="189"/>
      <c r="O218" s="189"/>
      <c r="P218" s="189"/>
      <c r="Q218" s="189"/>
      <c r="R218" s="189"/>
      <c r="S218" s="189"/>
      <c r="T218" s="190"/>
      <c r="AT218" s="184" t="s">
        <v>137</v>
      </c>
      <c r="AU218" s="184" t="s">
        <v>88</v>
      </c>
      <c r="AV218" s="15" t="s">
        <v>127</v>
      </c>
      <c r="AW218" s="15" t="s">
        <v>34</v>
      </c>
      <c r="AX218" s="15" t="s">
        <v>86</v>
      </c>
      <c r="AY218" s="184" t="s">
        <v>128</v>
      </c>
    </row>
    <row r="219" spans="1:65" s="2" customFormat="1" ht="16.5" customHeight="1">
      <c r="A219" s="34"/>
      <c r="B219" s="139"/>
      <c r="C219" s="191" t="s">
        <v>321</v>
      </c>
      <c r="D219" s="191" t="s">
        <v>499</v>
      </c>
      <c r="E219" s="192" t="s">
        <v>1292</v>
      </c>
      <c r="F219" s="193" t="s">
        <v>538</v>
      </c>
      <c r="G219" s="194" t="s">
        <v>481</v>
      </c>
      <c r="H219" s="195">
        <v>425.94</v>
      </c>
      <c r="I219" s="196"/>
      <c r="J219" s="197">
        <f>ROUND(I219*H219,2)</f>
        <v>0</v>
      </c>
      <c r="K219" s="193" t="s">
        <v>133</v>
      </c>
      <c r="L219" s="198"/>
      <c r="M219" s="199" t="s">
        <v>1</v>
      </c>
      <c r="N219" s="200" t="s">
        <v>43</v>
      </c>
      <c r="O219" s="60"/>
      <c r="P219" s="149">
        <f>O219*H219</f>
        <v>0</v>
      </c>
      <c r="Q219" s="149">
        <v>1</v>
      </c>
      <c r="R219" s="149">
        <f>Q219*H219</f>
        <v>425.94</v>
      </c>
      <c r="S219" s="149">
        <v>0</v>
      </c>
      <c r="T219" s="150">
        <f>S219*H219</f>
        <v>0</v>
      </c>
      <c r="U219" s="34"/>
      <c r="V219" s="34"/>
      <c r="W219" s="34"/>
      <c r="X219" s="34"/>
      <c r="Y219" s="34"/>
      <c r="Z219" s="34"/>
      <c r="AA219" s="34"/>
      <c r="AB219" s="34"/>
      <c r="AC219" s="34"/>
      <c r="AD219" s="34"/>
      <c r="AE219" s="34"/>
      <c r="AR219" s="151" t="s">
        <v>176</v>
      </c>
      <c r="AT219" s="151" t="s">
        <v>499</v>
      </c>
      <c r="AU219" s="151" t="s">
        <v>88</v>
      </c>
      <c r="AY219" s="19" t="s">
        <v>128</v>
      </c>
      <c r="BE219" s="152">
        <f>IF(N219="základní",J219,0)</f>
        <v>0</v>
      </c>
      <c r="BF219" s="152">
        <f>IF(N219="snížená",J219,0)</f>
        <v>0</v>
      </c>
      <c r="BG219" s="152">
        <f>IF(N219="zákl. přenesená",J219,0)</f>
        <v>0</v>
      </c>
      <c r="BH219" s="152">
        <f>IF(N219="sníž. přenesená",J219,0)</f>
        <v>0</v>
      </c>
      <c r="BI219" s="152">
        <f>IF(N219="nulová",J219,0)</f>
        <v>0</v>
      </c>
      <c r="BJ219" s="19" t="s">
        <v>86</v>
      </c>
      <c r="BK219" s="152">
        <f>ROUND(I219*H219,2)</f>
        <v>0</v>
      </c>
      <c r="BL219" s="19" t="s">
        <v>127</v>
      </c>
      <c r="BM219" s="151" t="s">
        <v>1293</v>
      </c>
    </row>
    <row r="220" spans="1:47" s="2" customFormat="1" ht="12">
      <c r="A220" s="34"/>
      <c r="B220" s="35"/>
      <c r="C220" s="34"/>
      <c r="D220" s="153" t="s">
        <v>136</v>
      </c>
      <c r="E220" s="34"/>
      <c r="F220" s="154" t="s">
        <v>538</v>
      </c>
      <c r="G220" s="34"/>
      <c r="H220" s="34"/>
      <c r="I220" s="155"/>
      <c r="J220" s="34"/>
      <c r="K220" s="34"/>
      <c r="L220" s="35"/>
      <c r="M220" s="156"/>
      <c r="N220" s="157"/>
      <c r="O220" s="60"/>
      <c r="P220" s="60"/>
      <c r="Q220" s="60"/>
      <c r="R220" s="60"/>
      <c r="S220" s="60"/>
      <c r="T220" s="61"/>
      <c r="U220" s="34"/>
      <c r="V220" s="34"/>
      <c r="W220" s="34"/>
      <c r="X220" s="34"/>
      <c r="Y220" s="34"/>
      <c r="Z220" s="34"/>
      <c r="AA220" s="34"/>
      <c r="AB220" s="34"/>
      <c r="AC220" s="34"/>
      <c r="AD220" s="34"/>
      <c r="AE220" s="34"/>
      <c r="AT220" s="19" t="s">
        <v>136</v>
      </c>
      <c r="AU220" s="19" t="s">
        <v>88</v>
      </c>
    </row>
    <row r="221" spans="2:51" s="12" customFormat="1" ht="12">
      <c r="B221" s="158"/>
      <c r="D221" s="153" t="s">
        <v>137</v>
      </c>
      <c r="E221" s="159" t="s">
        <v>1</v>
      </c>
      <c r="F221" s="160" t="s">
        <v>1294</v>
      </c>
      <c r="H221" s="161">
        <v>425.94</v>
      </c>
      <c r="I221" s="162"/>
      <c r="L221" s="158"/>
      <c r="M221" s="163"/>
      <c r="N221" s="164"/>
      <c r="O221" s="164"/>
      <c r="P221" s="164"/>
      <c r="Q221" s="164"/>
      <c r="R221" s="164"/>
      <c r="S221" s="164"/>
      <c r="T221" s="165"/>
      <c r="AT221" s="159" t="s">
        <v>137</v>
      </c>
      <c r="AU221" s="159" t="s">
        <v>88</v>
      </c>
      <c r="AV221" s="12" t="s">
        <v>88</v>
      </c>
      <c r="AW221" s="12" t="s">
        <v>34</v>
      </c>
      <c r="AX221" s="12" t="s">
        <v>86</v>
      </c>
      <c r="AY221" s="159" t="s">
        <v>128</v>
      </c>
    </row>
    <row r="222" spans="2:63" s="11" customFormat="1" ht="22.9" customHeight="1">
      <c r="B222" s="128"/>
      <c r="D222" s="129" t="s">
        <v>77</v>
      </c>
      <c r="E222" s="180" t="s">
        <v>145</v>
      </c>
      <c r="F222" s="180" t="s">
        <v>599</v>
      </c>
      <c r="I222" s="131"/>
      <c r="J222" s="181">
        <f>BK222</f>
        <v>0</v>
      </c>
      <c r="L222" s="128"/>
      <c r="M222" s="133"/>
      <c r="N222" s="134"/>
      <c r="O222" s="134"/>
      <c r="P222" s="135">
        <f>SUM(P223:P225)</f>
        <v>0</v>
      </c>
      <c r="Q222" s="134"/>
      <c r="R222" s="135">
        <f>SUM(R223:R225)</f>
        <v>0</v>
      </c>
      <c r="S222" s="134"/>
      <c r="T222" s="136">
        <f>SUM(T223:T225)</f>
        <v>0</v>
      </c>
      <c r="AR222" s="129" t="s">
        <v>86</v>
      </c>
      <c r="AT222" s="137" t="s">
        <v>77</v>
      </c>
      <c r="AU222" s="137" t="s">
        <v>86</v>
      </c>
      <c r="AY222" s="129" t="s">
        <v>128</v>
      </c>
      <c r="BK222" s="138">
        <f>SUM(BK223:BK225)</f>
        <v>0</v>
      </c>
    </row>
    <row r="223" spans="1:65" s="2" customFormat="1" ht="16.5" customHeight="1">
      <c r="A223" s="34"/>
      <c r="B223" s="139"/>
      <c r="C223" s="140" t="s">
        <v>327</v>
      </c>
      <c r="D223" s="140" t="s">
        <v>129</v>
      </c>
      <c r="E223" s="141" t="s">
        <v>1295</v>
      </c>
      <c r="F223" s="142" t="s">
        <v>1296</v>
      </c>
      <c r="G223" s="143" t="s">
        <v>330</v>
      </c>
      <c r="H223" s="144">
        <v>386</v>
      </c>
      <c r="I223" s="145"/>
      <c r="J223" s="146">
        <f>ROUND(I223*H223,2)</f>
        <v>0</v>
      </c>
      <c r="K223" s="142" t="s">
        <v>133</v>
      </c>
      <c r="L223" s="35"/>
      <c r="M223" s="147" t="s">
        <v>1</v>
      </c>
      <c r="N223" s="148" t="s">
        <v>43</v>
      </c>
      <c r="O223" s="60"/>
      <c r="P223" s="149">
        <f>O223*H223</f>
        <v>0</v>
      </c>
      <c r="Q223" s="149">
        <v>0</v>
      </c>
      <c r="R223" s="149">
        <f>Q223*H223</f>
        <v>0</v>
      </c>
      <c r="S223" s="149">
        <v>0</v>
      </c>
      <c r="T223" s="150">
        <f>S223*H223</f>
        <v>0</v>
      </c>
      <c r="U223" s="34"/>
      <c r="V223" s="34"/>
      <c r="W223" s="34"/>
      <c r="X223" s="34"/>
      <c r="Y223" s="34"/>
      <c r="Z223" s="34"/>
      <c r="AA223" s="34"/>
      <c r="AB223" s="34"/>
      <c r="AC223" s="34"/>
      <c r="AD223" s="34"/>
      <c r="AE223" s="34"/>
      <c r="AR223" s="151" t="s">
        <v>127</v>
      </c>
      <c r="AT223" s="151" t="s">
        <v>129</v>
      </c>
      <c r="AU223" s="151" t="s">
        <v>88</v>
      </c>
      <c r="AY223" s="19" t="s">
        <v>128</v>
      </c>
      <c r="BE223" s="152">
        <f>IF(N223="základní",J223,0)</f>
        <v>0</v>
      </c>
      <c r="BF223" s="152">
        <f>IF(N223="snížená",J223,0)</f>
        <v>0</v>
      </c>
      <c r="BG223" s="152">
        <f>IF(N223="zákl. přenesená",J223,0)</f>
        <v>0</v>
      </c>
      <c r="BH223" s="152">
        <f>IF(N223="sníž. přenesená",J223,0)</f>
        <v>0</v>
      </c>
      <c r="BI223" s="152">
        <f>IF(N223="nulová",J223,0)</f>
        <v>0</v>
      </c>
      <c r="BJ223" s="19" t="s">
        <v>86</v>
      </c>
      <c r="BK223" s="152">
        <f>ROUND(I223*H223,2)</f>
        <v>0</v>
      </c>
      <c r="BL223" s="19" t="s">
        <v>127</v>
      </c>
      <c r="BM223" s="151" t="s">
        <v>1297</v>
      </c>
    </row>
    <row r="224" spans="1:47" s="2" customFormat="1" ht="12">
      <c r="A224" s="34"/>
      <c r="B224" s="35"/>
      <c r="C224" s="34"/>
      <c r="D224" s="153" t="s">
        <v>136</v>
      </c>
      <c r="E224" s="34"/>
      <c r="F224" s="154" t="s">
        <v>1298</v>
      </c>
      <c r="G224" s="34"/>
      <c r="H224" s="34"/>
      <c r="I224" s="155"/>
      <c r="J224" s="34"/>
      <c r="K224" s="34"/>
      <c r="L224" s="35"/>
      <c r="M224" s="156"/>
      <c r="N224" s="157"/>
      <c r="O224" s="60"/>
      <c r="P224" s="60"/>
      <c r="Q224" s="60"/>
      <c r="R224" s="60"/>
      <c r="S224" s="60"/>
      <c r="T224" s="61"/>
      <c r="U224" s="34"/>
      <c r="V224" s="34"/>
      <c r="W224" s="34"/>
      <c r="X224" s="34"/>
      <c r="Y224" s="34"/>
      <c r="Z224" s="34"/>
      <c r="AA224" s="34"/>
      <c r="AB224" s="34"/>
      <c r="AC224" s="34"/>
      <c r="AD224" s="34"/>
      <c r="AE224" s="34"/>
      <c r="AT224" s="19" t="s">
        <v>136</v>
      </c>
      <c r="AU224" s="19" t="s">
        <v>88</v>
      </c>
    </row>
    <row r="225" spans="2:51" s="12" customFormat="1" ht="12">
      <c r="B225" s="158"/>
      <c r="D225" s="153" t="s">
        <v>137</v>
      </c>
      <c r="E225" s="159" t="s">
        <v>1</v>
      </c>
      <c r="F225" s="160" t="s">
        <v>1299</v>
      </c>
      <c r="H225" s="161">
        <v>386</v>
      </c>
      <c r="I225" s="162"/>
      <c r="L225" s="158"/>
      <c r="M225" s="163"/>
      <c r="N225" s="164"/>
      <c r="O225" s="164"/>
      <c r="P225" s="164"/>
      <c r="Q225" s="164"/>
      <c r="R225" s="164"/>
      <c r="S225" s="164"/>
      <c r="T225" s="165"/>
      <c r="AT225" s="159" t="s">
        <v>137</v>
      </c>
      <c r="AU225" s="159" t="s">
        <v>88</v>
      </c>
      <c r="AV225" s="12" t="s">
        <v>88</v>
      </c>
      <c r="AW225" s="12" t="s">
        <v>34</v>
      </c>
      <c r="AX225" s="12" t="s">
        <v>86</v>
      </c>
      <c r="AY225" s="159" t="s">
        <v>128</v>
      </c>
    </row>
    <row r="226" spans="2:63" s="11" customFormat="1" ht="22.9" customHeight="1">
      <c r="B226" s="128"/>
      <c r="D226" s="129" t="s">
        <v>77</v>
      </c>
      <c r="E226" s="180" t="s">
        <v>127</v>
      </c>
      <c r="F226" s="180" t="s">
        <v>611</v>
      </c>
      <c r="I226" s="131"/>
      <c r="J226" s="181">
        <f>BK226</f>
        <v>0</v>
      </c>
      <c r="L226" s="128"/>
      <c r="M226" s="133"/>
      <c r="N226" s="134"/>
      <c r="O226" s="134"/>
      <c r="P226" s="135">
        <f>SUM(P227:P248)</f>
        <v>0</v>
      </c>
      <c r="Q226" s="134"/>
      <c r="R226" s="135">
        <f>SUM(R227:R248)</f>
        <v>1.5286</v>
      </c>
      <c r="S226" s="134"/>
      <c r="T226" s="136">
        <f>SUM(T227:T248)</f>
        <v>0</v>
      </c>
      <c r="AR226" s="129" t="s">
        <v>86</v>
      </c>
      <c r="AT226" s="137" t="s">
        <v>77</v>
      </c>
      <c r="AU226" s="137" t="s">
        <v>86</v>
      </c>
      <c r="AY226" s="129" t="s">
        <v>128</v>
      </c>
      <c r="BK226" s="138">
        <f>SUM(BK227:BK248)</f>
        <v>0</v>
      </c>
    </row>
    <row r="227" spans="1:65" s="2" customFormat="1" ht="16.5" customHeight="1">
      <c r="A227" s="34"/>
      <c r="B227" s="139"/>
      <c r="C227" s="140" t="s">
        <v>335</v>
      </c>
      <c r="D227" s="140" t="s">
        <v>129</v>
      </c>
      <c r="E227" s="141" t="s">
        <v>620</v>
      </c>
      <c r="F227" s="142" t="s">
        <v>621</v>
      </c>
      <c r="G227" s="143" t="s">
        <v>227</v>
      </c>
      <c r="H227" s="144">
        <v>39.135</v>
      </c>
      <c r="I227" s="145"/>
      <c r="J227" s="146">
        <f>ROUND(I227*H227,2)</f>
        <v>0</v>
      </c>
      <c r="K227" s="142" t="s">
        <v>133</v>
      </c>
      <c r="L227" s="35"/>
      <c r="M227" s="147" t="s">
        <v>1</v>
      </c>
      <c r="N227" s="148" t="s">
        <v>43</v>
      </c>
      <c r="O227" s="60"/>
      <c r="P227" s="149">
        <f>O227*H227</f>
        <v>0</v>
      </c>
      <c r="Q227" s="149">
        <v>0</v>
      </c>
      <c r="R227" s="149">
        <f>Q227*H227</f>
        <v>0</v>
      </c>
      <c r="S227" s="149">
        <v>0</v>
      </c>
      <c r="T227" s="150">
        <f>S227*H227</f>
        <v>0</v>
      </c>
      <c r="U227" s="34"/>
      <c r="V227" s="34"/>
      <c r="W227" s="34"/>
      <c r="X227" s="34"/>
      <c r="Y227" s="34"/>
      <c r="Z227" s="34"/>
      <c r="AA227" s="34"/>
      <c r="AB227" s="34"/>
      <c r="AC227" s="34"/>
      <c r="AD227" s="34"/>
      <c r="AE227" s="34"/>
      <c r="AR227" s="151" t="s">
        <v>127</v>
      </c>
      <c r="AT227" s="151" t="s">
        <v>129</v>
      </c>
      <c r="AU227" s="151" t="s">
        <v>88</v>
      </c>
      <c r="AY227" s="19" t="s">
        <v>128</v>
      </c>
      <c r="BE227" s="152">
        <f>IF(N227="základní",J227,0)</f>
        <v>0</v>
      </c>
      <c r="BF227" s="152">
        <f>IF(N227="snížená",J227,0)</f>
        <v>0</v>
      </c>
      <c r="BG227" s="152">
        <f>IF(N227="zákl. přenesená",J227,0)</f>
        <v>0</v>
      </c>
      <c r="BH227" s="152">
        <f>IF(N227="sníž. přenesená",J227,0)</f>
        <v>0</v>
      </c>
      <c r="BI227" s="152">
        <f>IF(N227="nulová",J227,0)</f>
        <v>0</v>
      </c>
      <c r="BJ227" s="19" t="s">
        <v>86</v>
      </c>
      <c r="BK227" s="152">
        <f>ROUND(I227*H227,2)</f>
        <v>0</v>
      </c>
      <c r="BL227" s="19" t="s">
        <v>127</v>
      </c>
      <c r="BM227" s="151" t="s">
        <v>1300</v>
      </c>
    </row>
    <row r="228" spans="1:47" s="2" customFormat="1" ht="12">
      <c r="A228" s="34"/>
      <c r="B228" s="35"/>
      <c r="C228" s="34"/>
      <c r="D228" s="153" t="s">
        <v>136</v>
      </c>
      <c r="E228" s="34"/>
      <c r="F228" s="154" t="s">
        <v>623</v>
      </c>
      <c r="G228" s="34"/>
      <c r="H228" s="34"/>
      <c r="I228" s="155"/>
      <c r="J228" s="34"/>
      <c r="K228" s="34"/>
      <c r="L228" s="35"/>
      <c r="M228" s="156"/>
      <c r="N228" s="157"/>
      <c r="O228" s="60"/>
      <c r="P228" s="60"/>
      <c r="Q228" s="60"/>
      <c r="R228" s="60"/>
      <c r="S228" s="60"/>
      <c r="T228" s="61"/>
      <c r="U228" s="34"/>
      <c r="V228" s="34"/>
      <c r="W228" s="34"/>
      <c r="X228" s="34"/>
      <c r="Y228" s="34"/>
      <c r="Z228" s="34"/>
      <c r="AA228" s="34"/>
      <c r="AB228" s="34"/>
      <c r="AC228" s="34"/>
      <c r="AD228" s="34"/>
      <c r="AE228" s="34"/>
      <c r="AT228" s="19" t="s">
        <v>136</v>
      </c>
      <c r="AU228" s="19" t="s">
        <v>88</v>
      </c>
    </row>
    <row r="229" spans="2:51" s="13" customFormat="1" ht="12">
      <c r="B229" s="166"/>
      <c r="D229" s="153" t="s">
        <v>137</v>
      </c>
      <c r="E229" s="167" t="s">
        <v>1</v>
      </c>
      <c r="F229" s="168" t="s">
        <v>1301</v>
      </c>
      <c r="H229" s="167" t="s">
        <v>1</v>
      </c>
      <c r="I229" s="169"/>
      <c r="L229" s="166"/>
      <c r="M229" s="170"/>
      <c r="N229" s="171"/>
      <c r="O229" s="171"/>
      <c r="P229" s="171"/>
      <c r="Q229" s="171"/>
      <c r="R229" s="171"/>
      <c r="S229" s="171"/>
      <c r="T229" s="172"/>
      <c r="AT229" s="167" t="s">
        <v>137</v>
      </c>
      <c r="AU229" s="167" t="s">
        <v>88</v>
      </c>
      <c r="AV229" s="13" t="s">
        <v>86</v>
      </c>
      <c r="AW229" s="13" t="s">
        <v>34</v>
      </c>
      <c r="AX229" s="13" t="s">
        <v>78</v>
      </c>
      <c r="AY229" s="167" t="s">
        <v>128</v>
      </c>
    </row>
    <row r="230" spans="2:51" s="12" customFormat="1" ht="12">
      <c r="B230" s="158"/>
      <c r="D230" s="153" t="s">
        <v>137</v>
      </c>
      <c r="E230" s="159" t="s">
        <v>1</v>
      </c>
      <c r="F230" s="160" t="s">
        <v>1302</v>
      </c>
      <c r="H230" s="161">
        <v>34.335</v>
      </c>
      <c r="I230" s="162"/>
      <c r="L230" s="158"/>
      <c r="M230" s="163"/>
      <c r="N230" s="164"/>
      <c r="O230" s="164"/>
      <c r="P230" s="164"/>
      <c r="Q230" s="164"/>
      <c r="R230" s="164"/>
      <c r="S230" s="164"/>
      <c r="T230" s="165"/>
      <c r="AT230" s="159" t="s">
        <v>137</v>
      </c>
      <c r="AU230" s="159" t="s">
        <v>88</v>
      </c>
      <c r="AV230" s="12" t="s">
        <v>88</v>
      </c>
      <c r="AW230" s="12" t="s">
        <v>34</v>
      </c>
      <c r="AX230" s="12" t="s">
        <v>78</v>
      </c>
      <c r="AY230" s="159" t="s">
        <v>128</v>
      </c>
    </row>
    <row r="231" spans="2:51" s="13" customFormat="1" ht="12">
      <c r="B231" s="166"/>
      <c r="D231" s="153" t="s">
        <v>137</v>
      </c>
      <c r="E231" s="167" t="s">
        <v>1</v>
      </c>
      <c r="F231" s="168" t="s">
        <v>1303</v>
      </c>
      <c r="H231" s="167" t="s">
        <v>1</v>
      </c>
      <c r="I231" s="169"/>
      <c r="L231" s="166"/>
      <c r="M231" s="170"/>
      <c r="N231" s="171"/>
      <c r="O231" s="171"/>
      <c r="P231" s="171"/>
      <c r="Q231" s="171"/>
      <c r="R231" s="171"/>
      <c r="S231" s="171"/>
      <c r="T231" s="172"/>
      <c r="AT231" s="167" t="s">
        <v>137</v>
      </c>
      <c r="AU231" s="167" t="s">
        <v>88</v>
      </c>
      <c r="AV231" s="13" t="s">
        <v>86</v>
      </c>
      <c r="AW231" s="13" t="s">
        <v>34</v>
      </c>
      <c r="AX231" s="13" t="s">
        <v>78</v>
      </c>
      <c r="AY231" s="167" t="s">
        <v>128</v>
      </c>
    </row>
    <row r="232" spans="2:51" s="12" customFormat="1" ht="12">
      <c r="B232" s="158"/>
      <c r="D232" s="153" t="s">
        <v>137</v>
      </c>
      <c r="E232" s="159" t="s">
        <v>1</v>
      </c>
      <c r="F232" s="160" t="s">
        <v>1304</v>
      </c>
      <c r="H232" s="161">
        <v>4.8</v>
      </c>
      <c r="I232" s="162"/>
      <c r="L232" s="158"/>
      <c r="M232" s="163"/>
      <c r="N232" s="164"/>
      <c r="O232" s="164"/>
      <c r="P232" s="164"/>
      <c r="Q232" s="164"/>
      <c r="R232" s="164"/>
      <c r="S232" s="164"/>
      <c r="T232" s="165"/>
      <c r="AT232" s="159" t="s">
        <v>137</v>
      </c>
      <c r="AU232" s="159" t="s">
        <v>88</v>
      </c>
      <c r="AV232" s="12" t="s">
        <v>88</v>
      </c>
      <c r="AW232" s="12" t="s">
        <v>34</v>
      </c>
      <c r="AX232" s="12" t="s">
        <v>78</v>
      </c>
      <c r="AY232" s="159" t="s">
        <v>128</v>
      </c>
    </row>
    <row r="233" spans="2:51" s="15" customFormat="1" ht="12">
      <c r="B233" s="183"/>
      <c r="D233" s="153" t="s">
        <v>137</v>
      </c>
      <c r="E233" s="184" t="s">
        <v>1</v>
      </c>
      <c r="F233" s="185" t="s">
        <v>235</v>
      </c>
      <c r="H233" s="186">
        <v>39.135</v>
      </c>
      <c r="I233" s="187"/>
      <c r="L233" s="183"/>
      <c r="M233" s="188"/>
      <c r="N233" s="189"/>
      <c r="O233" s="189"/>
      <c r="P233" s="189"/>
      <c r="Q233" s="189"/>
      <c r="R233" s="189"/>
      <c r="S233" s="189"/>
      <c r="T233" s="190"/>
      <c r="AT233" s="184" t="s">
        <v>137</v>
      </c>
      <c r="AU233" s="184" t="s">
        <v>88</v>
      </c>
      <c r="AV233" s="15" t="s">
        <v>127</v>
      </c>
      <c r="AW233" s="15" t="s">
        <v>34</v>
      </c>
      <c r="AX233" s="15" t="s">
        <v>86</v>
      </c>
      <c r="AY233" s="184" t="s">
        <v>128</v>
      </c>
    </row>
    <row r="234" spans="1:65" s="2" customFormat="1" ht="16.5" customHeight="1">
      <c r="A234" s="34"/>
      <c r="B234" s="139"/>
      <c r="C234" s="140" t="s">
        <v>7</v>
      </c>
      <c r="D234" s="140" t="s">
        <v>129</v>
      </c>
      <c r="E234" s="141" t="s">
        <v>1305</v>
      </c>
      <c r="F234" s="142" t="s">
        <v>1306</v>
      </c>
      <c r="G234" s="143" t="s">
        <v>238</v>
      </c>
      <c r="H234" s="144">
        <v>26</v>
      </c>
      <c r="I234" s="145"/>
      <c r="J234" s="146">
        <f>ROUND(I234*H234,2)</f>
        <v>0</v>
      </c>
      <c r="K234" s="142" t="s">
        <v>133</v>
      </c>
      <c r="L234" s="35"/>
      <c r="M234" s="147" t="s">
        <v>1</v>
      </c>
      <c r="N234" s="148" t="s">
        <v>43</v>
      </c>
      <c r="O234" s="60"/>
      <c r="P234" s="149">
        <f>O234*H234</f>
        <v>0</v>
      </c>
      <c r="Q234" s="149">
        <v>0.0066</v>
      </c>
      <c r="R234" s="149">
        <f>Q234*H234</f>
        <v>0.1716</v>
      </c>
      <c r="S234" s="149">
        <v>0</v>
      </c>
      <c r="T234" s="150">
        <f>S234*H234</f>
        <v>0</v>
      </c>
      <c r="U234" s="34"/>
      <c r="V234" s="34"/>
      <c r="W234" s="34"/>
      <c r="X234" s="34"/>
      <c r="Y234" s="34"/>
      <c r="Z234" s="34"/>
      <c r="AA234" s="34"/>
      <c r="AB234" s="34"/>
      <c r="AC234" s="34"/>
      <c r="AD234" s="34"/>
      <c r="AE234" s="34"/>
      <c r="AR234" s="151" t="s">
        <v>127</v>
      </c>
      <c r="AT234" s="151" t="s">
        <v>129</v>
      </c>
      <c r="AU234" s="151" t="s">
        <v>88</v>
      </c>
      <c r="AY234" s="19" t="s">
        <v>128</v>
      </c>
      <c r="BE234" s="152">
        <f>IF(N234="základní",J234,0)</f>
        <v>0</v>
      </c>
      <c r="BF234" s="152">
        <f>IF(N234="snížená",J234,0)</f>
        <v>0</v>
      </c>
      <c r="BG234" s="152">
        <f>IF(N234="zákl. přenesená",J234,0)</f>
        <v>0</v>
      </c>
      <c r="BH234" s="152">
        <f>IF(N234="sníž. přenesená",J234,0)</f>
        <v>0</v>
      </c>
      <c r="BI234" s="152">
        <f>IF(N234="nulová",J234,0)</f>
        <v>0</v>
      </c>
      <c r="BJ234" s="19" t="s">
        <v>86</v>
      </c>
      <c r="BK234" s="152">
        <f>ROUND(I234*H234,2)</f>
        <v>0</v>
      </c>
      <c r="BL234" s="19" t="s">
        <v>127</v>
      </c>
      <c r="BM234" s="151" t="s">
        <v>1307</v>
      </c>
    </row>
    <row r="235" spans="1:47" s="2" customFormat="1" ht="12">
      <c r="A235" s="34"/>
      <c r="B235" s="35"/>
      <c r="C235" s="34"/>
      <c r="D235" s="153" t="s">
        <v>136</v>
      </c>
      <c r="E235" s="34"/>
      <c r="F235" s="154" t="s">
        <v>1308</v>
      </c>
      <c r="G235" s="34"/>
      <c r="H235" s="34"/>
      <c r="I235" s="155"/>
      <c r="J235" s="34"/>
      <c r="K235" s="34"/>
      <c r="L235" s="35"/>
      <c r="M235" s="156"/>
      <c r="N235" s="157"/>
      <c r="O235" s="60"/>
      <c r="P235" s="60"/>
      <c r="Q235" s="60"/>
      <c r="R235" s="60"/>
      <c r="S235" s="60"/>
      <c r="T235" s="61"/>
      <c r="U235" s="34"/>
      <c r="V235" s="34"/>
      <c r="W235" s="34"/>
      <c r="X235" s="34"/>
      <c r="Y235" s="34"/>
      <c r="Z235" s="34"/>
      <c r="AA235" s="34"/>
      <c r="AB235" s="34"/>
      <c r="AC235" s="34"/>
      <c r="AD235" s="34"/>
      <c r="AE235" s="34"/>
      <c r="AT235" s="19" t="s">
        <v>136</v>
      </c>
      <c r="AU235" s="19" t="s">
        <v>88</v>
      </c>
    </row>
    <row r="236" spans="2:51" s="12" customFormat="1" ht="12">
      <c r="B236" s="158"/>
      <c r="D236" s="153" t="s">
        <v>137</v>
      </c>
      <c r="E236" s="159" t="s">
        <v>1</v>
      </c>
      <c r="F236" s="160" t="s">
        <v>1309</v>
      </c>
      <c r="H236" s="161">
        <v>26</v>
      </c>
      <c r="I236" s="162"/>
      <c r="L236" s="158"/>
      <c r="M236" s="163"/>
      <c r="N236" s="164"/>
      <c r="O236" s="164"/>
      <c r="P236" s="164"/>
      <c r="Q236" s="164"/>
      <c r="R236" s="164"/>
      <c r="S236" s="164"/>
      <c r="T236" s="165"/>
      <c r="AT236" s="159" t="s">
        <v>137</v>
      </c>
      <c r="AU236" s="159" t="s">
        <v>88</v>
      </c>
      <c r="AV236" s="12" t="s">
        <v>88</v>
      </c>
      <c r="AW236" s="12" t="s">
        <v>34</v>
      </c>
      <c r="AX236" s="12" t="s">
        <v>86</v>
      </c>
      <c r="AY236" s="159" t="s">
        <v>128</v>
      </c>
    </row>
    <row r="237" spans="1:65" s="2" customFormat="1" ht="16.5" customHeight="1">
      <c r="A237" s="34"/>
      <c r="B237" s="139"/>
      <c r="C237" s="191" t="s">
        <v>350</v>
      </c>
      <c r="D237" s="191" t="s">
        <v>499</v>
      </c>
      <c r="E237" s="192" t="s">
        <v>1310</v>
      </c>
      <c r="F237" s="193" t="s">
        <v>1311</v>
      </c>
      <c r="G237" s="194" t="s">
        <v>238</v>
      </c>
      <c r="H237" s="195">
        <v>1</v>
      </c>
      <c r="I237" s="196"/>
      <c r="J237" s="197">
        <f>ROUND(I237*H237,2)</f>
        <v>0</v>
      </c>
      <c r="K237" s="193" t="s">
        <v>133</v>
      </c>
      <c r="L237" s="198"/>
      <c r="M237" s="199" t="s">
        <v>1</v>
      </c>
      <c r="N237" s="200" t="s">
        <v>43</v>
      </c>
      <c r="O237" s="60"/>
      <c r="P237" s="149">
        <f>O237*H237</f>
        <v>0</v>
      </c>
      <c r="Q237" s="149">
        <v>0.028</v>
      </c>
      <c r="R237" s="149">
        <f>Q237*H237</f>
        <v>0.028</v>
      </c>
      <c r="S237" s="149">
        <v>0</v>
      </c>
      <c r="T237" s="150">
        <f>S237*H237</f>
        <v>0</v>
      </c>
      <c r="U237" s="34"/>
      <c r="V237" s="34"/>
      <c r="W237" s="34"/>
      <c r="X237" s="34"/>
      <c r="Y237" s="34"/>
      <c r="Z237" s="34"/>
      <c r="AA237" s="34"/>
      <c r="AB237" s="34"/>
      <c r="AC237" s="34"/>
      <c r="AD237" s="34"/>
      <c r="AE237" s="34"/>
      <c r="AR237" s="151" t="s">
        <v>176</v>
      </c>
      <c r="AT237" s="151" t="s">
        <v>499</v>
      </c>
      <c r="AU237" s="151" t="s">
        <v>88</v>
      </c>
      <c r="AY237" s="19" t="s">
        <v>128</v>
      </c>
      <c r="BE237" s="152">
        <f>IF(N237="základní",J237,0)</f>
        <v>0</v>
      </c>
      <c r="BF237" s="152">
        <f>IF(N237="snížená",J237,0)</f>
        <v>0</v>
      </c>
      <c r="BG237" s="152">
        <f>IF(N237="zákl. přenesená",J237,0)</f>
        <v>0</v>
      </c>
      <c r="BH237" s="152">
        <f>IF(N237="sníž. přenesená",J237,0)</f>
        <v>0</v>
      </c>
      <c r="BI237" s="152">
        <f>IF(N237="nulová",J237,0)</f>
        <v>0</v>
      </c>
      <c r="BJ237" s="19" t="s">
        <v>86</v>
      </c>
      <c r="BK237" s="152">
        <f>ROUND(I237*H237,2)</f>
        <v>0</v>
      </c>
      <c r="BL237" s="19" t="s">
        <v>127</v>
      </c>
      <c r="BM237" s="151" t="s">
        <v>1312</v>
      </c>
    </row>
    <row r="238" spans="1:47" s="2" customFormat="1" ht="12">
      <c r="A238" s="34"/>
      <c r="B238" s="35"/>
      <c r="C238" s="34"/>
      <c r="D238" s="153" t="s">
        <v>136</v>
      </c>
      <c r="E238" s="34"/>
      <c r="F238" s="154" t="s">
        <v>1311</v>
      </c>
      <c r="G238" s="34"/>
      <c r="H238" s="34"/>
      <c r="I238" s="155"/>
      <c r="J238" s="34"/>
      <c r="K238" s="34"/>
      <c r="L238" s="35"/>
      <c r="M238" s="156"/>
      <c r="N238" s="157"/>
      <c r="O238" s="60"/>
      <c r="P238" s="60"/>
      <c r="Q238" s="60"/>
      <c r="R238" s="60"/>
      <c r="S238" s="60"/>
      <c r="T238" s="61"/>
      <c r="U238" s="34"/>
      <c r="V238" s="34"/>
      <c r="W238" s="34"/>
      <c r="X238" s="34"/>
      <c r="Y238" s="34"/>
      <c r="Z238" s="34"/>
      <c r="AA238" s="34"/>
      <c r="AB238" s="34"/>
      <c r="AC238" s="34"/>
      <c r="AD238" s="34"/>
      <c r="AE238" s="34"/>
      <c r="AT238" s="19" t="s">
        <v>136</v>
      </c>
      <c r="AU238" s="19" t="s">
        <v>88</v>
      </c>
    </row>
    <row r="239" spans="2:51" s="12" customFormat="1" ht="12">
      <c r="B239" s="158"/>
      <c r="D239" s="153" t="s">
        <v>137</v>
      </c>
      <c r="E239" s="159" t="s">
        <v>1</v>
      </c>
      <c r="F239" s="160" t="s">
        <v>1313</v>
      </c>
      <c r="H239" s="161">
        <v>1</v>
      </c>
      <c r="I239" s="162"/>
      <c r="L239" s="158"/>
      <c r="M239" s="163"/>
      <c r="N239" s="164"/>
      <c r="O239" s="164"/>
      <c r="P239" s="164"/>
      <c r="Q239" s="164"/>
      <c r="R239" s="164"/>
      <c r="S239" s="164"/>
      <c r="T239" s="165"/>
      <c r="AT239" s="159" t="s">
        <v>137</v>
      </c>
      <c r="AU239" s="159" t="s">
        <v>88</v>
      </c>
      <c r="AV239" s="12" t="s">
        <v>88</v>
      </c>
      <c r="AW239" s="12" t="s">
        <v>34</v>
      </c>
      <c r="AX239" s="12" t="s">
        <v>86</v>
      </c>
      <c r="AY239" s="159" t="s">
        <v>128</v>
      </c>
    </row>
    <row r="240" spans="1:65" s="2" customFormat="1" ht="16.5" customHeight="1">
      <c r="A240" s="34"/>
      <c r="B240" s="139"/>
      <c r="C240" s="191" t="s">
        <v>356</v>
      </c>
      <c r="D240" s="191" t="s">
        <v>499</v>
      </c>
      <c r="E240" s="192" t="s">
        <v>1314</v>
      </c>
      <c r="F240" s="193" t="s">
        <v>1315</v>
      </c>
      <c r="G240" s="194" t="s">
        <v>238</v>
      </c>
      <c r="H240" s="195">
        <v>9</v>
      </c>
      <c r="I240" s="196"/>
      <c r="J240" s="197">
        <f>ROUND(I240*H240,2)</f>
        <v>0</v>
      </c>
      <c r="K240" s="193" t="s">
        <v>133</v>
      </c>
      <c r="L240" s="198"/>
      <c r="M240" s="199" t="s">
        <v>1</v>
      </c>
      <c r="N240" s="200" t="s">
        <v>43</v>
      </c>
      <c r="O240" s="60"/>
      <c r="P240" s="149">
        <f>O240*H240</f>
        <v>0</v>
      </c>
      <c r="Q240" s="149">
        <v>0.04</v>
      </c>
      <c r="R240" s="149">
        <f>Q240*H240</f>
        <v>0.36</v>
      </c>
      <c r="S240" s="149">
        <v>0</v>
      </c>
      <c r="T240" s="150">
        <f>S240*H240</f>
        <v>0</v>
      </c>
      <c r="U240" s="34"/>
      <c r="V240" s="34"/>
      <c r="W240" s="34"/>
      <c r="X240" s="34"/>
      <c r="Y240" s="34"/>
      <c r="Z240" s="34"/>
      <c r="AA240" s="34"/>
      <c r="AB240" s="34"/>
      <c r="AC240" s="34"/>
      <c r="AD240" s="34"/>
      <c r="AE240" s="34"/>
      <c r="AR240" s="151" t="s">
        <v>176</v>
      </c>
      <c r="AT240" s="151" t="s">
        <v>499</v>
      </c>
      <c r="AU240" s="151" t="s">
        <v>88</v>
      </c>
      <c r="AY240" s="19" t="s">
        <v>128</v>
      </c>
      <c r="BE240" s="152">
        <f>IF(N240="základní",J240,0)</f>
        <v>0</v>
      </c>
      <c r="BF240" s="152">
        <f>IF(N240="snížená",J240,0)</f>
        <v>0</v>
      </c>
      <c r="BG240" s="152">
        <f>IF(N240="zákl. přenesená",J240,0)</f>
        <v>0</v>
      </c>
      <c r="BH240" s="152">
        <f>IF(N240="sníž. přenesená",J240,0)</f>
        <v>0</v>
      </c>
      <c r="BI240" s="152">
        <f>IF(N240="nulová",J240,0)</f>
        <v>0</v>
      </c>
      <c r="BJ240" s="19" t="s">
        <v>86</v>
      </c>
      <c r="BK240" s="152">
        <f>ROUND(I240*H240,2)</f>
        <v>0</v>
      </c>
      <c r="BL240" s="19" t="s">
        <v>127</v>
      </c>
      <c r="BM240" s="151" t="s">
        <v>1316</v>
      </c>
    </row>
    <row r="241" spans="1:47" s="2" customFormat="1" ht="12">
      <c r="A241" s="34"/>
      <c r="B241" s="35"/>
      <c r="C241" s="34"/>
      <c r="D241" s="153" t="s">
        <v>136</v>
      </c>
      <c r="E241" s="34"/>
      <c r="F241" s="154" t="s">
        <v>1315</v>
      </c>
      <c r="G241" s="34"/>
      <c r="H241" s="34"/>
      <c r="I241" s="155"/>
      <c r="J241" s="34"/>
      <c r="K241" s="34"/>
      <c r="L241" s="35"/>
      <c r="M241" s="156"/>
      <c r="N241" s="157"/>
      <c r="O241" s="60"/>
      <c r="P241" s="60"/>
      <c r="Q241" s="60"/>
      <c r="R241" s="60"/>
      <c r="S241" s="60"/>
      <c r="T241" s="61"/>
      <c r="U241" s="34"/>
      <c r="V241" s="34"/>
      <c r="W241" s="34"/>
      <c r="X241" s="34"/>
      <c r="Y241" s="34"/>
      <c r="Z241" s="34"/>
      <c r="AA241" s="34"/>
      <c r="AB241" s="34"/>
      <c r="AC241" s="34"/>
      <c r="AD241" s="34"/>
      <c r="AE241" s="34"/>
      <c r="AT241" s="19" t="s">
        <v>136</v>
      </c>
      <c r="AU241" s="19" t="s">
        <v>88</v>
      </c>
    </row>
    <row r="242" spans="2:51" s="12" customFormat="1" ht="12">
      <c r="B242" s="158"/>
      <c r="D242" s="153" t="s">
        <v>137</v>
      </c>
      <c r="E242" s="159" t="s">
        <v>1</v>
      </c>
      <c r="F242" s="160" t="s">
        <v>1317</v>
      </c>
      <c r="H242" s="161">
        <v>9</v>
      </c>
      <c r="I242" s="162"/>
      <c r="L242" s="158"/>
      <c r="M242" s="163"/>
      <c r="N242" s="164"/>
      <c r="O242" s="164"/>
      <c r="P242" s="164"/>
      <c r="Q242" s="164"/>
      <c r="R242" s="164"/>
      <c r="S242" s="164"/>
      <c r="T242" s="165"/>
      <c r="AT242" s="159" t="s">
        <v>137</v>
      </c>
      <c r="AU242" s="159" t="s">
        <v>88</v>
      </c>
      <c r="AV242" s="12" t="s">
        <v>88</v>
      </c>
      <c r="AW242" s="12" t="s">
        <v>34</v>
      </c>
      <c r="AX242" s="12" t="s">
        <v>86</v>
      </c>
      <c r="AY242" s="159" t="s">
        <v>128</v>
      </c>
    </row>
    <row r="243" spans="1:65" s="2" customFormat="1" ht="16.5" customHeight="1">
      <c r="A243" s="34"/>
      <c r="B243" s="139"/>
      <c r="C243" s="191" t="s">
        <v>363</v>
      </c>
      <c r="D243" s="191" t="s">
        <v>499</v>
      </c>
      <c r="E243" s="192" t="s">
        <v>1318</v>
      </c>
      <c r="F243" s="193" t="s">
        <v>1319</v>
      </c>
      <c r="G243" s="194" t="s">
        <v>238</v>
      </c>
      <c r="H243" s="195">
        <v>7</v>
      </c>
      <c r="I243" s="196"/>
      <c r="J243" s="197">
        <f>ROUND(I243*H243,2)</f>
        <v>0</v>
      </c>
      <c r="K243" s="193" t="s">
        <v>133</v>
      </c>
      <c r="L243" s="198"/>
      <c r="M243" s="199" t="s">
        <v>1</v>
      </c>
      <c r="N243" s="200" t="s">
        <v>43</v>
      </c>
      <c r="O243" s="60"/>
      <c r="P243" s="149">
        <f>O243*H243</f>
        <v>0</v>
      </c>
      <c r="Q243" s="149">
        <v>0.051</v>
      </c>
      <c r="R243" s="149">
        <f>Q243*H243</f>
        <v>0.357</v>
      </c>
      <c r="S243" s="149">
        <v>0</v>
      </c>
      <c r="T243" s="150">
        <f>S243*H243</f>
        <v>0</v>
      </c>
      <c r="U243" s="34"/>
      <c r="V243" s="34"/>
      <c r="W243" s="34"/>
      <c r="X243" s="34"/>
      <c r="Y243" s="34"/>
      <c r="Z243" s="34"/>
      <c r="AA243" s="34"/>
      <c r="AB243" s="34"/>
      <c r="AC243" s="34"/>
      <c r="AD243" s="34"/>
      <c r="AE243" s="34"/>
      <c r="AR243" s="151" t="s">
        <v>176</v>
      </c>
      <c r="AT243" s="151" t="s">
        <v>499</v>
      </c>
      <c r="AU243" s="151" t="s">
        <v>88</v>
      </c>
      <c r="AY243" s="19" t="s">
        <v>128</v>
      </c>
      <c r="BE243" s="152">
        <f>IF(N243="základní",J243,0)</f>
        <v>0</v>
      </c>
      <c r="BF243" s="152">
        <f>IF(N243="snížená",J243,0)</f>
        <v>0</v>
      </c>
      <c r="BG243" s="152">
        <f>IF(N243="zákl. přenesená",J243,0)</f>
        <v>0</v>
      </c>
      <c r="BH243" s="152">
        <f>IF(N243="sníž. přenesená",J243,0)</f>
        <v>0</v>
      </c>
      <c r="BI243" s="152">
        <f>IF(N243="nulová",J243,0)</f>
        <v>0</v>
      </c>
      <c r="BJ243" s="19" t="s">
        <v>86</v>
      </c>
      <c r="BK243" s="152">
        <f>ROUND(I243*H243,2)</f>
        <v>0</v>
      </c>
      <c r="BL243" s="19" t="s">
        <v>127</v>
      </c>
      <c r="BM243" s="151" t="s">
        <v>1320</v>
      </c>
    </row>
    <row r="244" spans="1:47" s="2" customFormat="1" ht="12">
      <c r="A244" s="34"/>
      <c r="B244" s="35"/>
      <c r="C244" s="34"/>
      <c r="D244" s="153" t="s">
        <v>136</v>
      </c>
      <c r="E244" s="34"/>
      <c r="F244" s="154" t="s">
        <v>1319</v>
      </c>
      <c r="G244" s="34"/>
      <c r="H244" s="34"/>
      <c r="I244" s="155"/>
      <c r="J244" s="34"/>
      <c r="K244" s="34"/>
      <c r="L244" s="35"/>
      <c r="M244" s="156"/>
      <c r="N244" s="157"/>
      <c r="O244" s="60"/>
      <c r="P244" s="60"/>
      <c r="Q244" s="60"/>
      <c r="R244" s="60"/>
      <c r="S244" s="60"/>
      <c r="T244" s="61"/>
      <c r="U244" s="34"/>
      <c r="V244" s="34"/>
      <c r="W244" s="34"/>
      <c r="X244" s="34"/>
      <c r="Y244" s="34"/>
      <c r="Z244" s="34"/>
      <c r="AA244" s="34"/>
      <c r="AB244" s="34"/>
      <c r="AC244" s="34"/>
      <c r="AD244" s="34"/>
      <c r="AE244" s="34"/>
      <c r="AT244" s="19" t="s">
        <v>136</v>
      </c>
      <c r="AU244" s="19" t="s">
        <v>88</v>
      </c>
    </row>
    <row r="245" spans="2:51" s="12" customFormat="1" ht="12">
      <c r="B245" s="158"/>
      <c r="D245" s="153" t="s">
        <v>137</v>
      </c>
      <c r="E245" s="159" t="s">
        <v>1</v>
      </c>
      <c r="F245" s="160" t="s">
        <v>1321</v>
      </c>
      <c r="H245" s="161">
        <v>7</v>
      </c>
      <c r="I245" s="162"/>
      <c r="L245" s="158"/>
      <c r="M245" s="163"/>
      <c r="N245" s="164"/>
      <c r="O245" s="164"/>
      <c r="P245" s="164"/>
      <c r="Q245" s="164"/>
      <c r="R245" s="164"/>
      <c r="S245" s="164"/>
      <c r="T245" s="165"/>
      <c r="AT245" s="159" t="s">
        <v>137</v>
      </c>
      <c r="AU245" s="159" t="s">
        <v>88</v>
      </c>
      <c r="AV245" s="12" t="s">
        <v>88</v>
      </c>
      <c r="AW245" s="12" t="s">
        <v>34</v>
      </c>
      <c r="AX245" s="12" t="s">
        <v>86</v>
      </c>
      <c r="AY245" s="159" t="s">
        <v>128</v>
      </c>
    </row>
    <row r="246" spans="1:65" s="2" customFormat="1" ht="16.5" customHeight="1">
      <c r="A246" s="34"/>
      <c r="B246" s="139"/>
      <c r="C246" s="191" t="s">
        <v>370</v>
      </c>
      <c r="D246" s="191" t="s">
        <v>499</v>
      </c>
      <c r="E246" s="192" t="s">
        <v>1322</v>
      </c>
      <c r="F246" s="193" t="s">
        <v>1323</v>
      </c>
      <c r="G246" s="194" t="s">
        <v>238</v>
      </c>
      <c r="H246" s="195">
        <v>9</v>
      </c>
      <c r="I246" s="196"/>
      <c r="J246" s="197">
        <f>ROUND(I246*H246,2)</f>
        <v>0</v>
      </c>
      <c r="K246" s="193" t="s">
        <v>133</v>
      </c>
      <c r="L246" s="198"/>
      <c r="M246" s="199" t="s">
        <v>1</v>
      </c>
      <c r="N246" s="200" t="s">
        <v>43</v>
      </c>
      <c r="O246" s="60"/>
      <c r="P246" s="149">
        <f>O246*H246</f>
        <v>0</v>
      </c>
      <c r="Q246" s="149">
        <v>0.068</v>
      </c>
      <c r="R246" s="149">
        <f>Q246*H246</f>
        <v>0.6120000000000001</v>
      </c>
      <c r="S246" s="149">
        <v>0</v>
      </c>
      <c r="T246" s="150">
        <f>S246*H246</f>
        <v>0</v>
      </c>
      <c r="U246" s="34"/>
      <c r="V246" s="34"/>
      <c r="W246" s="34"/>
      <c r="X246" s="34"/>
      <c r="Y246" s="34"/>
      <c r="Z246" s="34"/>
      <c r="AA246" s="34"/>
      <c r="AB246" s="34"/>
      <c r="AC246" s="34"/>
      <c r="AD246" s="34"/>
      <c r="AE246" s="34"/>
      <c r="AR246" s="151" t="s">
        <v>176</v>
      </c>
      <c r="AT246" s="151" t="s">
        <v>499</v>
      </c>
      <c r="AU246" s="151" t="s">
        <v>88</v>
      </c>
      <c r="AY246" s="19" t="s">
        <v>128</v>
      </c>
      <c r="BE246" s="152">
        <f>IF(N246="základní",J246,0)</f>
        <v>0</v>
      </c>
      <c r="BF246" s="152">
        <f>IF(N246="snížená",J246,0)</f>
        <v>0</v>
      </c>
      <c r="BG246" s="152">
        <f>IF(N246="zákl. přenesená",J246,0)</f>
        <v>0</v>
      </c>
      <c r="BH246" s="152">
        <f>IF(N246="sníž. přenesená",J246,0)</f>
        <v>0</v>
      </c>
      <c r="BI246" s="152">
        <f>IF(N246="nulová",J246,0)</f>
        <v>0</v>
      </c>
      <c r="BJ246" s="19" t="s">
        <v>86</v>
      </c>
      <c r="BK246" s="152">
        <f>ROUND(I246*H246,2)</f>
        <v>0</v>
      </c>
      <c r="BL246" s="19" t="s">
        <v>127</v>
      </c>
      <c r="BM246" s="151" t="s">
        <v>1324</v>
      </c>
    </row>
    <row r="247" spans="1:47" s="2" customFormat="1" ht="12">
      <c r="A247" s="34"/>
      <c r="B247" s="35"/>
      <c r="C247" s="34"/>
      <c r="D247" s="153" t="s">
        <v>136</v>
      </c>
      <c r="E247" s="34"/>
      <c r="F247" s="154" t="s">
        <v>1323</v>
      </c>
      <c r="G247" s="34"/>
      <c r="H247" s="34"/>
      <c r="I247" s="155"/>
      <c r="J247" s="34"/>
      <c r="K247" s="34"/>
      <c r="L247" s="35"/>
      <c r="M247" s="156"/>
      <c r="N247" s="157"/>
      <c r="O247" s="60"/>
      <c r="P247" s="60"/>
      <c r="Q247" s="60"/>
      <c r="R247" s="60"/>
      <c r="S247" s="60"/>
      <c r="T247" s="61"/>
      <c r="U247" s="34"/>
      <c r="V247" s="34"/>
      <c r="W247" s="34"/>
      <c r="X247" s="34"/>
      <c r="Y247" s="34"/>
      <c r="Z247" s="34"/>
      <c r="AA247" s="34"/>
      <c r="AB247" s="34"/>
      <c r="AC247" s="34"/>
      <c r="AD247" s="34"/>
      <c r="AE247" s="34"/>
      <c r="AT247" s="19" t="s">
        <v>136</v>
      </c>
      <c r="AU247" s="19" t="s">
        <v>88</v>
      </c>
    </row>
    <row r="248" spans="2:51" s="12" customFormat="1" ht="12">
      <c r="B248" s="158"/>
      <c r="D248" s="153" t="s">
        <v>137</v>
      </c>
      <c r="E248" s="159" t="s">
        <v>1</v>
      </c>
      <c r="F248" s="160" t="s">
        <v>1317</v>
      </c>
      <c r="H248" s="161">
        <v>9</v>
      </c>
      <c r="I248" s="162"/>
      <c r="L248" s="158"/>
      <c r="M248" s="163"/>
      <c r="N248" s="164"/>
      <c r="O248" s="164"/>
      <c r="P248" s="164"/>
      <c r="Q248" s="164"/>
      <c r="R248" s="164"/>
      <c r="S248" s="164"/>
      <c r="T248" s="165"/>
      <c r="AT248" s="159" t="s">
        <v>137</v>
      </c>
      <c r="AU248" s="159" t="s">
        <v>88</v>
      </c>
      <c r="AV248" s="12" t="s">
        <v>88</v>
      </c>
      <c r="AW248" s="12" t="s">
        <v>34</v>
      </c>
      <c r="AX248" s="12" t="s">
        <v>86</v>
      </c>
      <c r="AY248" s="159" t="s">
        <v>128</v>
      </c>
    </row>
    <row r="249" spans="2:63" s="11" customFormat="1" ht="22.9" customHeight="1">
      <c r="B249" s="128"/>
      <c r="D249" s="129" t="s">
        <v>77</v>
      </c>
      <c r="E249" s="180" t="s">
        <v>176</v>
      </c>
      <c r="F249" s="180" t="s">
        <v>801</v>
      </c>
      <c r="I249" s="131"/>
      <c r="J249" s="181">
        <f>BK249</f>
        <v>0</v>
      </c>
      <c r="L249" s="128"/>
      <c r="M249" s="133"/>
      <c r="N249" s="134"/>
      <c r="O249" s="134"/>
      <c r="P249" s="135">
        <f>SUM(P250:P348)</f>
        <v>0</v>
      </c>
      <c r="Q249" s="134"/>
      <c r="R249" s="135">
        <f>SUM(R250:R348)</f>
        <v>70.35612438</v>
      </c>
      <c r="S249" s="134"/>
      <c r="T249" s="136">
        <f>SUM(T250:T348)</f>
        <v>0</v>
      </c>
      <c r="AR249" s="129" t="s">
        <v>86</v>
      </c>
      <c r="AT249" s="137" t="s">
        <v>77</v>
      </c>
      <c r="AU249" s="137" t="s">
        <v>86</v>
      </c>
      <c r="AY249" s="129" t="s">
        <v>128</v>
      </c>
      <c r="BK249" s="138">
        <f>SUM(BK250:BK348)</f>
        <v>0</v>
      </c>
    </row>
    <row r="250" spans="1:65" s="2" customFormat="1" ht="16.5" customHeight="1">
      <c r="A250" s="34"/>
      <c r="B250" s="139"/>
      <c r="C250" s="140" t="s">
        <v>376</v>
      </c>
      <c r="D250" s="140" t="s">
        <v>129</v>
      </c>
      <c r="E250" s="141" t="s">
        <v>1325</v>
      </c>
      <c r="F250" s="142" t="s">
        <v>1326</v>
      </c>
      <c r="G250" s="143" t="s">
        <v>330</v>
      </c>
      <c r="H250" s="144">
        <v>46.3</v>
      </c>
      <c r="I250" s="145"/>
      <c r="J250" s="146">
        <f>ROUND(I250*H250,2)</f>
        <v>0</v>
      </c>
      <c r="K250" s="142" t="s">
        <v>133</v>
      </c>
      <c r="L250" s="35"/>
      <c r="M250" s="147" t="s">
        <v>1</v>
      </c>
      <c r="N250" s="148" t="s">
        <v>43</v>
      </c>
      <c r="O250" s="60"/>
      <c r="P250" s="149">
        <f>O250*H250</f>
        <v>0</v>
      </c>
      <c r="Q250" s="149">
        <v>2E-05</v>
      </c>
      <c r="R250" s="149">
        <f>Q250*H250</f>
        <v>0.0009260000000000001</v>
      </c>
      <c r="S250" s="149">
        <v>0</v>
      </c>
      <c r="T250" s="150">
        <f>S250*H250</f>
        <v>0</v>
      </c>
      <c r="U250" s="34"/>
      <c r="V250" s="34"/>
      <c r="W250" s="34"/>
      <c r="X250" s="34"/>
      <c r="Y250" s="34"/>
      <c r="Z250" s="34"/>
      <c r="AA250" s="34"/>
      <c r="AB250" s="34"/>
      <c r="AC250" s="34"/>
      <c r="AD250" s="34"/>
      <c r="AE250" s="34"/>
      <c r="AR250" s="151" t="s">
        <v>127</v>
      </c>
      <c r="AT250" s="151" t="s">
        <v>129</v>
      </c>
      <c r="AU250" s="151" t="s">
        <v>88</v>
      </c>
      <c r="AY250" s="19" t="s">
        <v>128</v>
      </c>
      <c r="BE250" s="152">
        <f>IF(N250="základní",J250,0)</f>
        <v>0</v>
      </c>
      <c r="BF250" s="152">
        <f>IF(N250="snížená",J250,0)</f>
        <v>0</v>
      </c>
      <c r="BG250" s="152">
        <f>IF(N250="zákl. přenesená",J250,0)</f>
        <v>0</v>
      </c>
      <c r="BH250" s="152">
        <f>IF(N250="sníž. přenesená",J250,0)</f>
        <v>0</v>
      </c>
      <c r="BI250" s="152">
        <f>IF(N250="nulová",J250,0)</f>
        <v>0</v>
      </c>
      <c r="BJ250" s="19" t="s">
        <v>86</v>
      </c>
      <c r="BK250" s="152">
        <f>ROUND(I250*H250,2)</f>
        <v>0</v>
      </c>
      <c r="BL250" s="19" t="s">
        <v>127</v>
      </c>
      <c r="BM250" s="151" t="s">
        <v>1327</v>
      </c>
    </row>
    <row r="251" spans="1:47" s="2" customFormat="1" ht="12">
      <c r="A251" s="34"/>
      <c r="B251" s="35"/>
      <c r="C251" s="34"/>
      <c r="D251" s="153" t="s">
        <v>136</v>
      </c>
      <c r="E251" s="34"/>
      <c r="F251" s="154" t="s">
        <v>1328</v>
      </c>
      <c r="G251" s="34"/>
      <c r="H251" s="34"/>
      <c r="I251" s="155"/>
      <c r="J251" s="34"/>
      <c r="K251" s="34"/>
      <c r="L251" s="35"/>
      <c r="M251" s="156"/>
      <c r="N251" s="157"/>
      <c r="O251" s="60"/>
      <c r="P251" s="60"/>
      <c r="Q251" s="60"/>
      <c r="R251" s="60"/>
      <c r="S251" s="60"/>
      <c r="T251" s="61"/>
      <c r="U251" s="34"/>
      <c r="V251" s="34"/>
      <c r="W251" s="34"/>
      <c r="X251" s="34"/>
      <c r="Y251" s="34"/>
      <c r="Z251" s="34"/>
      <c r="AA251" s="34"/>
      <c r="AB251" s="34"/>
      <c r="AC251" s="34"/>
      <c r="AD251" s="34"/>
      <c r="AE251" s="34"/>
      <c r="AT251" s="19" t="s">
        <v>136</v>
      </c>
      <c r="AU251" s="19" t="s">
        <v>88</v>
      </c>
    </row>
    <row r="252" spans="2:51" s="12" customFormat="1" ht="12">
      <c r="B252" s="158"/>
      <c r="D252" s="153" t="s">
        <v>137</v>
      </c>
      <c r="E252" s="159" t="s">
        <v>1</v>
      </c>
      <c r="F252" s="160" t="s">
        <v>1329</v>
      </c>
      <c r="H252" s="161">
        <v>50</v>
      </c>
      <c r="I252" s="162"/>
      <c r="L252" s="158"/>
      <c r="M252" s="163"/>
      <c r="N252" s="164"/>
      <c r="O252" s="164"/>
      <c r="P252" s="164"/>
      <c r="Q252" s="164"/>
      <c r="R252" s="164"/>
      <c r="S252" s="164"/>
      <c r="T252" s="165"/>
      <c r="AT252" s="159" t="s">
        <v>137</v>
      </c>
      <c r="AU252" s="159" t="s">
        <v>88</v>
      </c>
      <c r="AV252" s="12" t="s">
        <v>88</v>
      </c>
      <c r="AW252" s="12" t="s">
        <v>34</v>
      </c>
      <c r="AX252" s="12" t="s">
        <v>78</v>
      </c>
      <c r="AY252" s="159" t="s">
        <v>128</v>
      </c>
    </row>
    <row r="253" spans="2:51" s="12" customFormat="1" ht="12">
      <c r="B253" s="158"/>
      <c r="D253" s="153" t="s">
        <v>137</v>
      </c>
      <c r="E253" s="159" t="s">
        <v>1</v>
      </c>
      <c r="F253" s="160" t="s">
        <v>1330</v>
      </c>
      <c r="H253" s="161">
        <v>-2</v>
      </c>
      <c r="I253" s="162"/>
      <c r="L253" s="158"/>
      <c r="M253" s="163"/>
      <c r="N253" s="164"/>
      <c r="O253" s="164"/>
      <c r="P253" s="164"/>
      <c r="Q253" s="164"/>
      <c r="R253" s="164"/>
      <c r="S253" s="164"/>
      <c r="T253" s="165"/>
      <c r="AT253" s="159" t="s">
        <v>137</v>
      </c>
      <c r="AU253" s="159" t="s">
        <v>88</v>
      </c>
      <c r="AV253" s="12" t="s">
        <v>88</v>
      </c>
      <c r="AW253" s="12" t="s">
        <v>34</v>
      </c>
      <c r="AX253" s="12" t="s">
        <v>78</v>
      </c>
      <c r="AY253" s="159" t="s">
        <v>128</v>
      </c>
    </row>
    <row r="254" spans="2:51" s="12" customFormat="1" ht="12">
      <c r="B254" s="158"/>
      <c r="D254" s="153" t="s">
        <v>137</v>
      </c>
      <c r="E254" s="159" t="s">
        <v>1</v>
      </c>
      <c r="F254" s="160" t="s">
        <v>1331</v>
      </c>
      <c r="H254" s="161">
        <v>-1.7</v>
      </c>
      <c r="I254" s="162"/>
      <c r="L254" s="158"/>
      <c r="M254" s="163"/>
      <c r="N254" s="164"/>
      <c r="O254" s="164"/>
      <c r="P254" s="164"/>
      <c r="Q254" s="164"/>
      <c r="R254" s="164"/>
      <c r="S254" s="164"/>
      <c r="T254" s="165"/>
      <c r="AT254" s="159" t="s">
        <v>137</v>
      </c>
      <c r="AU254" s="159" t="s">
        <v>88</v>
      </c>
      <c r="AV254" s="12" t="s">
        <v>88</v>
      </c>
      <c r="AW254" s="12" t="s">
        <v>34</v>
      </c>
      <c r="AX254" s="12" t="s">
        <v>78</v>
      </c>
      <c r="AY254" s="159" t="s">
        <v>128</v>
      </c>
    </row>
    <row r="255" spans="2:51" s="15" customFormat="1" ht="12">
      <c r="B255" s="183"/>
      <c r="D255" s="153" t="s">
        <v>137</v>
      </c>
      <c r="E255" s="184" t="s">
        <v>1</v>
      </c>
      <c r="F255" s="185" t="s">
        <v>235</v>
      </c>
      <c r="H255" s="186">
        <v>46.3</v>
      </c>
      <c r="I255" s="187"/>
      <c r="L255" s="183"/>
      <c r="M255" s="188"/>
      <c r="N255" s="189"/>
      <c r="O255" s="189"/>
      <c r="P255" s="189"/>
      <c r="Q255" s="189"/>
      <c r="R255" s="189"/>
      <c r="S255" s="189"/>
      <c r="T255" s="190"/>
      <c r="AT255" s="184" t="s">
        <v>137</v>
      </c>
      <c r="AU255" s="184" t="s">
        <v>88</v>
      </c>
      <c r="AV255" s="15" t="s">
        <v>127</v>
      </c>
      <c r="AW255" s="15" t="s">
        <v>34</v>
      </c>
      <c r="AX255" s="15" t="s">
        <v>86</v>
      </c>
      <c r="AY255" s="184" t="s">
        <v>128</v>
      </c>
    </row>
    <row r="256" spans="1:65" s="2" customFormat="1" ht="16.5" customHeight="1">
      <c r="A256" s="34"/>
      <c r="B256" s="139"/>
      <c r="C256" s="191" t="s">
        <v>384</v>
      </c>
      <c r="D256" s="191" t="s">
        <v>499</v>
      </c>
      <c r="E256" s="192" t="s">
        <v>1332</v>
      </c>
      <c r="F256" s="193" t="s">
        <v>1333</v>
      </c>
      <c r="G256" s="194" t="s">
        <v>330</v>
      </c>
      <c r="H256" s="195">
        <v>46.995</v>
      </c>
      <c r="I256" s="196"/>
      <c r="J256" s="197">
        <f>ROUND(I256*H256,2)</f>
        <v>0</v>
      </c>
      <c r="K256" s="193" t="s">
        <v>133</v>
      </c>
      <c r="L256" s="198"/>
      <c r="M256" s="199" t="s">
        <v>1</v>
      </c>
      <c r="N256" s="200" t="s">
        <v>43</v>
      </c>
      <c r="O256" s="60"/>
      <c r="P256" s="149">
        <f>O256*H256</f>
        <v>0</v>
      </c>
      <c r="Q256" s="149">
        <v>0.0031</v>
      </c>
      <c r="R256" s="149">
        <f>Q256*H256</f>
        <v>0.1456845</v>
      </c>
      <c r="S256" s="149">
        <v>0</v>
      </c>
      <c r="T256" s="150">
        <f>S256*H256</f>
        <v>0</v>
      </c>
      <c r="U256" s="34"/>
      <c r="V256" s="34"/>
      <c r="W256" s="34"/>
      <c r="X256" s="34"/>
      <c r="Y256" s="34"/>
      <c r="Z256" s="34"/>
      <c r="AA256" s="34"/>
      <c r="AB256" s="34"/>
      <c r="AC256" s="34"/>
      <c r="AD256" s="34"/>
      <c r="AE256" s="34"/>
      <c r="AR256" s="151" t="s">
        <v>176</v>
      </c>
      <c r="AT256" s="151" t="s">
        <v>499</v>
      </c>
      <c r="AU256" s="151" t="s">
        <v>88</v>
      </c>
      <c r="AY256" s="19" t="s">
        <v>128</v>
      </c>
      <c r="BE256" s="152">
        <f>IF(N256="základní",J256,0)</f>
        <v>0</v>
      </c>
      <c r="BF256" s="152">
        <f>IF(N256="snížená",J256,0)</f>
        <v>0</v>
      </c>
      <c r="BG256" s="152">
        <f>IF(N256="zákl. přenesená",J256,0)</f>
        <v>0</v>
      </c>
      <c r="BH256" s="152">
        <f>IF(N256="sníž. přenesená",J256,0)</f>
        <v>0</v>
      </c>
      <c r="BI256" s="152">
        <f>IF(N256="nulová",J256,0)</f>
        <v>0</v>
      </c>
      <c r="BJ256" s="19" t="s">
        <v>86</v>
      </c>
      <c r="BK256" s="152">
        <f>ROUND(I256*H256,2)</f>
        <v>0</v>
      </c>
      <c r="BL256" s="19" t="s">
        <v>127</v>
      </c>
      <c r="BM256" s="151" t="s">
        <v>1334</v>
      </c>
    </row>
    <row r="257" spans="1:47" s="2" customFormat="1" ht="12">
      <c r="A257" s="34"/>
      <c r="B257" s="35"/>
      <c r="C257" s="34"/>
      <c r="D257" s="153" t="s">
        <v>136</v>
      </c>
      <c r="E257" s="34"/>
      <c r="F257" s="154" t="s">
        <v>1333</v>
      </c>
      <c r="G257" s="34"/>
      <c r="H257" s="34"/>
      <c r="I257" s="155"/>
      <c r="J257" s="34"/>
      <c r="K257" s="34"/>
      <c r="L257" s="35"/>
      <c r="M257" s="156"/>
      <c r="N257" s="157"/>
      <c r="O257" s="60"/>
      <c r="P257" s="60"/>
      <c r="Q257" s="60"/>
      <c r="R257" s="60"/>
      <c r="S257" s="60"/>
      <c r="T257" s="61"/>
      <c r="U257" s="34"/>
      <c r="V257" s="34"/>
      <c r="W257" s="34"/>
      <c r="X257" s="34"/>
      <c r="Y257" s="34"/>
      <c r="Z257" s="34"/>
      <c r="AA257" s="34"/>
      <c r="AB257" s="34"/>
      <c r="AC257" s="34"/>
      <c r="AD257" s="34"/>
      <c r="AE257" s="34"/>
      <c r="AT257" s="19" t="s">
        <v>136</v>
      </c>
      <c r="AU257" s="19" t="s">
        <v>88</v>
      </c>
    </row>
    <row r="258" spans="2:51" s="12" customFormat="1" ht="12">
      <c r="B258" s="158"/>
      <c r="D258" s="153" t="s">
        <v>137</v>
      </c>
      <c r="E258" s="159" t="s">
        <v>1</v>
      </c>
      <c r="F258" s="160" t="s">
        <v>1335</v>
      </c>
      <c r="H258" s="161">
        <v>46.3</v>
      </c>
      <c r="I258" s="162"/>
      <c r="L258" s="158"/>
      <c r="M258" s="163"/>
      <c r="N258" s="164"/>
      <c r="O258" s="164"/>
      <c r="P258" s="164"/>
      <c r="Q258" s="164"/>
      <c r="R258" s="164"/>
      <c r="S258" s="164"/>
      <c r="T258" s="165"/>
      <c r="AT258" s="159" t="s">
        <v>137</v>
      </c>
      <c r="AU258" s="159" t="s">
        <v>88</v>
      </c>
      <c r="AV258" s="12" t="s">
        <v>88</v>
      </c>
      <c r="AW258" s="12" t="s">
        <v>34</v>
      </c>
      <c r="AX258" s="12" t="s">
        <v>86</v>
      </c>
      <c r="AY258" s="159" t="s">
        <v>128</v>
      </c>
    </row>
    <row r="259" spans="2:51" s="13" customFormat="1" ht="12">
      <c r="B259" s="166"/>
      <c r="D259" s="153" t="s">
        <v>137</v>
      </c>
      <c r="E259" s="167" t="s">
        <v>1</v>
      </c>
      <c r="F259" s="168" t="s">
        <v>1336</v>
      </c>
      <c r="H259" s="167" t="s">
        <v>1</v>
      </c>
      <c r="I259" s="169"/>
      <c r="L259" s="166"/>
      <c r="M259" s="170"/>
      <c r="N259" s="171"/>
      <c r="O259" s="171"/>
      <c r="P259" s="171"/>
      <c r="Q259" s="171"/>
      <c r="R259" s="171"/>
      <c r="S259" s="171"/>
      <c r="T259" s="172"/>
      <c r="AT259" s="167" t="s">
        <v>137</v>
      </c>
      <c r="AU259" s="167" t="s">
        <v>88</v>
      </c>
      <c r="AV259" s="13" t="s">
        <v>86</v>
      </c>
      <c r="AW259" s="13" t="s">
        <v>34</v>
      </c>
      <c r="AX259" s="13" t="s">
        <v>78</v>
      </c>
      <c r="AY259" s="167" t="s">
        <v>128</v>
      </c>
    </row>
    <row r="260" spans="2:51" s="12" customFormat="1" ht="12">
      <c r="B260" s="158"/>
      <c r="D260" s="153" t="s">
        <v>137</v>
      </c>
      <c r="F260" s="160" t="s">
        <v>1337</v>
      </c>
      <c r="H260" s="161">
        <v>46.995</v>
      </c>
      <c r="I260" s="162"/>
      <c r="L260" s="158"/>
      <c r="M260" s="163"/>
      <c r="N260" s="164"/>
      <c r="O260" s="164"/>
      <c r="P260" s="164"/>
      <c r="Q260" s="164"/>
      <c r="R260" s="164"/>
      <c r="S260" s="164"/>
      <c r="T260" s="165"/>
      <c r="AT260" s="159" t="s">
        <v>137</v>
      </c>
      <c r="AU260" s="159" t="s">
        <v>88</v>
      </c>
      <c r="AV260" s="12" t="s">
        <v>88</v>
      </c>
      <c r="AW260" s="12" t="s">
        <v>3</v>
      </c>
      <c r="AX260" s="12" t="s">
        <v>86</v>
      </c>
      <c r="AY260" s="159" t="s">
        <v>128</v>
      </c>
    </row>
    <row r="261" spans="1:65" s="2" customFormat="1" ht="16.5" customHeight="1">
      <c r="A261" s="34"/>
      <c r="B261" s="139"/>
      <c r="C261" s="140" t="s">
        <v>389</v>
      </c>
      <c r="D261" s="140" t="s">
        <v>129</v>
      </c>
      <c r="E261" s="141" t="s">
        <v>1338</v>
      </c>
      <c r="F261" s="142" t="s">
        <v>1339</v>
      </c>
      <c r="G261" s="143" t="s">
        <v>330</v>
      </c>
      <c r="H261" s="144">
        <v>320.862</v>
      </c>
      <c r="I261" s="145"/>
      <c r="J261" s="146">
        <f>ROUND(I261*H261,2)</f>
        <v>0</v>
      </c>
      <c r="K261" s="142" t="s">
        <v>133</v>
      </c>
      <c r="L261" s="35"/>
      <c r="M261" s="147" t="s">
        <v>1</v>
      </c>
      <c r="N261" s="148" t="s">
        <v>43</v>
      </c>
      <c r="O261" s="60"/>
      <c r="P261" s="149">
        <f>O261*H261</f>
        <v>0</v>
      </c>
      <c r="Q261" s="149">
        <v>2E-05</v>
      </c>
      <c r="R261" s="149">
        <f>Q261*H261</f>
        <v>0.006417240000000001</v>
      </c>
      <c r="S261" s="149">
        <v>0</v>
      </c>
      <c r="T261" s="150">
        <f>S261*H261</f>
        <v>0</v>
      </c>
      <c r="U261" s="34"/>
      <c r="V261" s="34"/>
      <c r="W261" s="34"/>
      <c r="X261" s="34"/>
      <c r="Y261" s="34"/>
      <c r="Z261" s="34"/>
      <c r="AA261" s="34"/>
      <c r="AB261" s="34"/>
      <c r="AC261" s="34"/>
      <c r="AD261" s="34"/>
      <c r="AE261" s="34"/>
      <c r="AR261" s="151" t="s">
        <v>127</v>
      </c>
      <c r="AT261" s="151" t="s">
        <v>129</v>
      </c>
      <c r="AU261" s="151" t="s">
        <v>88</v>
      </c>
      <c r="AY261" s="19" t="s">
        <v>128</v>
      </c>
      <c r="BE261" s="152">
        <f>IF(N261="základní",J261,0)</f>
        <v>0</v>
      </c>
      <c r="BF261" s="152">
        <f>IF(N261="snížená",J261,0)</f>
        <v>0</v>
      </c>
      <c r="BG261" s="152">
        <f>IF(N261="zákl. přenesená",J261,0)</f>
        <v>0</v>
      </c>
      <c r="BH261" s="152">
        <f>IF(N261="sníž. přenesená",J261,0)</f>
        <v>0</v>
      </c>
      <c r="BI261" s="152">
        <f>IF(N261="nulová",J261,0)</f>
        <v>0</v>
      </c>
      <c r="BJ261" s="19" t="s">
        <v>86</v>
      </c>
      <c r="BK261" s="152">
        <f>ROUND(I261*H261,2)</f>
        <v>0</v>
      </c>
      <c r="BL261" s="19" t="s">
        <v>127</v>
      </c>
      <c r="BM261" s="151" t="s">
        <v>1340</v>
      </c>
    </row>
    <row r="262" spans="1:47" s="2" customFormat="1" ht="12">
      <c r="A262" s="34"/>
      <c r="B262" s="35"/>
      <c r="C262" s="34"/>
      <c r="D262" s="153" t="s">
        <v>136</v>
      </c>
      <c r="E262" s="34"/>
      <c r="F262" s="154" t="s">
        <v>1341</v>
      </c>
      <c r="G262" s="34"/>
      <c r="H262" s="34"/>
      <c r="I262" s="155"/>
      <c r="J262" s="34"/>
      <c r="K262" s="34"/>
      <c r="L262" s="35"/>
      <c r="M262" s="156"/>
      <c r="N262" s="157"/>
      <c r="O262" s="60"/>
      <c r="P262" s="60"/>
      <c r="Q262" s="60"/>
      <c r="R262" s="60"/>
      <c r="S262" s="60"/>
      <c r="T262" s="61"/>
      <c r="U262" s="34"/>
      <c r="V262" s="34"/>
      <c r="W262" s="34"/>
      <c r="X262" s="34"/>
      <c r="Y262" s="34"/>
      <c r="Z262" s="34"/>
      <c r="AA262" s="34"/>
      <c r="AB262" s="34"/>
      <c r="AC262" s="34"/>
      <c r="AD262" s="34"/>
      <c r="AE262" s="34"/>
      <c r="AT262" s="19" t="s">
        <v>136</v>
      </c>
      <c r="AU262" s="19" t="s">
        <v>88</v>
      </c>
    </row>
    <row r="263" spans="2:51" s="12" customFormat="1" ht="12">
      <c r="B263" s="158"/>
      <c r="D263" s="153" t="s">
        <v>137</v>
      </c>
      <c r="E263" s="159" t="s">
        <v>1</v>
      </c>
      <c r="F263" s="160" t="s">
        <v>1342</v>
      </c>
      <c r="H263" s="161">
        <v>336</v>
      </c>
      <c r="I263" s="162"/>
      <c r="L263" s="158"/>
      <c r="M263" s="163"/>
      <c r="N263" s="164"/>
      <c r="O263" s="164"/>
      <c r="P263" s="164"/>
      <c r="Q263" s="164"/>
      <c r="R263" s="164"/>
      <c r="S263" s="164"/>
      <c r="T263" s="165"/>
      <c r="AT263" s="159" t="s">
        <v>137</v>
      </c>
      <c r="AU263" s="159" t="s">
        <v>88</v>
      </c>
      <c r="AV263" s="12" t="s">
        <v>88</v>
      </c>
      <c r="AW263" s="12" t="s">
        <v>34</v>
      </c>
      <c r="AX263" s="12" t="s">
        <v>78</v>
      </c>
      <c r="AY263" s="159" t="s">
        <v>128</v>
      </c>
    </row>
    <row r="264" spans="2:51" s="12" customFormat="1" ht="12">
      <c r="B264" s="158"/>
      <c r="D264" s="153" t="s">
        <v>137</v>
      </c>
      <c r="E264" s="159" t="s">
        <v>1</v>
      </c>
      <c r="F264" s="160" t="s">
        <v>1343</v>
      </c>
      <c r="H264" s="161">
        <v>-9</v>
      </c>
      <c r="I264" s="162"/>
      <c r="L264" s="158"/>
      <c r="M264" s="163"/>
      <c r="N264" s="164"/>
      <c r="O264" s="164"/>
      <c r="P264" s="164"/>
      <c r="Q264" s="164"/>
      <c r="R264" s="164"/>
      <c r="S264" s="164"/>
      <c r="T264" s="165"/>
      <c r="AT264" s="159" t="s">
        <v>137</v>
      </c>
      <c r="AU264" s="159" t="s">
        <v>88</v>
      </c>
      <c r="AV264" s="12" t="s">
        <v>88</v>
      </c>
      <c r="AW264" s="12" t="s">
        <v>34</v>
      </c>
      <c r="AX264" s="12" t="s">
        <v>78</v>
      </c>
      <c r="AY264" s="159" t="s">
        <v>128</v>
      </c>
    </row>
    <row r="265" spans="2:51" s="12" customFormat="1" ht="12">
      <c r="B265" s="158"/>
      <c r="D265" s="153" t="s">
        <v>137</v>
      </c>
      <c r="E265" s="159" t="s">
        <v>1</v>
      </c>
      <c r="F265" s="160" t="s">
        <v>1344</v>
      </c>
      <c r="H265" s="161">
        <v>-6.138</v>
      </c>
      <c r="I265" s="162"/>
      <c r="L265" s="158"/>
      <c r="M265" s="163"/>
      <c r="N265" s="164"/>
      <c r="O265" s="164"/>
      <c r="P265" s="164"/>
      <c r="Q265" s="164"/>
      <c r="R265" s="164"/>
      <c r="S265" s="164"/>
      <c r="T265" s="165"/>
      <c r="AT265" s="159" t="s">
        <v>137</v>
      </c>
      <c r="AU265" s="159" t="s">
        <v>88</v>
      </c>
      <c r="AV265" s="12" t="s">
        <v>88</v>
      </c>
      <c r="AW265" s="12" t="s">
        <v>34</v>
      </c>
      <c r="AX265" s="12" t="s">
        <v>78</v>
      </c>
      <c r="AY265" s="159" t="s">
        <v>128</v>
      </c>
    </row>
    <row r="266" spans="2:51" s="15" customFormat="1" ht="12">
      <c r="B266" s="183"/>
      <c r="D266" s="153" t="s">
        <v>137</v>
      </c>
      <c r="E266" s="184" t="s">
        <v>1</v>
      </c>
      <c r="F266" s="185" t="s">
        <v>235</v>
      </c>
      <c r="H266" s="186">
        <v>320.862</v>
      </c>
      <c r="I266" s="187"/>
      <c r="L266" s="183"/>
      <c r="M266" s="188"/>
      <c r="N266" s="189"/>
      <c r="O266" s="189"/>
      <c r="P266" s="189"/>
      <c r="Q266" s="189"/>
      <c r="R266" s="189"/>
      <c r="S266" s="189"/>
      <c r="T266" s="190"/>
      <c r="AT266" s="184" t="s">
        <v>137</v>
      </c>
      <c r="AU266" s="184" t="s">
        <v>88</v>
      </c>
      <c r="AV266" s="15" t="s">
        <v>127</v>
      </c>
      <c r="AW266" s="15" t="s">
        <v>34</v>
      </c>
      <c r="AX266" s="15" t="s">
        <v>86</v>
      </c>
      <c r="AY266" s="184" t="s">
        <v>128</v>
      </c>
    </row>
    <row r="267" spans="1:65" s="2" customFormat="1" ht="16.5" customHeight="1">
      <c r="A267" s="34"/>
      <c r="B267" s="139"/>
      <c r="C267" s="191" t="s">
        <v>397</v>
      </c>
      <c r="D267" s="191" t="s">
        <v>499</v>
      </c>
      <c r="E267" s="192" t="s">
        <v>1345</v>
      </c>
      <c r="F267" s="193" t="s">
        <v>1346</v>
      </c>
      <c r="G267" s="194" t="s">
        <v>330</v>
      </c>
      <c r="H267" s="195">
        <v>325.675</v>
      </c>
      <c r="I267" s="196"/>
      <c r="J267" s="197">
        <f>ROUND(I267*H267,2)</f>
        <v>0</v>
      </c>
      <c r="K267" s="193" t="s">
        <v>133</v>
      </c>
      <c r="L267" s="198"/>
      <c r="M267" s="199" t="s">
        <v>1</v>
      </c>
      <c r="N267" s="200" t="s">
        <v>43</v>
      </c>
      <c r="O267" s="60"/>
      <c r="P267" s="149">
        <f>O267*H267</f>
        <v>0</v>
      </c>
      <c r="Q267" s="149">
        <v>0.00484</v>
      </c>
      <c r="R267" s="149">
        <f>Q267*H267</f>
        <v>1.5762669999999999</v>
      </c>
      <c r="S267" s="149">
        <v>0</v>
      </c>
      <c r="T267" s="150">
        <f>S267*H267</f>
        <v>0</v>
      </c>
      <c r="U267" s="34"/>
      <c r="V267" s="34"/>
      <c r="W267" s="34"/>
      <c r="X267" s="34"/>
      <c r="Y267" s="34"/>
      <c r="Z267" s="34"/>
      <c r="AA267" s="34"/>
      <c r="AB267" s="34"/>
      <c r="AC267" s="34"/>
      <c r="AD267" s="34"/>
      <c r="AE267" s="34"/>
      <c r="AR267" s="151" t="s">
        <v>176</v>
      </c>
      <c r="AT267" s="151" t="s">
        <v>499</v>
      </c>
      <c r="AU267" s="151" t="s">
        <v>88</v>
      </c>
      <c r="AY267" s="19" t="s">
        <v>128</v>
      </c>
      <c r="BE267" s="152">
        <f>IF(N267="základní",J267,0)</f>
        <v>0</v>
      </c>
      <c r="BF267" s="152">
        <f>IF(N267="snížená",J267,0)</f>
        <v>0</v>
      </c>
      <c r="BG267" s="152">
        <f>IF(N267="zákl. přenesená",J267,0)</f>
        <v>0</v>
      </c>
      <c r="BH267" s="152">
        <f>IF(N267="sníž. přenesená",J267,0)</f>
        <v>0</v>
      </c>
      <c r="BI267" s="152">
        <f>IF(N267="nulová",J267,0)</f>
        <v>0</v>
      </c>
      <c r="BJ267" s="19" t="s">
        <v>86</v>
      </c>
      <c r="BK267" s="152">
        <f>ROUND(I267*H267,2)</f>
        <v>0</v>
      </c>
      <c r="BL267" s="19" t="s">
        <v>127</v>
      </c>
      <c r="BM267" s="151" t="s">
        <v>1347</v>
      </c>
    </row>
    <row r="268" spans="1:47" s="2" customFormat="1" ht="12">
      <c r="A268" s="34"/>
      <c r="B268" s="35"/>
      <c r="C268" s="34"/>
      <c r="D268" s="153" t="s">
        <v>136</v>
      </c>
      <c r="E268" s="34"/>
      <c r="F268" s="154" t="s">
        <v>1346</v>
      </c>
      <c r="G268" s="34"/>
      <c r="H268" s="34"/>
      <c r="I268" s="155"/>
      <c r="J268" s="34"/>
      <c r="K268" s="34"/>
      <c r="L268" s="35"/>
      <c r="M268" s="156"/>
      <c r="N268" s="157"/>
      <c r="O268" s="60"/>
      <c r="P268" s="60"/>
      <c r="Q268" s="60"/>
      <c r="R268" s="60"/>
      <c r="S268" s="60"/>
      <c r="T268" s="61"/>
      <c r="U268" s="34"/>
      <c r="V268" s="34"/>
      <c r="W268" s="34"/>
      <c r="X268" s="34"/>
      <c r="Y268" s="34"/>
      <c r="Z268" s="34"/>
      <c r="AA268" s="34"/>
      <c r="AB268" s="34"/>
      <c r="AC268" s="34"/>
      <c r="AD268" s="34"/>
      <c r="AE268" s="34"/>
      <c r="AT268" s="19" t="s">
        <v>136</v>
      </c>
      <c r="AU268" s="19" t="s">
        <v>88</v>
      </c>
    </row>
    <row r="269" spans="2:51" s="12" customFormat="1" ht="12">
      <c r="B269" s="158"/>
      <c r="D269" s="153" t="s">
        <v>137</v>
      </c>
      <c r="E269" s="159" t="s">
        <v>1</v>
      </c>
      <c r="F269" s="160" t="s">
        <v>1348</v>
      </c>
      <c r="H269" s="161">
        <v>320.862</v>
      </c>
      <c r="I269" s="162"/>
      <c r="L269" s="158"/>
      <c r="M269" s="163"/>
      <c r="N269" s="164"/>
      <c r="O269" s="164"/>
      <c r="P269" s="164"/>
      <c r="Q269" s="164"/>
      <c r="R269" s="164"/>
      <c r="S269" s="164"/>
      <c r="T269" s="165"/>
      <c r="AT269" s="159" t="s">
        <v>137</v>
      </c>
      <c r="AU269" s="159" t="s">
        <v>88</v>
      </c>
      <c r="AV269" s="12" t="s">
        <v>88</v>
      </c>
      <c r="AW269" s="12" t="s">
        <v>34</v>
      </c>
      <c r="AX269" s="12" t="s">
        <v>86</v>
      </c>
      <c r="AY269" s="159" t="s">
        <v>128</v>
      </c>
    </row>
    <row r="270" spans="2:51" s="13" customFormat="1" ht="12">
      <c r="B270" s="166"/>
      <c r="D270" s="153" t="s">
        <v>137</v>
      </c>
      <c r="E270" s="167" t="s">
        <v>1</v>
      </c>
      <c r="F270" s="168" t="s">
        <v>1336</v>
      </c>
      <c r="H270" s="167" t="s">
        <v>1</v>
      </c>
      <c r="I270" s="169"/>
      <c r="L270" s="166"/>
      <c r="M270" s="170"/>
      <c r="N270" s="171"/>
      <c r="O270" s="171"/>
      <c r="P270" s="171"/>
      <c r="Q270" s="171"/>
      <c r="R270" s="171"/>
      <c r="S270" s="171"/>
      <c r="T270" s="172"/>
      <c r="AT270" s="167" t="s">
        <v>137</v>
      </c>
      <c r="AU270" s="167" t="s">
        <v>88</v>
      </c>
      <c r="AV270" s="13" t="s">
        <v>86</v>
      </c>
      <c r="AW270" s="13" t="s">
        <v>34</v>
      </c>
      <c r="AX270" s="13" t="s">
        <v>78</v>
      </c>
      <c r="AY270" s="167" t="s">
        <v>128</v>
      </c>
    </row>
    <row r="271" spans="2:51" s="12" customFormat="1" ht="12">
      <c r="B271" s="158"/>
      <c r="D271" s="153" t="s">
        <v>137</v>
      </c>
      <c r="F271" s="160" t="s">
        <v>1349</v>
      </c>
      <c r="H271" s="161">
        <v>325.675</v>
      </c>
      <c r="I271" s="162"/>
      <c r="L271" s="158"/>
      <c r="M271" s="163"/>
      <c r="N271" s="164"/>
      <c r="O271" s="164"/>
      <c r="P271" s="164"/>
      <c r="Q271" s="164"/>
      <c r="R271" s="164"/>
      <c r="S271" s="164"/>
      <c r="T271" s="165"/>
      <c r="AT271" s="159" t="s">
        <v>137</v>
      </c>
      <c r="AU271" s="159" t="s">
        <v>88</v>
      </c>
      <c r="AV271" s="12" t="s">
        <v>88</v>
      </c>
      <c r="AW271" s="12" t="s">
        <v>3</v>
      </c>
      <c r="AX271" s="12" t="s">
        <v>86</v>
      </c>
      <c r="AY271" s="159" t="s">
        <v>128</v>
      </c>
    </row>
    <row r="272" spans="1:65" s="2" customFormat="1" ht="16.5" customHeight="1">
      <c r="A272" s="34"/>
      <c r="B272" s="139"/>
      <c r="C272" s="140" t="s">
        <v>404</v>
      </c>
      <c r="D272" s="140" t="s">
        <v>129</v>
      </c>
      <c r="E272" s="141" t="s">
        <v>1350</v>
      </c>
      <c r="F272" s="142" t="s">
        <v>1351</v>
      </c>
      <c r="G272" s="143" t="s">
        <v>238</v>
      </c>
      <c r="H272" s="144">
        <v>5</v>
      </c>
      <c r="I272" s="145"/>
      <c r="J272" s="146">
        <f>ROUND(I272*H272,2)</f>
        <v>0</v>
      </c>
      <c r="K272" s="142" t="s">
        <v>133</v>
      </c>
      <c r="L272" s="35"/>
      <c r="M272" s="147" t="s">
        <v>1</v>
      </c>
      <c r="N272" s="148" t="s">
        <v>43</v>
      </c>
      <c r="O272" s="60"/>
      <c r="P272" s="149">
        <f>O272*H272</f>
        <v>0</v>
      </c>
      <c r="Q272" s="149">
        <v>0.0001</v>
      </c>
      <c r="R272" s="149">
        <f>Q272*H272</f>
        <v>0.0005</v>
      </c>
      <c r="S272" s="149">
        <v>0</v>
      </c>
      <c r="T272" s="150">
        <f>S272*H272</f>
        <v>0</v>
      </c>
      <c r="U272" s="34"/>
      <c r="V272" s="34"/>
      <c r="W272" s="34"/>
      <c r="X272" s="34"/>
      <c r="Y272" s="34"/>
      <c r="Z272" s="34"/>
      <c r="AA272" s="34"/>
      <c r="AB272" s="34"/>
      <c r="AC272" s="34"/>
      <c r="AD272" s="34"/>
      <c r="AE272" s="34"/>
      <c r="AR272" s="151" t="s">
        <v>127</v>
      </c>
      <c r="AT272" s="151" t="s">
        <v>129</v>
      </c>
      <c r="AU272" s="151" t="s">
        <v>88</v>
      </c>
      <c r="AY272" s="19" t="s">
        <v>128</v>
      </c>
      <c r="BE272" s="152">
        <f>IF(N272="základní",J272,0)</f>
        <v>0</v>
      </c>
      <c r="BF272" s="152">
        <f>IF(N272="snížená",J272,0)</f>
        <v>0</v>
      </c>
      <c r="BG272" s="152">
        <f>IF(N272="zákl. přenesená",J272,0)</f>
        <v>0</v>
      </c>
      <c r="BH272" s="152">
        <f>IF(N272="sníž. přenesená",J272,0)</f>
        <v>0</v>
      </c>
      <c r="BI272" s="152">
        <f>IF(N272="nulová",J272,0)</f>
        <v>0</v>
      </c>
      <c r="BJ272" s="19" t="s">
        <v>86</v>
      </c>
      <c r="BK272" s="152">
        <f>ROUND(I272*H272,2)</f>
        <v>0</v>
      </c>
      <c r="BL272" s="19" t="s">
        <v>127</v>
      </c>
      <c r="BM272" s="151" t="s">
        <v>1352</v>
      </c>
    </row>
    <row r="273" spans="1:47" s="2" customFormat="1" ht="12">
      <c r="A273" s="34"/>
      <c r="B273" s="35"/>
      <c r="C273" s="34"/>
      <c r="D273" s="153" t="s">
        <v>136</v>
      </c>
      <c r="E273" s="34"/>
      <c r="F273" s="154" t="s">
        <v>1353</v>
      </c>
      <c r="G273" s="34"/>
      <c r="H273" s="34"/>
      <c r="I273" s="155"/>
      <c r="J273" s="34"/>
      <c r="K273" s="34"/>
      <c r="L273" s="35"/>
      <c r="M273" s="156"/>
      <c r="N273" s="157"/>
      <c r="O273" s="60"/>
      <c r="P273" s="60"/>
      <c r="Q273" s="60"/>
      <c r="R273" s="60"/>
      <c r="S273" s="60"/>
      <c r="T273" s="61"/>
      <c r="U273" s="34"/>
      <c r="V273" s="34"/>
      <c r="W273" s="34"/>
      <c r="X273" s="34"/>
      <c r="Y273" s="34"/>
      <c r="Z273" s="34"/>
      <c r="AA273" s="34"/>
      <c r="AB273" s="34"/>
      <c r="AC273" s="34"/>
      <c r="AD273" s="34"/>
      <c r="AE273" s="34"/>
      <c r="AT273" s="19" t="s">
        <v>136</v>
      </c>
      <c r="AU273" s="19" t="s">
        <v>88</v>
      </c>
    </row>
    <row r="274" spans="2:51" s="12" customFormat="1" ht="12">
      <c r="B274" s="158"/>
      <c r="D274" s="153" t="s">
        <v>137</v>
      </c>
      <c r="E274" s="159" t="s">
        <v>1</v>
      </c>
      <c r="F274" s="160" t="s">
        <v>1354</v>
      </c>
      <c r="H274" s="161">
        <v>2</v>
      </c>
      <c r="I274" s="162"/>
      <c r="L274" s="158"/>
      <c r="M274" s="163"/>
      <c r="N274" s="164"/>
      <c r="O274" s="164"/>
      <c r="P274" s="164"/>
      <c r="Q274" s="164"/>
      <c r="R274" s="164"/>
      <c r="S274" s="164"/>
      <c r="T274" s="165"/>
      <c r="AT274" s="159" t="s">
        <v>137</v>
      </c>
      <c r="AU274" s="159" t="s">
        <v>88</v>
      </c>
      <c r="AV274" s="12" t="s">
        <v>88</v>
      </c>
      <c r="AW274" s="12" t="s">
        <v>34</v>
      </c>
      <c r="AX274" s="12" t="s">
        <v>78</v>
      </c>
      <c r="AY274" s="159" t="s">
        <v>128</v>
      </c>
    </row>
    <row r="275" spans="2:51" s="12" customFormat="1" ht="12">
      <c r="B275" s="158"/>
      <c r="D275" s="153" t="s">
        <v>137</v>
      </c>
      <c r="E275" s="159" t="s">
        <v>1</v>
      </c>
      <c r="F275" s="160" t="s">
        <v>1355</v>
      </c>
      <c r="H275" s="161">
        <v>3</v>
      </c>
      <c r="I275" s="162"/>
      <c r="L275" s="158"/>
      <c r="M275" s="163"/>
      <c r="N275" s="164"/>
      <c r="O275" s="164"/>
      <c r="P275" s="164"/>
      <c r="Q275" s="164"/>
      <c r="R275" s="164"/>
      <c r="S275" s="164"/>
      <c r="T275" s="165"/>
      <c r="AT275" s="159" t="s">
        <v>137</v>
      </c>
      <c r="AU275" s="159" t="s">
        <v>88</v>
      </c>
      <c r="AV275" s="12" t="s">
        <v>88</v>
      </c>
      <c r="AW275" s="12" t="s">
        <v>34</v>
      </c>
      <c r="AX275" s="12" t="s">
        <v>78</v>
      </c>
      <c r="AY275" s="159" t="s">
        <v>128</v>
      </c>
    </row>
    <row r="276" spans="2:51" s="15" customFormat="1" ht="12">
      <c r="B276" s="183"/>
      <c r="D276" s="153" t="s">
        <v>137</v>
      </c>
      <c r="E276" s="184" t="s">
        <v>1</v>
      </c>
      <c r="F276" s="185" t="s">
        <v>235</v>
      </c>
      <c r="H276" s="186">
        <v>5</v>
      </c>
      <c r="I276" s="187"/>
      <c r="L276" s="183"/>
      <c r="M276" s="188"/>
      <c r="N276" s="189"/>
      <c r="O276" s="189"/>
      <c r="P276" s="189"/>
      <c r="Q276" s="189"/>
      <c r="R276" s="189"/>
      <c r="S276" s="189"/>
      <c r="T276" s="190"/>
      <c r="AT276" s="184" t="s">
        <v>137</v>
      </c>
      <c r="AU276" s="184" t="s">
        <v>88</v>
      </c>
      <c r="AV276" s="15" t="s">
        <v>127</v>
      </c>
      <c r="AW276" s="15" t="s">
        <v>34</v>
      </c>
      <c r="AX276" s="15" t="s">
        <v>86</v>
      </c>
      <c r="AY276" s="184" t="s">
        <v>128</v>
      </c>
    </row>
    <row r="277" spans="1:65" s="2" customFormat="1" ht="16.5" customHeight="1">
      <c r="A277" s="34"/>
      <c r="B277" s="139"/>
      <c r="C277" s="191" t="s">
        <v>413</v>
      </c>
      <c r="D277" s="191" t="s">
        <v>499</v>
      </c>
      <c r="E277" s="192" t="s">
        <v>1356</v>
      </c>
      <c r="F277" s="193" t="s">
        <v>1357</v>
      </c>
      <c r="G277" s="194" t="s">
        <v>238</v>
      </c>
      <c r="H277" s="195">
        <v>2</v>
      </c>
      <c r="I277" s="196"/>
      <c r="J277" s="197">
        <f>ROUND(I277*H277,2)</f>
        <v>0</v>
      </c>
      <c r="K277" s="193" t="s">
        <v>133</v>
      </c>
      <c r="L277" s="198"/>
      <c r="M277" s="199" t="s">
        <v>1</v>
      </c>
      <c r="N277" s="200" t="s">
        <v>43</v>
      </c>
      <c r="O277" s="60"/>
      <c r="P277" s="149">
        <f>O277*H277</f>
        <v>0</v>
      </c>
      <c r="Q277" s="149">
        <v>0.0039</v>
      </c>
      <c r="R277" s="149">
        <f>Q277*H277</f>
        <v>0.0078</v>
      </c>
      <c r="S277" s="149">
        <v>0</v>
      </c>
      <c r="T277" s="150">
        <f>S277*H277</f>
        <v>0</v>
      </c>
      <c r="U277" s="34"/>
      <c r="V277" s="34"/>
      <c r="W277" s="34"/>
      <c r="X277" s="34"/>
      <c r="Y277" s="34"/>
      <c r="Z277" s="34"/>
      <c r="AA277" s="34"/>
      <c r="AB277" s="34"/>
      <c r="AC277" s="34"/>
      <c r="AD277" s="34"/>
      <c r="AE277" s="34"/>
      <c r="AR277" s="151" t="s">
        <v>176</v>
      </c>
      <c r="AT277" s="151" t="s">
        <v>499</v>
      </c>
      <c r="AU277" s="151" t="s">
        <v>88</v>
      </c>
      <c r="AY277" s="19" t="s">
        <v>128</v>
      </c>
      <c r="BE277" s="152">
        <f>IF(N277="základní",J277,0)</f>
        <v>0</v>
      </c>
      <c r="BF277" s="152">
        <f>IF(N277="snížená",J277,0)</f>
        <v>0</v>
      </c>
      <c r="BG277" s="152">
        <f>IF(N277="zákl. přenesená",J277,0)</f>
        <v>0</v>
      </c>
      <c r="BH277" s="152">
        <f>IF(N277="sníž. přenesená",J277,0)</f>
        <v>0</v>
      </c>
      <c r="BI277" s="152">
        <f>IF(N277="nulová",J277,0)</f>
        <v>0</v>
      </c>
      <c r="BJ277" s="19" t="s">
        <v>86</v>
      </c>
      <c r="BK277" s="152">
        <f>ROUND(I277*H277,2)</f>
        <v>0</v>
      </c>
      <c r="BL277" s="19" t="s">
        <v>127</v>
      </c>
      <c r="BM277" s="151" t="s">
        <v>1358</v>
      </c>
    </row>
    <row r="278" spans="1:47" s="2" customFormat="1" ht="12">
      <c r="A278" s="34"/>
      <c r="B278" s="35"/>
      <c r="C278" s="34"/>
      <c r="D278" s="153" t="s">
        <v>136</v>
      </c>
      <c r="E278" s="34"/>
      <c r="F278" s="154" t="s">
        <v>1357</v>
      </c>
      <c r="G278" s="34"/>
      <c r="H278" s="34"/>
      <c r="I278" s="155"/>
      <c r="J278" s="34"/>
      <c r="K278" s="34"/>
      <c r="L278" s="35"/>
      <c r="M278" s="156"/>
      <c r="N278" s="157"/>
      <c r="O278" s="60"/>
      <c r="P278" s="60"/>
      <c r="Q278" s="60"/>
      <c r="R278" s="60"/>
      <c r="S278" s="60"/>
      <c r="T278" s="61"/>
      <c r="U278" s="34"/>
      <c r="V278" s="34"/>
      <c r="W278" s="34"/>
      <c r="X278" s="34"/>
      <c r="Y278" s="34"/>
      <c r="Z278" s="34"/>
      <c r="AA278" s="34"/>
      <c r="AB278" s="34"/>
      <c r="AC278" s="34"/>
      <c r="AD278" s="34"/>
      <c r="AE278" s="34"/>
      <c r="AT278" s="19" t="s">
        <v>136</v>
      </c>
      <c r="AU278" s="19" t="s">
        <v>88</v>
      </c>
    </row>
    <row r="279" spans="2:51" s="12" customFormat="1" ht="12">
      <c r="B279" s="158"/>
      <c r="D279" s="153" t="s">
        <v>137</v>
      </c>
      <c r="E279" s="159" t="s">
        <v>1</v>
      </c>
      <c r="F279" s="160" t="s">
        <v>1354</v>
      </c>
      <c r="H279" s="161">
        <v>2</v>
      </c>
      <c r="I279" s="162"/>
      <c r="L279" s="158"/>
      <c r="M279" s="163"/>
      <c r="N279" s="164"/>
      <c r="O279" s="164"/>
      <c r="P279" s="164"/>
      <c r="Q279" s="164"/>
      <c r="R279" s="164"/>
      <c r="S279" s="164"/>
      <c r="T279" s="165"/>
      <c r="AT279" s="159" t="s">
        <v>137</v>
      </c>
      <c r="AU279" s="159" t="s">
        <v>88</v>
      </c>
      <c r="AV279" s="12" t="s">
        <v>88</v>
      </c>
      <c r="AW279" s="12" t="s">
        <v>34</v>
      </c>
      <c r="AX279" s="12" t="s">
        <v>86</v>
      </c>
      <c r="AY279" s="159" t="s">
        <v>128</v>
      </c>
    </row>
    <row r="280" spans="1:65" s="2" customFormat="1" ht="16.5" customHeight="1">
      <c r="A280" s="34"/>
      <c r="B280" s="139"/>
      <c r="C280" s="191" t="s">
        <v>419</v>
      </c>
      <c r="D280" s="191" t="s">
        <v>499</v>
      </c>
      <c r="E280" s="192" t="s">
        <v>1359</v>
      </c>
      <c r="F280" s="193" t="s">
        <v>1360</v>
      </c>
      <c r="G280" s="194" t="s">
        <v>238</v>
      </c>
      <c r="H280" s="195">
        <v>3</v>
      </c>
      <c r="I280" s="196"/>
      <c r="J280" s="197">
        <f>ROUND(I280*H280,2)</f>
        <v>0</v>
      </c>
      <c r="K280" s="193" t="s">
        <v>133</v>
      </c>
      <c r="L280" s="198"/>
      <c r="M280" s="199" t="s">
        <v>1</v>
      </c>
      <c r="N280" s="200" t="s">
        <v>43</v>
      </c>
      <c r="O280" s="60"/>
      <c r="P280" s="149">
        <f>O280*H280</f>
        <v>0</v>
      </c>
      <c r="Q280" s="149">
        <v>0.0043</v>
      </c>
      <c r="R280" s="149">
        <f>Q280*H280</f>
        <v>0.0129</v>
      </c>
      <c r="S280" s="149">
        <v>0</v>
      </c>
      <c r="T280" s="150">
        <f>S280*H280</f>
        <v>0</v>
      </c>
      <c r="U280" s="34"/>
      <c r="V280" s="34"/>
      <c r="W280" s="34"/>
      <c r="X280" s="34"/>
      <c r="Y280" s="34"/>
      <c r="Z280" s="34"/>
      <c r="AA280" s="34"/>
      <c r="AB280" s="34"/>
      <c r="AC280" s="34"/>
      <c r="AD280" s="34"/>
      <c r="AE280" s="34"/>
      <c r="AR280" s="151" t="s">
        <v>176</v>
      </c>
      <c r="AT280" s="151" t="s">
        <v>499</v>
      </c>
      <c r="AU280" s="151" t="s">
        <v>88</v>
      </c>
      <c r="AY280" s="19" t="s">
        <v>128</v>
      </c>
      <c r="BE280" s="152">
        <f>IF(N280="základní",J280,0)</f>
        <v>0</v>
      </c>
      <c r="BF280" s="152">
        <f>IF(N280="snížená",J280,0)</f>
        <v>0</v>
      </c>
      <c r="BG280" s="152">
        <f>IF(N280="zákl. přenesená",J280,0)</f>
        <v>0</v>
      </c>
      <c r="BH280" s="152">
        <f>IF(N280="sníž. přenesená",J280,0)</f>
        <v>0</v>
      </c>
      <c r="BI280" s="152">
        <f>IF(N280="nulová",J280,0)</f>
        <v>0</v>
      </c>
      <c r="BJ280" s="19" t="s">
        <v>86</v>
      </c>
      <c r="BK280" s="152">
        <f>ROUND(I280*H280,2)</f>
        <v>0</v>
      </c>
      <c r="BL280" s="19" t="s">
        <v>127</v>
      </c>
      <c r="BM280" s="151" t="s">
        <v>1361</v>
      </c>
    </row>
    <row r="281" spans="1:47" s="2" customFormat="1" ht="12">
      <c r="A281" s="34"/>
      <c r="B281" s="35"/>
      <c r="C281" s="34"/>
      <c r="D281" s="153" t="s">
        <v>136</v>
      </c>
      <c r="E281" s="34"/>
      <c r="F281" s="154" t="s">
        <v>1360</v>
      </c>
      <c r="G281" s="34"/>
      <c r="H281" s="34"/>
      <c r="I281" s="155"/>
      <c r="J281" s="34"/>
      <c r="K281" s="34"/>
      <c r="L281" s="35"/>
      <c r="M281" s="156"/>
      <c r="N281" s="157"/>
      <c r="O281" s="60"/>
      <c r="P281" s="60"/>
      <c r="Q281" s="60"/>
      <c r="R281" s="60"/>
      <c r="S281" s="60"/>
      <c r="T281" s="61"/>
      <c r="U281" s="34"/>
      <c r="V281" s="34"/>
      <c r="W281" s="34"/>
      <c r="X281" s="34"/>
      <c r="Y281" s="34"/>
      <c r="Z281" s="34"/>
      <c r="AA281" s="34"/>
      <c r="AB281" s="34"/>
      <c r="AC281" s="34"/>
      <c r="AD281" s="34"/>
      <c r="AE281" s="34"/>
      <c r="AT281" s="19" t="s">
        <v>136</v>
      </c>
      <c r="AU281" s="19" t="s">
        <v>88</v>
      </c>
    </row>
    <row r="282" spans="2:51" s="12" customFormat="1" ht="12">
      <c r="B282" s="158"/>
      <c r="D282" s="153" t="s">
        <v>137</v>
      </c>
      <c r="E282" s="159" t="s">
        <v>1</v>
      </c>
      <c r="F282" s="160" t="s">
        <v>1355</v>
      </c>
      <c r="H282" s="161">
        <v>3</v>
      </c>
      <c r="I282" s="162"/>
      <c r="L282" s="158"/>
      <c r="M282" s="163"/>
      <c r="N282" s="164"/>
      <c r="O282" s="164"/>
      <c r="P282" s="164"/>
      <c r="Q282" s="164"/>
      <c r="R282" s="164"/>
      <c r="S282" s="164"/>
      <c r="T282" s="165"/>
      <c r="AT282" s="159" t="s">
        <v>137</v>
      </c>
      <c r="AU282" s="159" t="s">
        <v>88</v>
      </c>
      <c r="AV282" s="12" t="s">
        <v>88</v>
      </c>
      <c r="AW282" s="12" t="s">
        <v>34</v>
      </c>
      <c r="AX282" s="12" t="s">
        <v>86</v>
      </c>
      <c r="AY282" s="159" t="s">
        <v>128</v>
      </c>
    </row>
    <row r="283" spans="1:65" s="2" customFormat="1" ht="16.5" customHeight="1">
      <c r="A283" s="34"/>
      <c r="B283" s="139"/>
      <c r="C283" s="140" t="s">
        <v>425</v>
      </c>
      <c r="D283" s="140" t="s">
        <v>129</v>
      </c>
      <c r="E283" s="141" t="s">
        <v>1362</v>
      </c>
      <c r="F283" s="142" t="s">
        <v>1363</v>
      </c>
      <c r="G283" s="143" t="s">
        <v>238</v>
      </c>
      <c r="H283" s="144">
        <v>18</v>
      </c>
      <c r="I283" s="145"/>
      <c r="J283" s="146">
        <f>ROUND(I283*H283,2)</f>
        <v>0</v>
      </c>
      <c r="K283" s="142" t="s">
        <v>133</v>
      </c>
      <c r="L283" s="35"/>
      <c r="M283" s="147" t="s">
        <v>1</v>
      </c>
      <c r="N283" s="148" t="s">
        <v>43</v>
      </c>
      <c r="O283" s="60"/>
      <c r="P283" s="149">
        <f>O283*H283</f>
        <v>0</v>
      </c>
      <c r="Q283" s="149">
        <v>0.0001</v>
      </c>
      <c r="R283" s="149">
        <f>Q283*H283</f>
        <v>0.0018000000000000002</v>
      </c>
      <c r="S283" s="149">
        <v>0</v>
      </c>
      <c r="T283" s="150">
        <f>S283*H283</f>
        <v>0</v>
      </c>
      <c r="U283" s="34"/>
      <c r="V283" s="34"/>
      <c r="W283" s="34"/>
      <c r="X283" s="34"/>
      <c r="Y283" s="34"/>
      <c r="Z283" s="34"/>
      <c r="AA283" s="34"/>
      <c r="AB283" s="34"/>
      <c r="AC283" s="34"/>
      <c r="AD283" s="34"/>
      <c r="AE283" s="34"/>
      <c r="AR283" s="151" t="s">
        <v>127</v>
      </c>
      <c r="AT283" s="151" t="s">
        <v>129</v>
      </c>
      <c r="AU283" s="151" t="s">
        <v>88</v>
      </c>
      <c r="AY283" s="19" t="s">
        <v>128</v>
      </c>
      <c r="BE283" s="152">
        <f>IF(N283="základní",J283,0)</f>
        <v>0</v>
      </c>
      <c r="BF283" s="152">
        <f>IF(N283="snížená",J283,0)</f>
        <v>0</v>
      </c>
      <c r="BG283" s="152">
        <f>IF(N283="zákl. přenesená",J283,0)</f>
        <v>0</v>
      </c>
      <c r="BH283" s="152">
        <f>IF(N283="sníž. přenesená",J283,0)</f>
        <v>0</v>
      </c>
      <c r="BI283" s="152">
        <f>IF(N283="nulová",J283,0)</f>
        <v>0</v>
      </c>
      <c r="BJ283" s="19" t="s">
        <v>86</v>
      </c>
      <c r="BK283" s="152">
        <f>ROUND(I283*H283,2)</f>
        <v>0</v>
      </c>
      <c r="BL283" s="19" t="s">
        <v>127</v>
      </c>
      <c r="BM283" s="151" t="s">
        <v>1364</v>
      </c>
    </row>
    <row r="284" spans="1:47" s="2" customFormat="1" ht="12">
      <c r="A284" s="34"/>
      <c r="B284" s="35"/>
      <c r="C284" s="34"/>
      <c r="D284" s="153" t="s">
        <v>136</v>
      </c>
      <c r="E284" s="34"/>
      <c r="F284" s="154" t="s">
        <v>1365</v>
      </c>
      <c r="G284" s="34"/>
      <c r="H284" s="34"/>
      <c r="I284" s="155"/>
      <c r="J284" s="34"/>
      <c r="K284" s="34"/>
      <c r="L284" s="35"/>
      <c r="M284" s="156"/>
      <c r="N284" s="157"/>
      <c r="O284" s="60"/>
      <c r="P284" s="60"/>
      <c r="Q284" s="60"/>
      <c r="R284" s="60"/>
      <c r="S284" s="60"/>
      <c r="T284" s="61"/>
      <c r="U284" s="34"/>
      <c r="V284" s="34"/>
      <c r="W284" s="34"/>
      <c r="X284" s="34"/>
      <c r="Y284" s="34"/>
      <c r="Z284" s="34"/>
      <c r="AA284" s="34"/>
      <c r="AB284" s="34"/>
      <c r="AC284" s="34"/>
      <c r="AD284" s="34"/>
      <c r="AE284" s="34"/>
      <c r="AT284" s="19" t="s">
        <v>136</v>
      </c>
      <c r="AU284" s="19" t="s">
        <v>88</v>
      </c>
    </row>
    <row r="285" spans="2:51" s="12" customFormat="1" ht="12">
      <c r="B285" s="158"/>
      <c r="D285" s="153" t="s">
        <v>137</v>
      </c>
      <c r="E285" s="159" t="s">
        <v>1</v>
      </c>
      <c r="F285" s="160" t="s">
        <v>1366</v>
      </c>
      <c r="H285" s="161">
        <v>7</v>
      </c>
      <c r="I285" s="162"/>
      <c r="L285" s="158"/>
      <c r="M285" s="163"/>
      <c r="N285" s="164"/>
      <c r="O285" s="164"/>
      <c r="P285" s="164"/>
      <c r="Q285" s="164"/>
      <c r="R285" s="164"/>
      <c r="S285" s="164"/>
      <c r="T285" s="165"/>
      <c r="AT285" s="159" t="s">
        <v>137</v>
      </c>
      <c r="AU285" s="159" t="s">
        <v>88</v>
      </c>
      <c r="AV285" s="12" t="s">
        <v>88</v>
      </c>
      <c r="AW285" s="12" t="s">
        <v>34</v>
      </c>
      <c r="AX285" s="12" t="s">
        <v>78</v>
      </c>
      <c r="AY285" s="159" t="s">
        <v>128</v>
      </c>
    </row>
    <row r="286" spans="2:51" s="12" customFormat="1" ht="12">
      <c r="B286" s="158"/>
      <c r="D286" s="153" t="s">
        <v>137</v>
      </c>
      <c r="E286" s="159" t="s">
        <v>1</v>
      </c>
      <c r="F286" s="160" t="s">
        <v>1367</v>
      </c>
      <c r="H286" s="161">
        <v>11</v>
      </c>
      <c r="I286" s="162"/>
      <c r="L286" s="158"/>
      <c r="M286" s="163"/>
      <c r="N286" s="164"/>
      <c r="O286" s="164"/>
      <c r="P286" s="164"/>
      <c r="Q286" s="164"/>
      <c r="R286" s="164"/>
      <c r="S286" s="164"/>
      <c r="T286" s="165"/>
      <c r="AT286" s="159" t="s">
        <v>137</v>
      </c>
      <c r="AU286" s="159" t="s">
        <v>88</v>
      </c>
      <c r="AV286" s="12" t="s">
        <v>88</v>
      </c>
      <c r="AW286" s="12" t="s">
        <v>34</v>
      </c>
      <c r="AX286" s="12" t="s">
        <v>78</v>
      </c>
      <c r="AY286" s="159" t="s">
        <v>128</v>
      </c>
    </row>
    <row r="287" spans="2:51" s="15" customFormat="1" ht="12">
      <c r="B287" s="183"/>
      <c r="D287" s="153" t="s">
        <v>137</v>
      </c>
      <c r="E287" s="184" t="s">
        <v>1</v>
      </c>
      <c r="F287" s="185" t="s">
        <v>235</v>
      </c>
      <c r="H287" s="186">
        <v>18</v>
      </c>
      <c r="I287" s="187"/>
      <c r="L287" s="183"/>
      <c r="M287" s="188"/>
      <c r="N287" s="189"/>
      <c r="O287" s="189"/>
      <c r="P287" s="189"/>
      <c r="Q287" s="189"/>
      <c r="R287" s="189"/>
      <c r="S287" s="189"/>
      <c r="T287" s="190"/>
      <c r="AT287" s="184" t="s">
        <v>137</v>
      </c>
      <c r="AU287" s="184" t="s">
        <v>88</v>
      </c>
      <c r="AV287" s="15" t="s">
        <v>127</v>
      </c>
      <c r="AW287" s="15" t="s">
        <v>34</v>
      </c>
      <c r="AX287" s="15" t="s">
        <v>86</v>
      </c>
      <c r="AY287" s="184" t="s">
        <v>128</v>
      </c>
    </row>
    <row r="288" spans="1:65" s="2" customFormat="1" ht="16.5" customHeight="1">
      <c r="A288" s="34"/>
      <c r="B288" s="139"/>
      <c r="C288" s="191" t="s">
        <v>430</v>
      </c>
      <c r="D288" s="191" t="s">
        <v>499</v>
      </c>
      <c r="E288" s="192" t="s">
        <v>1368</v>
      </c>
      <c r="F288" s="193" t="s">
        <v>1369</v>
      </c>
      <c r="G288" s="194" t="s">
        <v>238</v>
      </c>
      <c r="H288" s="195">
        <v>7</v>
      </c>
      <c r="I288" s="196"/>
      <c r="J288" s="197">
        <f>ROUND(I288*H288,2)</f>
        <v>0</v>
      </c>
      <c r="K288" s="193" t="s">
        <v>133</v>
      </c>
      <c r="L288" s="198"/>
      <c r="M288" s="199" t="s">
        <v>1</v>
      </c>
      <c r="N288" s="200" t="s">
        <v>43</v>
      </c>
      <c r="O288" s="60"/>
      <c r="P288" s="149">
        <f>O288*H288</f>
        <v>0</v>
      </c>
      <c r="Q288" s="149">
        <v>0.0068</v>
      </c>
      <c r="R288" s="149">
        <f>Q288*H288</f>
        <v>0.047599999999999996</v>
      </c>
      <c r="S288" s="149">
        <v>0</v>
      </c>
      <c r="T288" s="150">
        <f>S288*H288</f>
        <v>0</v>
      </c>
      <c r="U288" s="34"/>
      <c r="V288" s="34"/>
      <c r="W288" s="34"/>
      <c r="X288" s="34"/>
      <c r="Y288" s="34"/>
      <c r="Z288" s="34"/>
      <c r="AA288" s="34"/>
      <c r="AB288" s="34"/>
      <c r="AC288" s="34"/>
      <c r="AD288" s="34"/>
      <c r="AE288" s="34"/>
      <c r="AR288" s="151" t="s">
        <v>176</v>
      </c>
      <c r="AT288" s="151" t="s">
        <v>499</v>
      </c>
      <c r="AU288" s="151" t="s">
        <v>88</v>
      </c>
      <c r="AY288" s="19" t="s">
        <v>128</v>
      </c>
      <c r="BE288" s="152">
        <f>IF(N288="základní",J288,0)</f>
        <v>0</v>
      </c>
      <c r="BF288" s="152">
        <f>IF(N288="snížená",J288,0)</f>
        <v>0</v>
      </c>
      <c r="BG288" s="152">
        <f>IF(N288="zákl. přenesená",J288,0)</f>
        <v>0</v>
      </c>
      <c r="BH288" s="152">
        <f>IF(N288="sníž. přenesená",J288,0)</f>
        <v>0</v>
      </c>
      <c r="BI288" s="152">
        <f>IF(N288="nulová",J288,0)</f>
        <v>0</v>
      </c>
      <c r="BJ288" s="19" t="s">
        <v>86</v>
      </c>
      <c r="BK288" s="152">
        <f>ROUND(I288*H288,2)</f>
        <v>0</v>
      </c>
      <c r="BL288" s="19" t="s">
        <v>127</v>
      </c>
      <c r="BM288" s="151" t="s">
        <v>1370</v>
      </c>
    </row>
    <row r="289" spans="1:47" s="2" customFormat="1" ht="12">
      <c r="A289" s="34"/>
      <c r="B289" s="35"/>
      <c r="C289" s="34"/>
      <c r="D289" s="153" t="s">
        <v>136</v>
      </c>
      <c r="E289" s="34"/>
      <c r="F289" s="154" t="s">
        <v>1369</v>
      </c>
      <c r="G289" s="34"/>
      <c r="H289" s="34"/>
      <c r="I289" s="155"/>
      <c r="J289" s="34"/>
      <c r="K289" s="34"/>
      <c r="L289" s="35"/>
      <c r="M289" s="156"/>
      <c r="N289" s="157"/>
      <c r="O289" s="60"/>
      <c r="P289" s="60"/>
      <c r="Q289" s="60"/>
      <c r="R289" s="60"/>
      <c r="S289" s="60"/>
      <c r="T289" s="61"/>
      <c r="U289" s="34"/>
      <c r="V289" s="34"/>
      <c r="W289" s="34"/>
      <c r="X289" s="34"/>
      <c r="Y289" s="34"/>
      <c r="Z289" s="34"/>
      <c r="AA289" s="34"/>
      <c r="AB289" s="34"/>
      <c r="AC289" s="34"/>
      <c r="AD289" s="34"/>
      <c r="AE289" s="34"/>
      <c r="AT289" s="19" t="s">
        <v>136</v>
      </c>
      <c r="AU289" s="19" t="s">
        <v>88</v>
      </c>
    </row>
    <row r="290" spans="2:51" s="12" customFormat="1" ht="12">
      <c r="B290" s="158"/>
      <c r="D290" s="153" t="s">
        <v>137</v>
      </c>
      <c r="E290" s="159" t="s">
        <v>1</v>
      </c>
      <c r="F290" s="160" t="s">
        <v>1366</v>
      </c>
      <c r="H290" s="161">
        <v>7</v>
      </c>
      <c r="I290" s="162"/>
      <c r="L290" s="158"/>
      <c r="M290" s="163"/>
      <c r="N290" s="164"/>
      <c r="O290" s="164"/>
      <c r="P290" s="164"/>
      <c r="Q290" s="164"/>
      <c r="R290" s="164"/>
      <c r="S290" s="164"/>
      <c r="T290" s="165"/>
      <c r="AT290" s="159" t="s">
        <v>137</v>
      </c>
      <c r="AU290" s="159" t="s">
        <v>88</v>
      </c>
      <c r="AV290" s="12" t="s">
        <v>88</v>
      </c>
      <c r="AW290" s="12" t="s">
        <v>34</v>
      </c>
      <c r="AX290" s="12" t="s">
        <v>86</v>
      </c>
      <c r="AY290" s="159" t="s">
        <v>128</v>
      </c>
    </row>
    <row r="291" spans="1:65" s="2" customFormat="1" ht="16.5" customHeight="1">
      <c r="A291" s="34"/>
      <c r="B291" s="139"/>
      <c r="C291" s="191" t="s">
        <v>435</v>
      </c>
      <c r="D291" s="191" t="s">
        <v>499</v>
      </c>
      <c r="E291" s="192" t="s">
        <v>1371</v>
      </c>
      <c r="F291" s="193" t="s">
        <v>1372</v>
      </c>
      <c r="G291" s="194" t="s">
        <v>238</v>
      </c>
      <c r="H291" s="195">
        <v>11</v>
      </c>
      <c r="I291" s="196"/>
      <c r="J291" s="197">
        <f>ROUND(I291*H291,2)</f>
        <v>0</v>
      </c>
      <c r="K291" s="193" t="s">
        <v>133</v>
      </c>
      <c r="L291" s="198"/>
      <c r="M291" s="199" t="s">
        <v>1</v>
      </c>
      <c r="N291" s="200" t="s">
        <v>43</v>
      </c>
      <c r="O291" s="60"/>
      <c r="P291" s="149">
        <f>O291*H291</f>
        <v>0</v>
      </c>
      <c r="Q291" s="149">
        <v>0.0078</v>
      </c>
      <c r="R291" s="149">
        <f>Q291*H291</f>
        <v>0.0858</v>
      </c>
      <c r="S291" s="149">
        <v>0</v>
      </c>
      <c r="T291" s="150">
        <f>S291*H291</f>
        <v>0</v>
      </c>
      <c r="U291" s="34"/>
      <c r="V291" s="34"/>
      <c r="W291" s="34"/>
      <c r="X291" s="34"/>
      <c r="Y291" s="34"/>
      <c r="Z291" s="34"/>
      <c r="AA291" s="34"/>
      <c r="AB291" s="34"/>
      <c r="AC291" s="34"/>
      <c r="AD291" s="34"/>
      <c r="AE291" s="34"/>
      <c r="AR291" s="151" t="s">
        <v>176</v>
      </c>
      <c r="AT291" s="151" t="s">
        <v>499</v>
      </c>
      <c r="AU291" s="151" t="s">
        <v>88</v>
      </c>
      <c r="AY291" s="19" t="s">
        <v>128</v>
      </c>
      <c r="BE291" s="152">
        <f>IF(N291="základní",J291,0)</f>
        <v>0</v>
      </c>
      <c r="BF291" s="152">
        <f>IF(N291="snížená",J291,0)</f>
        <v>0</v>
      </c>
      <c r="BG291" s="152">
        <f>IF(N291="zákl. přenesená",J291,0)</f>
        <v>0</v>
      </c>
      <c r="BH291" s="152">
        <f>IF(N291="sníž. přenesená",J291,0)</f>
        <v>0</v>
      </c>
      <c r="BI291" s="152">
        <f>IF(N291="nulová",J291,0)</f>
        <v>0</v>
      </c>
      <c r="BJ291" s="19" t="s">
        <v>86</v>
      </c>
      <c r="BK291" s="152">
        <f>ROUND(I291*H291,2)</f>
        <v>0</v>
      </c>
      <c r="BL291" s="19" t="s">
        <v>127</v>
      </c>
      <c r="BM291" s="151" t="s">
        <v>1373</v>
      </c>
    </row>
    <row r="292" spans="1:47" s="2" customFormat="1" ht="12">
      <c r="A292" s="34"/>
      <c r="B292" s="35"/>
      <c r="C292" s="34"/>
      <c r="D292" s="153" t="s">
        <v>136</v>
      </c>
      <c r="E292" s="34"/>
      <c r="F292" s="154" t="s">
        <v>1372</v>
      </c>
      <c r="G292" s="34"/>
      <c r="H292" s="34"/>
      <c r="I292" s="155"/>
      <c r="J292" s="34"/>
      <c r="K292" s="34"/>
      <c r="L292" s="35"/>
      <c r="M292" s="156"/>
      <c r="N292" s="157"/>
      <c r="O292" s="60"/>
      <c r="P292" s="60"/>
      <c r="Q292" s="60"/>
      <c r="R292" s="60"/>
      <c r="S292" s="60"/>
      <c r="T292" s="61"/>
      <c r="U292" s="34"/>
      <c r="V292" s="34"/>
      <c r="W292" s="34"/>
      <c r="X292" s="34"/>
      <c r="Y292" s="34"/>
      <c r="Z292" s="34"/>
      <c r="AA292" s="34"/>
      <c r="AB292" s="34"/>
      <c r="AC292" s="34"/>
      <c r="AD292" s="34"/>
      <c r="AE292" s="34"/>
      <c r="AT292" s="19" t="s">
        <v>136</v>
      </c>
      <c r="AU292" s="19" t="s">
        <v>88</v>
      </c>
    </row>
    <row r="293" spans="2:51" s="12" customFormat="1" ht="12">
      <c r="B293" s="158"/>
      <c r="D293" s="153" t="s">
        <v>137</v>
      </c>
      <c r="E293" s="159" t="s">
        <v>1</v>
      </c>
      <c r="F293" s="160" t="s">
        <v>1367</v>
      </c>
      <c r="H293" s="161">
        <v>11</v>
      </c>
      <c r="I293" s="162"/>
      <c r="L293" s="158"/>
      <c r="M293" s="163"/>
      <c r="N293" s="164"/>
      <c r="O293" s="164"/>
      <c r="P293" s="164"/>
      <c r="Q293" s="164"/>
      <c r="R293" s="164"/>
      <c r="S293" s="164"/>
      <c r="T293" s="165"/>
      <c r="AT293" s="159" t="s">
        <v>137</v>
      </c>
      <c r="AU293" s="159" t="s">
        <v>88</v>
      </c>
      <c r="AV293" s="12" t="s">
        <v>88</v>
      </c>
      <c r="AW293" s="12" t="s">
        <v>34</v>
      </c>
      <c r="AX293" s="12" t="s">
        <v>86</v>
      </c>
      <c r="AY293" s="159" t="s">
        <v>128</v>
      </c>
    </row>
    <row r="294" spans="1:65" s="2" customFormat="1" ht="16.5" customHeight="1">
      <c r="A294" s="34"/>
      <c r="B294" s="139"/>
      <c r="C294" s="140" t="s">
        <v>440</v>
      </c>
      <c r="D294" s="140" t="s">
        <v>129</v>
      </c>
      <c r="E294" s="141" t="s">
        <v>1374</v>
      </c>
      <c r="F294" s="142" t="s">
        <v>1375</v>
      </c>
      <c r="G294" s="143" t="s">
        <v>1376</v>
      </c>
      <c r="H294" s="144">
        <v>2</v>
      </c>
      <c r="I294" s="145"/>
      <c r="J294" s="146">
        <f>ROUND(I294*H294,2)</f>
        <v>0</v>
      </c>
      <c r="K294" s="142" t="s">
        <v>133</v>
      </c>
      <c r="L294" s="35"/>
      <c r="M294" s="147" t="s">
        <v>1</v>
      </c>
      <c r="N294" s="148" t="s">
        <v>43</v>
      </c>
      <c r="O294" s="60"/>
      <c r="P294" s="149">
        <f>O294*H294</f>
        <v>0</v>
      </c>
      <c r="Q294" s="149">
        <v>0.0003102</v>
      </c>
      <c r="R294" s="149">
        <f>Q294*H294</f>
        <v>0.0006204</v>
      </c>
      <c r="S294" s="149">
        <v>0</v>
      </c>
      <c r="T294" s="150">
        <f>S294*H294</f>
        <v>0</v>
      </c>
      <c r="U294" s="34"/>
      <c r="V294" s="34"/>
      <c r="W294" s="34"/>
      <c r="X294" s="34"/>
      <c r="Y294" s="34"/>
      <c r="Z294" s="34"/>
      <c r="AA294" s="34"/>
      <c r="AB294" s="34"/>
      <c r="AC294" s="34"/>
      <c r="AD294" s="34"/>
      <c r="AE294" s="34"/>
      <c r="AR294" s="151" t="s">
        <v>127</v>
      </c>
      <c r="AT294" s="151" t="s">
        <v>129</v>
      </c>
      <c r="AU294" s="151" t="s">
        <v>88</v>
      </c>
      <c r="AY294" s="19" t="s">
        <v>128</v>
      </c>
      <c r="BE294" s="152">
        <f>IF(N294="základní",J294,0)</f>
        <v>0</v>
      </c>
      <c r="BF294" s="152">
        <f>IF(N294="snížená",J294,0)</f>
        <v>0</v>
      </c>
      <c r="BG294" s="152">
        <f>IF(N294="zákl. přenesená",J294,0)</f>
        <v>0</v>
      </c>
      <c r="BH294" s="152">
        <f>IF(N294="sníž. přenesená",J294,0)</f>
        <v>0</v>
      </c>
      <c r="BI294" s="152">
        <f>IF(N294="nulová",J294,0)</f>
        <v>0</v>
      </c>
      <c r="BJ294" s="19" t="s">
        <v>86</v>
      </c>
      <c r="BK294" s="152">
        <f>ROUND(I294*H294,2)</f>
        <v>0</v>
      </c>
      <c r="BL294" s="19" t="s">
        <v>127</v>
      </c>
      <c r="BM294" s="151" t="s">
        <v>1377</v>
      </c>
    </row>
    <row r="295" spans="1:47" s="2" customFormat="1" ht="12">
      <c r="A295" s="34"/>
      <c r="B295" s="35"/>
      <c r="C295" s="34"/>
      <c r="D295" s="153" t="s">
        <v>136</v>
      </c>
      <c r="E295" s="34"/>
      <c r="F295" s="154" t="s">
        <v>1378</v>
      </c>
      <c r="G295" s="34"/>
      <c r="H295" s="34"/>
      <c r="I295" s="155"/>
      <c r="J295" s="34"/>
      <c r="K295" s="34"/>
      <c r="L295" s="35"/>
      <c r="M295" s="156"/>
      <c r="N295" s="157"/>
      <c r="O295" s="60"/>
      <c r="P295" s="60"/>
      <c r="Q295" s="60"/>
      <c r="R295" s="60"/>
      <c r="S295" s="60"/>
      <c r="T295" s="61"/>
      <c r="U295" s="34"/>
      <c r="V295" s="34"/>
      <c r="W295" s="34"/>
      <c r="X295" s="34"/>
      <c r="Y295" s="34"/>
      <c r="Z295" s="34"/>
      <c r="AA295" s="34"/>
      <c r="AB295" s="34"/>
      <c r="AC295" s="34"/>
      <c r="AD295" s="34"/>
      <c r="AE295" s="34"/>
      <c r="AT295" s="19" t="s">
        <v>136</v>
      </c>
      <c r="AU295" s="19" t="s">
        <v>88</v>
      </c>
    </row>
    <row r="296" spans="2:51" s="12" customFormat="1" ht="12">
      <c r="B296" s="158"/>
      <c r="D296" s="153" t="s">
        <v>137</v>
      </c>
      <c r="E296" s="159" t="s">
        <v>1</v>
      </c>
      <c r="F296" s="160" t="s">
        <v>1379</v>
      </c>
      <c r="H296" s="161">
        <v>2</v>
      </c>
      <c r="I296" s="162"/>
      <c r="L296" s="158"/>
      <c r="M296" s="163"/>
      <c r="N296" s="164"/>
      <c r="O296" s="164"/>
      <c r="P296" s="164"/>
      <c r="Q296" s="164"/>
      <c r="R296" s="164"/>
      <c r="S296" s="164"/>
      <c r="T296" s="165"/>
      <c r="AT296" s="159" t="s">
        <v>137</v>
      </c>
      <c r="AU296" s="159" t="s">
        <v>88</v>
      </c>
      <c r="AV296" s="12" t="s">
        <v>88</v>
      </c>
      <c r="AW296" s="12" t="s">
        <v>34</v>
      </c>
      <c r="AX296" s="12" t="s">
        <v>86</v>
      </c>
      <c r="AY296" s="159" t="s">
        <v>128</v>
      </c>
    </row>
    <row r="297" spans="1:65" s="2" customFormat="1" ht="16.5" customHeight="1">
      <c r="A297" s="34"/>
      <c r="B297" s="139"/>
      <c r="C297" s="140" t="s">
        <v>446</v>
      </c>
      <c r="D297" s="140" t="s">
        <v>129</v>
      </c>
      <c r="E297" s="141" t="s">
        <v>1380</v>
      </c>
      <c r="F297" s="142" t="s">
        <v>1381</v>
      </c>
      <c r="G297" s="143" t="s">
        <v>1376</v>
      </c>
      <c r="H297" s="144">
        <v>9</v>
      </c>
      <c r="I297" s="145"/>
      <c r="J297" s="146">
        <f>ROUND(I297*H297,2)</f>
        <v>0</v>
      </c>
      <c r="K297" s="142" t="s">
        <v>133</v>
      </c>
      <c r="L297" s="35"/>
      <c r="M297" s="147" t="s">
        <v>1</v>
      </c>
      <c r="N297" s="148" t="s">
        <v>43</v>
      </c>
      <c r="O297" s="60"/>
      <c r="P297" s="149">
        <f>O297*H297</f>
        <v>0</v>
      </c>
      <c r="Q297" s="149">
        <v>0.0003102</v>
      </c>
      <c r="R297" s="149">
        <f>Q297*H297</f>
        <v>0.0027918</v>
      </c>
      <c r="S297" s="149">
        <v>0</v>
      </c>
      <c r="T297" s="150">
        <f>S297*H297</f>
        <v>0</v>
      </c>
      <c r="U297" s="34"/>
      <c r="V297" s="34"/>
      <c r="W297" s="34"/>
      <c r="X297" s="34"/>
      <c r="Y297" s="34"/>
      <c r="Z297" s="34"/>
      <c r="AA297" s="34"/>
      <c r="AB297" s="34"/>
      <c r="AC297" s="34"/>
      <c r="AD297" s="34"/>
      <c r="AE297" s="34"/>
      <c r="AR297" s="151" t="s">
        <v>127</v>
      </c>
      <c r="AT297" s="151" t="s">
        <v>129</v>
      </c>
      <c r="AU297" s="151" t="s">
        <v>88</v>
      </c>
      <c r="AY297" s="19" t="s">
        <v>128</v>
      </c>
      <c r="BE297" s="152">
        <f>IF(N297="základní",J297,0)</f>
        <v>0</v>
      </c>
      <c r="BF297" s="152">
        <f>IF(N297="snížená",J297,0)</f>
        <v>0</v>
      </c>
      <c r="BG297" s="152">
        <f>IF(N297="zákl. přenesená",J297,0)</f>
        <v>0</v>
      </c>
      <c r="BH297" s="152">
        <f>IF(N297="sníž. přenesená",J297,0)</f>
        <v>0</v>
      </c>
      <c r="BI297" s="152">
        <f>IF(N297="nulová",J297,0)</f>
        <v>0</v>
      </c>
      <c r="BJ297" s="19" t="s">
        <v>86</v>
      </c>
      <c r="BK297" s="152">
        <f>ROUND(I297*H297,2)</f>
        <v>0</v>
      </c>
      <c r="BL297" s="19" t="s">
        <v>127</v>
      </c>
      <c r="BM297" s="151" t="s">
        <v>1382</v>
      </c>
    </row>
    <row r="298" spans="1:47" s="2" customFormat="1" ht="12">
      <c r="A298" s="34"/>
      <c r="B298" s="35"/>
      <c r="C298" s="34"/>
      <c r="D298" s="153" t="s">
        <v>136</v>
      </c>
      <c r="E298" s="34"/>
      <c r="F298" s="154" t="s">
        <v>1383</v>
      </c>
      <c r="G298" s="34"/>
      <c r="H298" s="34"/>
      <c r="I298" s="155"/>
      <c r="J298" s="34"/>
      <c r="K298" s="34"/>
      <c r="L298" s="35"/>
      <c r="M298" s="156"/>
      <c r="N298" s="157"/>
      <c r="O298" s="60"/>
      <c r="P298" s="60"/>
      <c r="Q298" s="60"/>
      <c r="R298" s="60"/>
      <c r="S298" s="60"/>
      <c r="T298" s="61"/>
      <c r="U298" s="34"/>
      <c r="V298" s="34"/>
      <c r="W298" s="34"/>
      <c r="X298" s="34"/>
      <c r="Y298" s="34"/>
      <c r="Z298" s="34"/>
      <c r="AA298" s="34"/>
      <c r="AB298" s="34"/>
      <c r="AC298" s="34"/>
      <c r="AD298" s="34"/>
      <c r="AE298" s="34"/>
      <c r="AT298" s="19" t="s">
        <v>136</v>
      </c>
      <c r="AU298" s="19" t="s">
        <v>88</v>
      </c>
    </row>
    <row r="299" spans="2:51" s="12" customFormat="1" ht="12">
      <c r="B299" s="158"/>
      <c r="D299" s="153" t="s">
        <v>137</v>
      </c>
      <c r="E299" s="159" t="s">
        <v>1</v>
      </c>
      <c r="F299" s="160" t="s">
        <v>1384</v>
      </c>
      <c r="H299" s="161">
        <v>9</v>
      </c>
      <c r="I299" s="162"/>
      <c r="L299" s="158"/>
      <c r="M299" s="163"/>
      <c r="N299" s="164"/>
      <c r="O299" s="164"/>
      <c r="P299" s="164"/>
      <c r="Q299" s="164"/>
      <c r="R299" s="164"/>
      <c r="S299" s="164"/>
      <c r="T299" s="165"/>
      <c r="AT299" s="159" t="s">
        <v>137</v>
      </c>
      <c r="AU299" s="159" t="s">
        <v>88</v>
      </c>
      <c r="AV299" s="12" t="s">
        <v>88</v>
      </c>
      <c r="AW299" s="12" t="s">
        <v>34</v>
      </c>
      <c r="AX299" s="12" t="s">
        <v>86</v>
      </c>
      <c r="AY299" s="159" t="s">
        <v>128</v>
      </c>
    </row>
    <row r="300" spans="1:65" s="2" customFormat="1" ht="16.5" customHeight="1">
      <c r="A300" s="34"/>
      <c r="B300" s="139"/>
      <c r="C300" s="140" t="s">
        <v>458</v>
      </c>
      <c r="D300" s="140" t="s">
        <v>129</v>
      </c>
      <c r="E300" s="141" t="s">
        <v>1385</v>
      </c>
      <c r="F300" s="142" t="s">
        <v>1386</v>
      </c>
      <c r="G300" s="143" t="s">
        <v>238</v>
      </c>
      <c r="H300" s="144">
        <v>1</v>
      </c>
      <c r="I300" s="145"/>
      <c r="J300" s="146">
        <f>ROUND(I300*H300,2)</f>
        <v>0</v>
      </c>
      <c r="K300" s="142" t="s">
        <v>133</v>
      </c>
      <c r="L300" s="35"/>
      <c r="M300" s="147" t="s">
        <v>1</v>
      </c>
      <c r="N300" s="148" t="s">
        <v>43</v>
      </c>
      <c r="O300" s="60"/>
      <c r="P300" s="149">
        <f>O300*H300</f>
        <v>0</v>
      </c>
      <c r="Q300" s="149">
        <v>1.72104</v>
      </c>
      <c r="R300" s="149">
        <f>Q300*H300</f>
        <v>1.72104</v>
      </c>
      <c r="S300" s="149">
        <v>0</v>
      </c>
      <c r="T300" s="150">
        <f>S300*H300</f>
        <v>0</v>
      </c>
      <c r="U300" s="34"/>
      <c r="V300" s="34"/>
      <c r="W300" s="34"/>
      <c r="X300" s="34"/>
      <c r="Y300" s="34"/>
      <c r="Z300" s="34"/>
      <c r="AA300" s="34"/>
      <c r="AB300" s="34"/>
      <c r="AC300" s="34"/>
      <c r="AD300" s="34"/>
      <c r="AE300" s="34"/>
      <c r="AR300" s="151" t="s">
        <v>127</v>
      </c>
      <c r="AT300" s="151" t="s">
        <v>129</v>
      </c>
      <c r="AU300" s="151" t="s">
        <v>88</v>
      </c>
      <c r="AY300" s="19" t="s">
        <v>128</v>
      </c>
      <c r="BE300" s="152">
        <f>IF(N300="základní",J300,0)</f>
        <v>0</v>
      </c>
      <c r="BF300" s="152">
        <f>IF(N300="snížená",J300,0)</f>
        <v>0</v>
      </c>
      <c r="BG300" s="152">
        <f>IF(N300="zákl. přenesená",J300,0)</f>
        <v>0</v>
      </c>
      <c r="BH300" s="152">
        <f>IF(N300="sníž. přenesená",J300,0)</f>
        <v>0</v>
      </c>
      <c r="BI300" s="152">
        <f>IF(N300="nulová",J300,0)</f>
        <v>0</v>
      </c>
      <c r="BJ300" s="19" t="s">
        <v>86</v>
      </c>
      <c r="BK300" s="152">
        <f>ROUND(I300*H300,2)</f>
        <v>0</v>
      </c>
      <c r="BL300" s="19" t="s">
        <v>127</v>
      </c>
      <c r="BM300" s="151" t="s">
        <v>1387</v>
      </c>
    </row>
    <row r="301" spans="1:47" s="2" customFormat="1" ht="18">
      <c r="A301" s="34"/>
      <c r="B301" s="35"/>
      <c r="C301" s="34"/>
      <c r="D301" s="153" t="s">
        <v>136</v>
      </c>
      <c r="E301" s="34"/>
      <c r="F301" s="154" t="s">
        <v>1388</v>
      </c>
      <c r="G301" s="34"/>
      <c r="H301" s="34"/>
      <c r="I301" s="155"/>
      <c r="J301" s="34"/>
      <c r="K301" s="34"/>
      <c r="L301" s="35"/>
      <c r="M301" s="156"/>
      <c r="N301" s="157"/>
      <c r="O301" s="60"/>
      <c r="P301" s="60"/>
      <c r="Q301" s="60"/>
      <c r="R301" s="60"/>
      <c r="S301" s="60"/>
      <c r="T301" s="61"/>
      <c r="U301" s="34"/>
      <c r="V301" s="34"/>
      <c r="W301" s="34"/>
      <c r="X301" s="34"/>
      <c r="Y301" s="34"/>
      <c r="Z301" s="34"/>
      <c r="AA301" s="34"/>
      <c r="AB301" s="34"/>
      <c r="AC301" s="34"/>
      <c r="AD301" s="34"/>
      <c r="AE301" s="34"/>
      <c r="AT301" s="19" t="s">
        <v>136</v>
      </c>
      <c r="AU301" s="19" t="s">
        <v>88</v>
      </c>
    </row>
    <row r="302" spans="2:51" s="12" customFormat="1" ht="12">
      <c r="B302" s="158"/>
      <c r="D302" s="153" t="s">
        <v>137</v>
      </c>
      <c r="E302" s="159" t="s">
        <v>1</v>
      </c>
      <c r="F302" s="160" t="s">
        <v>1389</v>
      </c>
      <c r="H302" s="161">
        <v>1</v>
      </c>
      <c r="I302" s="162"/>
      <c r="L302" s="158"/>
      <c r="M302" s="163"/>
      <c r="N302" s="164"/>
      <c r="O302" s="164"/>
      <c r="P302" s="164"/>
      <c r="Q302" s="164"/>
      <c r="R302" s="164"/>
      <c r="S302" s="164"/>
      <c r="T302" s="165"/>
      <c r="AT302" s="159" t="s">
        <v>137</v>
      </c>
      <c r="AU302" s="159" t="s">
        <v>88</v>
      </c>
      <c r="AV302" s="12" t="s">
        <v>88</v>
      </c>
      <c r="AW302" s="12" t="s">
        <v>34</v>
      </c>
      <c r="AX302" s="12" t="s">
        <v>86</v>
      </c>
      <c r="AY302" s="159" t="s">
        <v>128</v>
      </c>
    </row>
    <row r="303" spans="2:51" s="13" customFormat="1" ht="12">
      <c r="B303" s="166"/>
      <c r="D303" s="153" t="s">
        <v>137</v>
      </c>
      <c r="E303" s="167" t="s">
        <v>1</v>
      </c>
      <c r="F303" s="168" t="s">
        <v>1390</v>
      </c>
      <c r="H303" s="167" t="s">
        <v>1</v>
      </c>
      <c r="I303" s="169"/>
      <c r="L303" s="166"/>
      <c r="M303" s="170"/>
      <c r="N303" s="171"/>
      <c r="O303" s="171"/>
      <c r="P303" s="171"/>
      <c r="Q303" s="171"/>
      <c r="R303" s="171"/>
      <c r="S303" s="171"/>
      <c r="T303" s="172"/>
      <c r="AT303" s="167" t="s">
        <v>137</v>
      </c>
      <c r="AU303" s="167" t="s">
        <v>88</v>
      </c>
      <c r="AV303" s="13" t="s">
        <v>86</v>
      </c>
      <c r="AW303" s="13" t="s">
        <v>34</v>
      </c>
      <c r="AX303" s="13" t="s">
        <v>78</v>
      </c>
      <c r="AY303" s="167" t="s">
        <v>128</v>
      </c>
    </row>
    <row r="304" spans="1:65" s="2" customFormat="1" ht="16.5" customHeight="1">
      <c r="A304" s="34"/>
      <c r="B304" s="139"/>
      <c r="C304" s="140" t="s">
        <v>464</v>
      </c>
      <c r="D304" s="140" t="s">
        <v>129</v>
      </c>
      <c r="E304" s="141" t="s">
        <v>1391</v>
      </c>
      <c r="F304" s="142" t="s">
        <v>1392</v>
      </c>
      <c r="G304" s="143" t="s">
        <v>238</v>
      </c>
      <c r="H304" s="144">
        <v>1</v>
      </c>
      <c r="I304" s="145"/>
      <c r="J304" s="146">
        <f>ROUND(I304*H304,2)</f>
        <v>0</v>
      </c>
      <c r="K304" s="142" t="s">
        <v>133</v>
      </c>
      <c r="L304" s="35"/>
      <c r="M304" s="147" t="s">
        <v>1</v>
      </c>
      <c r="N304" s="148" t="s">
        <v>43</v>
      </c>
      <c r="O304" s="60"/>
      <c r="P304" s="149">
        <f>O304*H304</f>
        <v>0</v>
      </c>
      <c r="Q304" s="149">
        <v>4.82071</v>
      </c>
      <c r="R304" s="149">
        <f>Q304*H304</f>
        <v>4.82071</v>
      </c>
      <c r="S304" s="149">
        <v>0</v>
      </c>
      <c r="T304" s="150">
        <f>S304*H304</f>
        <v>0</v>
      </c>
      <c r="U304" s="34"/>
      <c r="V304" s="34"/>
      <c r="W304" s="34"/>
      <c r="X304" s="34"/>
      <c r="Y304" s="34"/>
      <c r="Z304" s="34"/>
      <c r="AA304" s="34"/>
      <c r="AB304" s="34"/>
      <c r="AC304" s="34"/>
      <c r="AD304" s="34"/>
      <c r="AE304" s="34"/>
      <c r="AR304" s="151" t="s">
        <v>127</v>
      </c>
      <c r="AT304" s="151" t="s">
        <v>129</v>
      </c>
      <c r="AU304" s="151" t="s">
        <v>88</v>
      </c>
      <c r="AY304" s="19" t="s">
        <v>128</v>
      </c>
      <c r="BE304" s="152">
        <f>IF(N304="základní",J304,0)</f>
        <v>0</v>
      </c>
      <c r="BF304" s="152">
        <f>IF(N304="snížená",J304,0)</f>
        <v>0</v>
      </c>
      <c r="BG304" s="152">
        <f>IF(N304="zákl. přenesená",J304,0)</f>
        <v>0</v>
      </c>
      <c r="BH304" s="152">
        <f>IF(N304="sníž. přenesená",J304,0)</f>
        <v>0</v>
      </c>
      <c r="BI304" s="152">
        <f>IF(N304="nulová",J304,0)</f>
        <v>0</v>
      </c>
      <c r="BJ304" s="19" t="s">
        <v>86</v>
      </c>
      <c r="BK304" s="152">
        <f>ROUND(I304*H304,2)</f>
        <v>0</v>
      </c>
      <c r="BL304" s="19" t="s">
        <v>127</v>
      </c>
      <c r="BM304" s="151" t="s">
        <v>1393</v>
      </c>
    </row>
    <row r="305" spans="1:47" s="2" customFormat="1" ht="18">
      <c r="A305" s="34"/>
      <c r="B305" s="35"/>
      <c r="C305" s="34"/>
      <c r="D305" s="153" t="s">
        <v>136</v>
      </c>
      <c r="E305" s="34"/>
      <c r="F305" s="154" t="s">
        <v>1394</v>
      </c>
      <c r="G305" s="34"/>
      <c r="H305" s="34"/>
      <c r="I305" s="155"/>
      <c r="J305" s="34"/>
      <c r="K305" s="34"/>
      <c r="L305" s="35"/>
      <c r="M305" s="156"/>
      <c r="N305" s="157"/>
      <c r="O305" s="60"/>
      <c r="P305" s="60"/>
      <c r="Q305" s="60"/>
      <c r="R305" s="60"/>
      <c r="S305" s="60"/>
      <c r="T305" s="61"/>
      <c r="U305" s="34"/>
      <c r="V305" s="34"/>
      <c r="W305" s="34"/>
      <c r="X305" s="34"/>
      <c r="Y305" s="34"/>
      <c r="Z305" s="34"/>
      <c r="AA305" s="34"/>
      <c r="AB305" s="34"/>
      <c r="AC305" s="34"/>
      <c r="AD305" s="34"/>
      <c r="AE305" s="34"/>
      <c r="AT305" s="19" t="s">
        <v>136</v>
      </c>
      <c r="AU305" s="19" t="s">
        <v>88</v>
      </c>
    </row>
    <row r="306" spans="2:51" s="12" customFormat="1" ht="12">
      <c r="B306" s="158"/>
      <c r="D306" s="153" t="s">
        <v>137</v>
      </c>
      <c r="E306" s="159" t="s">
        <v>1</v>
      </c>
      <c r="F306" s="160" t="s">
        <v>1395</v>
      </c>
      <c r="H306" s="161">
        <v>1</v>
      </c>
      <c r="I306" s="162"/>
      <c r="L306" s="158"/>
      <c r="M306" s="163"/>
      <c r="N306" s="164"/>
      <c r="O306" s="164"/>
      <c r="P306" s="164"/>
      <c r="Q306" s="164"/>
      <c r="R306" s="164"/>
      <c r="S306" s="164"/>
      <c r="T306" s="165"/>
      <c r="AT306" s="159" t="s">
        <v>137</v>
      </c>
      <c r="AU306" s="159" t="s">
        <v>88</v>
      </c>
      <c r="AV306" s="12" t="s">
        <v>88</v>
      </c>
      <c r="AW306" s="12" t="s">
        <v>34</v>
      </c>
      <c r="AX306" s="12" t="s">
        <v>86</v>
      </c>
      <c r="AY306" s="159" t="s">
        <v>128</v>
      </c>
    </row>
    <row r="307" spans="2:51" s="13" customFormat="1" ht="12">
      <c r="B307" s="166"/>
      <c r="D307" s="153" t="s">
        <v>137</v>
      </c>
      <c r="E307" s="167" t="s">
        <v>1</v>
      </c>
      <c r="F307" s="168" t="s">
        <v>1390</v>
      </c>
      <c r="H307" s="167" t="s">
        <v>1</v>
      </c>
      <c r="I307" s="169"/>
      <c r="L307" s="166"/>
      <c r="M307" s="170"/>
      <c r="N307" s="171"/>
      <c r="O307" s="171"/>
      <c r="P307" s="171"/>
      <c r="Q307" s="171"/>
      <c r="R307" s="171"/>
      <c r="S307" s="171"/>
      <c r="T307" s="172"/>
      <c r="AT307" s="167" t="s">
        <v>137</v>
      </c>
      <c r="AU307" s="167" t="s">
        <v>88</v>
      </c>
      <c r="AV307" s="13" t="s">
        <v>86</v>
      </c>
      <c r="AW307" s="13" t="s">
        <v>34</v>
      </c>
      <c r="AX307" s="13" t="s">
        <v>78</v>
      </c>
      <c r="AY307" s="167" t="s">
        <v>128</v>
      </c>
    </row>
    <row r="308" spans="2:51" s="13" customFormat="1" ht="12">
      <c r="B308" s="166"/>
      <c r="D308" s="153" t="s">
        <v>137</v>
      </c>
      <c r="E308" s="167" t="s">
        <v>1</v>
      </c>
      <c r="F308" s="168" t="s">
        <v>1396</v>
      </c>
      <c r="H308" s="167" t="s">
        <v>1</v>
      </c>
      <c r="I308" s="169"/>
      <c r="L308" s="166"/>
      <c r="M308" s="170"/>
      <c r="N308" s="171"/>
      <c r="O308" s="171"/>
      <c r="P308" s="171"/>
      <c r="Q308" s="171"/>
      <c r="R308" s="171"/>
      <c r="S308" s="171"/>
      <c r="T308" s="172"/>
      <c r="AT308" s="167" t="s">
        <v>137</v>
      </c>
      <c r="AU308" s="167" t="s">
        <v>88</v>
      </c>
      <c r="AV308" s="13" t="s">
        <v>86</v>
      </c>
      <c r="AW308" s="13" t="s">
        <v>34</v>
      </c>
      <c r="AX308" s="13" t="s">
        <v>78</v>
      </c>
      <c r="AY308" s="167" t="s">
        <v>128</v>
      </c>
    </row>
    <row r="309" spans="1:65" s="2" customFormat="1" ht="21.75" customHeight="1">
      <c r="A309" s="34"/>
      <c r="B309" s="139"/>
      <c r="C309" s="140" t="s">
        <v>472</v>
      </c>
      <c r="D309" s="140" t="s">
        <v>129</v>
      </c>
      <c r="E309" s="141" t="s">
        <v>1397</v>
      </c>
      <c r="F309" s="142" t="s">
        <v>1398</v>
      </c>
      <c r="G309" s="143" t="s">
        <v>238</v>
      </c>
      <c r="H309" s="144">
        <v>10</v>
      </c>
      <c r="I309" s="145"/>
      <c r="J309" s="146">
        <f>ROUND(I309*H309,2)</f>
        <v>0</v>
      </c>
      <c r="K309" s="142" t="s">
        <v>133</v>
      </c>
      <c r="L309" s="35"/>
      <c r="M309" s="147" t="s">
        <v>1</v>
      </c>
      <c r="N309" s="148" t="s">
        <v>43</v>
      </c>
      <c r="O309" s="60"/>
      <c r="P309" s="149">
        <f>O309*H309</f>
        <v>0</v>
      </c>
      <c r="Q309" s="149">
        <v>2.116764944</v>
      </c>
      <c r="R309" s="149">
        <f>Q309*H309</f>
        <v>21.167649439999998</v>
      </c>
      <c r="S309" s="149">
        <v>0</v>
      </c>
      <c r="T309" s="150">
        <f>S309*H309</f>
        <v>0</v>
      </c>
      <c r="U309" s="34"/>
      <c r="V309" s="34"/>
      <c r="W309" s="34"/>
      <c r="X309" s="34"/>
      <c r="Y309" s="34"/>
      <c r="Z309" s="34"/>
      <c r="AA309" s="34"/>
      <c r="AB309" s="34"/>
      <c r="AC309" s="34"/>
      <c r="AD309" s="34"/>
      <c r="AE309" s="34"/>
      <c r="AR309" s="151" t="s">
        <v>127</v>
      </c>
      <c r="AT309" s="151" t="s">
        <v>129</v>
      </c>
      <c r="AU309" s="151" t="s">
        <v>88</v>
      </c>
      <c r="AY309" s="19" t="s">
        <v>128</v>
      </c>
      <c r="BE309" s="152">
        <f>IF(N309="základní",J309,0)</f>
        <v>0</v>
      </c>
      <c r="BF309" s="152">
        <f>IF(N309="snížená",J309,0)</f>
        <v>0</v>
      </c>
      <c r="BG309" s="152">
        <f>IF(N309="zákl. přenesená",J309,0)</f>
        <v>0</v>
      </c>
      <c r="BH309" s="152">
        <f>IF(N309="sníž. přenesená",J309,0)</f>
        <v>0</v>
      </c>
      <c r="BI309" s="152">
        <f>IF(N309="nulová",J309,0)</f>
        <v>0</v>
      </c>
      <c r="BJ309" s="19" t="s">
        <v>86</v>
      </c>
      <c r="BK309" s="152">
        <f>ROUND(I309*H309,2)</f>
        <v>0</v>
      </c>
      <c r="BL309" s="19" t="s">
        <v>127</v>
      </c>
      <c r="BM309" s="151" t="s">
        <v>1399</v>
      </c>
    </row>
    <row r="310" spans="1:47" s="2" customFormat="1" ht="18">
      <c r="A310" s="34"/>
      <c r="B310" s="35"/>
      <c r="C310" s="34"/>
      <c r="D310" s="153" t="s">
        <v>136</v>
      </c>
      <c r="E310" s="34"/>
      <c r="F310" s="154" t="s">
        <v>1400</v>
      </c>
      <c r="G310" s="34"/>
      <c r="H310" s="34"/>
      <c r="I310" s="155"/>
      <c r="J310" s="34"/>
      <c r="K310" s="34"/>
      <c r="L310" s="35"/>
      <c r="M310" s="156"/>
      <c r="N310" s="157"/>
      <c r="O310" s="60"/>
      <c r="P310" s="60"/>
      <c r="Q310" s="60"/>
      <c r="R310" s="60"/>
      <c r="S310" s="60"/>
      <c r="T310" s="61"/>
      <c r="U310" s="34"/>
      <c r="V310" s="34"/>
      <c r="W310" s="34"/>
      <c r="X310" s="34"/>
      <c r="Y310" s="34"/>
      <c r="Z310" s="34"/>
      <c r="AA310" s="34"/>
      <c r="AB310" s="34"/>
      <c r="AC310" s="34"/>
      <c r="AD310" s="34"/>
      <c r="AE310" s="34"/>
      <c r="AT310" s="19" t="s">
        <v>136</v>
      </c>
      <c r="AU310" s="19" t="s">
        <v>88</v>
      </c>
    </row>
    <row r="311" spans="2:51" s="12" customFormat="1" ht="12">
      <c r="B311" s="158"/>
      <c r="D311" s="153" t="s">
        <v>137</v>
      </c>
      <c r="E311" s="159" t="s">
        <v>1</v>
      </c>
      <c r="F311" s="160" t="s">
        <v>1401</v>
      </c>
      <c r="H311" s="161">
        <v>10</v>
      </c>
      <c r="I311" s="162"/>
      <c r="L311" s="158"/>
      <c r="M311" s="163"/>
      <c r="N311" s="164"/>
      <c r="O311" s="164"/>
      <c r="P311" s="164"/>
      <c r="Q311" s="164"/>
      <c r="R311" s="164"/>
      <c r="S311" s="164"/>
      <c r="T311" s="165"/>
      <c r="AT311" s="159" t="s">
        <v>137</v>
      </c>
      <c r="AU311" s="159" t="s">
        <v>88</v>
      </c>
      <c r="AV311" s="12" t="s">
        <v>88</v>
      </c>
      <c r="AW311" s="12" t="s">
        <v>34</v>
      </c>
      <c r="AX311" s="12" t="s">
        <v>86</v>
      </c>
      <c r="AY311" s="159" t="s">
        <v>128</v>
      </c>
    </row>
    <row r="312" spans="1:65" s="2" customFormat="1" ht="16.5" customHeight="1">
      <c r="A312" s="34"/>
      <c r="B312" s="139"/>
      <c r="C312" s="191" t="s">
        <v>478</v>
      </c>
      <c r="D312" s="191" t="s">
        <v>499</v>
      </c>
      <c r="E312" s="192" t="s">
        <v>1402</v>
      </c>
      <c r="F312" s="193" t="s">
        <v>1403</v>
      </c>
      <c r="G312" s="194" t="s">
        <v>238</v>
      </c>
      <c r="H312" s="195">
        <v>1</v>
      </c>
      <c r="I312" s="196"/>
      <c r="J312" s="197">
        <f>ROUND(I312*H312,2)</f>
        <v>0</v>
      </c>
      <c r="K312" s="193" t="s">
        <v>1</v>
      </c>
      <c r="L312" s="198"/>
      <c r="M312" s="199" t="s">
        <v>1</v>
      </c>
      <c r="N312" s="200" t="s">
        <v>43</v>
      </c>
      <c r="O312" s="60"/>
      <c r="P312" s="149">
        <f>O312*H312</f>
        <v>0</v>
      </c>
      <c r="Q312" s="149">
        <v>1.614</v>
      </c>
      <c r="R312" s="149">
        <f>Q312*H312</f>
        <v>1.614</v>
      </c>
      <c r="S312" s="149">
        <v>0</v>
      </c>
      <c r="T312" s="150">
        <f>S312*H312</f>
        <v>0</v>
      </c>
      <c r="U312" s="34"/>
      <c r="V312" s="34"/>
      <c r="W312" s="34"/>
      <c r="X312" s="34"/>
      <c r="Y312" s="34"/>
      <c r="Z312" s="34"/>
      <c r="AA312" s="34"/>
      <c r="AB312" s="34"/>
      <c r="AC312" s="34"/>
      <c r="AD312" s="34"/>
      <c r="AE312" s="34"/>
      <c r="AR312" s="151" t="s">
        <v>176</v>
      </c>
      <c r="AT312" s="151" t="s">
        <v>499</v>
      </c>
      <c r="AU312" s="151" t="s">
        <v>88</v>
      </c>
      <c r="AY312" s="19" t="s">
        <v>128</v>
      </c>
      <c r="BE312" s="152">
        <f>IF(N312="základní",J312,0)</f>
        <v>0</v>
      </c>
      <c r="BF312" s="152">
        <f>IF(N312="snížená",J312,0)</f>
        <v>0</v>
      </c>
      <c r="BG312" s="152">
        <f>IF(N312="zákl. přenesená",J312,0)</f>
        <v>0</v>
      </c>
      <c r="BH312" s="152">
        <f>IF(N312="sníž. přenesená",J312,0)</f>
        <v>0</v>
      </c>
      <c r="BI312" s="152">
        <f>IF(N312="nulová",J312,0)</f>
        <v>0</v>
      </c>
      <c r="BJ312" s="19" t="s">
        <v>86</v>
      </c>
      <c r="BK312" s="152">
        <f>ROUND(I312*H312,2)</f>
        <v>0</v>
      </c>
      <c r="BL312" s="19" t="s">
        <v>127</v>
      </c>
      <c r="BM312" s="151" t="s">
        <v>1404</v>
      </c>
    </row>
    <row r="313" spans="1:47" s="2" customFormat="1" ht="12">
      <c r="A313" s="34"/>
      <c r="B313" s="35"/>
      <c r="C313" s="34"/>
      <c r="D313" s="153" t="s">
        <v>136</v>
      </c>
      <c r="E313" s="34"/>
      <c r="F313" s="154" t="s">
        <v>1403</v>
      </c>
      <c r="G313" s="34"/>
      <c r="H313" s="34"/>
      <c r="I313" s="155"/>
      <c r="J313" s="34"/>
      <c r="K313" s="34"/>
      <c r="L313" s="35"/>
      <c r="M313" s="156"/>
      <c r="N313" s="157"/>
      <c r="O313" s="60"/>
      <c r="P313" s="60"/>
      <c r="Q313" s="60"/>
      <c r="R313" s="60"/>
      <c r="S313" s="60"/>
      <c r="T313" s="61"/>
      <c r="U313" s="34"/>
      <c r="V313" s="34"/>
      <c r="W313" s="34"/>
      <c r="X313" s="34"/>
      <c r="Y313" s="34"/>
      <c r="Z313" s="34"/>
      <c r="AA313" s="34"/>
      <c r="AB313" s="34"/>
      <c r="AC313" s="34"/>
      <c r="AD313" s="34"/>
      <c r="AE313" s="34"/>
      <c r="AT313" s="19" t="s">
        <v>136</v>
      </c>
      <c r="AU313" s="19" t="s">
        <v>88</v>
      </c>
    </row>
    <row r="314" spans="2:51" s="13" customFormat="1" ht="12">
      <c r="B314" s="166"/>
      <c r="D314" s="153" t="s">
        <v>137</v>
      </c>
      <c r="E314" s="167" t="s">
        <v>1</v>
      </c>
      <c r="F314" s="168" t="s">
        <v>1405</v>
      </c>
      <c r="H314" s="167" t="s">
        <v>1</v>
      </c>
      <c r="I314" s="169"/>
      <c r="L314" s="166"/>
      <c r="M314" s="170"/>
      <c r="N314" s="171"/>
      <c r="O314" s="171"/>
      <c r="P314" s="171"/>
      <c r="Q314" s="171"/>
      <c r="R314" s="171"/>
      <c r="S314" s="171"/>
      <c r="T314" s="172"/>
      <c r="AT314" s="167" t="s">
        <v>137</v>
      </c>
      <c r="AU314" s="167" t="s">
        <v>88</v>
      </c>
      <c r="AV314" s="13" t="s">
        <v>86</v>
      </c>
      <c r="AW314" s="13" t="s">
        <v>34</v>
      </c>
      <c r="AX314" s="13" t="s">
        <v>78</v>
      </c>
      <c r="AY314" s="167" t="s">
        <v>128</v>
      </c>
    </row>
    <row r="315" spans="2:51" s="12" customFormat="1" ht="12">
      <c r="B315" s="158"/>
      <c r="D315" s="153" t="s">
        <v>137</v>
      </c>
      <c r="E315" s="159" t="s">
        <v>1</v>
      </c>
      <c r="F315" s="160" t="s">
        <v>1406</v>
      </c>
      <c r="H315" s="161">
        <v>1</v>
      </c>
      <c r="I315" s="162"/>
      <c r="L315" s="158"/>
      <c r="M315" s="163"/>
      <c r="N315" s="164"/>
      <c r="O315" s="164"/>
      <c r="P315" s="164"/>
      <c r="Q315" s="164"/>
      <c r="R315" s="164"/>
      <c r="S315" s="164"/>
      <c r="T315" s="165"/>
      <c r="AT315" s="159" t="s">
        <v>137</v>
      </c>
      <c r="AU315" s="159" t="s">
        <v>88</v>
      </c>
      <c r="AV315" s="12" t="s">
        <v>88</v>
      </c>
      <c r="AW315" s="12" t="s">
        <v>34</v>
      </c>
      <c r="AX315" s="12" t="s">
        <v>86</v>
      </c>
      <c r="AY315" s="159" t="s">
        <v>128</v>
      </c>
    </row>
    <row r="316" spans="1:65" s="2" customFormat="1" ht="16.5" customHeight="1">
      <c r="A316" s="34"/>
      <c r="B316" s="139"/>
      <c r="C316" s="191" t="s">
        <v>485</v>
      </c>
      <c r="D316" s="191" t="s">
        <v>499</v>
      </c>
      <c r="E316" s="192" t="s">
        <v>1407</v>
      </c>
      <c r="F316" s="193" t="s">
        <v>1408</v>
      </c>
      <c r="G316" s="194" t="s">
        <v>238</v>
      </c>
      <c r="H316" s="195">
        <v>9</v>
      </c>
      <c r="I316" s="196"/>
      <c r="J316" s="197">
        <f>ROUND(I316*H316,2)</f>
        <v>0</v>
      </c>
      <c r="K316" s="193" t="s">
        <v>133</v>
      </c>
      <c r="L316" s="198"/>
      <c r="M316" s="199" t="s">
        <v>1</v>
      </c>
      <c r="N316" s="200" t="s">
        <v>43</v>
      </c>
      <c r="O316" s="60"/>
      <c r="P316" s="149">
        <f>O316*H316</f>
        <v>0</v>
      </c>
      <c r="Q316" s="149">
        <v>1.614</v>
      </c>
      <c r="R316" s="149">
        <f>Q316*H316</f>
        <v>14.526000000000002</v>
      </c>
      <c r="S316" s="149">
        <v>0</v>
      </c>
      <c r="T316" s="150">
        <f>S316*H316</f>
        <v>0</v>
      </c>
      <c r="U316" s="34"/>
      <c r="V316" s="34"/>
      <c r="W316" s="34"/>
      <c r="X316" s="34"/>
      <c r="Y316" s="34"/>
      <c r="Z316" s="34"/>
      <c r="AA316" s="34"/>
      <c r="AB316" s="34"/>
      <c r="AC316" s="34"/>
      <c r="AD316" s="34"/>
      <c r="AE316" s="34"/>
      <c r="AR316" s="151" t="s">
        <v>176</v>
      </c>
      <c r="AT316" s="151" t="s">
        <v>499</v>
      </c>
      <c r="AU316" s="151" t="s">
        <v>88</v>
      </c>
      <c r="AY316" s="19" t="s">
        <v>128</v>
      </c>
      <c r="BE316" s="152">
        <f>IF(N316="základní",J316,0)</f>
        <v>0</v>
      </c>
      <c r="BF316" s="152">
        <f>IF(N316="snížená",J316,0)</f>
        <v>0</v>
      </c>
      <c r="BG316" s="152">
        <f>IF(N316="zákl. přenesená",J316,0)</f>
        <v>0</v>
      </c>
      <c r="BH316" s="152">
        <f>IF(N316="sníž. přenesená",J316,0)</f>
        <v>0</v>
      </c>
      <c r="BI316" s="152">
        <f>IF(N316="nulová",J316,0)</f>
        <v>0</v>
      </c>
      <c r="BJ316" s="19" t="s">
        <v>86</v>
      </c>
      <c r="BK316" s="152">
        <f>ROUND(I316*H316,2)</f>
        <v>0</v>
      </c>
      <c r="BL316" s="19" t="s">
        <v>127</v>
      </c>
      <c r="BM316" s="151" t="s">
        <v>1409</v>
      </c>
    </row>
    <row r="317" spans="1:47" s="2" customFormat="1" ht="12">
      <c r="A317" s="34"/>
      <c r="B317" s="35"/>
      <c r="C317" s="34"/>
      <c r="D317" s="153" t="s">
        <v>136</v>
      </c>
      <c r="E317" s="34"/>
      <c r="F317" s="154" t="s">
        <v>1408</v>
      </c>
      <c r="G317" s="34"/>
      <c r="H317" s="34"/>
      <c r="I317" s="155"/>
      <c r="J317" s="34"/>
      <c r="K317" s="34"/>
      <c r="L317" s="35"/>
      <c r="M317" s="156"/>
      <c r="N317" s="157"/>
      <c r="O317" s="60"/>
      <c r="P317" s="60"/>
      <c r="Q317" s="60"/>
      <c r="R317" s="60"/>
      <c r="S317" s="60"/>
      <c r="T317" s="61"/>
      <c r="U317" s="34"/>
      <c r="V317" s="34"/>
      <c r="W317" s="34"/>
      <c r="X317" s="34"/>
      <c r="Y317" s="34"/>
      <c r="Z317" s="34"/>
      <c r="AA317" s="34"/>
      <c r="AB317" s="34"/>
      <c r="AC317" s="34"/>
      <c r="AD317" s="34"/>
      <c r="AE317" s="34"/>
      <c r="AT317" s="19" t="s">
        <v>136</v>
      </c>
      <c r="AU317" s="19" t="s">
        <v>88</v>
      </c>
    </row>
    <row r="318" spans="2:51" s="13" customFormat="1" ht="12">
      <c r="B318" s="166"/>
      <c r="D318" s="153" t="s">
        <v>137</v>
      </c>
      <c r="E318" s="167" t="s">
        <v>1</v>
      </c>
      <c r="F318" s="168" t="s">
        <v>1405</v>
      </c>
      <c r="H318" s="167" t="s">
        <v>1</v>
      </c>
      <c r="I318" s="169"/>
      <c r="L318" s="166"/>
      <c r="M318" s="170"/>
      <c r="N318" s="171"/>
      <c r="O318" s="171"/>
      <c r="P318" s="171"/>
      <c r="Q318" s="171"/>
      <c r="R318" s="171"/>
      <c r="S318" s="171"/>
      <c r="T318" s="172"/>
      <c r="AT318" s="167" t="s">
        <v>137</v>
      </c>
      <c r="AU318" s="167" t="s">
        <v>88</v>
      </c>
      <c r="AV318" s="13" t="s">
        <v>86</v>
      </c>
      <c r="AW318" s="13" t="s">
        <v>34</v>
      </c>
      <c r="AX318" s="13" t="s">
        <v>78</v>
      </c>
      <c r="AY318" s="167" t="s">
        <v>128</v>
      </c>
    </row>
    <row r="319" spans="2:51" s="12" customFormat="1" ht="12">
      <c r="B319" s="158"/>
      <c r="D319" s="153" t="s">
        <v>137</v>
      </c>
      <c r="E319" s="159" t="s">
        <v>1</v>
      </c>
      <c r="F319" s="160" t="s">
        <v>1410</v>
      </c>
      <c r="H319" s="161">
        <v>9</v>
      </c>
      <c r="I319" s="162"/>
      <c r="L319" s="158"/>
      <c r="M319" s="163"/>
      <c r="N319" s="164"/>
      <c r="O319" s="164"/>
      <c r="P319" s="164"/>
      <c r="Q319" s="164"/>
      <c r="R319" s="164"/>
      <c r="S319" s="164"/>
      <c r="T319" s="165"/>
      <c r="AT319" s="159" t="s">
        <v>137</v>
      </c>
      <c r="AU319" s="159" t="s">
        <v>88</v>
      </c>
      <c r="AV319" s="12" t="s">
        <v>88</v>
      </c>
      <c r="AW319" s="12" t="s">
        <v>34</v>
      </c>
      <c r="AX319" s="12" t="s">
        <v>86</v>
      </c>
      <c r="AY319" s="159" t="s">
        <v>128</v>
      </c>
    </row>
    <row r="320" spans="1:65" s="2" customFormat="1" ht="16.5" customHeight="1">
      <c r="A320" s="34"/>
      <c r="B320" s="139"/>
      <c r="C320" s="191" t="s">
        <v>491</v>
      </c>
      <c r="D320" s="191" t="s">
        <v>499</v>
      </c>
      <c r="E320" s="192" t="s">
        <v>1411</v>
      </c>
      <c r="F320" s="193" t="s">
        <v>1412</v>
      </c>
      <c r="G320" s="194" t="s">
        <v>238</v>
      </c>
      <c r="H320" s="195">
        <v>8</v>
      </c>
      <c r="I320" s="196"/>
      <c r="J320" s="197">
        <f>ROUND(I320*H320,2)</f>
        <v>0</v>
      </c>
      <c r="K320" s="193" t="s">
        <v>133</v>
      </c>
      <c r="L320" s="198"/>
      <c r="M320" s="199" t="s">
        <v>1</v>
      </c>
      <c r="N320" s="200" t="s">
        <v>43</v>
      </c>
      <c r="O320" s="60"/>
      <c r="P320" s="149">
        <f>O320*H320</f>
        <v>0</v>
      </c>
      <c r="Q320" s="149">
        <v>0.262</v>
      </c>
      <c r="R320" s="149">
        <f>Q320*H320</f>
        <v>2.096</v>
      </c>
      <c r="S320" s="149">
        <v>0</v>
      </c>
      <c r="T320" s="150">
        <f>S320*H320</f>
        <v>0</v>
      </c>
      <c r="U320" s="34"/>
      <c r="V320" s="34"/>
      <c r="W320" s="34"/>
      <c r="X320" s="34"/>
      <c r="Y320" s="34"/>
      <c r="Z320" s="34"/>
      <c r="AA320" s="34"/>
      <c r="AB320" s="34"/>
      <c r="AC320" s="34"/>
      <c r="AD320" s="34"/>
      <c r="AE320" s="34"/>
      <c r="AR320" s="151" t="s">
        <v>176</v>
      </c>
      <c r="AT320" s="151" t="s">
        <v>499</v>
      </c>
      <c r="AU320" s="151" t="s">
        <v>88</v>
      </c>
      <c r="AY320" s="19" t="s">
        <v>128</v>
      </c>
      <c r="BE320" s="152">
        <f>IF(N320="základní",J320,0)</f>
        <v>0</v>
      </c>
      <c r="BF320" s="152">
        <f>IF(N320="snížená",J320,0)</f>
        <v>0</v>
      </c>
      <c r="BG320" s="152">
        <f>IF(N320="zákl. přenesená",J320,0)</f>
        <v>0</v>
      </c>
      <c r="BH320" s="152">
        <f>IF(N320="sníž. přenesená",J320,0)</f>
        <v>0</v>
      </c>
      <c r="BI320" s="152">
        <f>IF(N320="nulová",J320,0)</f>
        <v>0</v>
      </c>
      <c r="BJ320" s="19" t="s">
        <v>86</v>
      </c>
      <c r="BK320" s="152">
        <f>ROUND(I320*H320,2)</f>
        <v>0</v>
      </c>
      <c r="BL320" s="19" t="s">
        <v>127</v>
      </c>
      <c r="BM320" s="151" t="s">
        <v>1413</v>
      </c>
    </row>
    <row r="321" spans="1:47" s="2" customFormat="1" ht="12">
      <c r="A321" s="34"/>
      <c r="B321" s="35"/>
      <c r="C321" s="34"/>
      <c r="D321" s="153" t="s">
        <v>136</v>
      </c>
      <c r="E321" s="34"/>
      <c r="F321" s="154" t="s">
        <v>1412</v>
      </c>
      <c r="G321" s="34"/>
      <c r="H321" s="34"/>
      <c r="I321" s="155"/>
      <c r="J321" s="34"/>
      <c r="K321" s="34"/>
      <c r="L321" s="35"/>
      <c r="M321" s="156"/>
      <c r="N321" s="157"/>
      <c r="O321" s="60"/>
      <c r="P321" s="60"/>
      <c r="Q321" s="60"/>
      <c r="R321" s="60"/>
      <c r="S321" s="60"/>
      <c r="T321" s="61"/>
      <c r="U321" s="34"/>
      <c r="V321" s="34"/>
      <c r="W321" s="34"/>
      <c r="X321" s="34"/>
      <c r="Y321" s="34"/>
      <c r="Z321" s="34"/>
      <c r="AA321" s="34"/>
      <c r="AB321" s="34"/>
      <c r="AC321" s="34"/>
      <c r="AD321" s="34"/>
      <c r="AE321" s="34"/>
      <c r="AT321" s="19" t="s">
        <v>136</v>
      </c>
      <c r="AU321" s="19" t="s">
        <v>88</v>
      </c>
    </row>
    <row r="322" spans="2:51" s="12" customFormat="1" ht="12">
      <c r="B322" s="158"/>
      <c r="D322" s="153" t="s">
        <v>137</v>
      </c>
      <c r="E322" s="159" t="s">
        <v>1</v>
      </c>
      <c r="F322" s="160" t="s">
        <v>1414</v>
      </c>
      <c r="H322" s="161">
        <v>8</v>
      </c>
      <c r="I322" s="162"/>
      <c r="L322" s="158"/>
      <c r="M322" s="163"/>
      <c r="N322" s="164"/>
      <c r="O322" s="164"/>
      <c r="P322" s="164"/>
      <c r="Q322" s="164"/>
      <c r="R322" s="164"/>
      <c r="S322" s="164"/>
      <c r="T322" s="165"/>
      <c r="AT322" s="159" t="s">
        <v>137</v>
      </c>
      <c r="AU322" s="159" t="s">
        <v>88</v>
      </c>
      <c r="AV322" s="12" t="s">
        <v>88</v>
      </c>
      <c r="AW322" s="12" t="s">
        <v>34</v>
      </c>
      <c r="AX322" s="12" t="s">
        <v>86</v>
      </c>
      <c r="AY322" s="159" t="s">
        <v>128</v>
      </c>
    </row>
    <row r="323" spans="1:65" s="2" customFormat="1" ht="16.5" customHeight="1">
      <c r="A323" s="34"/>
      <c r="B323" s="139"/>
      <c r="C323" s="191" t="s">
        <v>498</v>
      </c>
      <c r="D323" s="191" t="s">
        <v>499</v>
      </c>
      <c r="E323" s="192" t="s">
        <v>1415</v>
      </c>
      <c r="F323" s="193" t="s">
        <v>1416</v>
      </c>
      <c r="G323" s="194" t="s">
        <v>238</v>
      </c>
      <c r="H323" s="195">
        <v>7</v>
      </c>
      <c r="I323" s="196"/>
      <c r="J323" s="197">
        <f>ROUND(I323*H323,2)</f>
        <v>0</v>
      </c>
      <c r="K323" s="193" t="s">
        <v>133</v>
      </c>
      <c r="L323" s="198"/>
      <c r="M323" s="199" t="s">
        <v>1</v>
      </c>
      <c r="N323" s="200" t="s">
        <v>43</v>
      </c>
      <c r="O323" s="60"/>
      <c r="P323" s="149">
        <f>O323*H323</f>
        <v>0</v>
      </c>
      <c r="Q323" s="149">
        <v>0.526</v>
      </c>
      <c r="R323" s="149">
        <f>Q323*H323</f>
        <v>3.6820000000000004</v>
      </c>
      <c r="S323" s="149">
        <v>0</v>
      </c>
      <c r="T323" s="150">
        <f>S323*H323</f>
        <v>0</v>
      </c>
      <c r="U323" s="34"/>
      <c r="V323" s="34"/>
      <c r="W323" s="34"/>
      <c r="X323" s="34"/>
      <c r="Y323" s="34"/>
      <c r="Z323" s="34"/>
      <c r="AA323" s="34"/>
      <c r="AB323" s="34"/>
      <c r="AC323" s="34"/>
      <c r="AD323" s="34"/>
      <c r="AE323" s="34"/>
      <c r="AR323" s="151" t="s">
        <v>176</v>
      </c>
      <c r="AT323" s="151" t="s">
        <v>499</v>
      </c>
      <c r="AU323" s="151" t="s">
        <v>88</v>
      </c>
      <c r="AY323" s="19" t="s">
        <v>128</v>
      </c>
      <c r="BE323" s="152">
        <f>IF(N323="základní",J323,0)</f>
        <v>0</v>
      </c>
      <c r="BF323" s="152">
        <f>IF(N323="snížená",J323,0)</f>
        <v>0</v>
      </c>
      <c r="BG323" s="152">
        <f>IF(N323="zákl. přenesená",J323,0)</f>
        <v>0</v>
      </c>
      <c r="BH323" s="152">
        <f>IF(N323="sníž. přenesená",J323,0)</f>
        <v>0</v>
      </c>
      <c r="BI323" s="152">
        <f>IF(N323="nulová",J323,0)</f>
        <v>0</v>
      </c>
      <c r="BJ323" s="19" t="s">
        <v>86</v>
      </c>
      <c r="BK323" s="152">
        <f>ROUND(I323*H323,2)</f>
        <v>0</v>
      </c>
      <c r="BL323" s="19" t="s">
        <v>127</v>
      </c>
      <c r="BM323" s="151" t="s">
        <v>1417</v>
      </c>
    </row>
    <row r="324" spans="1:47" s="2" customFormat="1" ht="12">
      <c r="A324" s="34"/>
      <c r="B324" s="35"/>
      <c r="C324" s="34"/>
      <c r="D324" s="153" t="s">
        <v>136</v>
      </c>
      <c r="E324" s="34"/>
      <c r="F324" s="154" t="s">
        <v>1416</v>
      </c>
      <c r="G324" s="34"/>
      <c r="H324" s="34"/>
      <c r="I324" s="155"/>
      <c r="J324" s="34"/>
      <c r="K324" s="34"/>
      <c r="L324" s="35"/>
      <c r="M324" s="156"/>
      <c r="N324" s="157"/>
      <c r="O324" s="60"/>
      <c r="P324" s="60"/>
      <c r="Q324" s="60"/>
      <c r="R324" s="60"/>
      <c r="S324" s="60"/>
      <c r="T324" s="61"/>
      <c r="U324" s="34"/>
      <c r="V324" s="34"/>
      <c r="W324" s="34"/>
      <c r="X324" s="34"/>
      <c r="Y324" s="34"/>
      <c r="Z324" s="34"/>
      <c r="AA324" s="34"/>
      <c r="AB324" s="34"/>
      <c r="AC324" s="34"/>
      <c r="AD324" s="34"/>
      <c r="AE324" s="34"/>
      <c r="AT324" s="19" t="s">
        <v>136</v>
      </c>
      <c r="AU324" s="19" t="s">
        <v>88</v>
      </c>
    </row>
    <row r="325" spans="2:51" s="12" customFormat="1" ht="12">
      <c r="B325" s="158"/>
      <c r="D325" s="153" t="s">
        <v>137</v>
      </c>
      <c r="E325" s="159" t="s">
        <v>1</v>
      </c>
      <c r="F325" s="160" t="s">
        <v>1418</v>
      </c>
      <c r="H325" s="161">
        <v>7</v>
      </c>
      <c r="I325" s="162"/>
      <c r="L325" s="158"/>
      <c r="M325" s="163"/>
      <c r="N325" s="164"/>
      <c r="O325" s="164"/>
      <c r="P325" s="164"/>
      <c r="Q325" s="164"/>
      <c r="R325" s="164"/>
      <c r="S325" s="164"/>
      <c r="T325" s="165"/>
      <c r="AT325" s="159" t="s">
        <v>137</v>
      </c>
      <c r="AU325" s="159" t="s">
        <v>88</v>
      </c>
      <c r="AV325" s="12" t="s">
        <v>88</v>
      </c>
      <c r="AW325" s="12" t="s">
        <v>34</v>
      </c>
      <c r="AX325" s="12" t="s">
        <v>86</v>
      </c>
      <c r="AY325" s="159" t="s">
        <v>128</v>
      </c>
    </row>
    <row r="326" spans="1:65" s="2" customFormat="1" ht="16.5" customHeight="1">
      <c r="A326" s="34"/>
      <c r="B326" s="139"/>
      <c r="C326" s="191" t="s">
        <v>507</v>
      </c>
      <c r="D326" s="191" t="s">
        <v>499</v>
      </c>
      <c r="E326" s="192" t="s">
        <v>1419</v>
      </c>
      <c r="F326" s="193" t="s">
        <v>1420</v>
      </c>
      <c r="G326" s="194" t="s">
        <v>238</v>
      </c>
      <c r="H326" s="195">
        <v>5</v>
      </c>
      <c r="I326" s="196"/>
      <c r="J326" s="197">
        <f>ROUND(I326*H326,2)</f>
        <v>0</v>
      </c>
      <c r="K326" s="193" t="s">
        <v>133</v>
      </c>
      <c r="L326" s="198"/>
      <c r="M326" s="199" t="s">
        <v>1</v>
      </c>
      <c r="N326" s="200" t="s">
        <v>43</v>
      </c>
      <c r="O326" s="60"/>
      <c r="P326" s="149">
        <f>O326*H326</f>
        <v>0</v>
      </c>
      <c r="Q326" s="149">
        <v>1.054</v>
      </c>
      <c r="R326" s="149">
        <f>Q326*H326</f>
        <v>5.2700000000000005</v>
      </c>
      <c r="S326" s="149">
        <v>0</v>
      </c>
      <c r="T326" s="150">
        <f>S326*H326</f>
        <v>0</v>
      </c>
      <c r="U326" s="34"/>
      <c r="V326" s="34"/>
      <c r="W326" s="34"/>
      <c r="X326" s="34"/>
      <c r="Y326" s="34"/>
      <c r="Z326" s="34"/>
      <c r="AA326" s="34"/>
      <c r="AB326" s="34"/>
      <c r="AC326" s="34"/>
      <c r="AD326" s="34"/>
      <c r="AE326" s="34"/>
      <c r="AR326" s="151" t="s">
        <v>176</v>
      </c>
      <c r="AT326" s="151" t="s">
        <v>499</v>
      </c>
      <c r="AU326" s="151" t="s">
        <v>88</v>
      </c>
      <c r="AY326" s="19" t="s">
        <v>128</v>
      </c>
      <c r="BE326" s="152">
        <f>IF(N326="základní",J326,0)</f>
        <v>0</v>
      </c>
      <c r="BF326" s="152">
        <f>IF(N326="snížená",J326,0)</f>
        <v>0</v>
      </c>
      <c r="BG326" s="152">
        <f>IF(N326="zákl. přenesená",J326,0)</f>
        <v>0</v>
      </c>
      <c r="BH326" s="152">
        <f>IF(N326="sníž. přenesená",J326,0)</f>
        <v>0</v>
      </c>
      <c r="BI326" s="152">
        <f>IF(N326="nulová",J326,0)</f>
        <v>0</v>
      </c>
      <c r="BJ326" s="19" t="s">
        <v>86</v>
      </c>
      <c r="BK326" s="152">
        <f>ROUND(I326*H326,2)</f>
        <v>0</v>
      </c>
      <c r="BL326" s="19" t="s">
        <v>127</v>
      </c>
      <c r="BM326" s="151" t="s">
        <v>1421</v>
      </c>
    </row>
    <row r="327" spans="1:47" s="2" customFormat="1" ht="12">
      <c r="A327" s="34"/>
      <c r="B327" s="35"/>
      <c r="C327" s="34"/>
      <c r="D327" s="153" t="s">
        <v>136</v>
      </c>
      <c r="E327" s="34"/>
      <c r="F327" s="154" t="s">
        <v>1420</v>
      </c>
      <c r="G327" s="34"/>
      <c r="H327" s="34"/>
      <c r="I327" s="155"/>
      <c r="J327" s="34"/>
      <c r="K327" s="34"/>
      <c r="L327" s="35"/>
      <c r="M327" s="156"/>
      <c r="N327" s="157"/>
      <c r="O327" s="60"/>
      <c r="P327" s="60"/>
      <c r="Q327" s="60"/>
      <c r="R327" s="60"/>
      <c r="S327" s="60"/>
      <c r="T327" s="61"/>
      <c r="U327" s="34"/>
      <c r="V327" s="34"/>
      <c r="W327" s="34"/>
      <c r="X327" s="34"/>
      <c r="Y327" s="34"/>
      <c r="Z327" s="34"/>
      <c r="AA327" s="34"/>
      <c r="AB327" s="34"/>
      <c r="AC327" s="34"/>
      <c r="AD327" s="34"/>
      <c r="AE327" s="34"/>
      <c r="AT327" s="19" t="s">
        <v>136</v>
      </c>
      <c r="AU327" s="19" t="s">
        <v>88</v>
      </c>
    </row>
    <row r="328" spans="2:51" s="12" customFormat="1" ht="12">
      <c r="B328" s="158"/>
      <c r="D328" s="153" t="s">
        <v>137</v>
      </c>
      <c r="E328" s="159" t="s">
        <v>1</v>
      </c>
      <c r="F328" s="160" t="s">
        <v>1422</v>
      </c>
      <c r="H328" s="161">
        <v>5</v>
      </c>
      <c r="I328" s="162"/>
      <c r="L328" s="158"/>
      <c r="M328" s="163"/>
      <c r="N328" s="164"/>
      <c r="O328" s="164"/>
      <c r="P328" s="164"/>
      <c r="Q328" s="164"/>
      <c r="R328" s="164"/>
      <c r="S328" s="164"/>
      <c r="T328" s="165"/>
      <c r="AT328" s="159" t="s">
        <v>137</v>
      </c>
      <c r="AU328" s="159" t="s">
        <v>88</v>
      </c>
      <c r="AV328" s="12" t="s">
        <v>88</v>
      </c>
      <c r="AW328" s="12" t="s">
        <v>34</v>
      </c>
      <c r="AX328" s="12" t="s">
        <v>86</v>
      </c>
      <c r="AY328" s="159" t="s">
        <v>128</v>
      </c>
    </row>
    <row r="329" spans="1:65" s="2" customFormat="1" ht="16.5" customHeight="1">
      <c r="A329" s="34"/>
      <c r="B329" s="139"/>
      <c r="C329" s="191" t="s">
        <v>521</v>
      </c>
      <c r="D329" s="191" t="s">
        <v>499</v>
      </c>
      <c r="E329" s="192" t="s">
        <v>1423</v>
      </c>
      <c r="F329" s="193" t="s">
        <v>1424</v>
      </c>
      <c r="G329" s="194" t="s">
        <v>238</v>
      </c>
      <c r="H329" s="195">
        <v>12</v>
      </c>
      <c r="I329" s="196"/>
      <c r="J329" s="197">
        <f>ROUND(I329*H329,2)</f>
        <v>0</v>
      </c>
      <c r="K329" s="193" t="s">
        <v>133</v>
      </c>
      <c r="L329" s="198"/>
      <c r="M329" s="199" t="s">
        <v>1</v>
      </c>
      <c r="N329" s="200" t="s">
        <v>43</v>
      </c>
      <c r="O329" s="60"/>
      <c r="P329" s="149">
        <f>O329*H329</f>
        <v>0</v>
      </c>
      <c r="Q329" s="149">
        <v>0.57</v>
      </c>
      <c r="R329" s="149">
        <f>Q329*H329</f>
        <v>6.84</v>
      </c>
      <c r="S329" s="149">
        <v>0</v>
      </c>
      <c r="T329" s="150">
        <f>S329*H329</f>
        <v>0</v>
      </c>
      <c r="U329" s="34"/>
      <c r="V329" s="34"/>
      <c r="W329" s="34"/>
      <c r="X329" s="34"/>
      <c r="Y329" s="34"/>
      <c r="Z329" s="34"/>
      <c r="AA329" s="34"/>
      <c r="AB329" s="34"/>
      <c r="AC329" s="34"/>
      <c r="AD329" s="34"/>
      <c r="AE329" s="34"/>
      <c r="AR329" s="151" t="s">
        <v>176</v>
      </c>
      <c r="AT329" s="151" t="s">
        <v>499</v>
      </c>
      <c r="AU329" s="151" t="s">
        <v>88</v>
      </c>
      <c r="AY329" s="19" t="s">
        <v>128</v>
      </c>
      <c r="BE329" s="152">
        <f>IF(N329="základní",J329,0)</f>
        <v>0</v>
      </c>
      <c r="BF329" s="152">
        <f>IF(N329="snížená",J329,0)</f>
        <v>0</v>
      </c>
      <c r="BG329" s="152">
        <f>IF(N329="zákl. přenesená",J329,0)</f>
        <v>0</v>
      </c>
      <c r="BH329" s="152">
        <f>IF(N329="sníž. přenesená",J329,0)</f>
        <v>0</v>
      </c>
      <c r="BI329" s="152">
        <f>IF(N329="nulová",J329,0)</f>
        <v>0</v>
      </c>
      <c r="BJ329" s="19" t="s">
        <v>86</v>
      </c>
      <c r="BK329" s="152">
        <f>ROUND(I329*H329,2)</f>
        <v>0</v>
      </c>
      <c r="BL329" s="19" t="s">
        <v>127</v>
      </c>
      <c r="BM329" s="151" t="s">
        <v>1425</v>
      </c>
    </row>
    <row r="330" spans="1:47" s="2" customFormat="1" ht="12">
      <c r="A330" s="34"/>
      <c r="B330" s="35"/>
      <c r="C330" s="34"/>
      <c r="D330" s="153" t="s">
        <v>136</v>
      </c>
      <c r="E330" s="34"/>
      <c r="F330" s="154" t="s">
        <v>1424</v>
      </c>
      <c r="G330" s="34"/>
      <c r="H330" s="34"/>
      <c r="I330" s="155"/>
      <c r="J330" s="34"/>
      <c r="K330" s="34"/>
      <c r="L330" s="35"/>
      <c r="M330" s="156"/>
      <c r="N330" s="157"/>
      <c r="O330" s="60"/>
      <c r="P330" s="60"/>
      <c r="Q330" s="60"/>
      <c r="R330" s="60"/>
      <c r="S330" s="60"/>
      <c r="T330" s="61"/>
      <c r="U330" s="34"/>
      <c r="V330" s="34"/>
      <c r="W330" s="34"/>
      <c r="X330" s="34"/>
      <c r="Y330" s="34"/>
      <c r="Z330" s="34"/>
      <c r="AA330" s="34"/>
      <c r="AB330" s="34"/>
      <c r="AC330" s="34"/>
      <c r="AD330" s="34"/>
      <c r="AE330" s="34"/>
      <c r="AT330" s="19" t="s">
        <v>136</v>
      </c>
      <c r="AU330" s="19" t="s">
        <v>88</v>
      </c>
    </row>
    <row r="331" spans="2:51" s="12" customFormat="1" ht="12">
      <c r="B331" s="158"/>
      <c r="D331" s="153" t="s">
        <v>137</v>
      </c>
      <c r="E331" s="159" t="s">
        <v>1</v>
      </c>
      <c r="F331" s="160" t="s">
        <v>1426</v>
      </c>
      <c r="H331" s="161">
        <v>12</v>
      </c>
      <c r="I331" s="162"/>
      <c r="L331" s="158"/>
      <c r="M331" s="163"/>
      <c r="N331" s="164"/>
      <c r="O331" s="164"/>
      <c r="P331" s="164"/>
      <c r="Q331" s="164"/>
      <c r="R331" s="164"/>
      <c r="S331" s="164"/>
      <c r="T331" s="165"/>
      <c r="AT331" s="159" t="s">
        <v>137</v>
      </c>
      <c r="AU331" s="159" t="s">
        <v>88</v>
      </c>
      <c r="AV331" s="12" t="s">
        <v>88</v>
      </c>
      <c r="AW331" s="12" t="s">
        <v>34</v>
      </c>
      <c r="AX331" s="12" t="s">
        <v>86</v>
      </c>
      <c r="AY331" s="159" t="s">
        <v>128</v>
      </c>
    </row>
    <row r="332" spans="1:65" s="2" customFormat="1" ht="16.5" customHeight="1">
      <c r="A332" s="34"/>
      <c r="B332" s="139"/>
      <c r="C332" s="140" t="s">
        <v>536</v>
      </c>
      <c r="D332" s="140" t="s">
        <v>129</v>
      </c>
      <c r="E332" s="141" t="s">
        <v>1427</v>
      </c>
      <c r="F332" s="142" t="s">
        <v>1428</v>
      </c>
      <c r="G332" s="143" t="s">
        <v>238</v>
      </c>
      <c r="H332" s="144">
        <v>6</v>
      </c>
      <c r="I332" s="145"/>
      <c r="J332" s="146">
        <f>ROUND(I332*H332,2)</f>
        <v>0</v>
      </c>
      <c r="K332" s="142" t="s">
        <v>133</v>
      </c>
      <c r="L332" s="35"/>
      <c r="M332" s="147" t="s">
        <v>1</v>
      </c>
      <c r="N332" s="148" t="s">
        <v>43</v>
      </c>
      <c r="O332" s="60"/>
      <c r="P332" s="149">
        <f>O332*H332</f>
        <v>0</v>
      </c>
      <c r="Q332" s="149">
        <v>0.035728</v>
      </c>
      <c r="R332" s="149">
        <f>Q332*H332</f>
        <v>0.214368</v>
      </c>
      <c r="S332" s="149">
        <v>0</v>
      </c>
      <c r="T332" s="150">
        <f>S332*H332</f>
        <v>0</v>
      </c>
      <c r="U332" s="34"/>
      <c r="V332" s="34"/>
      <c r="W332" s="34"/>
      <c r="X332" s="34"/>
      <c r="Y332" s="34"/>
      <c r="Z332" s="34"/>
      <c r="AA332" s="34"/>
      <c r="AB332" s="34"/>
      <c r="AC332" s="34"/>
      <c r="AD332" s="34"/>
      <c r="AE332" s="34"/>
      <c r="AR332" s="151" t="s">
        <v>127</v>
      </c>
      <c r="AT332" s="151" t="s">
        <v>129</v>
      </c>
      <c r="AU332" s="151" t="s">
        <v>88</v>
      </c>
      <c r="AY332" s="19" t="s">
        <v>128</v>
      </c>
      <c r="BE332" s="152">
        <f>IF(N332="základní",J332,0)</f>
        <v>0</v>
      </c>
      <c r="BF332" s="152">
        <f>IF(N332="snížená",J332,0)</f>
        <v>0</v>
      </c>
      <c r="BG332" s="152">
        <f>IF(N332="zákl. přenesená",J332,0)</f>
        <v>0</v>
      </c>
      <c r="BH332" s="152">
        <f>IF(N332="sníž. přenesená",J332,0)</f>
        <v>0</v>
      </c>
      <c r="BI332" s="152">
        <f>IF(N332="nulová",J332,0)</f>
        <v>0</v>
      </c>
      <c r="BJ332" s="19" t="s">
        <v>86</v>
      </c>
      <c r="BK332" s="152">
        <f>ROUND(I332*H332,2)</f>
        <v>0</v>
      </c>
      <c r="BL332" s="19" t="s">
        <v>127</v>
      </c>
      <c r="BM332" s="151" t="s">
        <v>1429</v>
      </c>
    </row>
    <row r="333" spans="1:47" s="2" customFormat="1" ht="12">
      <c r="A333" s="34"/>
      <c r="B333" s="35"/>
      <c r="C333" s="34"/>
      <c r="D333" s="153" t="s">
        <v>136</v>
      </c>
      <c r="E333" s="34"/>
      <c r="F333" s="154" t="s">
        <v>1430</v>
      </c>
      <c r="G333" s="34"/>
      <c r="H333" s="34"/>
      <c r="I333" s="155"/>
      <c r="J333" s="34"/>
      <c r="K333" s="34"/>
      <c r="L333" s="35"/>
      <c r="M333" s="156"/>
      <c r="N333" s="157"/>
      <c r="O333" s="60"/>
      <c r="P333" s="60"/>
      <c r="Q333" s="60"/>
      <c r="R333" s="60"/>
      <c r="S333" s="60"/>
      <c r="T333" s="61"/>
      <c r="U333" s="34"/>
      <c r="V333" s="34"/>
      <c r="W333" s="34"/>
      <c r="X333" s="34"/>
      <c r="Y333" s="34"/>
      <c r="Z333" s="34"/>
      <c r="AA333" s="34"/>
      <c r="AB333" s="34"/>
      <c r="AC333" s="34"/>
      <c r="AD333" s="34"/>
      <c r="AE333" s="34"/>
      <c r="AT333" s="19" t="s">
        <v>136</v>
      </c>
      <c r="AU333" s="19" t="s">
        <v>88</v>
      </c>
    </row>
    <row r="334" spans="2:51" s="12" customFormat="1" ht="12">
      <c r="B334" s="158"/>
      <c r="D334" s="153" t="s">
        <v>137</v>
      </c>
      <c r="E334" s="159" t="s">
        <v>1</v>
      </c>
      <c r="F334" s="160" t="s">
        <v>1431</v>
      </c>
      <c r="H334" s="161">
        <v>6</v>
      </c>
      <c r="I334" s="162"/>
      <c r="L334" s="158"/>
      <c r="M334" s="163"/>
      <c r="N334" s="164"/>
      <c r="O334" s="164"/>
      <c r="P334" s="164"/>
      <c r="Q334" s="164"/>
      <c r="R334" s="164"/>
      <c r="S334" s="164"/>
      <c r="T334" s="165"/>
      <c r="AT334" s="159" t="s">
        <v>137</v>
      </c>
      <c r="AU334" s="159" t="s">
        <v>88</v>
      </c>
      <c r="AV334" s="12" t="s">
        <v>88</v>
      </c>
      <c r="AW334" s="12" t="s">
        <v>34</v>
      </c>
      <c r="AX334" s="12" t="s">
        <v>86</v>
      </c>
      <c r="AY334" s="159" t="s">
        <v>128</v>
      </c>
    </row>
    <row r="335" spans="1:65" s="2" customFormat="1" ht="16.5" customHeight="1">
      <c r="A335" s="34"/>
      <c r="B335" s="139"/>
      <c r="C335" s="140" t="s">
        <v>541</v>
      </c>
      <c r="D335" s="140" t="s">
        <v>129</v>
      </c>
      <c r="E335" s="141" t="s">
        <v>1432</v>
      </c>
      <c r="F335" s="142" t="s">
        <v>1433</v>
      </c>
      <c r="G335" s="143" t="s">
        <v>238</v>
      </c>
      <c r="H335" s="144">
        <v>3</v>
      </c>
      <c r="I335" s="145"/>
      <c r="J335" s="146">
        <f>ROUND(I335*H335,2)</f>
        <v>0</v>
      </c>
      <c r="K335" s="142" t="s">
        <v>133</v>
      </c>
      <c r="L335" s="35"/>
      <c r="M335" s="147" t="s">
        <v>1</v>
      </c>
      <c r="N335" s="148" t="s">
        <v>43</v>
      </c>
      <c r="O335" s="60"/>
      <c r="P335" s="149">
        <f>O335*H335</f>
        <v>0</v>
      </c>
      <c r="Q335" s="149">
        <v>1.06139</v>
      </c>
      <c r="R335" s="149">
        <f>Q335*H335</f>
        <v>3.18417</v>
      </c>
      <c r="S335" s="149">
        <v>0</v>
      </c>
      <c r="T335" s="150">
        <f>S335*H335</f>
        <v>0</v>
      </c>
      <c r="U335" s="34"/>
      <c r="V335" s="34"/>
      <c r="W335" s="34"/>
      <c r="X335" s="34"/>
      <c r="Y335" s="34"/>
      <c r="Z335" s="34"/>
      <c r="AA335" s="34"/>
      <c r="AB335" s="34"/>
      <c r="AC335" s="34"/>
      <c r="AD335" s="34"/>
      <c r="AE335" s="34"/>
      <c r="AR335" s="151" t="s">
        <v>127</v>
      </c>
      <c r="AT335" s="151" t="s">
        <v>129</v>
      </c>
      <c r="AU335" s="151" t="s">
        <v>88</v>
      </c>
      <c r="AY335" s="19" t="s">
        <v>128</v>
      </c>
      <c r="BE335" s="152">
        <f>IF(N335="základní",J335,0)</f>
        <v>0</v>
      </c>
      <c r="BF335" s="152">
        <f>IF(N335="snížená",J335,0)</f>
        <v>0</v>
      </c>
      <c r="BG335" s="152">
        <f>IF(N335="zákl. přenesená",J335,0)</f>
        <v>0</v>
      </c>
      <c r="BH335" s="152">
        <f>IF(N335="sníž. přenesená",J335,0)</f>
        <v>0</v>
      </c>
      <c r="BI335" s="152">
        <f>IF(N335="nulová",J335,0)</f>
        <v>0</v>
      </c>
      <c r="BJ335" s="19" t="s">
        <v>86</v>
      </c>
      <c r="BK335" s="152">
        <f>ROUND(I335*H335,2)</f>
        <v>0</v>
      </c>
      <c r="BL335" s="19" t="s">
        <v>127</v>
      </c>
      <c r="BM335" s="151" t="s">
        <v>1434</v>
      </c>
    </row>
    <row r="336" spans="1:47" s="2" customFormat="1" ht="18">
      <c r="A336" s="34"/>
      <c r="B336" s="35"/>
      <c r="C336" s="34"/>
      <c r="D336" s="153" t="s">
        <v>136</v>
      </c>
      <c r="E336" s="34"/>
      <c r="F336" s="154" t="s">
        <v>1435</v>
      </c>
      <c r="G336" s="34"/>
      <c r="H336" s="34"/>
      <c r="I336" s="155"/>
      <c r="J336" s="34"/>
      <c r="K336" s="34"/>
      <c r="L336" s="35"/>
      <c r="M336" s="156"/>
      <c r="N336" s="157"/>
      <c r="O336" s="60"/>
      <c r="P336" s="60"/>
      <c r="Q336" s="60"/>
      <c r="R336" s="60"/>
      <c r="S336" s="60"/>
      <c r="T336" s="61"/>
      <c r="U336" s="34"/>
      <c r="V336" s="34"/>
      <c r="W336" s="34"/>
      <c r="X336" s="34"/>
      <c r="Y336" s="34"/>
      <c r="Z336" s="34"/>
      <c r="AA336" s="34"/>
      <c r="AB336" s="34"/>
      <c r="AC336" s="34"/>
      <c r="AD336" s="34"/>
      <c r="AE336" s="34"/>
      <c r="AT336" s="19" t="s">
        <v>136</v>
      </c>
      <c r="AU336" s="19" t="s">
        <v>88</v>
      </c>
    </row>
    <row r="337" spans="2:51" s="12" customFormat="1" ht="12">
      <c r="B337" s="158"/>
      <c r="D337" s="153" t="s">
        <v>137</v>
      </c>
      <c r="E337" s="159" t="s">
        <v>1</v>
      </c>
      <c r="F337" s="160" t="s">
        <v>1436</v>
      </c>
      <c r="H337" s="161">
        <v>3</v>
      </c>
      <c r="I337" s="162"/>
      <c r="L337" s="158"/>
      <c r="M337" s="163"/>
      <c r="N337" s="164"/>
      <c r="O337" s="164"/>
      <c r="P337" s="164"/>
      <c r="Q337" s="164"/>
      <c r="R337" s="164"/>
      <c r="S337" s="164"/>
      <c r="T337" s="165"/>
      <c r="AT337" s="159" t="s">
        <v>137</v>
      </c>
      <c r="AU337" s="159" t="s">
        <v>88</v>
      </c>
      <c r="AV337" s="12" t="s">
        <v>88</v>
      </c>
      <c r="AW337" s="12" t="s">
        <v>34</v>
      </c>
      <c r="AX337" s="12" t="s">
        <v>86</v>
      </c>
      <c r="AY337" s="159" t="s">
        <v>128</v>
      </c>
    </row>
    <row r="338" spans="1:65" s="2" customFormat="1" ht="16.5" customHeight="1">
      <c r="A338" s="34"/>
      <c r="B338" s="139"/>
      <c r="C338" s="140" t="s">
        <v>547</v>
      </c>
      <c r="D338" s="140" t="s">
        <v>129</v>
      </c>
      <c r="E338" s="141" t="s">
        <v>1437</v>
      </c>
      <c r="F338" s="142" t="s">
        <v>1438</v>
      </c>
      <c r="G338" s="143" t="s">
        <v>238</v>
      </c>
      <c r="H338" s="144">
        <v>2</v>
      </c>
      <c r="I338" s="145"/>
      <c r="J338" s="146">
        <f>ROUND(I338*H338,2)</f>
        <v>0</v>
      </c>
      <c r="K338" s="142" t="s">
        <v>133</v>
      </c>
      <c r="L338" s="35"/>
      <c r="M338" s="147" t="s">
        <v>1</v>
      </c>
      <c r="N338" s="148" t="s">
        <v>43</v>
      </c>
      <c r="O338" s="60"/>
      <c r="P338" s="149">
        <f>O338*H338</f>
        <v>0</v>
      </c>
      <c r="Q338" s="149">
        <v>0.21734</v>
      </c>
      <c r="R338" s="149">
        <f>Q338*H338</f>
        <v>0.43468</v>
      </c>
      <c r="S338" s="149">
        <v>0</v>
      </c>
      <c r="T338" s="150">
        <f>S338*H338</f>
        <v>0</v>
      </c>
      <c r="U338" s="34"/>
      <c r="V338" s="34"/>
      <c r="W338" s="34"/>
      <c r="X338" s="34"/>
      <c r="Y338" s="34"/>
      <c r="Z338" s="34"/>
      <c r="AA338" s="34"/>
      <c r="AB338" s="34"/>
      <c r="AC338" s="34"/>
      <c r="AD338" s="34"/>
      <c r="AE338" s="34"/>
      <c r="AR338" s="151" t="s">
        <v>127</v>
      </c>
      <c r="AT338" s="151" t="s">
        <v>129</v>
      </c>
      <c r="AU338" s="151" t="s">
        <v>88</v>
      </c>
      <c r="AY338" s="19" t="s">
        <v>128</v>
      </c>
      <c r="BE338" s="152">
        <f>IF(N338="základní",J338,0)</f>
        <v>0</v>
      </c>
      <c r="BF338" s="152">
        <f>IF(N338="snížená",J338,0)</f>
        <v>0</v>
      </c>
      <c r="BG338" s="152">
        <f>IF(N338="zákl. přenesená",J338,0)</f>
        <v>0</v>
      </c>
      <c r="BH338" s="152">
        <f>IF(N338="sníž. přenesená",J338,0)</f>
        <v>0</v>
      </c>
      <c r="BI338" s="152">
        <f>IF(N338="nulová",J338,0)</f>
        <v>0</v>
      </c>
      <c r="BJ338" s="19" t="s">
        <v>86</v>
      </c>
      <c r="BK338" s="152">
        <f>ROUND(I338*H338,2)</f>
        <v>0</v>
      </c>
      <c r="BL338" s="19" t="s">
        <v>127</v>
      </c>
      <c r="BM338" s="151" t="s">
        <v>1439</v>
      </c>
    </row>
    <row r="339" spans="1:47" s="2" customFormat="1" ht="12">
      <c r="A339" s="34"/>
      <c r="B339" s="35"/>
      <c r="C339" s="34"/>
      <c r="D339" s="153" t="s">
        <v>136</v>
      </c>
      <c r="E339" s="34"/>
      <c r="F339" s="154" t="s">
        <v>1440</v>
      </c>
      <c r="G339" s="34"/>
      <c r="H339" s="34"/>
      <c r="I339" s="155"/>
      <c r="J339" s="34"/>
      <c r="K339" s="34"/>
      <c r="L339" s="35"/>
      <c r="M339" s="156"/>
      <c r="N339" s="157"/>
      <c r="O339" s="60"/>
      <c r="P339" s="60"/>
      <c r="Q339" s="60"/>
      <c r="R339" s="60"/>
      <c r="S339" s="60"/>
      <c r="T339" s="61"/>
      <c r="U339" s="34"/>
      <c r="V339" s="34"/>
      <c r="W339" s="34"/>
      <c r="X339" s="34"/>
      <c r="Y339" s="34"/>
      <c r="Z339" s="34"/>
      <c r="AA339" s="34"/>
      <c r="AB339" s="34"/>
      <c r="AC339" s="34"/>
      <c r="AD339" s="34"/>
      <c r="AE339" s="34"/>
      <c r="AT339" s="19" t="s">
        <v>136</v>
      </c>
      <c r="AU339" s="19" t="s">
        <v>88</v>
      </c>
    </row>
    <row r="340" spans="2:51" s="12" customFormat="1" ht="12">
      <c r="B340" s="158"/>
      <c r="D340" s="153" t="s">
        <v>137</v>
      </c>
      <c r="E340" s="159" t="s">
        <v>1</v>
      </c>
      <c r="F340" s="160" t="s">
        <v>1441</v>
      </c>
      <c r="H340" s="161">
        <v>2</v>
      </c>
      <c r="I340" s="162"/>
      <c r="L340" s="158"/>
      <c r="M340" s="163"/>
      <c r="N340" s="164"/>
      <c r="O340" s="164"/>
      <c r="P340" s="164"/>
      <c r="Q340" s="164"/>
      <c r="R340" s="164"/>
      <c r="S340" s="164"/>
      <c r="T340" s="165"/>
      <c r="AT340" s="159" t="s">
        <v>137</v>
      </c>
      <c r="AU340" s="159" t="s">
        <v>88</v>
      </c>
      <c r="AV340" s="12" t="s">
        <v>88</v>
      </c>
      <c r="AW340" s="12" t="s">
        <v>34</v>
      </c>
      <c r="AX340" s="12" t="s">
        <v>86</v>
      </c>
      <c r="AY340" s="159" t="s">
        <v>128</v>
      </c>
    </row>
    <row r="341" spans="1:65" s="2" customFormat="1" ht="16.5" customHeight="1">
      <c r="A341" s="34"/>
      <c r="B341" s="139"/>
      <c r="C341" s="191" t="s">
        <v>554</v>
      </c>
      <c r="D341" s="191" t="s">
        <v>499</v>
      </c>
      <c r="E341" s="192" t="s">
        <v>1442</v>
      </c>
      <c r="F341" s="193" t="s">
        <v>1443</v>
      </c>
      <c r="G341" s="194" t="s">
        <v>238</v>
      </c>
      <c r="H341" s="195">
        <v>2</v>
      </c>
      <c r="I341" s="196"/>
      <c r="J341" s="197">
        <f>ROUND(I341*H341,2)</f>
        <v>0</v>
      </c>
      <c r="K341" s="193" t="s">
        <v>133</v>
      </c>
      <c r="L341" s="198"/>
      <c r="M341" s="199" t="s">
        <v>1</v>
      </c>
      <c r="N341" s="200" t="s">
        <v>43</v>
      </c>
      <c r="O341" s="60"/>
      <c r="P341" s="149">
        <f>O341*H341</f>
        <v>0</v>
      </c>
      <c r="Q341" s="149">
        <v>0.08</v>
      </c>
      <c r="R341" s="149">
        <f>Q341*H341</f>
        <v>0.16</v>
      </c>
      <c r="S341" s="149">
        <v>0</v>
      </c>
      <c r="T341" s="150">
        <f>S341*H341</f>
        <v>0</v>
      </c>
      <c r="U341" s="34"/>
      <c r="V341" s="34"/>
      <c r="W341" s="34"/>
      <c r="X341" s="34"/>
      <c r="Y341" s="34"/>
      <c r="Z341" s="34"/>
      <c r="AA341" s="34"/>
      <c r="AB341" s="34"/>
      <c r="AC341" s="34"/>
      <c r="AD341" s="34"/>
      <c r="AE341" s="34"/>
      <c r="AR341" s="151" t="s">
        <v>176</v>
      </c>
      <c r="AT341" s="151" t="s">
        <v>499</v>
      </c>
      <c r="AU341" s="151" t="s">
        <v>88</v>
      </c>
      <c r="AY341" s="19" t="s">
        <v>128</v>
      </c>
      <c r="BE341" s="152">
        <f>IF(N341="základní",J341,0)</f>
        <v>0</v>
      </c>
      <c r="BF341" s="152">
        <f>IF(N341="snížená",J341,0)</f>
        <v>0</v>
      </c>
      <c r="BG341" s="152">
        <f>IF(N341="zákl. přenesená",J341,0)</f>
        <v>0</v>
      </c>
      <c r="BH341" s="152">
        <f>IF(N341="sníž. přenesená",J341,0)</f>
        <v>0</v>
      </c>
      <c r="BI341" s="152">
        <f>IF(N341="nulová",J341,0)</f>
        <v>0</v>
      </c>
      <c r="BJ341" s="19" t="s">
        <v>86</v>
      </c>
      <c r="BK341" s="152">
        <f>ROUND(I341*H341,2)</f>
        <v>0</v>
      </c>
      <c r="BL341" s="19" t="s">
        <v>127</v>
      </c>
      <c r="BM341" s="151" t="s">
        <v>1444</v>
      </c>
    </row>
    <row r="342" spans="1:47" s="2" customFormat="1" ht="12">
      <c r="A342" s="34"/>
      <c r="B342" s="35"/>
      <c r="C342" s="34"/>
      <c r="D342" s="153" t="s">
        <v>136</v>
      </c>
      <c r="E342" s="34"/>
      <c r="F342" s="154" t="s">
        <v>1443</v>
      </c>
      <c r="G342" s="34"/>
      <c r="H342" s="34"/>
      <c r="I342" s="155"/>
      <c r="J342" s="34"/>
      <c r="K342" s="34"/>
      <c r="L342" s="35"/>
      <c r="M342" s="156"/>
      <c r="N342" s="157"/>
      <c r="O342" s="60"/>
      <c r="P342" s="60"/>
      <c r="Q342" s="60"/>
      <c r="R342" s="60"/>
      <c r="S342" s="60"/>
      <c r="T342" s="61"/>
      <c r="U342" s="34"/>
      <c r="V342" s="34"/>
      <c r="W342" s="34"/>
      <c r="X342" s="34"/>
      <c r="Y342" s="34"/>
      <c r="Z342" s="34"/>
      <c r="AA342" s="34"/>
      <c r="AB342" s="34"/>
      <c r="AC342" s="34"/>
      <c r="AD342" s="34"/>
      <c r="AE342" s="34"/>
      <c r="AT342" s="19" t="s">
        <v>136</v>
      </c>
      <c r="AU342" s="19" t="s">
        <v>88</v>
      </c>
    </row>
    <row r="343" spans="2:51" s="12" customFormat="1" ht="12">
      <c r="B343" s="158"/>
      <c r="D343" s="153" t="s">
        <v>137</v>
      </c>
      <c r="E343" s="159" t="s">
        <v>1</v>
      </c>
      <c r="F343" s="160" t="s">
        <v>1445</v>
      </c>
      <c r="H343" s="161">
        <v>2</v>
      </c>
      <c r="I343" s="162"/>
      <c r="L343" s="158"/>
      <c r="M343" s="163"/>
      <c r="N343" s="164"/>
      <c r="O343" s="164"/>
      <c r="P343" s="164"/>
      <c r="Q343" s="164"/>
      <c r="R343" s="164"/>
      <c r="S343" s="164"/>
      <c r="T343" s="165"/>
      <c r="AT343" s="159" t="s">
        <v>137</v>
      </c>
      <c r="AU343" s="159" t="s">
        <v>88</v>
      </c>
      <c r="AV343" s="12" t="s">
        <v>88</v>
      </c>
      <c r="AW343" s="12" t="s">
        <v>34</v>
      </c>
      <c r="AX343" s="12" t="s">
        <v>86</v>
      </c>
      <c r="AY343" s="159" t="s">
        <v>128</v>
      </c>
    </row>
    <row r="344" spans="1:65" s="2" customFormat="1" ht="16.5" customHeight="1">
      <c r="A344" s="34"/>
      <c r="B344" s="139"/>
      <c r="C344" s="140" t="s">
        <v>561</v>
      </c>
      <c r="D344" s="140" t="s">
        <v>129</v>
      </c>
      <c r="E344" s="141" t="s">
        <v>1446</v>
      </c>
      <c r="F344" s="142" t="s">
        <v>1447</v>
      </c>
      <c r="G344" s="143" t="s">
        <v>238</v>
      </c>
      <c r="H344" s="144">
        <v>10</v>
      </c>
      <c r="I344" s="145"/>
      <c r="J344" s="146">
        <f>ROUND(I344*H344,2)</f>
        <v>0</v>
      </c>
      <c r="K344" s="142" t="s">
        <v>133</v>
      </c>
      <c r="L344" s="35"/>
      <c r="M344" s="147" t="s">
        <v>1</v>
      </c>
      <c r="N344" s="148" t="s">
        <v>43</v>
      </c>
      <c r="O344" s="60"/>
      <c r="P344" s="149">
        <f>O344*H344</f>
        <v>0</v>
      </c>
      <c r="Q344" s="149">
        <v>0.21734</v>
      </c>
      <c r="R344" s="149">
        <f>Q344*H344</f>
        <v>2.1734</v>
      </c>
      <c r="S344" s="149">
        <v>0</v>
      </c>
      <c r="T344" s="150">
        <f>S344*H344</f>
        <v>0</v>
      </c>
      <c r="U344" s="34"/>
      <c r="V344" s="34"/>
      <c r="W344" s="34"/>
      <c r="X344" s="34"/>
      <c r="Y344" s="34"/>
      <c r="Z344" s="34"/>
      <c r="AA344" s="34"/>
      <c r="AB344" s="34"/>
      <c r="AC344" s="34"/>
      <c r="AD344" s="34"/>
      <c r="AE344" s="34"/>
      <c r="AR344" s="151" t="s">
        <v>127</v>
      </c>
      <c r="AT344" s="151" t="s">
        <v>129</v>
      </c>
      <c r="AU344" s="151" t="s">
        <v>88</v>
      </c>
      <c r="AY344" s="19" t="s">
        <v>128</v>
      </c>
      <c r="BE344" s="152">
        <f>IF(N344="základní",J344,0)</f>
        <v>0</v>
      </c>
      <c r="BF344" s="152">
        <f>IF(N344="snížená",J344,0)</f>
        <v>0</v>
      </c>
      <c r="BG344" s="152">
        <f>IF(N344="zákl. přenesená",J344,0)</f>
        <v>0</v>
      </c>
      <c r="BH344" s="152">
        <f>IF(N344="sníž. přenesená",J344,0)</f>
        <v>0</v>
      </c>
      <c r="BI344" s="152">
        <f>IF(N344="nulová",J344,0)</f>
        <v>0</v>
      </c>
      <c r="BJ344" s="19" t="s">
        <v>86</v>
      </c>
      <c r="BK344" s="152">
        <f>ROUND(I344*H344,2)</f>
        <v>0</v>
      </c>
      <c r="BL344" s="19" t="s">
        <v>127</v>
      </c>
      <c r="BM344" s="151" t="s">
        <v>1448</v>
      </c>
    </row>
    <row r="345" spans="1:47" s="2" customFormat="1" ht="12">
      <c r="A345" s="34"/>
      <c r="B345" s="35"/>
      <c r="C345" s="34"/>
      <c r="D345" s="153" t="s">
        <v>136</v>
      </c>
      <c r="E345" s="34"/>
      <c r="F345" s="154" t="s">
        <v>1449</v>
      </c>
      <c r="G345" s="34"/>
      <c r="H345" s="34"/>
      <c r="I345" s="155"/>
      <c r="J345" s="34"/>
      <c r="K345" s="34"/>
      <c r="L345" s="35"/>
      <c r="M345" s="156"/>
      <c r="N345" s="157"/>
      <c r="O345" s="60"/>
      <c r="P345" s="60"/>
      <c r="Q345" s="60"/>
      <c r="R345" s="60"/>
      <c r="S345" s="60"/>
      <c r="T345" s="61"/>
      <c r="U345" s="34"/>
      <c r="V345" s="34"/>
      <c r="W345" s="34"/>
      <c r="X345" s="34"/>
      <c r="Y345" s="34"/>
      <c r="Z345" s="34"/>
      <c r="AA345" s="34"/>
      <c r="AB345" s="34"/>
      <c r="AC345" s="34"/>
      <c r="AD345" s="34"/>
      <c r="AE345" s="34"/>
      <c r="AT345" s="19" t="s">
        <v>136</v>
      </c>
      <c r="AU345" s="19" t="s">
        <v>88</v>
      </c>
    </row>
    <row r="346" spans="1:65" s="2" customFormat="1" ht="16.5" customHeight="1">
      <c r="A346" s="34"/>
      <c r="B346" s="139"/>
      <c r="C346" s="191" t="s">
        <v>568</v>
      </c>
      <c r="D346" s="191" t="s">
        <v>499</v>
      </c>
      <c r="E346" s="192" t="s">
        <v>1450</v>
      </c>
      <c r="F346" s="193" t="s">
        <v>1451</v>
      </c>
      <c r="G346" s="194" t="s">
        <v>238</v>
      </c>
      <c r="H346" s="195">
        <v>10</v>
      </c>
      <c r="I346" s="196"/>
      <c r="J346" s="197">
        <f>ROUND(I346*H346,2)</f>
        <v>0</v>
      </c>
      <c r="K346" s="193" t="s">
        <v>133</v>
      </c>
      <c r="L346" s="198"/>
      <c r="M346" s="199" t="s">
        <v>1</v>
      </c>
      <c r="N346" s="200" t="s">
        <v>43</v>
      </c>
      <c r="O346" s="60"/>
      <c r="P346" s="149">
        <f>O346*H346</f>
        <v>0</v>
      </c>
      <c r="Q346" s="149">
        <v>0.0563</v>
      </c>
      <c r="R346" s="149">
        <f>Q346*H346</f>
        <v>0.5630000000000001</v>
      </c>
      <c r="S346" s="149">
        <v>0</v>
      </c>
      <c r="T346" s="150">
        <f>S346*H346</f>
        <v>0</v>
      </c>
      <c r="U346" s="34"/>
      <c r="V346" s="34"/>
      <c r="W346" s="34"/>
      <c r="X346" s="34"/>
      <c r="Y346" s="34"/>
      <c r="Z346" s="34"/>
      <c r="AA346" s="34"/>
      <c r="AB346" s="34"/>
      <c r="AC346" s="34"/>
      <c r="AD346" s="34"/>
      <c r="AE346" s="34"/>
      <c r="AR346" s="151" t="s">
        <v>176</v>
      </c>
      <c r="AT346" s="151" t="s">
        <v>499</v>
      </c>
      <c r="AU346" s="151" t="s">
        <v>88</v>
      </c>
      <c r="AY346" s="19" t="s">
        <v>128</v>
      </c>
      <c r="BE346" s="152">
        <f>IF(N346="základní",J346,0)</f>
        <v>0</v>
      </c>
      <c r="BF346" s="152">
        <f>IF(N346="snížená",J346,0)</f>
        <v>0</v>
      </c>
      <c r="BG346" s="152">
        <f>IF(N346="zákl. přenesená",J346,0)</f>
        <v>0</v>
      </c>
      <c r="BH346" s="152">
        <f>IF(N346="sníž. přenesená",J346,0)</f>
        <v>0</v>
      </c>
      <c r="BI346" s="152">
        <f>IF(N346="nulová",J346,0)</f>
        <v>0</v>
      </c>
      <c r="BJ346" s="19" t="s">
        <v>86</v>
      </c>
      <c r="BK346" s="152">
        <f>ROUND(I346*H346,2)</f>
        <v>0</v>
      </c>
      <c r="BL346" s="19" t="s">
        <v>127</v>
      </c>
      <c r="BM346" s="151" t="s">
        <v>1452</v>
      </c>
    </row>
    <row r="347" spans="1:47" s="2" customFormat="1" ht="12">
      <c r="A347" s="34"/>
      <c r="B347" s="35"/>
      <c r="C347" s="34"/>
      <c r="D347" s="153" t="s">
        <v>136</v>
      </c>
      <c r="E347" s="34"/>
      <c r="F347" s="154" t="s">
        <v>1451</v>
      </c>
      <c r="G347" s="34"/>
      <c r="H347" s="34"/>
      <c r="I347" s="155"/>
      <c r="J347" s="34"/>
      <c r="K347" s="34"/>
      <c r="L347" s="35"/>
      <c r="M347" s="156"/>
      <c r="N347" s="157"/>
      <c r="O347" s="60"/>
      <c r="P347" s="60"/>
      <c r="Q347" s="60"/>
      <c r="R347" s="60"/>
      <c r="S347" s="60"/>
      <c r="T347" s="61"/>
      <c r="U347" s="34"/>
      <c r="V347" s="34"/>
      <c r="W347" s="34"/>
      <c r="X347" s="34"/>
      <c r="Y347" s="34"/>
      <c r="Z347" s="34"/>
      <c r="AA347" s="34"/>
      <c r="AB347" s="34"/>
      <c r="AC347" s="34"/>
      <c r="AD347" s="34"/>
      <c r="AE347" s="34"/>
      <c r="AT347" s="19" t="s">
        <v>136</v>
      </c>
      <c r="AU347" s="19" t="s">
        <v>88</v>
      </c>
    </row>
    <row r="348" spans="2:51" s="12" customFormat="1" ht="12">
      <c r="B348" s="158"/>
      <c r="D348" s="153" t="s">
        <v>137</v>
      </c>
      <c r="E348" s="159" t="s">
        <v>1</v>
      </c>
      <c r="F348" s="160" t="s">
        <v>1453</v>
      </c>
      <c r="H348" s="161">
        <v>10</v>
      </c>
      <c r="I348" s="162"/>
      <c r="L348" s="158"/>
      <c r="M348" s="163"/>
      <c r="N348" s="164"/>
      <c r="O348" s="164"/>
      <c r="P348" s="164"/>
      <c r="Q348" s="164"/>
      <c r="R348" s="164"/>
      <c r="S348" s="164"/>
      <c r="T348" s="165"/>
      <c r="AT348" s="159" t="s">
        <v>137</v>
      </c>
      <c r="AU348" s="159" t="s">
        <v>88</v>
      </c>
      <c r="AV348" s="12" t="s">
        <v>88</v>
      </c>
      <c r="AW348" s="12" t="s">
        <v>34</v>
      </c>
      <c r="AX348" s="12" t="s">
        <v>86</v>
      </c>
      <c r="AY348" s="159" t="s">
        <v>128</v>
      </c>
    </row>
    <row r="349" spans="2:63" s="11" customFormat="1" ht="22.9" customHeight="1">
      <c r="B349" s="128"/>
      <c r="D349" s="129" t="s">
        <v>77</v>
      </c>
      <c r="E349" s="180" t="s">
        <v>1197</v>
      </c>
      <c r="F349" s="180" t="s">
        <v>1198</v>
      </c>
      <c r="I349" s="131"/>
      <c r="J349" s="181">
        <f>BK349</f>
        <v>0</v>
      </c>
      <c r="L349" s="128"/>
      <c r="M349" s="133"/>
      <c r="N349" s="134"/>
      <c r="O349" s="134"/>
      <c r="P349" s="135">
        <f>SUM(P350:P351)</f>
        <v>0</v>
      </c>
      <c r="Q349" s="134"/>
      <c r="R349" s="135">
        <f>SUM(R350:R351)</f>
        <v>0</v>
      </c>
      <c r="S349" s="134"/>
      <c r="T349" s="136">
        <f>SUM(T350:T351)</f>
        <v>0</v>
      </c>
      <c r="AR349" s="129" t="s">
        <v>86</v>
      </c>
      <c r="AT349" s="137" t="s">
        <v>77</v>
      </c>
      <c r="AU349" s="137" t="s">
        <v>86</v>
      </c>
      <c r="AY349" s="129" t="s">
        <v>128</v>
      </c>
      <c r="BK349" s="138">
        <f>SUM(BK350:BK351)</f>
        <v>0</v>
      </c>
    </row>
    <row r="350" spans="1:65" s="2" customFormat="1" ht="16.5" customHeight="1">
      <c r="A350" s="34"/>
      <c r="B350" s="139"/>
      <c r="C350" s="140" t="s">
        <v>576</v>
      </c>
      <c r="D350" s="140" t="s">
        <v>129</v>
      </c>
      <c r="E350" s="141" t="s">
        <v>1454</v>
      </c>
      <c r="F350" s="142" t="s">
        <v>1455</v>
      </c>
      <c r="G350" s="143" t="s">
        <v>481</v>
      </c>
      <c r="H350" s="144">
        <v>499.382</v>
      </c>
      <c r="I350" s="145"/>
      <c r="J350" s="146">
        <f>ROUND(I350*H350,2)</f>
        <v>0</v>
      </c>
      <c r="K350" s="142" t="s">
        <v>133</v>
      </c>
      <c r="L350" s="35"/>
      <c r="M350" s="147" t="s">
        <v>1</v>
      </c>
      <c r="N350" s="148" t="s">
        <v>43</v>
      </c>
      <c r="O350" s="60"/>
      <c r="P350" s="149">
        <f>O350*H350</f>
        <v>0</v>
      </c>
      <c r="Q350" s="149">
        <v>0</v>
      </c>
      <c r="R350" s="149">
        <f>Q350*H350</f>
        <v>0</v>
      </c>
      <c r="S350" s="149">
        <v>0</v>
      </c>
      <c r="T350" s="150">
        <f>S350*H350</f>
        <v>0</v>
      </c>
      <c r="U350" s="34"/>
      <c r="V350" s="34"/>
      <c r="W350" s="34"/>
      <c r="X350" s="34"/>
      <c r="Y350" s="34"/>
      <c r="Z350" s="34"/>
      <c r="AA350" s="34"/>
      <c r="AB350" s="34"/>
      <c r="AC350" s="34"/>
      <c r="AD350" s="34"/>
      <c r="AE350" s="34"/>
      <c r="AR350" s="151" t="s">
        <v>127</v>
      </c>
      <c r="AT350" s="151" t="s">
        <v>129</v>
      </c>
      <c r="AU350" s="151" t="s">
        <v>88</v>
      </c>
      <c r="AY350" s="19" t="s">
        <v>128</v>
      </c>
      <c r="BE350" s="152">
        <f>IF(N350="základní",J350,0)</f>
        <v>0</v>
      </c>
      <c r="BF350" s="152">
        <f>IF(N350="snížená",J350,0)</f>
        <v>0</v>
      </c>
      <c r="BG350" s="152">
        <f>IF(N350="zákl. přenesená",J350,0)</f>
        <v>0</v>
      </c>
      <c r="BH350" s="152">
        <f>IF(N350="sníž. přenesená",J350,0)</f>
        <v>0</v>
      </c>
      <c r="BI350" s="152">
        <f>IF(N350="nulová",J350,0)</f>
        <v>0</v>
      </c>
      <c r="BJ350" s="19" t="s">
        <v>86</v>
      </c>
      <c r="BK350" s="152">
        <f>ROUND(I350*H350,2)</f>
        <v>0</v>
      </c>
      <c r="BL350" s="19" t="s">
        <v>127</v>
      </c>
      <c r="BM350" s="151" t="s">
        <v>1456</v>
      </c>
    </row>
    <row r="351" spans="1:47" s="2" customFormat="1" ht="18">
      <c r="A351" s="34"/>
      <c r="B351" s="35"/>
      <c r="C351" s="34"/>
      <c r="D351" s="153" t="s">
        <v>136</v>
      </c>
      <c r="E351" s="34"/>
      <c r="F351" s="154" t="s">
        <v>1457</v>
      </c>
      <c r="G351" s="34"/>
      <c r="H351" s="34"/>
      <c r="I351" s="155"/>
      <c r="J351" s="34"/>
      <c r="K351" s="34"/>
      <c r="L351" s="35"/>
      <c r="M351" s="209"/>
      <c r="N351" s="210"/>
      <c r="O351" s="211"/>
      <c r="P351" s="211"/>
      <c r="Q351" s="211"/>
      <c r="R351" s="211"/>
      <c r="S351" s="211"/>
      <c r="T351" s="212"/>
      <c r="U351" s="34"/>
      <c r="V351" s="34"/>
      <c r="W351" s="34"/>
      <c r="X351" s="34"/>
      <c r="Y351" s="34"/>
      <c r="Z351" s="34"/>
      <c r="AA351" s="34"/>
      <c r="AB351" s="34"/>
      <c r="AC351" s="34"/>
      <c r="AD351" s="34"/>
      <c r="AE351" s="34"/>
      <c r="AT351" s="19" t="s">
        <v>136</v>
      </c>
      <c r="AU351" s="19" t="s">
        <v>88</v>
      </c>
    </row>
    <row r="352" spans="1:31" s="2" customFormat="1" ht="7" customHeight="1">
      <c r="A352" s="34"/>
      <c r="B352" s="49"/>
      <c r="C352" s="50"/>
      <c r="D352" s="50"/>
      <c r="E352" s="50"/>
      <c r="F352" s="50"/>
      <c r="G352" s="50"/>
      <c r="H352" s="50"/>
      <c r="I352" s="50"/>
      <c r="J352" s="50"/>
      <c r="K352" s="50"/>
      <c r="L352" s="35"/>
      <c r="M352" s="34"/>
      <c r="O352" s="34"/>
      <c r="P352" s="34"/>
      <c r="Q352" s="34"/>
      <c r="R352" s="34"/>
      <c r="S352" s="34"/>
      <c r="T352" s="34"/>
      <c r="U352" s="34"/>
      <c r="V352" s="34"/>
      <c r="W352" s="34"/>
      <c r="X352" s="34"/>
      <c r="Y352" s="34"/>
      <c r="Z352" s="34"/>
      <c r="AA352" s="34"/>
      <c r="AB352" s="34"/>
      <c r="AC352" s="34"/>
      <c r="AD352" s="34"/>
      <c r="AE352" s="34"/>
    </row>
  </sheetData>
  <autoFilter ref="C121:K351"/>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7109375" style="1" customWidth="1"/>
    <col min="7" max="7" width="7.421875" style="1" customWidth="1"/>
    <col min="8" max="8" width="14.00390625" style="1" customWidth="1"/>
    <col min="9" max="9" width="15.7109375" style="1" customWidth="1"/>
    <col min="10" max="11" width="22.28125" style="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23" t="s">
        <v>5</v>
      </c>
      <c r="M2" s="224"/>
      <c r="N2" s="224"/>
      <c r="O2" s="224"/>
      <c r="P2" s="224"/>
      <c r="Q2" s="224"/>
      <c r="R2" s="224"/>
      <c r="S2" s="224"/>
      <c r="T2" s="224"/>
      <c r="U2" s="224"/>
      <c r="V2" s="224"/>
      <c r="AT2" s="19" t="s">
        <v>99</v>
      </c>
    </row>
    <row r="3" spans="2:46" s="1" customFormat="1" ht="7" customHeight="1">
      <c r="B3" s="20"/>
      <c r="C3" s="21"/>
      <c r="D3" s="21"/>
      <c r="E3" s="21"/>
      <c r="F3" s="21"/>
      <c r="G3" s="21"/>
      <c r="H3" s="21"/>
      <c r="I3" s="21"/>
      <c r="J3" s="21"/>
      <c r="K3" s="21"/>
      <c r="L3" s="22"/>
      <c r="AT3" s="19" t="s">
        <v>88</v>
      </c>
    </row>
    <row r="4" spans="2:46" s="1" customFormat="1" ht="25" customHeight="1">
      <c r="B4" s="22"/>
      <c r="D4" s="23" t="s">
        <v>103</v>
      </c>
      <c r="L4" s="22"/>
      <c r="M4" s="95" t="s">
        <v>10</v>
      </c>
      <c r="AT4" s="19" t="s">
        <v>3</v>
      </c>
    </row>
    <row r="5" spans="2:12" s="1" customFormat="1" ht="7" customHeight="1">
      <c r="B5" s="22"/>
      <c r="L5" s="22"/>
    </row>
    <row r="6" spans="2:12" s="1" customFormat="1" ht="12" customHeight="1">
      <c r="B6" s="22"/>
      <c r="D6" s="29" t="s">
        <v>16</v>
      </c>
      <c r="L6" s="22"/>
    </row>
    <row r="7" spans="2:12" s="1" customFormat="1" ht="16.5" customHeight="1">
      <c r="B7" s="22"/>
      <c r="E7" s="263" t="str">
        <f>'Rekapitulace stavby'!K6</f>
        <v>Rekonstrukce komunikace, parkovacích ploch a chodníku ulice Šafaříkova v Sezimově Ústí</v>
      </c>
      <c r="F7" s="264"/>
      <c r="G7" s="264"/>
      <c r="H7" s="264"/>
      <c r="L7" s="22"/>
    </row>
    <row r="8" spans="1:31" s="2" customFormat="1" ht="12" customHeight="1">
      <c r="A8" s="34"/>
      <c r="B8" s="35"/>
      <c r="C8" s="34"/>
      <c r="D8" s="29" t="s">
        <v>104</v>
      </c>
      <c r="E8" s="34"/>
      <c r="F8" s="34"/>
      <c r="G8" s="34"/>
      <c r="H8" s="34"/>
      <c r="I8" s="34"/>
      <c r="J8" s="34"/>
      <c r="K8" s="34"/>
      <c r="L8" s="44"/>
      <c r="S8" s="34"/>
      <c r="T8" s="34"/>
      <c r="U8" s="34"/>
      <c r="V8" s="34"/>
      <c r="W8" s="34"/>
      <c r="X8" s="34"/>
      <c r="Y8" s="34"/>
      <c r="Z8" s="34"/>
      <c r="AA8" s="34"/>
      <c r="AB8" s="34"/>
      <c r="AC8" s="34"/>
      <c r="AD8" s="34"/>
      <c r="AE8" s="34"/>
    </row>
    <row r="9" spans="1:31" s="2" customFormat="1" ht="16.5" customHeight="1">
      <c r="A9" s="34"/>
      <c r="B9" s="35"/>
      <c r="C9" s="34"/>
      <c r="D9" s="34"/>
      <c r="E9" s="253" t="s">
        <v>1458</v>
      </c>
      <c r="F9" s="262"/>
      <c r="G9" s="262"/>
      <c r="H9" s="262"/>
      <c r="I9" s="34"/>
      <c r="J9" s="34"/>
      <c r="K9" s="34"/>
      <c r="L9" s="44"/>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44"/>
      <c r="S10" s="34"/>
      <c r="T10" s="34"/>
      <c r="U10" s="34"/>
      <c r="V10" s="34"/>
      <c r="W10" s="34"/>
      <c r="X10" s="34"/>
      <c r="Y10" s="34"/>
      <c r="Z10" s="34"/>
      <c r="AA10" s="34"/>
      <c r="AB10" s="34"/>
      <c r="AC10" s="34"/>
      <c r="AD10" s="34"/>
      <c r="AE10" s="34"/>
    </row>
    <row r="11" spans="1:31" s="2" customFormat="1" ht="12" customHeight="1">
      <c r="A11" s="34"/>
      <c r="B11" s="35"/>
      <c r="C11" s="34"/>
      <c r="D11" s="29" t="s">
        <v>18</v>
      </c>
      <c r="E11" s="34"/>
      <c r="F11" s="27" t="s">
        <v>96</v>
      </c>
      <c r="G11" s="34"/>
      <c r="H11" s="34"/>
      <c r="I11" s="29" t="s">
        <v>19</v>
      </c>
      <c r="J11" s="27" t="s">
        <v>1</v>
      </c>
      <c r="K11" s="34"/>
      <c r="L11" s="44"/>
      <c r="S11" s="34"/>
      <c r="T11" s="34"/>
      <c r="U11" s="34"/>
      <c r="V11" s="34"/>
      <c r="W11" s="34"/>
      <c r="X11" s="34"/>
      <c r="Y11" s="34"/>
      <c r="Z11" s="34"/>
      <c r="AA11" s="34"/>
      <c r="AB11" s="34"/>
      <c r="AC11" s="34"/>
      <c r="AD11" s="34"/>
      <c r="AE11" s="34"/>
    </row>
    <row r="12" spans="1:31" s="2" customFormat="1" ht="12" customHeight="1">
      <c r="A12" s="34"/>
      <c r="B12" s="35"/>
      <c r="C12" s="34"/>
      <c r="D12" s="29" t="s">
        <v>20</v>
      </c>
      <c r="E12" s="34"/>
      <c r="F12" s="27" t="s">
        <v>21</v>
      </c>
      <c r="G12" s="34"/>
      <c r="H12" s="34"/>
      <c r="I12" s="29" t="s">
        <v>22</v>
      </c>
      <c r="J12" s="57" t="str">
        <f>'Rekapitulace stavby'!AN8</f>
        <v>6. 1. 2021</v>
      </c>
      <c r="K12" s="34"/>
      <c r="L12" s="4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44"/>
      <c r="S13" s="34"/>
      <c r="T13" s="34"/>
      <c r="U13" s="34"/>
      <c r="V13" s="34"/>
      <c r="W13" s="34"/>
      <c r="X13" s="34"/>
      <c r="Y13" s="34"/>
      <c r="Z13" s="34"/>
      <c r="AA13" s="34"/>
      <c r="AB13" s="34"/>
      <c r="AC13" s="34"/>
      <c r="AD13" s="34"/>
      <c r="AE13" s="34"/>
    </row>
    <row r="14" spans="1:31" s="2" customFormat="1" ht="12" customHeight="1">
      <c r="A14" s="34"/>
      <c r="B14" s="35"/>
      <c r="C14" s="34"/>
      <c r="D14" s="29" t="s">
        <v>24</v>
      </c>
      <c r="E14" s="34"/>
      <c r="F14" s="34"/>
      <c r="G14" s="34"/>
      <c r="H14" s="34"/>
      <c r="I14" s="29" t="s">
        <v>25</v>
      </c>
      <c r="J14" s="27" t="s">
        <v>26</v>
      </c>
      <c r="K14" s="34"/>
      <c r="L14" s="4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1</v>
      </c>
      <c r="K15" s="34"/>
      <c r="L15" s="44"/>
      <c r="S15" s="34"/>
      <c r="T15" s="34"/>
      <c r="U15" s="34"/>
      <c r="V15" s="34"/>
      <c r="W15" s="34"/>
      <c r="X15" s="34"/>
      <c r="Y15" s="34"/>
      <c r="Z15" s="34"/>
      <c r="AA15" s="34"/>
      <c r="AB15" s="34"/>
      <c r="AC15" s="34"/>
      <c r="AD15" s="34"/>
      <c r="AE15" s="34"/>
    </row>
    <row r="16" spans="1:31" s="2" customFormat="1" ht="7" customHeight="1">
      <c r="A16" s="34"/>
      <c r="B16" s="35"/>
      <c r="C16" s="34"/>
      <c r="D16" s="34"/>
      <c r="E16" s="34"/>
      <c r="F16" s="34"/>
      <c r="G16" s="34"/>
      <c r="H16" s="34"/>
      <c r="I16" s="34"/>
      <c r="J16" s="34"/>
      <c r="K16" s="34"/>
      <c r="L16" s="4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25</v>
      </c>
      <c r="J17" s="30" t="str">
        <f>'Rekapitulace stavby'!AN13</f>
        <v>Vyplň údaj</v>
      </c>
      <c r="K17" s="34"/>
      <c r="L17" s="44"/>
      <c r="S17" s="34"/>
      <c r="T17" s="34"/>
      <c r="U17" s="34"/>
      <c r="V17" s="34"/>
      <c r="W17" s="34"/>
      <c r="X17" s="34"/>
      <c r="Y17" s="34"/>
      <c r="Z17" s="34"/>
      <c r="AA17" s="34"/>
      <c r="AB17" s="34"/>
      <c r="AC17" s="34"/>
      <c r="AD17" s="34"/>
      <c r="AE17" s="34"/>
    </row>
    <row r="18" spans="1:31" s="2" customFormat="1" ht="18" customHeight="1">
      <c r="A18" s="34"/>
      <c r="B18" s="35"/>
      <c r="C18" s="34"/>
      <c r="D18" s="34"/>
      <c r="E18" s="265" t="str">
        <f>'Rekapitulace stavby'!E14</f>
        <v>Vyplň údaj</v>
      </c>
      <c r="F18" s="235"/>
      <c r="G18" s="235"/>
      <c r="H18" s="235"/>
      <c r="I18" s="29" t="s">
        <v>28</v>
      </c>
      <c r="J18" s="30" t="str">
        <f>'Rekapitulace stavby'!AN14</f>
        <v>Vyplň údaj</v>
      </c>
      <c r="K18" s="34"/>
      <c r="L18" s="44"/>
      <c r="S18" s="34"/>
      <c r="T18" s="34"/>
      <c r="U18" s="34"/>
      <c r="V18" s="34"/>
      <c r="W18" s="34"/>
      <c r="X18" s="34"/>
      <c r="Y18" s="34"/>
      <c r="Z18" s="34"/>
      <c r="AA18" s="34"/>
      <c r="AB18" s="34"/>
      <c r="AC18" s="34"/>
      <c r="AD18" s="34"/>
      <c r="AE18" s="34"/>
    </row>
    <row r="19" spans="1:31" s="2" customFormat="1" ht="7" customHeight="1">
      <c r="A19" s="34"/>
      <c r="B19" s="35"/>
      <c r="C19" s="34"/>
      <c r="D19" s="34"/>
      <c r="E19" s="34"/>
      <c r="F19" s="34"/>
      <c r="G19" s="34"/>
      <c r="H19" s="34"/>
      <c r="I19" s="34"/>
      <c r="J19" s="34"/>
      <c r="K19" s="34"/>
      <c r="L19" s="4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25</v>
      </c>
      <c r="J20" s="27" t="s">
        <v>32</v>
      </c>
      <c r="K20" s="34"/>
      <c r="L20" s="44"/>
      <c r="S20" s="34"/>
      <c r="T20" s="34"/>
      <c r="U20" s="34"/>
      <c r="V20" s="34"/>
      <c r="W20" s="34"/>
      <c r="X20" s="34"/>
      <c r="Y20" s="34"/>
      <c r="Z20" s="34"/>
      <c r="AA20" s="34"/>
      <c r="AB20" s="34"/>
      <c r="AC20" s="34"/>
      <c r="AD20" s="34"/>
      <c r="AE20" s="34"/>
    </row>
    <row r="21" spans="1:31" s="2" customFormat="1" ht="18" customHeight="1">
      <c r="A21" s="34"/>
      <c r="B21" s="35"/>
      <c r="C21" s="34"/>
      <c r="D21" s="34"/>
      <c r="E21" s="27" t="s">
        <v>33</v>
      </c>
      <c r="F21" s="34"/>
      <c r="G21" s="34"/>
      <c r="H21" s="34"/>
      <c r="I21" s="29" t="s">
        <v>28</v>
      </c>
      <c r="J21" s="27" t="s">
        <v>1</v>
      </c>
      <c r="K21" s="34"/>
      <c r="L21" s="44"/>
      <c r="S21" s="34"/>
      <c r="T21" s="34"/>
      <c r="U21" s="34"/>
      <c r="V21" s="34"/>
      <c r="W21" s="34"/>
      <c r="X21" s="34"/>
      <c r="Y21" s="34"/>
      <c r="Z21" s="34"/>
      <c r="AA21" s="34"/>
      <c r="AB21" s="34"/>
      <c r="AC21" s="34"/>
      <c r="AD21" s="34"/>
      <c r="AE21" s="34"/>
    </row>
    <row r="22" spans="1:31" s="2" customFormat="1" ht="7" customHeight="1">
      <c r="A22" s="34"/>
      <c r="B22" s="35"/>
      <c r="C22" s="34"/>
      <c r="D22" s="34"/>
      <c r="E22" s="34"/>
      <c r="F22" s="34"/>
      <c r="G22" s="34"/>
      <c r="H22" s="34"/>
      <c r="I22" s="34"/>
      <c r="J22" s="34"/>
      <c r="K22" s="34"/>
      <c r="L22" s="44"/>
      <c r="S22" s="34"/>
      <c r="T22" s="34"/>
      <c r="U22" s="34"/>
      <c r="V22" s="34"/>
      <c r="W22" s="34"/>
      <c r="X22" s="34"/>
      <c r="Y22" s="34"/>
      <c r="Z22" s="34"/>
      <c r="AA22" s="34"/>
      <c r="AB22" s="34"/>
      <c r="AC22" s="34"/>
      <c r="AD22" s="34"/>
      <c r="AE22" s="34"/>
    </row>
    <row r="23" spans="1:31" s="2" customFormat="1" ht="12" customHeight="1">
      <c r="A23" s="34"/>
      <c r="B23" s="35"/>
      <c r="C23" s="34"/>
      <c r="D23" s="29" t="s">
        <v>35</v>
      </c>
      <c r="E23" s="34"/>
      <c r="F23" s="34"/>
      <c r="G23" s="34"/>
      <c r="H23" s="34"/>
      <c r="I23" s="29" t="s">
        <v>25</v>
      </c>
      <c r="J23" s="27" t="str">
        <f>IF('Rekapitulace stavby'!AN19="","",'Rekapitulace stavby'!AN19)</f>
        <v/>
      </c>
      <c r="K23" s="34"/>
      <c r="L23" s="44"/>
      <c r="S23" s="34"/>
      <c r="T23" s="34"/>
      <c r="U23" s="34"/>
      <c r="V23" s="34"/>
      <c r="W23" s="34"/>
      <c r="X23" s="34"/>
      <c r="Y23" s="34"/>
      <c r="Z23" s="34"/>
      <c r="AA23" s="34"/>
      <c r="AB23" s="34"/>
      <c r="AC23" s="34"/>
      <c r="AD23" s="34"/>
      <c r="AE23" s="34"/>
    </row>
    <row r="24" spans="1:31" s="2" customFormat="1" ht="18" customHeight="1">
      <c r="A24" s="34"/>
      <c r="B24" s="35"/>
      <c r="C24" s="34"/>
      <c r="D24" s="34"/>
      <c r="E24" s="27" t="str">
        <f>IF('Rekapitulace stavby'!E20="","",'Rekapitulace stavby'!E20)</f>
        <v xml:space="preserve"> </v>
      </c>
      <c r="F24" s="34"/>
      <c r="G24" s="34"/>
      <c r="H24" s="34"/>
      <c r="I24" s="29" t="s">
        <v>28</v>
      </c>
      <c r="J24" s="27" t="str">
        <f>IF('Rekapitulace stavby'!AN20="","",'Rekapitulace stavby'!AN20)</f>
        <v/>
      </c>
      <c r="K24" s="34"/>
      <c r="L24" s="44"/>
      <c r="S24" s="34"/>
      <c r="T24" s="34"/>
      <c r="U24" s="34"/>
      <c r="V24" s="34"/>
      <c r="W24" s="34"/>
      <c r="X24" s="34"/>
      <c r="Y24" s="34"/>
      <c r="Z24" s="34"/>
      <c r="AA24" s="34"/>
      <c r="AB24" s="34"/>
      <c r="AC24" s="34"/>
      <c r="AD24" s="34"/>
      <c r="AE24" s="34"/>
    </row>
    <row r="25" spans="1:31" s="2" customFormat="1" ht="7" customHeight="1">
      <c r="A25" s="34"/>
      <c r="B25" s="35"/>
      <c r="C25" s="34"/>
      <c r="D25" s="34"/>
      <c r="E25" s="34"/>
      <c r="F25" s="34"/>
      <c r="G25" s="34"/>
      <c r="H25" s="34"/>
      <c r="I25" s="34"/>
      <c r="J25" s="34"/>
      <c r="K25" s="34"/>
      <c r="L25" s="44"/>
      <c r="S25" s="34"/>
      <c r="T25" s="34"/>
      <c r="U25" s="34"/>
      <c r="V25" s="34"/>
      <c r="W25" s="34"/>
      <c r="X25" s="34"/>
      <c r="Y25" s="34"/>
      <c r="Z25" s="34"/>
      <c r="AA25" s="34"/>
      <c r="AB25" s="34"/>
      <c r="AC25" s="34"/>
      <c r="AD25" s="34"/>
      <c r="AE25" s="34"/>
    </row>
    <row r="26" spans="1:31" s="2" customFormat="1" ht="12" customHeight="1">
      <c r="A26" s="34"/>
      <c r="B26" s="35"/>
      <c r="C26" s="34"/>
      <c r="D26" s="29" t="s">
        <v>37</v>
      </c>
      <c r="E26" s="34"/>
      <c r="F26" s="34"/>
      <c r="G26" s="34"/>
      <c r="H26" s="34"/>
      <c r="I26" s="34"/>
      <c r="J26" s="34"/>
      <c r="K26" s="34"/>
      <c r="L26" s="44"/>
      <c r="S26" s="34"/>
      <c r="T26" s="34"/>
      <c r="U26" s="34"/>
      <c r="V26" s="34"/>
      <c r="W26" s="34"/>
      <c r="X26" s="34"/>
      <c r="Y26" s="34"/>
      <c r="Z26" s="34"/>
      <c r="AA26" s="34"/>
      <c r="AB26" s="34"/>
      <c r="AC26" s="34"/>
      <c r="AD26" s="34"/>
      <c r="AE26" s="34"/>
    </row>
    <row r="27" spans="1:31" s="8" customFormat="1" ht="16.5" customHeight="1">
      <c r="A27" s="96"/>
      <c r="B27" s="97"/>
      <c r="C27" s="96"/>
      <c r="D27" s="96"/>
      <c r="E27" s="239" t="s">
        <v>1</v>
      </c>
      <c r="F27" s="239"/>
      <c r="G27" s="239"/>
      <c r="H27" s="239"/>
      <c r="I27" s="96"/>
      <c r="J27" s="96"/>
      <c r="K27" s="96"/>
      <c r="L27" s="98"/>
      <c r="S27" s="96"/>
      <c r="T27" s="96"/>
      <c r="U27" s="96"/>
      <c r="V27" s="96"/>
      <c r="W27" s="96"/>
      <c r="X27" s="96"/>
      <c r="Y27" s="96"/>
      <c r="Z27" s="96"/>
      <c r="AA27" s="96"/>
      <c r="AB27" s="96"/>
      <c r="AC27" s="96"/>
      <c r="AD27" s="96"/>
      <c r="AE27" s="96"/>
    </row>
    <row r="28" spans="1:31" s="2" customFormat="1" ht="7" customHeight="1">
      <c r="A28" s="34"/>
      <c r="B28" s="35"/>
      <c r="C28" s="34"/>
      <c r="D28" s="34"/>
      <c r="E28" s="34"/>
      <c r="F28" s="34"/>
      <c r="G28" s="34"/>
      <c r="H28" s="34"/>
      <c r="I28" s="34"/>
      <c r="J28" s="34"/>
      <c r="K28" s="34"/>
      <c r="L28" s="44"/>
      <c r="S28" s="34"/>
      <c r="T28" s="34"/>
      <c r="U28" s="34"/>
      <c r="V28" s="34"/>
      <c r="W28" s="34"/>
      <c r="X28" s="34"/>
      <c r="Y28" s="34"/>
      <c r="Z28" s="34"/>
      <c r="AA28" s="34"/>
      <c r="AB28" s="34"/>
      <c r="AC28" s="34"/>
      <c r="AD28" s="34"/>
      <c r="AE28" s="34"/>
    </row>
    <row r="29" spans="1:31" s="2" customFormat="1" ht="7" customHeight="1">
      <c r="A29" s="34"/>
      <c r="B29" s="35"/>
      <c r="C29" s="34"/>
      <c r="D29" s="68"/>
      <c r="E29" s="68"/>
      <c r="F29" s="68"/>
      <c r="G29" s="68"/>
      <c r="H29" s="68"/>
      <c r="I29" s="68"/>
      <c r="J29" s="68"/>
      <c r="K29" s="68"/>
      <c r="L29" s="44"/>
      <c r="S29" s="34"/>
      <c r="T29" s="34"/>
      <c r="U29" s="34"/>
      <c r="V29" s="34"/>
      <c r="W29" s="34"/>
      <c r="X29" s="34"/>
      <c r="Y29" s="34"/>
      <c r="Z29" s="34"/>
      <c r="AA29" s="34"/>
      <c r="AB29" s="34"/>
      <c r="AC29" s="34"/>
      <c r="AD29" s="34"/>
      <c r="AE29" s="34"/>
    </row>
    <row r="30" spans="1:31" s="2" customFormat="1" ht="25.4" customHeight="1">
      <c r="A30" s="34"/>
      <c r="B30" s="35"/>
      <c r="C30" s="34"/>
      <c r="D30" s="99" t="s">
        <v>38</v>
      </c>
      <c r="E30" s="34"/>
      <c r="F30" s="34"/>
      <c r="G30" s="34"/>
      <c r="H30" s="34"/>
      <c r="I30" s="34"/>
      <c r="J30" s="73">
        <f>ROUND(J121,2)</f>
        <v>0</v>
      </c>
      <c r="K30" s="34"/>
      <c r="L30" s="44"/>
      <c r="S30" s="34"/>
      <c r="T30" s="34"/>
      <c r="U30" s="34"/>
      <c r="V30" s="34"/>
      <c r="W30" s="34"/>
      <c r="X30" s="34"/>
      <c r="Y30" s="34"/>
      <c r="Z30" s="34"/>
      <c r="AA30" s="34"/>
      <c r="AB30" s="34"/>
      <c r="AC30" s="34"/>
      <c r="AD30" s="34"/>
      <c r="AE30" s="34"/>
    </row>
    <row r="31" spans="1:31" s="2" customFormat="1" ht="7" customHeight="1">
      <c r="A31" s="34"/>
      <c r="B31" s="35"/>
      <c r="C31" s="34"/>
      <c r="D31" s="68"/>
      <c r="E31" s="68"/>
      <c r="F31" s="68"/>
      <c r="G31" s="68"/>
      <c r="H31" s="68"/>
      <c r="I31" s="68"/>
      <c r="J31" s="68"/>
      <c r="K31" s="68"/>
      <c r="L31" s="44"/>
      <c r="S31" s="34"/>
      <c r="T31" s="34"/>
      <c r="U31" s="34"/>
      <c r="V31" s="34"/>
      <c r="W31" s="34"/>
      <c r="X31" s="34"/>
      <c r="Y31" s="34"/>
      <c r="Z31" s="34"/>
      <c r="AA31" s="34"/>
      <c r="AB31" s="34"/>
      <c r="AC31" s="34"/>
      <c r="AD31" s="34"/>
      <c r="AE31" s="34"/>
    </row>
    <row r="32" spans="1:31" s="2" customFormat="1" ht="14.5" customHeight="1">
      <c r="A32" s="34"/>
      <c r="B32" s="35"/>
      <c r="C32" s="34"/>
      <c r="D32" s="34"/>
      <c r="E32" s="34"/>
      <c r="F32" s="38" t="s">
        <v>40</v>
      </c>
      <c r="G32" s="34"/>
      <c r="H32" s="34"/>
      <c r="I32" s="38" t="s">
        <v>39</v>
      </c>
      <c r="J32" s="38" t="s">
        <v>41</v>
      </c>
      <c r="K32" s="34"/>
      <c r="L32" s="44"/>
      <c r="S32" s="34"/>
      <c r="T32" s="34"/>
      <c r="U32" s="34"/>
      <c r="V32" s="34"/>
      <c r="W32" s="34"/>
      <c r="X32" s="34"/>
      <c r="Y32" s="34"/>
      <c r="Z32" s="34"/>
      <c r="AA32" s="34"/>
      <c r="AB32" s="34"/>
      <c r="AC32" s="34"/>
      <c r="AD32" s="34"/>
      <c r="AE32" s="34"/>
    </row>
    <row r="33" spans="1:31" s="2" customFormat="1" ht="14.5" customHeight="1">
      <c r="A33" s="34"/>
      <c r="B33" s="35"/>
      <c r="C33" s="34"/>
      <c r="D33" s="100" t="s">
        <v>42</v>
      </c>
      <c r="E33" s="29" t="s">
        <v>43</v>
      </c>
      <c r="F33" s="101">
        <f>ROUND((SUM(BE121:BE198)),2)</f>
        <v>0</v>
      </c>
      <c r="G33" s="34"/>
      <c r="H33" s="34"/>
      <c r="I33" s="102">
        <v>0.21</v>
      </c>
      <c r="J33" s="101">
        <f>ROUND(((SUM(BE121:BE198))*I33),2)</f>
        <v>0</v>
      </c>
      <c r="K33" s="34"/>
      <c r="L33" s="44"/>
      <c r="S33" s="34"/>
      <c r="T33" s="34"/>
      <c r="U33" s="34"/>
      <c r="V33" s="34"/>
      <c r="W33" s="34"/>
      <c r="X33" s="34"/>
      <c r="Y33" s="34"/>
      <c r="Z33" s="34"/>
      <c r="AA33" s="34"/>
      <c r="AB33" s="34"/>
      <c r="AC33" s="34"/>
      <c r="AD33" s="34"/>
      <c r="AE33" s="34"/>
    </row>
    <row r="34" spans="1:31" s="2" customFormat="1" ht="14.5" customHeight="1">
      <c r="A34" s="34"/>
      <c r="B34" s="35"/>
      <c r="C34" s="34"/>
      <c r="D34" s="34"/>
      <c r="E34" s="29" t="s">
        <v>44</v>
      </c>
      <c r="F34" s="101">
        <f>ROUND((SUM(BF121:BF198)),2)</f>
        <v>0</v>
      </c>
      <c r="G34" s="34"/>
      <c r="H34" s="34"/>
      <c r="I34" s="102">
        <v>0.15</v>
      </c>
      <c r="J34" s="101">
        <f>ROUND(((SUM(BF121:BF198))*I34),2)</f>
        <v>0</v>
      </c>
      <c r="K34" s="34"/>
      <c r="L34" s="44"/>
      <c r="S34" s="34"/>
      <c r="T34" s="34"/>
      <c r="U34" s="34"/>
      <c r="V34" s="34"/>
      <c r="W34" s="34"/>
      <c r="X34" s="34"/>
      <c r="Y34" s="34"/>
      <c r="Z34" s="34"/>
      <c r="AA34" s="34"/>
      <c r="AB34" s="34"/>
      <c r="AC34" s="34"/>
      <c r="AD34" s="34"/>
      <c r="AE34" s="34"/>
    </row>
    <row r="35" spans="1:31" s="2" customFormat="1" ht="14.5" customHeight="1" hidden="1">
      <c r="A35" s="34"/>
      <c r="B35" s="35"/>
      <c r="C35" s="34"/>
      <c r="D35" s="34"/>
      <c r="E35" s="29" t="s">
        <v>45</v>
      </c>
      <c r="F35" s="101">
        <f>ROUND((SUM(BG121:BG198)),2)</f>
        <v>0</v>
      </c>
      <c r="G35" s="34"/>
      <c r="H35" s="34"/>
      <c r="I35" s="102">
        <v>0.21</v>
      </c>
      <c r="J35" s="101">
        <f>0</f>
        <v>0</v>
      </c>
      <c r="K35" s="34"/>
      <c r="L35" s="44"/>
      <c r="S35" s="34"/>
      <c r="T35" s="34"/>
      <c r="U35" s="34"/>
      <c r="V35" s="34"/>
      <c r="W35" s="34"/>
      <c r="X35" s="34"/>
      <c r="Y35" s="34"/>
      <c r="Z35" s="34"/>
      <c r="AA35" s="34"/>
      <c r="AB35" s="34"/>
      <c r="AC35" s="34"/>
      <c r="AD35" s="34"/>
      <c r="AE35" s="34"/>
    </row>
    <row r="36" spans="1:31" s="2" customFormat="1" ht="14.5" customHeight="1" hidden="1">
      <c r="A36" s="34"/>
      <c r="B36" s="35"/>
      <c r="C36" s="34"/>
      <c r="D36" s="34"/>
      <c r="E36" s="29" t="s">
        <v>46</v>
      </c>
      <c r="F36" s="101">
        <f>ROUND((SUM(BH121:BH198)),2)</f>
        <v>0</v>
      </c>
      <c r="G36" s="34"/>
      <c r="H36" s="34"/>
      <c r="I36" s="102">
        <v>0.15</v>
      </c>
      <c r="J36" s="101">
        <f>0</f>
        <v>0</v>
      </c>
      <c r="K36" s="34"/>
      <c r="L36" s="44"/>
      <c r="S36" s="34"/>
      <c r="T36" s="34"/>
      <c r="U36" s="34"/>
      <c r="V36" s="34"/>
      <c r="W36" s="34"/>
      <c r="X36" s="34"/>
      <c r="Y36" s="34"/>
      <c r="Z36" s="34"/>
      <c r="AA36" s="34"/>
      <c r="AB36" s="34"/>
      <c r="AC36" s="34"/>
      <c r="AD36" s="34"/>
      <c r="AE36" s="34"/>
    </row>
    <row r="37" spans="1:31" s="2" customFormat="1" ht="14.5" customHeight="1" hidden="1">
      <c r="A37" s="34"/>
      <c r="B37" s="35"/>
      <c r="C37" s="34"/>
      <c r="D37" s="34"/>
      <c r="E37" s="29" t="s">
        <v>47</v>
      </c>
      <c r="F37" s="101">
        <f>ROUND((SUM(BI121:BI198)),2)</f>
        <v>0</v>
      </c>
      <c r="G37" s="34"/>
      <c r="H37" s="34"/>
      <c r="I37" s="102">
        <v>0</v>
      </c>
      <c r="J37" s="101">
        <f>0</f>
        <v>0</v>
      </c>
      <c r="K37" s="34"/>
      <c r="L37" s="44"/>
      <c r="S37" s="34"/>
      <c r="T37" s="34"/>
      <c r="U37" s="34"/>
      <c r="V37" s="34"/>
      <c r="W37" s="34"/>
      <c r="X37" s="34"/>
      <c r="Y37" s="34"/>
      <c r="Z37" s="34"/>
      <c r="AA37" s="34"/>
      <c r="AB37" s="34"/>
      <c r="AC37" s="34"/>
      <c r="AD37" s="34"/>
      <c r="AE37" s="34"/>
    </row>
    <row r="38" spans="1:31" s="2" customFormat="1" ht="7" customHeight="1">
      <c r="A38" s="34"/>
      <c r="B38" s="35"/>
      <c r="C38" s="34"/>
      <c r="D38" s="34"/>
      <c r="E38" s="34"/>
      <c r="F38" s="34"/>
      <c r="G38" s="34"/>
      <c r="H38" s="34"/>
      <c r="I38" s="34"/>
      <c r="J38" s="34"/>
      <c r="K38" s="34"/>
      <c r="L38" s="44"/>
      <c r="S38" s="34"/>
      <c r="T38" s="34"/>
      <c r="U38" s="34"/>
      <c r="V38" s="34"/>
      <c r="W38" s="34"/>
      <c r="X38" s="34"/>
      <c r="Y38" s="34"/>
      <c r="Z38" s="34"/>
      <c r="AA38" s="34"/>
      <c r="AB38" s="34"/>
      <c r="AC38" s="34"/>
      <c r="AD38" s="34"/>
      <c r="AE38" s="34"/>
    </row>
    <row r="39" spans="1:31" s="2" customFormat="1" ht="25.4" customHeight="1">
      <c r="A39" s="34"/>
      <c r="B39" s="35"/>
      <c r="C39" s="103"/>
      <c r="D39" s="104" t="s">
        <v>48</v>
      </c>
      <c r="E39" s="62"/>
      <c r="F39" s="62"/>
      <c r="G39" s="105" t="s">
        <v>49</v>
      </c>
      <c r="H39" s="106" t="s">
        <v>50</v>
      </c>
      <c r="I39" s="62"/>
      <c r="J39" s="107">
        <f>SUM(J30:J37)</f>
        <v>0</v>
      </c>
      <c r="K39" s="108"/>
      <c r="L39" s="44"/>
      <c r="S39" s="34"/>
      <c r="T39" s="34"/>
      <c r="U39" s="34"/>
      <c r="V39" s="34"/>
      <c r="W39" s="34"/>
      <c r="X39" s="34"/>
      <c r="Y39" s="34"/>
      <c r="Z39" s="34"/>
      <c r="AA39" s="34"/>
      <c r="AB39" s="34"/>
      <c r="AC39" s="34"/>
      <c r="AD39" s="34"/>
      <c r="AE39" s="34"/>
    </row>
    <row r="40" spans="1:31" s="2" customFormat="1" ht="14.5" customHeight="1">
      <c r="A40" s="34"/>
      <c r="B40" s="35"/>
      <c r="C40" s="34"/>
      <c r="D40" s="34"/>
      <c r="E40" s="34"/>
      <c r="F40" s="34"/>
      <c r="G40" s="34"/>
      <c r="H40" s="34"/>
      <c r="I40" s="34"/>
      <c r="J40" s="34"/>
      <c r="K40" s="34"/>
      <c r="L40" s="44"/>
      <c r="S40" s="34"/>
      <c r="T40" s="34"/>
      <c r="U40" s="34"/>
      <c r="V40" s="34"/>
      <c r="W40" s="34"/>
      <c r="X40" s="34"/>
      <c r="Y40" s="34"/>
      <c r="Z40" s="34"/>
      <c r="AA40" s="34"/>
      <c r="AB40" s="34"/>
      <c r="AC40" s="34"/>
      <c r="AD40" s="34"/>
      <c r="AE40" s="34"/>
    </row>
    <row r="41" spans="2:12" s="1" customFormat="1" ht="14.5" customHeight="1">
      <c r="B41" s="22"/>
      <c r="L41" s="22"/>
    </row>
    <row r="42" spans="2:12" s="1" customFormat="1" ht="14.5" customHeight="1">
      <c r="B42" s="22"/>
      <c r="L42" s="22"/>
    </row>
    <row r="43" spans="2:12" s="1" customFormat="1" ht="14.5" customHeight="1">
      <c r="B43" s="22"/>
      <c r="L43" s="22"/>
    </row>
    <row r="44" spans="2:12" s="1" customFormat="1" ht="14.5" customHeight="1">
      <c r="B44" s="22"/>
      <c r="L44" s="22"/>
    </row>
    <row r="45" spans="2:12" s="1" customFormat="1" ht="14.5" customHeight="1">
      <c r="B45" s="22"/>
      <c r="L45" s="22"/>
    </row>
    <row r="46" spans="2:12" s="1" customFormat="1" ht="14.5" customHeight="1">
      <c r="B46" s="22"/>
      <c r="L46" s="22"/>
    </row>
    <row r="47" spans="2:12" s="1" customFormat="1" ht="14.5" customHeight="1">
      <c r="B47" s="22"/>
      <c r="L47" s="22"/>
    </row>
    <row r="48" spans="2:12" s="1" customFormat="1" ht="14.5" customHeight="1">
      <c r="B48" s="22"/>
      <c r="L48" s="22"/>
    </row>
    <row r="49" spans="2:12" s="1" customFormat="1" ht="14.5" customHeight="1">
      <c r="B49" s="22"/>
      <c r="L49" s="22"/>
    </row>
    <row r="50" spans="2:12" s="2" customFormat="1" ht="14.5" customHeight="1">
      <c r="B50" s="44"/>
      <c r="D50" s="45" t="s">
        <v>51</v>
      </c>
      <c r="E50" s="46"/>
      <c r="F50" s="46"/>
      <c r="G50" s="45" t="s">
        <v>52</v>
      </c>
      <c r="H50" s="46"/>
      <c r="I50" s="46"/>
      <c r="J50" s="46"/>
      <c r="K50" s="46"/>
      <c r="L50" s="44"/>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5">
      <c r="A61" s="34"/>
      <c r="B61" s="35"/>
      <c r="C61" s="34"/>
      <c r="D61" s="47" t="s">
        <v>53</v>
      </c>
      <c r="E61" s="37"/>
      <c r="F61" s="109" t="s">
        <v>54</v>
      </c>
      <c r="G61" s="47" t="s">
        <v>53</v>
      </c>
      <c r="H61" s="37"/>
      <c r="I61" s="37"/>
      <c r="J61" s="110" t="s">
        <v>54</v>
      </c>
      <c r="K61" s="37"/>
      <c r="L61" s="44"/>
      <c r="S61" s="34"/>
      <c r="T61" s="34"/>
      <c r="U61" s="34"/>
      <c r="V61" s="34"/>
      <c r="W61" s="34"/>
      <c r="X61" s="34"/>
      <c r="Y61" s="34"/>
      <c r="Z61" s="34"/>
      <c r="AA61" s="34"/>
      <c r="AB61" s="34"/>
      <c r="AC61" s="34"/>
      <c r="AD61" s="34"/>
      <c r="AE61" s="34"/>
    </row>
    <row r="62" spans="2:12" ht="12">
      <c r="B62" s="22"/>
      <c r="L62" s="22"/>
    </row>
    <row r="63" spans="2:12" ht="12">
      <c r="B63" s="22"/>
      <c r="L63" s="22"/>
    </row>
    <row r="64" spans="2:12" ht="12">
      <c r="B64" s="22"/>
      <c r="L64" s="22"/>
    </row>
    <row r="65" spans="1:31" s="2" customFormat="1" ht="13">
      <c r="A65" s="34"/>
      <c r="B65" s="35"/>
      <c r="C65" s="34"/>
      <c r="D65" s="45" t="s">
        <v>55</v>
      </c>
      <c r="E65" s="48"/>
      <c r="F65" s="48"/>
      <c r="G65" s="45" t="s">
        <v>56</v>
      </c>
      <c r="H65" s="48"/>
      <c r="I65" s="48"/>
      <c r="J65" s="48"/>
      <c r="K65" s="48"/>
      <c r="L65" s="44"/>
      <c r="S65" s="34"/>
      <c r="T65" s="34"/>
      <c r="U65" s="34"/>
      <c r="V65" s="34"/>
      <c r="W65" s="34"/>
      <c r="X65" s="34"/>
      <c r="Y65" s="34"/>
      <c r="Z65" s="34"/>
      <c r="AA65" s="34"/>
      <c r="AB65" s="34"/>
      <c r="AC65" s="34"/>
      <c r="AD65" s="34"/>
      <c r="AE65" s="34"/>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5">
      <c r="A76" s="34"/>
      <c r="B76" s="35"/>
      <c r="C76" s="34"/>
      <c r="D76" s="47" t="s">
        <v>53</v>
      </c>
      <c r="E76" s="37"/>
      <c r="F76" s="109" t="s">
        <v>54</v>
      </c>
      <c r="G76" s="47" t="s">
        <v>53</v>
      </c>
      <c r="H76" s="37"/>
      <c r="I76" s="37"/>
      <c r="J76" s="110" t="s">
        <v>54</v>
      </c>
      <c r="K76" s="37"/>
      <c r="L76" s="44"/>
      <c r="S76" s="34"/>
      <c r="T76" s="34"/>
      <c r="U76" s="34"/>
      <c r="V76" s="34"/>
      <c r="W76" s="34"/>
      <c r="X76" s="34"/>
      <c r="Y76" s="34"/>
      <c r="Z76" s="34"/>
      <c r="AA76" s="34"/>
      <c r="AB76" s="34"/>
      <c r="AC76" s="34"/>
      <c r="AD76" s="34"/>
      <c r="AE76" s="34"/>
    </row>
    <row r="77" spans="1:31" s="2" customFormat="1" ht="14.5" customHeight="1">
      <c r="A77" s="34"/>
      <c r="B77" s="49"/>
      <c r="C77" s="50"/>
      <c r="D77" s="50"/>
      <c r="E77" s="50"/>
      <c r="F77" s="50"/>
      <c r="G77" s="50"/>
      <c r="H77" s="50"/>
      <c r="I77" s="50"/>
      <c r="J77" s="50"/>
      <c r="K77" s="50"/>
      <c r="L77" s="44"/>
      <c r="S77" s="34"/>
      <c r="T77" s="34"/>
      <c r="U77" s="34"/>
      <c r="V77" s="34"/>
      <c r="W77" s="34"/>
      <c r="X77" s="34"/>
      <c r="Y77" s="34"/>
      <c r="Z77" s="34"/>
      <c r="AA77" s="34"/>
      <c r="AB77" s="34"/>
      <c r="AC77" s="34"/>
      <c r="AD77" s="34"/>
      <c r="AE77" s="34"/>
    </row>
    <row r="81" spans="1:31" s="2" customFormat="1" ht="7" customHeight="1">
      <c r="A81" s="34"/>
      <c r="B81" s="51"/>
      <c r="C81" s="52"/>
      <c r="D81" s="52"/>
      <c r="E81" s="52"/>
      <c r="F81" s="52"/>
      <c r="G81" s="52"/>
      <c r="H81" s="52"/>
      <c r="I81" s="52"/>
      <c r="J81" s="52"/>
      <c r="K81" s="52"/>
      <c r="L81" s="44"/>
      <c r="S81" s="34"/>
      <c r="T81" s="34"/>
      <c r="U81" s="34"/>
      <c r="V81" s="34"/>
      <c r="W81" s="34"/>
      <c r="X81" s="34"/>
      <c r="Y81" s="34"/>
      <c r="Z81" s="34"/>
      <c r="AA81" s="34"/>
      <c r="AB81" s="34"/>
      <c r="AC81" s="34"/>
      <c r="AD81" s="34"/>
      <c r="AE81" s="34"/>
    </row>
    <row r="82" spans="1:31" s="2" customFormat="1" ht="25" customHeight="1">
      <c r="A82" s="34"/>
      <c r="B82" s="35"/>
      <c r="C82" s="23" t="s">
        <v>106</v>
      </c>
      <c r="D82" s="34"/>
      <c r="E82" s="34"/>
      <c r="F82" s="34"/>
      <c r="G82" s="34"/>
      <c r="H82" s="34"/>
      <c r="I82" s="34"/>
      <c r="J82" s="34"/>
      <c r="K82" s="34"/>
      <c r="L82" s="44"/>
      <c r="S82" s="34"/>
      <c r="T82" s="34"/>
      <c r="U82" s="34"/>
      <c r="V82" s="34"/>
      <c r="W82" s="34"/>
      <c r="X82" s="34"/>
      <c r="Y82" s="34"/>
      <c r="Z82" s="34"/>
      <c r="AA82" s="34"/>
      <c r="AB82" s="34"/>
      <c r="AC82" s="34"/>
      <c r="AD82" s="34"/>
      <c r="AE82" s="34"/>
    </row>
    <row r="83" spans="1:31" s="2" customFormat="1" ht="7" customHeight="1">
      <c r="A83" s="34"/>
      <c r="B83" s="35"/>
      <c r="C83" s="34"/>
      <c r="D83" s="34"/>
      <c r="E83" s="34"/>
      <c r="F83" s="34"/>
      <c r="G83" s="34"/>
      <c r="H83" s="34"/>
      <c r="I83" s="34"/>
      <c r="J83" s="34"/>
      <c r="K83" s="34"/>
      <c r="L83" s="44"/>
      <c r="S83" s="34"/>
      <c r="T83" s="34"/>
      <c r="U83" s="34"/>
      <c r="V83" s="34"/>
      <c r="W83" s="34"/>
      <c r="X83" s="34"/>
      <c r="Y83" s="34"/>
      <c r="Z83" s="34"/>
      <c r="AA83" s="34"/>
      <c r="AB83" s="34"/>
      <c r="AC83" s="34"/>
      <c r="AD83" s="34"/>
      <c r="AE83" s="34"/>
    </row>
    <row r="84" spans="1:31" s="2" customFormat="1" ht="12" customHeight="1">
      <c r="A84" s="34"/>
      <c r="B84" s="35"/>
      <c r="C84" s="29" t="s">
        <v>16</v>
      </c>
      <c r="D84" s="34"/>
      <c r="E84" s="34"/>
      <c r="F84" s="34"/>
      <c r="G84" s="34"/>
      <c r="H84" s="34"/>
      <c r="I84" s="34"/>
      <c r="J84" s="34"/>
      <c r="K84" s="34"/>
      <c r="L84" s="44"/>
      <c r="S84" s="34"/>
      <c r="T84" s="34"/>
      <c r="U84" s="34"/>
      <c r="V84" s="34"/>
      <c r="W84" s="34"/>
      <c r="X84" s="34"/>
      <c r="Y84" s="34"/>
      <c r="Z84" s="34"/>
      <c r="AA84" s="34"/>
      <c r="AB84" s="34"/>
      <c r="AC84" s="34"/>
      <c r="AD84" s="34"/>
      <c r="AE84" s="34"/>
    </row>
    <row r="85" spans="1:31" s="2" customFormat="1" ht="16.5" customHeight="1">
      <c r="A85" s="34"/>
      <c r="B85" s="35"/>
      <c r="C85" s="34"/>
      <c r="D85" s="34"/>
      <c r="E85" s="263" t="str">
        <f>E7</f>
        <v>Rekonstrukce komunikace, parkovacích ploch a chodníku ulice Šafaříkova v Sezimově Ústí</v>
      </c>
      <c r="F85" s="264"/>
      <c r="G85" s="264"/>
      <c r="H85" s="264"/>
      <c r="I85" s="34"/>
      <c r="J85" s="34"/>
      <c r="K85" s="34"/>
      <c r="L85" s="44"/>
      <c r="S85" s="34"/>
      <c r="T85" s="34"/>
      <c r="U85" s="34"/>
      <c r="V85" s="34"/>
      <c r="W85" s="34"/>
      <c r="X85" s="34"/>
      <c r="Y85" s="34"/>
      <c r="Z85" s="34"/>
      <c r="AA85" s="34"/>
      <c r="AB85" s="34"/>
      <c r="AC85" s="34"/>
      <c r="AD85" s="34"/>
      <c r="AE85" s="34"/>
    </row>
    <row r="86" spans="1:31" s="2" customFormat="1" ht="12" customHeight="1">
      <c r="A86" s="34"/>
      <c r="B86" s="35"/>
      <c r="C86" s="29" t="s">
        <v>104</v>
      </c>
      <c r="D86" s="34"/>
      <c r="E86" s="34"/>
      <c r="F86" s="34"/>
      <c r="G86" s="34"/>
      <c r="H86" s="34"/>
      <c r="I86" s="34"/>
      <c r="J86" s="34"/>
      <c r="K86" s="34"/>
      <c r="L86" s="44"/>
      <c r="S86" s="34"/>
      <c r="T86" s="34"/>
      <c r="U86" s="34"/>
      <c r="V86" s="34"/>
      <c r="W86" s="34"/>
      <c r="X86" s="34"/>
      <c r="Y86" s="34"/>
      <c r="Z86" s="34"/>
      <c r="AA86" s="34"/>
      <c r="AB86" s="34"/>
      <c r="AC86" s="34"/>
      <c r="AD86" s="34"/>
      <c r="AE86" s="34"/>
    </row>
    <row r="87" spans="1:31" s="2" customFormat="1" ht="16.5" customHeight="1">
      <c r="A87" s="34"/>
      <c r="B87" s="35"/>
      <c r="C87" s="34"/>
      <c r="D87" s="34"/>
      <c r="E87" s="253" t="str">
        <f>E9</f>
        <v>302 - Přípojky dešťové kanalizace</v>
      </c>
      <c r="F87" s="262"/>
      <c r="G87" s="262"/>
      <c r="H87" s="262"/>
      <c r="I87" s="34"/>
      <c r="J87" s="34"/>
      <c r="K87" s="34"/>
      <c r="L87" s="44"/>
      <c r="S87" s="34"/>
      <c r="T87" s="34"/>
      <c r="U87" s="34"/>
      <c r="V87" s="34"/>
      <c r="W87" s="34"/>
      <c r="X87" s="34"/>
      <c r="Y87" s="34"/>
      <c r="Z87" s="34"/>
      <c r="AA87" s="34"/>
      <c r="AB87" s="34"/>
      <c r="AC87" s="34"/>
      <c r="AD87" s="34"/>
      <c r="AE87" s="34"/>
    </row>
    <row r="88" spans="1:31" s="2" customFormat="1" ht="7" customHeight="1">
      <c r="A88" s="34"/>
      <c r="B88" s="35"/>
      <c r="C88" s="34"/>
      <c r="D88" s="34"/>
      <c r="E88" s="34"/>
      <c r="F88" s="34"/>
      <c r="G88" s="34"/>
      <c r="H88" s="34"/>
      <c r="I88" s="34"/>
      <c r="J88" s="34"/>
      <c r="K88" s="34"/>
      <c r="L88" s="44"/>
      <c r="S88" s="34"/>
      <c r="T88" s="34"/>
      <c r="U88" s="34"/>
      <c r="V88" s="34"/>
      <c r="W88" s="34"/>
      <c r="X88" s="34"/>
      <c r="Y88" s="34"/>
      <c r="Z88" s="34"/>
      <c r="AA88" s="34"/>
      <c r="AB88" s="34"/>
      <c r="AC88" s="34"/>
      <c r="AD88" s="34"/>
      <c r="AE88" s="34"/>
    </row>
    <row r="89" spans="1:31" s="2" customFormat="1" ht="12" customHeight="1">
      <c r="A89" s="34"/>
      <c r="B89" s="35"/>
      <c r="C89" s="29" t="s">
        <v>20</v>
      </c>
      <c r="D89" s="34"/>
      <c r="E89" s="34"/>
      <c r="F89" s="27" t="str">
        <f>F12</f>
        <v>Sezimovo Ústí</v>
      </c>
      <c r="G89" s="34"/>
      <c r="H89" s="34"/>
      <c r="I89" s="29" t="s">
        <v>22</v>
      </c>
      <c r="J89" s="57" t="str">
        <f>IF(J12="","",J12)</f>
        <v>6. 1. 2021</v>
      </c>
      <c r="K89" s="34"/>
      <c r="L89" s="44"/>
      <c r="S89" s="34"/>
      <c r="T89" s="34"/>
      <c r="U89" s="34"/>
      <c r="V89" s="34"/>
      <c r="W89" s="34"/>
      <c r="X89" s="34"/>
      <c r="Y89" s="34"/>
      <c r="Z89" s="34"/>
      <c r="AA89" s="34"/>
      <c r="AB89" s="34"/>
      <c r="AC89" s="34"/>
      <c r="AD89" s="34"/>
      <c r="AE89" s="34"/>
    </row>
    <row r="90" spans="1:31" s="2" customFormat="1" ht="7" customHeight="1">
      <c r="A90" s="34"/>
      <c r="B90" s="35"/>
      <c r="C90" s="34"/>
      <c r="D90" s="34"/>
      <c r="E90" s="34"/>
      <c r="F90" s="34"/>
      <c r="G90" s="34"/>
      <c r="H90" s="34"/>
      <c r="I90" s="34"/>
      <c r="J90" s="34"/>
      <c r="K90" s="34"/>
      <c r="L90" s="44"/>
      <c r="S90" s="34"/>
      <c r="T90" s="34"/>
      <c r="U90" s="34"/>
      <c r="V90" s="34"/>
      <c r="W90" s="34"/>
      <c r="X90" s="34"/>
      <c r="Y90" s="34"/>
      <c r="Z90" s="34"/>
      <c r="AA90" s="34"/>
      <c r="AB90" s="34"/>
      <c r="AC90" s="34"/>
      <c r="AD90" s="34"/>
      <c r="AE90" s="34"/>
    </row>
    <row r="91" spans="1:31" s="2" customFormat="1" ht="15.25" customHeight="1">
      <c r="A91" s="34"/>
      <c r="B91" s="35"/>
      <c r="C91" s="29" t="s">
        <v>24</v>
      </c>
      <c r="D91" s="34"/>
      <c r="E91" s="34"/>
      <c r="F91" s="27" t="str">
        <f>E15</f>
        <v>Město Sezimovo Ústí</v>
      </c>
      <c r="G91" s="34"/>
      <c r="H91" s="34"/>
      <c r="I91" s="29" t="s">
        <v>31</v>
      </c>
      <c r="J91" s="32" t="str">
        <f>E21</f>
        <v>WAY project s.r.o.</v>
      </c>
      <c r="K91" s="34"/>
      <c r="L91" s="44"/>
      <c r="S91" s="34"/>
      <c r="T91" s="34"/>
      <c r="U91" s="34"/>
      <c r="V91" s="34"/>
      <c r="W91" s="34"/>
      <c r="X91" s="34"/>
      <c r="Y91" s="34"/>
      <c r="Z91" s="34"/>
      <c r="AA91" s="34"/>
      <c r="AB91" s="34"/>
      <c r="AC91" s="34"/>
      <c r="AD91" s="34"/>
      <c r="AE91" s="34"/>
    </row>
    <row r="92" spans="1:31" s="2" customFormat="1" ht="15.25" customHeight="1">
      <c r="A92" s="34"/>
      <c r="B92" s="35"/>
      <c r="C92" s="29" t="s">
        <v>29</v>
      </c>
      <c r="D92" s="34"/>
      <c r="E92" s="34"/>
      <c r="F92" s="27" t="str">
        <f>IF(E18="","",E18)</f>
        <v>Vyplň údaj</v>
      </c>
      <c r="G92" s="34"/>
      <c r="H92" s="34"/>
      <c r="I92" s="29" t="s">
        <v>35</v>
      </c>
      <c r="J92" s="32" t="str">
        <f>E24</f>
        <v xml:space="preserve"> </v>
      </c>
      <c r="K92" s="34"/>
      <c r="L92" s="44"/>
      <c r="S92" s="34"/>
      <c r="T92" s="34"/>
      <c r="U92" s="34"/>
      <c r="V92" s="34"/>
      <c r="W92" s="34"/>
      <c r="X92" s="34"/>
      <c r="Y92" s="34"/>
      <c r="Z92" s="34"/>
      <c r="AA92" s="34"/>
      <c r="AB92" s="34"/>
      <c r="AC92" s="34"/>
      <c r="AD92" s="34"/>
      <c r="AE92" s="34"/>
    </row>
    <row r="93" spans="1:31" s="2" customFormat="1" ht="10.4" customHeight="1">
      <c r="A93" s="34"/>
      <c r="B93" s="35"/>
      <c r="C93" s="34"/>
      <c r="D93" s="34"/>
      <c r="E93" s="34"/>
      <c r="F93" s="34"/>
      <c r="G93" s="34"/>
      <c r="H93" s="34"/>
      <c r="I93" s="34"/>
      <c r="J93" s="34"/>
      <c r="K93" s="34"/>
      <c r="L93" s="44"/>
      <c r="S93" s="34"/>
      <c r="T93" s="34"/>
      <c r="U93" s="34"/>
      <c r="V93" s="34"/>
      <c r="W93" s="34"/>
      <c r="X93" s="34"/>
      <c r="Y93" s="34"/>
      <c r="Z93" s="34"/>
      <c r="AA93" s="34"/>
      <c r="AB93" s="34"/>
      <c r="AC93" s="34"/>
      <c r="AD93" s="34"/>
      <c r="AE93" s="34"/>
    </row>
    <row r="94" spans="1:31" s="2" customFormat="1" ht="29.25" customHeight="1">
      <c r="A94" s="34"/>
      <c r="B94" s="35"/>
      <c r="C94" s="111" t="s">
        <v>107</v>
      </c>
      <c r="D94" s="103"/>
      <c r="E94" s="103"/>
      <c r="F94" s="103"/>
      <c r="G94" s="103"/>
      <c r="H94" s="103"/>
      <c r="I94" s="103"/>
      <c r="J94" s="112" t="s">
        <v>108</v>
      </c>
      <c r="K94" s="103"/>
      <c r="L94" s="44"/>
      <c r="S94" s="34"/>
      <c r="T94" s="34"/>
      <c r="U94" s="34"/>
      <c r="V94" s="34"/>
      <c r="W94" s="34"/>
      <c r="X94" s="34"/>
      <c r="Y94" s="34"/>
      <c r="Z94" s="34"/>
      <c r="AA94" s="34"/>
      <c r="AB94" s="34"/>
      <c r="AC94" s="34"/>
      <c r="AD94" s="34"/>
      <c r="AE94" s="34"/>
    </row>
    <row r="95" spans="1:31" s="2" customFormat="1" ht="10.4" customHeight="1">
      <c r="A95" s="34"/>
      <c r="B95" s="35"/>
      <c r="C95" s="34"/>
      <c r="D95" s="34"/>
      <c r="E95" s="34"/>
      <c r="F95" s="34"/>
      <c r="G95" s="34"/>
      <c r="H95" s="34"/>
      <c r="I95" s="34"/>
      <c r="J95" s="34"/>
      <c r="K95" s="34"/>
      <c r="L95" s="44"/>
      <c r="S95" s="34"/>
      <c r="T95" s="34"/>
      <c r="U95" s="34"/>
      <c r="V95" s="34"/>
      <c r="W95" s="34"/>
      <c r="X95" s="34"/>
      <c r="Y95" s="34"/>
      <c r="Z95" s="34"/>
      <c r="AA95" s="34"/>
      <c r="AB95" s="34"/>
      <c r="AC95" s="34"/>
      <c r="AD95" s="34"/>
      <c r="AE95" s="34"/>
    </row>
    <row r="96" spans="1:47" s="2" customFormat="1" ht="22.9" customHeight="1">
      <c r="A96" s="34"/>
      <c r="B96" s="35"/>
      <c r="C96" s="113" t="s">
        <v>109</v>
      </c>
      <c r="D96" s="34"/>
      <c r="E96" s="34"/>
      <c r="F96" s="34"/>
      <c r="G96" s="34"/>
      <c r="H96" s="34"/>
      <c r="I96" s="34"/>
      <c r="J96" s="73">
        <f>J121</f>
        <v>0</v>
      </c>
      <c r="K96" s="34"/>
      <c r="L96" s="44"/>
      <c r="S96" s="34"/>
      <c r="T96" s="34"/>
      <c r="U96" s="34"/>
      <c r="V96" s="34"/>
      <c r="W96" s="34"/>
      <c r="X96" s="34"/>
      <c r="Y96" s="34"/>
      <c r="Z96" s="34"/>
      <c r="AA96" s="34"/>
      <c r="AB96" s="34"/>
      <c r="AC96" s="34"/>
      <c r="AD96" s="34"/>
      <c r="AE96" s="34"/>
      <c r="AU96" s="19" t="s">
        <v>110</v>
      </c>
    </row>
    <row r="97" spans="2:12" s="9" customFormat="1" ht="25" customHeight="1">
      <c r="B97" s="114"/>
      <c r="D97" s="115" t="s">
        <v>205</v>
      </c>
      <c r="E97" s="116"/>
      <c r="F97" s="116"/>
      <c r="G97" s="116"/>
      <c r="H97" s="116"/>
      <c r="I97" s="116"/>
      <c r="J97" s="117">
        <f>J122</f>
        <v>0</v>
      </c>
      <c r="L97" s="114"/>
    </row>
    <row r="98" spans="2:12" s="14" customFormat="1" ht="19.9" customHeight="1">
      <c r="B98" s="176"/>
      <c r="D98" s="177" t="s">
        <v>206</v>
      </c>
      <c r="E98" s="178"/>
      <c r="F98" s="178"/>
      <c r="G98" s="178"/>
      <c r="H98" s="178"/>
      <c r="I98" s="178"/>
      <c r="J98" s="179">
        <f>J123</f>
        <v>0</v>
      </c>
      <c r="L98" s="176"/>
    </row>
    <row r="99" spans="2:12" s="14" customFormat="1" ht="19.9" customHeight="1">
      <c r="B99" s="176"/>
      <c r="D99" s="177" t="s">
        <v>209</v>
      </c>
      <c r="E99" s="178"/>
      <c r="F99" s="178"/>
      <c r="G99" s="178"/>
      <c r="H99" s="178"/>
      <c r="I99" s="178"/>
      <c r="J99" s="179">
        <f>J178</f>
        <v>0</v>
      </c>
      <c r="L99" s="176"/>
    </row>
    <row r="100" spans="2:12" s="14" customFormat="1" ht="19.9" customHeight="1">
      <c r="B100" s="176"/>
      <c r="D100" s="177" t="s">
        <v>212</v>
      </c>
      <c r="E100" s="178"/>
      <c r="F100" s="178"/>
      <c r="G100" s="178"/>
      <c r="H100" s="178"/>
      <c r="I100" s="178"/>
      <c r="J100" s="179">
        <f>J183</f>
        <v>0</v>
      </c>
      <c r="L100" s="176"/>
    </row>
    <row r="101" spans="2:12" s="14" customFormat="1" ht="19.9" customHeight="1">
      <c r="B101" s="176"/>
      <c r="D101" s="177" t="s">
        <v>215</v>
      </c>
      <c r="E101" s="178"/>
      <c r="F101" s="178"/>
      <c r="G101" s="178"/>
      <c r="H101" s="178"/>
      <c r="I101" s="178"/>
      <c r="J101" s="179">
        <f>J196</f>
        <v>0</v>
      </c>
      <c r="L101" s="176"/>
    </row>
    <row r="102" spans="1:31" s="2" customFormat="1" ht="21.75" customHeight="1">
      <c r="A102" s="34"/>
      <c r="B102" s="35"/>
      <c r="C102" s="34"/>
      <c r="D102" s="34"/>
      <c r="E102" s="34"/>
      <c r="F102" s="34"/>
      <c r="G102" s="34"/>
      <c r="H102" s="34"/>
      <c r="I102" s="34"/>
      <c r="J102" s="34"/>
      <c r="K102" s="34"/>
      <c r="L102" s="44"/>
      <c r="S102" s="34"/>
      <c r="T102" s="34"/>
      <c r="U102" s="34"/>
      <c r="V102" s="34"/>
      <c r="W102" s="34"/>
      <c r="X102" s="34"/>
      <c r="Y102" s="34"/>
      <c r="Z102" s="34"/>
      <c r="AA102" s="34"/>
      <c r="AB102" s="34"/>
      <c r="AC102" s="34"/>
      <c r="AD102" s="34"/>
      <c r="AE102" s="34"/>
    </row>
    <row r="103" spans="1:31" s="2" customFormat="1" ht="7" customHeight="1">
      <c r="A103" s="34"/>
      <c r="B103" s="49"/>
      <c r="C103" s="50"/>
      <c r="D103" s="50"/>
      <c r="E103" s="50"/>
      <c r="F103" s="50"/>
      <c r="G103" s="50"/>
      <c r="H103" s="50"/>
      <c r="I103" s="50"/>
      <c r="J103" s="50"/>
      <c r="K103" s="50"/>
      <c r="L103" s="44"/>
      <c r="S103" s="34"/>
      <c r="T103" s="34"/>
      <c r="U103" s="34"/>
      <c r="V103" s="34"/>
      <c r="W103" s="34"/>
      <c r="X103" s="34"/>
      <c r="Y103" s="34"/>
      <c r="Z103" s="34"/>
      <c r="AA103" s="34"/>
      <c r="AB103" s="34"/>
      <c r="AC103" s="34"/>
      <c r="AD103" s="34"/>
      <c r="AE103" s="34"/>
    </row>
    <row r="107" spans="1:31" s="2" customFormat="1" ht="7" customHeight="1">
      <c r="A107" s="34"/>
      <c r="B107" s="51"/>
      <c r="C107" s="52"/>
      <c r="D107" s="52"/>
      <c r="E107" s="52"/>
      <c r="F107" s="52"/>
      <c r="G107" s="52"/>
      <c r="H107" s="52"/>
      <c r="I107" s="52"/>
      <c r="J107" s="52"/>
      <c r="K107" s="52"/>
      <c r="L107" s="44"/>
      <c r="S107" s="34"/>
      <c r="T107" s="34"/>
      <c r="U107" s="34"/>
      <c r="V107" s="34"/>
      <c r="W107" s="34"/>
      <c r="X107" s="34"/>
      <c r="Y107" s="34"/>
      <c r="Z107" s="34"/>
      <c r="AA107" s="34"/>
      <c r="AB107" s="34"/>
      <c r="AC107" s="34"/>
      <c r="AD107" s="34"/>
      <c r="AE107" s="34"/>
    </row>
    <row r="108" spans="1:31" s="2" customFormat="1" ht="25" customHeight="1">
      <c r="A108" s="34"/>
      <c r="B108" s="35"/>
      <c r="C108" s="23" t="s">
        <v>112</v>
      </c>
      <c r="D108" s="34"/>
      <c r="E108" s="34"/>
      <c r="F108" s="34"/>
      <c r="G108" s="34"/>
      <c r="H108" s="34"/>
      <c r="I108" s="34"/>
      <c r="J108" s="34"/>
      <c r="K108" s="34"/>
      <c r="L108" s="44"/>
      <c r="S108" s="34"/>
      <c r="T108" s="34"/>
      <c r="U108" s="34"/>
      <c r="V108" s="34"/>
      <c r="W108" s="34"/>
      <c r="X108" s="34"/>
      <c r="Y108" s="34"/>
      <c r="Z108" s="34"/>
      <c r="AA108" s="34"/>
      <c r="AB108" s="34"/>
      <c r="AC108" s="34"/>
      <c r="AD108" s="34"/>
      <c r="AE108" s="34"/>
    </row>
    <row r="109" spans="1:31" s="2" customFormat="1" ht="7" customHeight="1">
      <c r="A109" s="34"/>
      <c r="B109" s="35"/>
      <c r="C109" s="34"/>
      <c r="D109" s="34"/>
      <c r="E109" s="34"/>
      <c r="F109" s="34"/>
      <c r="G109" s="34"/>
      <c r="H109" s="34"/>
      <c r="I109" s="34"/>
      <c r="J109" s="34"/>
      <c r="K109" s="34"/>
      <c r="L109" s="44"/>
      <c r="S109" s="34"/>
      <c r="T109" s="34"/>
      <c r="U109" s="34"/>
      <c r="V109" s="34"/>
      <c r="W109" s="34"/>
      <c r="X109" s="34"/>
      <c r="Y109" s="34"/>
      <c r="Z109" s="34"/>
      <c r="AA109" s="34"/>
      <c r="AB109" s="34"/>
      <c r="AC109" s="34"/>
      <c r="AD109" s="34"/>
      <c r="AE109" s="34"/>
    </row>
    <row r="110" spans="1:31" s="2" customFormat="1" ht="12" customHeight="1">
      <c r="A110" s="34"/>
      <c r="B110" s="35"/>
      <c r="C110" s="29" t="s">
        <v>16</v>
      </c>
      <c r="D110" s="34"/>
      <c r="E110" s="34"/>
      <c r="F110" s="34"/>
      <c r="G110" s="34"/>
      <c r="H110" s="34"/>
      <c r="I110" s="34"/>
      <c r="J110" s="34"/>
      <c r="K110" s="34"/>
      <c r="L110" s="44"/>
      <c r="S110" s="34"/>
      <c r="T110" s="34"/>
      <c r="U110" s="34"/>
      <c r="V110" s="34"/>
      <c r="W110" s="34"/>
      <c r="X110" s="34"/>
      <c r="Y110" s="34"/>
      <c r="Z110" s="34"/>
      <c r="AA110" s="34"/>
      <c r="AB110" s="34"/>
      <c r="AC110" s="34"/>
      <c r="AD110" s="34"/>
      <c r="AE110" s="34"/>
    </row>
    <row r="111" spans="1:31" s="2" customFormat="1" ht="16.5" customHeight="1">
      <c r="A111" s="34"/>
      <c r="B111" s="35"/>
      <c r="C111" s="34"/>
      <c r="D111" s="34"/>
      <c r="E111" s="263" t="str">
        <f>E7</f>
        <v>Rekonstrukce komunikace, parkovacích ploch a chodníku ulice Šafaříkova v Sezimově Ústí</v>
      </c>
      <c r="F111" s="264"/>
      <c r="G111" s="264"/>
      <c r="H111" s="264"/>
      <c r="I111" s="34"/>
      <c r="J111" s="34"/>
      <c r="K111" s="34"/>
      <c r="L111" s="44"/>
      <c r="S111" s="34"/>
      <c r="T111" s="34"/>
      <c r="U111" s="34"/>
      <c r="V111" s="34"/>
      <c r="W111" s="34"/>
      <c r="X111" s="34"/>
      <c r="Y111" s="34"/>
      <c r="Z111" s="34"/>
      <c r="AA111" s="34"/>
      <c r="AB111" s="34"/>
      <c r="AC111" s="34"/>
      <c r="AD111" s="34"/>
      <c r="AE111" s="34"/>
    </row>
    <row r="112" spans="1:31" s="2" customFormat="1" ht="12" customHeight="1">
      <c r="A112" s="34"/>
      <c r="B112" s="35"/>
      <c r="C112" s="29" t="s">
        <v>104</v>
      </c>
      <c r="D112" s="34"/>
      <c r="E112" s="34"/>
      <c r="F112" s="34"/>
      <c r="G112" s="34"/>
      <c r="H112" s="34"/>
      <c r="I112" s="34"/>
      <c r="J112" s="34"/>
      <c r="K112" s="34"/>
      <c r="L112" s="44"/>
      <c r="S112" s="34"/>
      <c r="T112" s="34"/>
      <c r="U112" s="34"/>
      <c r="V112" s="34"/>
      <c r="W112" s="34"/>
      <c r="X112" s="34"/>
      <c r="Y112" s="34"/>
      <c r="Z112" s="34"/>
      <c r="AA112" s="34"/>
      <c r="AB112" s="34"/>
      <c r="AC112" s="34"/>
      <c r="AD112" s="34"/>
      <c r="AE112" s="34"/>
    </row>
    <row r="113" spans="1:31" s="2" customFormat="1" ht="16.5" customHeight="1">
      <c r="A113" s="34"/>
      <c r="B113" s="35"/>
      <c r="C113" s="34"/>
      <c r="D113" s="34"/>
      <c r="E113" s="253" t="str">
        <f>E9</f>
        <v>302 - Přípojky dešťové kanalizace</v>
      </c>
      <c r="F113" s="262"/>
      <c r="G113" s="262"/>
      <c r="H113" s="262"/>
      <c r="I113" s="34"/>
      <c r="J113" s="34"/>
      <c r="K113" s="34"/>
      <c r="L113" s="44"/>
      <c r="S113" s="34"/>
      <c r="T113" s="34"/>
      <c r="U113" s="34"/>
      <c r="V113" s="34"/>
      <c r="W113" s="34"/>
      <c r="X113" s="34"/>
      <c r="Y113" s="34"/>
      <c r="Z113" s="34"/>
      <c r="AA113" s="34"/>
      <c r="AB113" s="34"/>
      <c r="AC113" s="34"/>
      <c r="AD113" s="34"/>
      <c r="AE113" s="34"/>
    </row>
    <row r="114" spans="1:31" s="2" customFormat="1" ht="7" customHeight="1">
      <c r="A114" s="34"/>
      <c r="B114" s="35"/>
      <c r="C114" s="34"/>
      <c r="D114" s="34"/>
      <c r="E114" s="34"/>
      <c r="F114" s="34"/>
      <c r="G114" s="34"/>
      <c r="H114" s="34"/>
      <c r="I114" s="34"/>
      <c r="J114" s="34"/>
      <c r="K114" s="34"/>
      <c r="L114" s="44"/>
      <c r="S114" s="34"/>
      <c r="T114" s="34"/>
      <c r="U114" s="34"/>
      <c r="V114" s="34"/>
      <c r="W114" s="34"/>
      <c r="X114" s="34"/>
      <c r="Y114" s="34"/>
      <c r="Z114" s="34"/>
      <c r="AA114" s="34"/>
      <c r="AB114" s="34"/>
      <c r="AC114" s="34"/>
      <c r="AD114" s="34"/>
      <c r="AE114" s="34"/>
    </row>
    <row r="115" spans="1:31" s="2" customFormat="1" ht="12" customHeight="1">
      <c r="A115" s="34"/>
      <c r="B115" s="35"/>
      <c r="C115" s="29" t="s">
        <v>20</v>
      </c>
      <c r="D115" s="34"/>
      <c r="E115" s="34"/>
      <c r="F115" s="27" t="str">
        <f>F12</f>
        <v>Sezimovo Ústí</v>
      </c>
      <c r="G115" s="34"/>
      <c r="H115" s="34"/>
      <c r="I115" s="29" t="s">
        <v>22</v>
      </c>
      <c r="J115" s="57" t="str">
        <f>IF(J12="","",J12)</f>
        <v>6. 1. 2021</v>
      </c>
      <c r="K115" s="34"/>
      <c r="L115" s="44"/>
      <c r="S115" s="34"/>
      <c r="T115" s="34"/>
      <c r="U115" s="34"/>
      <c r="V115" s="34"/>
      <c r="W115" s="34"/>
      <c r="X115" s="34"/>
      <c r="Y115" s="34"/>
      <c r="Z115" s="34"/>
      <c r="AA115" s="34"/>
      <c r="AB115" s="34"/>
      <c r="AC115" s="34"/>
      <c r="AD115" s="34"/>
      <c r="AE115" s="34"/>
    </row>
    <row r="116" spans="1:31" s="2" customFormat="1" ht="7" customHeight="1">
      <c r="A116" s="34"/>
      <c r="B116" s="35"/>
      <c r="C116" s="34"/>
      <c r="D116" s="34"/>
      <c r="E116" s="34"/>
      <c r="F116" s="34"/>
      <c r="G116" s="34"/>
      <c r="H116" s="34"/>
      <c r="I116" s="34"/>
      <c r="J116" s="34"/>
      <c r="K116" s="34"/>
      <c r="L116" s="44"/>
      <c r="S116" s="34"/>
      <c r="T116" s="34"/>
      <c r="U116" s="34"/>
      <c r="V116" s="34"/>
      <c r="W116" s="34"/>
      <c r="X116" s="34"/>
      <c r="Y116" s="34"/>
      <c r="Z116" s="34"/>
      <c r="AA116" s="34"/>
      <c r="AB116" s="34"/>
      <c r="AC116" s="34"/>
      <c r="AD116" s="34"/>
      <c r="AE116" s="34"/>
    </row>
    <row r="117" spans="1:31" s="2" customFormat="1" ht="15.25" customHeight="1">
      <c r="A117" s="34"/>
      <c r="B117" s="35"/>
      <c r="C117" s="29" t="s">
        <v>24</v>
      </c>
      <c r="D117" s="34"/>
      <c r="E117" s="34"/>
      <c r="F117" s="27" t="str">
        <f>E15</f>
        <v>Město Sezimovo Ústí</v>
      </c>
      <c r="G117" s="34"/>
      <c r="H117" s="34"/>
      <c r="I117" s="29" t="s">
        <v>31</v>
      </c>
      <c r="J117" s="32" t="str">
        <f>E21</f>
        <v>WAY project s.r.o.</v>
      </c>
      <c r="K117" s="34"/>
      <c r="L117" s="44"/>
      <c r="S117" s="34"/>
      <c r="T117" s="34"/>
      <c r="U117" s="34"/>
      <c r="V117" s="34"/>
      <c r="W117" s="34"/>
      <c r="X117" s="34"/>
      <c r="Y117" s="34"/>
      <c r="Z117" s="34"/>
      <c r="AA117" s="34"/>
      <c r="AB117" s="34"/>
      <c r="AC117" s="34"/>
      <c r="AD117" s="34"/>
      <c r="AE117" s="34"/>
    </row>
    <row r="118" spans="1:31" s="2" customFormat="1" ht="15.25" customHeight="1">
      <c r="A118" s="34"/>
      <c r="B118" s="35"/>
      <c r="C118" s="29" t="s">
        <v>29</v>
      </c>
      <c r="D118" s="34"/>
      <c r="E118" s="34"/>
      <c r="F118" s="27" t="str">
        <f>IF(E18="","",E18)</f>
        <v>Vyplň údaj</v>
      </c>
      <c r="G118" s="34"/>
      <c r="H118" s="34"/>
      <c r="I118" s="29" t="s">
        <v>35</v>
      </c>
      <c r="J118" s="32" t="str">
        <f>E24</f>
        <v xml:space="preserve"> </v>
      </c>
      <c r="K118" s="34"/>
      <c r="L118" s="44"/>
      <c r="S118" s="34"/>
      <c r="T118" s="34"/>
      <c r="U118" s="34"/>
      <c r="V118" s="34"/>
      <c r="W118" s="34"/>
      <c r="X118" s="34"/>
      <c r="Y118" s="34"/>
      <c r="Z118" s="34"/>
      <c r="AA118" s="34"/>
      <c r="AB118" s="34"/>
      <c r="AC118" s="34"/>
      <c r="AD118" s="34"/>
      <c r="AE118" s="34"/>
    </row>
    <row r="119" spans="1:31" s="2" customFormat="1" ht="10.4" customHeight="1">
      <c r="A119" s="34"/>
      <c r="B119" s="35"/>
      <c r="C119" s="34"/>
      <c r="D119" s="34"/>
      <c r="E119" s="34"/>
      <c r="F119" s="34"/>
      <c r="G119" s="34"/>
      <c r="H119" s="34"/>
      <c r="I119" s="34"/>
      <c r="J119" s="34"/>
      <c r="K119" s="34"/>
      <c r="L119" s="44"/>
      <c r="S119" s="34"/>
      <c r="T119" s="34"/>
      <c r="U119" s="34"/>
      <c r="V119" s="34"/>
      <c r="W119" s="34"/>
      <c r="X119" s="34"/>
      <c r="Y119" s="34"/>
      <c r="Z119" s="34"/>
      <c r="AA119" s="34"/>
      <c r="AB119" s="34"/>
      <c r="AC119" s="34"/>
      <c r="AD119" s="34"/>
      <c r="AE119" s="34"/>
    </row>
    <row r="120" spans="1:31" s="10" customFormat="1" ht="29.25" customHeight="1">
      <c r="A120" s="118"/>
      <c r="B120" s="119"/>
      <c r="C120" s="120" t="s">
        <v>113</v>
      </c>
      <c r="D120" s="121" t="s">
        <v>63</v>
      </c>
      <c r="E120" s="121" t="s">
        <v>59</v>
      </c>
      <c r="F120" s="121" t="s">
        <v>60</v>
      </c>
      <c r="G120" s="121" t="s">
        <v>114</v>
      </c>
      <c r="H120" s="121" t="s">
        <v>115</v>
      </c>
      <c r="I120" s="121" t="s">
        <v>116</v>
      </c>
      <c r="J120" s="121" t="s">
        <v>108</v>
      </c>
      <c r="K120" s="122" t="s">
        <v>117</v>
      </c>
      <c r="L120" s="123"/>
      <c r="M120" s="64" t="s">
        <v>1</v>
      </c>
      <c r="N120" s="65" t="s">
        <v>42</v>
      </c>
      <c r="O120" s="65" t="s">
        <v>118</v>
      </c>
      <c r="P120" s="65" t="s">
        <v>119</v>
      </c>
      <c r="Q120" s="65" t="s">
        <v>120</v>
      </c>
      <c r="R120" s="65" t="s">
        <v>121</v>
      </c>
      <c r="S120" s="65" t="s">
        <v>122</v>
      </c>
      <c r="T120" s="66" t="s">
        <v>123</v>
      </c>
      <c r="U120" s="118"/>
      <c r="V120" s="118"/>
      <c r="W120" s="118"/>
      <c r="X120" s="118"/>
      <c r="Y120" s="118"/>
      <c r="Z120" s="118"/>
      <c r="AA120" s="118"/>
      <c r="AB120" s="118"/>
      <c r="AC120" s="118"/>
      <c r="AD120" s="118"/>
      <c r="AE120" s="118"/>
    </row>
    <row r="121" spans="1:63" s="2" customFormat="1" ht="22.9" customHeight="1">
      <c r="A121" s="34"/>
      <c r="B121" s="35"/>
      <c r="C121" s="71" t="s">
        <v>124</v>
      </c>
      <c r="D121" s="34"/>
      <c r="E121" s="34"/>
      <c r="F121" s="34"/>
      <c r="G121" s="34"/>
      <c r="H121" s="34"/>
      <c r="I121" s="34"/>
      <c r="J121" s="124">
        <f>BK121</f>
        <v>0</v>
      </c>
      <c r="K121" s="34"/>
      <c r="L121" s="35"/>
      <c r="M121" s="67"/>
      <c r="N121" s="58"/>
      <c r="O121" s="68"/>
      <c r="P121" s="125">
        <f>P122</f>
        <v>0</v>
      </c>
      <c r="Q121" s="68"/>
      <c r="R121" s="125">
        <f>R122</f>
        <v>20.6246128665</v>
      </c>
      <c r="S121" s="68"/>
      <c r="T121" s="126">
        <f>T122</f>
        <v>0</v>
      </c>
      <c r="U121" s="34"/>
      <c r="V121" s="34"/>
      <c r="W121" s="34"/>
      <c r="X121" s="34"/>
      <c r="Y121" s="34"/>
      <c r="Z121" s="34"/>
      <c r="AA121" s="34"/>
      <c r="AB121" s="34"/>
      <c r="AC121" s="34"/>
      <c r="AD121" s="34"/>
      <c r="AE121" s="34"/>
      <c r="AT121" s="19" t="s">
        <v>77</v>
      </c>
      <c r="AU121" s="19" t="s">
        <v>110</v>
      </c>
      <c r="BK121" s="127">
        <f>BK122</f>
        <v>0</v>
      </c>
    </row>
    <row r="122" spans="2:63" s="11" customFormat="1" ht="25.9" customHeight="1">
      <c r="B122" s="128"/>
      <c r="D122" s="129" t="s">
        <v>77</v>
      </c>
      <c r="E122" s="130" t="s">
        <v>216</v>
      </c>
      <c r="F122" s="130" t="s">
        <v>217</v>
      </c>
      <c r="I122" s="131"/>
      <c r="J122" s="132">
        <f>BK122</f>
        <v>0</v>
      </c>
      <c r="L122" s="128"/>
      <c r="M122" s="133"/>
      <c r="N122" s="134"/>
      <c r="O122" s="134"/>
      <c r="P122" s="135">
        <f>P123+P178+P183+P196</f>
        <v>0</v>
      </c>
      <c r="Q122" s="134"/>
      <c r="R122" s="135">
        <f>R123+R178+R183+R196</f>
        <v>20.6246128665</v>
      </c>
      <c r="S122" s="134"/>
      <c r="T122" s="136">
        <f>T123+T178+T183+T196</f>
        <v>0</v>
      </c>
      <c r="AR122" s="129" t="s">
        <v>86</v>
      </c>
      <c r="AT122" s="137" t="s">
        <v>77</v>
      </c>
      <c r="AU122" s="137" t="s">
        <v>78</v>
      </c>
      <c r="AY122" s="129" t="s">
        <v>128</v>
      </c>
      <c r="BK122" s="138">
        <f>BK123+BK178+BK183+BK196</f>
        <v>0</v>
      </c>
    </row>
    <row r="123" spans="2:63" s="11" customFormat="1" ht="22.9" customHeight="1">
      <c r="B123" s="128"/>
      <c r="D123" s="129" t="s">
        <v>77</v>
      </c>
      <c r="E123" s="180" t="s">
        <v>86</v>
      </c>
      <c r="F123" s="180" t="s">
        <v>218</v>
      </c>
      <c r="I123" s="131"/>
      <c r="J123" s="181">
        <f>BK123</f>
        <v>0</v>
      </c>
      <c r="L123" s="128"/>
      <c r="M123" s="133"/>
      <c r="N123" s="134"/>
      <c r="O123" s="134"/>
      <c r="P123" s="135">
        <f>SUM(P124:P177)</f>
        <v>0</v>
      </c>
      <c r="Q123" s="134"/>
      <c r="R123" s="135">
        <f>SUM(R124:R177)</f>
        <v>20.544246943500003</v>
      </c>
      <c r="S123" s="134"/>
      <c r="T123" s="136">
        <f>SUM(T124:T177)</f>
        <v>0</v>
      </c>
      <c r="AR123" s="129" t="s">
        <v>86</v>
      </c>
      <c r="AT123" s="137" t="s">
        <v>77</v>
      </c>
      <c r="AU123" s="137" t="s">
        <v>86</v>
      </c>
      <c r="AY123" s="129" t="s">
        <v>128</v>
      </c>
      <c r="BK123" s="138">
        <f>SUM(BK124:BK177)</f>
        <v>0</v>
      </c>
    </row>
    <row r="124" spans="1:65" s="2" customFormat="1" ht="21.75" customHeight="1">
      <c r="A124" s="34"/>
      <c r="B124" s="139"/>
      <c r="C124" s="140" t="s">
        <v>86</v>
      </c>
      <c r="D124" s="140" t="s">
        <v>129</v>
      </c>
      <c r="E124" s="141" t="s">
        <v>1459</v>
      </c>
      <c r="F124" s="142" t="s">
        <v>1460</v>
      </c>
      <c r="G124" s="143" t="s">
        <v>227</v>
      </c>
      <c r="H124" s="144">
        <v>16.165</v>
      </c>
      <c r="I124" s="145"/>
      <c r="J124" s="146">
        <f>ROUND(I124*H124,2)</f>
        <v>0</v>
      </c>
      <c r="K124" s="142" t="s">
        <v>133</v>
      </c>
      <c r="L124" s="35"/>
      <c r="M124" s="147" t="s">
        <v>1</v>
      </c>
      <c r="N124" s="148" t="s">
        <v>43</v>
      </c>
      <c r="O124" s="60"/>
      <c r="P124" s="149">
        <f>O124*H124</f>
        <v>0</v>
      </c>
      <c r="Q124" s="149">
        <v>0</v>
      </c>
      <c r="R124" s="149">
        <f>Q124*H124</f>
        <v>0</v>
      </c>
      <c r="S124" s="149">
        <v>0</v>
      </c>
      <c r="T124" s="150">
        <f>S124*H124</f>
        <v>0</v>
      </c>
      <c r="U124" s="34"/>
      <c r="V124" s="34"/>
      <c r="W124" s="34"/>
      <c r="X124" s="34"/>
      <c r="Y124" s="34"/>
      <c r="Z124" s="34"/>
      <c r="AA124" s="34"/>
      <c r="AB124" s="34"/>
      <c r="AC124" s="34"/>
      <c r="AD124" s="34"/>
      <c r="AE124" s="34"/>
      <c r="AR124" s="151" t="s">
        <v>127</v>
      </c>
      <c r="AT124" s="151" t="s">
        <v>129</v>
      </c>
      <c r="AU124" s="151" t="s">
        <v>88</v>
      </c>
      <c r="AY124" s="19" t="s">
        <v>128</v>
      </c>
      <c r="BE124" s="152">
        <f>IF(N124="základní",J124,0)</f>
        <v>0</v>
      </c>
      <c r="BF124" s="152">
        <f>IF(N124="snížená",J124,0)</f>
        <v>0</v>
      </c>
      <c r="BG124" s="152">
        <f>IF(N124="zákl. přenesená",J124,0)</f>
        <v>0</v>
      </c>
      <c r="BH124" s="152">
        <f>IF(N124="sníž. přenesená",J124,0)</f>
        <v>0</v>
      </c>
      <c r="BI124" s="152">
        <f>IF(N124="nulová",J124,0)</f>
        <v>0</v>
      </c>
      <c r="BJ124" s="19" t="s">
        <v>86</v>
      </c>
      <c r="BK124" s="152">
        <f>ROUND(I124*H124,2)</f>
        <v>0</v>
      </c>
      <c r="BL124" s="19" t="s">
        <v>127</v>
      </c>
      <c r="BM124" s="151" t="s">
        <v>1461</v>
      </c>
    </row>
    <row r="125" spans="1:47" s="2" customFormat="1" ht="18">
      <c r="A125" s="34"/>
      <c r="B125" s="35"/>
      <c r="C125" s="34"/>
      <c r="D125" s="153" t="s">
        <v>136</v>
      </c>
      <c r="E125" s="34"/>
      <c r="F125" s="154" t="s">
        <v>1462</v>
      </c>
      <c r="G125" s="34"/>
      <c r="H125" s="34"/>
      <c r="I125" s="155"/>
      <c r="J125" s="34"/>
      <c r="K125" s="34"/>
      <c r="L125" s="35"/>
      <c r="M125" s="156"/>
      <c r="N125" s="157"/>
      <c r="O125" s="60"/>
      <c r="P125" s="60"/>
      <c r="Q125" s="60"/>
      <c r="R125" s="60"/>
      <c r="S125" s="60"/>
      <c r="T125" s="61"/>
      <c r="U125" s="34"/>
      <c r="V125" s="34"/>
      <c r="W125" s="34"/>
      <c r="X125" s="34"/>
      <c r="Y125" s="34"/>
      <c r="Z125" s="34"/>
      <c r="AA125" s="34"/>
      <c r="AB125" s="34"/>
      <c r="AC125" s="34"/>
      <c r="AD125" s="34"/>
      <c r="AE125" s="34"/>
      <c r="AT125" s="19" t="s">
        <v>136</v>
      </c>
      <c r="AU125" s="19" t="s">
        <v>88</v>
      </c>
    </row>
    <row r="126" spans="2:51" s="12" customFormat="1" ht="12">
      <c r="B126" s="158"/>
      <c r="D126" s="153" t="s">
        <v>137</v>
      </c>
      <c r="E126" s="159" t="s">
        <v>1</v>
      </c>
      <c r="F126" s="160" t="s">
        <v>1463</v>
      </c>
      <c r="H126" s="161">
        <v>16.165</v>
      </c>
      <c r="I126" s="162"/>
      <c r="L126" s="158"/>
      <c r="M126" s="163"/>
      <c r="N126" s="164"/>
      <c r="O126" s="164"/>
      <c r="P126" s="164"/>
      <c r="Q126" s="164"/>
      <c r="R126" s="164"/>
      <c r="S126" s="164"/>
      <c r="T126" s="165"/>
      <c r="AT126" s="159" t="s">
        <v>137</v>
      </c>
      <c r="AU126" s="159" t="s">
        <v>88</v>
      </c>
      <c r="AV126" s="12" t="s">
        <v>88</v>
      </c>
      <c r="AW126" s="12" t="s">
        <v>34</v>
      </c>
      <c r="AX126" s="12" t="s">
        <v>86</v>
      </c>
      <c r="AY126" s="159" t="s">
        <v>128</v>
      </c>
    </row>
    <row r="127" spans="2:51" s="13" customFormat="1" ht="12">
      <c r="B127" s="166"/>
      <c r="D127" s="153" t="s">
        <v>137</v>
      </c>
      <c r="E127" s="167" t="s">
        <v>1</v>
      </c>
      <c r="F127" s="168" t="s">
        <v>1464</v>
      </c>
      <c r="H127" s="167" t="s">
        <v>1</v>
      </c>
      <c r="I127" s="169"/>
      <c r="L127" s="166"/>
      <c r="M127" s="170"/>
      <c r="N127" s="171"/>
      <c r="O127" s="171"/>
      <c r="P127" s="171"/>
      <c r="Q127" s="171"/>
      <c r="R127" s="171"/>
      <c r="S127" s="171"/>
      <c r="T127" s="172"/>
      <c r="AT127" s="167" t="s">
        <v>137</v>
      </c>
      <c r="AU127" s="167" t="s">
        <v>88</v>
      </c>
      <c r="AV127" s="13" t="s">
        <v>86</v>
      </c>
      <c r="AW127" s="13" t="s">
        <v>34</v>
      </c>
      <c r="AX127" s="13" t="s">
        <v>78</v>
      </c>
      <c r="AY127" s="167" t="s">
        <v>128</v>
      </c>
    </row>
    <row r="128" spans="2:51" s="13" customFormat="1" ht="12">
      <c r="B128" s="166"/>
      <c r="D128" s="153" t="s">
        <v>137</v>
      </c>
      <c r="E128" s="167" t="s">
        <v>1</v>
      </c>
      <c r="F128" s="168" t="s">
        <v>1231</v>
      </c>
      <c r="H128" s="167" t="s">
        <v>1</v>
      </c>
      <c r="I128" s="169"/>
      <c r="L128" s="166"/>
      <c r="M128" s="170"/>
      <c r="N128" s="171"/>
      <c r="O128" s="171"/>
      <c r="P128" s="171"/>
      <c r="Q128" s="171"/>
      <c r="R128" s="171"/>
      <c r="S128" s="171"/>
      <c r="T128" s="172"/>
      <c r="AT128" s="167" t="s">
        <v>137</v>
      </c>
      <c r="AU128" s="167" t="s">
        <v>88</v>
      </c>
      <c r="AV128" s="13" t="s">
        <v>86</v>
      </c>
      <c r="AW128" s="13" t="s">
        <v>34</v>
      </c>
      <c r="AX128" s="13" t="s">
        <v>78</v>
      </c>
      <c r="AY128" s="167" t="s">
        <v>128</v>
      </c>
    </row>
    <row r="129" spans="1:65" s="2" customFormat="1" ht="21.75" customHeight="1">
      <c r="A129" s="34"/>
      <c r="B129" s="139"/>
      <c r="C129" s="140" t="s">
        <v>88</v>
      </c>
      <c r="D129" s="140" t="s">
        <v>129</v>
      </c>
      <c r="E129" s="141" t="s">
        <v>1465</v>
      </c>
      <c r="F129" s="142" t="s">
        <v>1466</v>
      </c>
      <c r="G129" s="143" t="s">
        <v>227</v>
      </c>
      <c r="H129" s="144">
        <v>12.932</v>
      </c>
      <c r="I129" s="145"/>
      <c r="J129" s="146">
        <f>ROUND(I129*H129,2)</f>
        <v>0</v>
      </c>
      <c r="K129" s="142" t="s">
        <v>133</v>
      </c>
      <c r="L129" s="35"/>
      <c r="M129" s="147" t="s">
        <v>1</v>
      </c>
      <c r="N129" s="148" t="s">
        <v>43</v>
      </c>
      <c r="O129" s="60"/>
      <c r="P129" s="149">
        <f>O129*H129</f>
        <v>0</v>
      </c>
      <c r="Q129" s="149">
        <v>0</v>
      </c>
      <c r="R129" s="149">
        <f>Q129*H129</f>
        <v>0</v>
      </c>
      <c r="S129" s="149">
        <v>0</v>
      </c>
      <c r="T129" s="150">
        <f>S129*H129</f>
        <v>0</v>
      </c>
      <c r="U129" s="34"/>
      <c r="V129" s="34"/>
      <c r="W129" s="34"/>
      <c r="X129" s="34"/>
      <c r="Y129" s="34"/>
      <c r="Z129" s="34"/>
      <c r="AA129" s="34"/>
      <c r="AB129" s="34"/>
      <c r="AC129" s="34"/>
      <c r="AD129" s="34"/>
      <c r="AE129" s="34"/>
      <c r="AR129" s="151" t="s">
        <v>127</v>
      </c>
      <c r="AT129" s="151" t="s">
        <v>129</v>
      </c>
      <c r="AU129" s="151" t="s">
        <v>88</v>
      </c>
      <c r="AY129" s="19" t="s">
        <v>128</v>
      </c>
      <c r="BE129" s="152">
        <f>IF(N129="základní",J129,0)</f>
        <v>0</v>
      </c>
      <c r="BF129" s="152">
        <f>IF(N129="snížená",J129,0)</f>
        <v>0</v>
      </c>
      <c r="BG129" s="152">
        <f>IF(N129="zákl. přenesená",J129,0)</f>
        <v>0</v>
      </c>
      <c r="BH129" s="152">
        <f>IF(N129="sníž. přenesená",J129,0)</f>
        <v>0</v>
      </c>
      <c r="BI129" s="152">
        <f>IF(N129="nulová",J129,0)</f>
        <v>0</v>
      </c>
      <c r="BJ129" s="19" t="s">
        <v>86</v>
      </c>
      <c r="BK129" s="152">
        <f>ROUND(I129*H129,2)</f>
        <v>0</v>
      </c>
      <c r="BL129" s="19" t="s">
        <v>127</v>
      </c>
      <c r="BM129" s="151" t="s">
        <v>1467</v>
      </c>
    </row>
    <row r="130" spans="1:47" s="2" customFormat="1" ht="18">
      <c r="A130" s="34"/>
      <c r="B130" s="35"/>
      <c r="C130" s="34"/>
      <c r="D130" s="153" t="s">
        <v>136</v>
      </c>
      <c r="E130" s="34"/>
      <c r="F130" s="154" t="s">
        <v>1468</v>
      </c>
      <c r="G130" s="34"/>
      <c r="H130" s="34"/>
      <c r="I130" s="155"/>
      <c r="J130" s="34"/>
      <c r="K130" s="34"/>
      <c r="L130" s="35"/>
      <c r="M130" s="156"/>
      <c r="N130" s="157"/>
      <c r="O130" s="60"/>
      <c r="P130" s="60"/>
      <c r="Q130" s="60"/>
      <c r="R130" s="60"/>
      <c r="S130" s="60"/>
      <c r="T130" s="61"/>
      <c r="U130" s="34"/>
      <c r="V130" s="34"/>
      <c r="W130" s="34"/>
      <c r="X130" s="34"/>
      <c r="Y130" s="34"/>
      <c r="Z130" s="34"/>
      <c r="AA130" s="34"/>
      <c r="AB130" s="34"/>
      <c r="AC130" s="34"/>
      <c r="AD130" s="34"/>
      <c r="AE130" s="34"/>
      <c r="AT130" s="19" t="s">
        <v>136</v>
      </c>
      <c r="AU130" s="19" t="s">
        <v>88</v>
      </c>
    </row>
    <row r="131" spans="2:51" s="12" customFormat="1" ht="12">
      <c r="B131" s="158"/>
      <c r="D131" s="153" t="s">
        <v>137</v>
      </c>
      <c r="E131" s="159" t="s">
        <v>1</v>
      </c>
      <c r="F131" s="160" t="s">
        <v>1469</v>
      </c>
      <c r="H131" s="161">
        <v>12.932</v>
      </c>
      <c r="I131" s="162"/>
      <c r="L131" s="158"/>
      <c r="M131" s="163"/>
      <c r="N131" s="164"/>
      <c r="O131" s="164"/>
      <c r="P131" s="164"/>
      <c r="Q131" s="164"/>
      <c r="R131" s="164"/>
      <c r="S131" s="164"/>
      <c r="T131" s="165"/>
      <c r="AT131" s="159" t="s">
        <v>137</v>
      </c>
      <c r="AU131" s="159" t="s">
        <v>88</v>
      </c>
      <c r="AV131" s="12" t="s">
        <v>88</v>
      </c>
      <c r="AW131" s="12" t="s">
        <v>34</v>
      </c>
      <c r="AX131" s="12" t="s">
        <v>86</v>
      </c>
      <c r="AY131" s="159" t="s">
        <v>128</v>
      </c>
    </row>
    <row r="132" spans="2:51" s="13" customFormat="1" ht="12">
      <c r="B132" s="166"/>
      <c r="D132" s="153" t="s">
        <v>137</v>
      </c>
      <c r="E132" s="167" t="s">
        <v>1</v>
      </c>
      <c r="F132" s="168" t="s">
        <v>1464</v>
      </c>
      <c r="H132" s="167" t="s">
        <v>1</v>
      </c>
      <c r="I132" s="169"/>
      <c r="L132" s="166"/>
      <c r="M132" s="170"/>
      <c r="N132" s="171"/>
      <c r="O132" s="171"/>
      <c r="P132" s="171"/>
      <c r="Q132" s="171"/>
      <c r="R132" s="171"/>
      <c r="S132" s="171"/>
      <c r="T132" s="172"/>
      <c r="AT132" s="167" t="s">
        <v>137</v>
      </c>
      <c r="AU132" s="167" t="s">
        <v>88</v>
      </c>
      <c r="AV132" s="13" t="s">
        <v>86</v>
      </c>
      <c r="AW132" s="13" t="s">
        <v>34</v>
      </c>
      <c r="AX132" s="13" t="s">
        <v>78</v>
      </c>
      <c r="AY132" s="167" t="s">
        <v>128</v>
      </c>
    </row>
    <row r="133" spans="2:51" s="13" customFormat="1" ht="12">
      <c r="B133" s="166"/>
      <c r="D133" s="153" t="s">
        <v>137</v>
      </c>
      <c r="E133" s="167" t="s">
        <v>1</v>
      </c>
      <c r="F133" s="168" t="s">
        <v>1231</v>
      </c>
      <c r="H133" s="167" t="s">
        <v>1</v>
      </c>
      <c r="I133" s="169"/>
      <c r="L133" s="166"/>
      <c r="M133" s="170"/>
      <c r="N133" s="171"/>
      <c r="O133" s="171"/>
      <c r="P133" s="171"/>
      <c r="Q133" s="171"/>
      <c r="R133" s="171"/>
      <c r="S133" s="171"/>
      <c r="T133" s="172"/>
      <c r="AT133" s="167" t="s">
        <v>137</v>
      </c>
      <c r="AU133" s="167" t="s">
        <v>88</v>
      </c>
      <c r="AV133" s="13" t="s">
        <v>86</v>
      </c>
      <c r="AW133" s="13" t="s">
        <v>34</v>
      </c>
      <c r="AX133" s="13" t="s">
        <v>78</v>
      </c>
      <c r="AY133" s="167" t="s">
        <v>128</v>
      </c>
    </row>
    <row r="134" spans="1:65" s="2" customFormat="1" ht="21.75" customHeight="1">
      <c r="A134" s="34"/>
      <c r="B134" s="139"/>
      <c r="C134" s="140" t="s">
        <v>145</v>
      </c>
      <c r="D134" s="140" t="s">
        <v>129</v>
      </c>
      <c r="E134" s="141" t="s">
        <v>1470</v>
      </c>
      <c r="F134" s="142" t="s">
        <v>1471</v>
      </c>
      <c r="G134" s="143" t="s">
        <v>227</v>
      </c>
      <c r="H134" s="144">
        <v>3.233</v>
      </c>
      <c r="I134" s="145"/>
      <c r="J134" s="146">
        <f>ROUND(I134*H134,2)</f>
        <v>0</v>
      </c>
      <c r="K134" s="142" t="s">
        <v>133</v>
      </c>
      <c r="L134" s="35"/>
      <c r="M134" s="147" t="s">
        <v>1</v>
      </c>
      <c r="N134" s="148" t="s">
        <v>43</v>
      </c>
      <c r="O134" s="60"/>
      <c r="P134" s="149">
        <f>O134*H134</f>
        <v>0</v>
      </c>
      <c r="Q134" s="149">
        <v>0</v>
      </c>
      <c r="R134" s="149">
        <f>Q134*H134</f>
        <v>0</v>
      </c>
      <c r="S134" s="149">
        <v>0</v>
      </c>
      <c r="T134" s="150">
        <f>S134*H134</f>
        <v>0</v>
      </c>
      <c r="U134" s="34"/>
      <c r="V134" s="34"/>
      <c r="W134" s="34"/>
      <c r="X134" s="34"/>
      <c r="Y134" s="34"/>
      <c r="Z134" s="34"/>
      <c r="AA134" s="34"/>
      <c r="AB134" s="34"/>
      <c r="AC134" s="34"/>
      <c r="AD134" s="34"/>
      <c r="AE134" s="34"/>
      <c r="AR134" s="151" t="s">
        <v>127</v>
      </c>
      <c r="AT134" s="151" t="s">
        <v>129</v>
      </c>
      <c r="AU134" s="151" t="s">
        <v>88</v>
      </c>
      <c r="AY134" s="19" t="s">
        <v>128</v>
      </c>
      <c r="BE134" s="152">
        <f>IF(N134="základní",J134,0)</f>
        <v>0</v>
      </c>
      <c r="BF134" s="152">
        <f>IF(N134="snížená",J134,0)</f>
        <v>0</v>
      </c>
      <c r="BG134" s="152">
        <f>IF(N134="zákl. přenesená",J134,0)</f>
        <v>0</v>
      </c>
      <c r="BH134" s="152">
        <f>IF(N134="sníž. přenesená",J134,0)</f>
        <v>0</v>
      </c>
      <c r="BI134" s="152">
        <f>IF(N134="nulová",J134,0)</f>
        <v>0</v>
      </c>
      <c r="BJ134" s="19" t="s">
        <v>86</v>
      </c>
      <c r="BK134" s="152">
        <f>ROUND(I134*H134,2)</f>
        <v>0</v>
      </c>
      <c r="BL134" s="19" t="s">
        <v>127</v>
      </c>
      <c r="BM134" s="151" t="s">
        <v>1472</v>
      </c>
    </row>
    <row r="135" spans="1:47" s="2" customFormat="1" ht="18">
      <c r="A135" s="34"/>
      <c r="B135" s="35"/>
      <c r="C135" s="34"/>
      <c r="D135" s="153" t="s">
        <v>136</v>
      </c>
      <c r="E135" s="34"/>
      <c r="F135" s="154" t="s">
        <v>1473</v>
      </c>
      <c r="G135" s="34"/>
      <c r="H135" s="34"/>
      <c r="I135" s="155"/>
      <c r="J135" s="34"/>
      <c r="K135" s="34"/>
      <c r="L135" s="35"/>
      <c r="M135" s="156"/>
      <c r="N135" s="157"/>
      <c r="O135" s="60"/>
      <c r="P135" s="60"/>
      <c r="Q135" s="60"/>
      <c r="R135" s="60"/>
      <c r="S135" s="60"/>
      <c r="T135" s="61"/>
      <c r="U135" s="34"/>
      <c r="V135" s="34"/>
      <c r="W135" s="34"/>
      <c r="X135" s="34"/>
      <c r="Y135" s="34"/>
      <c r="Z135" s="34"/>
      <c r="AA135" s="34"/>
      <c r="AB135" s="34"/>
      <c r="AC135" s="34"/>
      <c r="AD135" s="34"/>
      <c r="AE135" s="34"/>
      <c r="AT135" s="19" t="s">
        <v>136</v>
      </c>
      <c r="AU135" s="19" t="s">
        <v>88</v>
      </c>
    </row>
    <row r="136" spans="2:51" s="12" customFormat="1" ht="12">
      <c r="B136" s="158"/>
      <c r="D136" s="153" t="s">
        <v>137</v>
      </c>
      <c r="E136" s="159" t="s">
        <v>1</v>
      </c>
      <c r="F136" s="160" t="s">
        <v>1474</v>
      </c>
      <c r="H136" s="161">
        <v>3.233</v>
      </c>
      <c r="I136" s="162"/>
      <c r="L136" s="158"/>
      <c r="M136" s="163"/>
      <c r="N136" s="164"/>
      <c r="O136" s="164"/>
      <c r="P136" s="164"/>
      <c r="Q136" s="164"/>
      <c r="R136" s="164"/>
      <c r="S136" s="164"/>
      <c r="T136" s="165"/>
      <c r="AT136" s="159" t="s">
        <v>137</v>
      </c>
      <c r="AU136" s="159" t="s">
        <v>88</v>
      </c>
      <c r="AV136" s="12" t="s">
        <v>88</v>
      </c>
      <c r="AW136" s="12" t="s">
        <v>34</v>
      </c>
      <c r="AX136" s="12" t="s">
        <v>86</v>
      </c>
      <c r="AY136" s="159" t="s">
        <v>128</v>
      </c>
    </row>
    <row r="137" spans="2:51" s="13" customFormat="1" ht="12">
      <c r="B137" s="166"/>
      <c r="D137" s="153" t="s">
        <v>137</v>
      </c>
      <c r="E137" s="167" t="s">
        <v>1</v>
      </c>
      <c r="F137" s="168" t="s">
        <v>1464</v>
      </c>
      <c r="H137" s="167" t="s">
        <v>1</v>
      </c>
      <c r="I137" s="169"/>
      <c r="L137" s="166"/>
      <c r="M137" s="170"/>
      <c r="N137" s="171"/>
      <c r="O137" s="171"/>
      <c r="P137" s="171"/>
      <c r="Q137" s="171"/>
      <c r="R137" s="171"/>
      <c r="S137" s="171"/>
      <c r="T137" s="172"/>
      <c r="AT137" s="167" t="s">
        <v>137</v>
      </c>
      <c r="AU137" s="167" t="s">
        <v>88</v>
      </c>
      <c r="AV137" s="13" t="s">
        <v>86</v>
      </c>
      <c r="AW137" s="13" t="s">
        <v>34</v>
      </c>
      <c r="AX137" s="13" t="s">
        <v>78</v>
      </c>
      <c r="AY137" s="167" t="s">
        <v>128</v>
      </c>
    </row>
    <row r="138" spans="2:51" s="13" customFormat="1" ht="12">
      <c r="B138" s="166"/>
      <c r="D138" s="153" t="s">
        <v>137</v>
      </c>
      <c r="E138" s="167" t="s">
        <v>1</v>
      </c>
      <c r="F138" s="168" t="s">
        <v>1231</v>
      </c>
      <c r="H138" s="167" t="s">
        <v>1</v>
      </c>
      <c r="I138" s="169"/>
      <c r="L138" s="166"/>
      <c r="M138" s="170"/>
      <c r="N138" s="171"/>
      <c r="O138" s="171"/>
      <c r="P138" s="171"/>
      <c r="Q138" s="171"/>
      <c r="R138" s="171"/>
      <c r="S138" s="171"/>
      <c r="T138" s="172"/>
      <c r="AT138" s="167" t="s">
        <v>137</v>
      </c>
      <c r="AU138" s="167" t="s">
        <v>88</v>
      </c>
      <c r="AV138" s="13" t="s">
        <v>86</v>
      </c>
      <c r="AW138" s="13" t="s">
        <v>34</v>
      </c>
      <c r="AX138" s="13" t="s">
        <v>78</v>
      </c>
      <c r="AY138" s="167" t="s">
        <v>128</v>
      </c>
    </row>
    <row r="139" spans="1:65" s="2" customFormat="1" ht="16.5" customHeight="1">
      <c r="A139" s="34"/>
      <c r="B139" s="139"/>
      <c r="C139" s="140" t="s">
        <v>127</v>
      </c>
      <c r="D139" s="140" t="s">
        <v>129</v>
      </c>
      <c r="E139" s="141" t="s">
        <v>405</v>
      </c>
      <c r="F139" s="142" t="s">
        <v>406</v>
      </c>
      <c r="G139" s="143" t="s">
        <v>221</v>
      </c>
      <c r="H139" s="144">
        <v>71.85</v>
      </c>
      <c r="I139" s="145"/>
      <c r="J139" s="146">
        <f>ROUND(I139*H139,2)</f>
        <v>0</v>
      </c>
      <c r="K139" s="142" t="s">
        <v>133</v>
      </c>
      <c r="L139" s="35"/>
      <c r="M139" s="147" t="s">
        <v>1</v>
      </c>
      <c r="N139" s="148" t="s">
        <v>43</v>
      </c>
      <c r="O139" s="60"/>
      <c r="P139" s="149">
        <f>O139*H139</f>
        <v>0</v>
      </c>
      <c r="Q139" s="149">
        <v>0.00083851</v>
      </c>
      <c r="R139" s="149">
        <f>Q139*H139</f>
        <v>0.0602469435</v>
      </c>
      <c r="S139" s="149">
        <v>0</v>
      </c>
      <c r="T139" s="150">
        <f>S139*H139</f>
        <v>0</v>
      </c>
      <c r="U139" s="34"/>
      <c r="V139" s="34"/>
      <c r="W139" s="34"/>
      <c r="X139" s="34"/>
      <c r="Y139" s="34"/>
      <c r="Z139" s="34"/>
      <c r="AA139" s="34"/>
      <c r="AB139" s="34"/>
      <c r="AC139" s="34"/>
      <c r="AD139" s="34"/>
      <c r="AE139" s="34"/>
      <c r="AR139" s="151" t="s">
        <v>127</v>
      </c>
      <c r="AT139" s="151" t="s">
        <v>129</v>
      </c>
      <c r="AU139" s="151" t="s">
        <v>88</v>
      </c>
      <c r="AY139" s="19" t="s">
        <v>128</v>
      </c>
      <c r="BE139" s="152">
        <f>IF(N139="základní",J139,0)</f>
        <v>0</v>
      </c>
      <c r="BF139" s="152">
        <f>IF(N139="snížená",J139,0)</f>
        <v>0</v>
      </c>
      <c r="BG139" s="152">
        <f>IF(N139="zákl. přenesená",J139,0)</f>
        <v>0</v>
      </c>
      <c r="BH139" s="152">
        <f>IF(N139="sníž. přenesená",J139,0)</f>
        <v>0</v>
      </c>
      <c r="BI139" s="152">
        <f>IF(N139="nulová",J139,0)</f>
        <v>0</v>
      </c>
      <c r="BJ139" s="19" t="s">
        <v>86</v>
      </c>
      <c r="BK139" s="152">
        <f>ROUND(I139*H139,2)</f>
        <v>0</v>
      </c>
      <c r="BL139" s="19" t="s">
        <v>127</v>
      </c>
      <c r="BM139" s="151" t="s">
        <v>1475</v>
      </c>
    </row>
    <row r="140" spans="1:47" s="2" customFormat="1" ht="12">
      <c r="A140" s="34"/>
      <c r="B140" s="35"/>
      <c r="C140" s="34"/>
      <c r="D140" s="153" t="s">
        <v>136</v>
      </c>
      <c r="E140" s="34"/>
      <c r="F140" s="154" t="s">
        <v>408</v>
      </c>
      <c r="G140" s="34"/>
      <c r="H140" s="34"/>
      <c r="I140" s="155"/>
      <c r="J140" s="34"/>
      <c r="K140" s="34"/>
      <c r="L140" s="35"/>
      <c r="M140" s="156"/>
      <c r="N140" s="157"/>
      <c r="O140" s="60"/>
      <c r="P140" s="60"/>
      <c r="Q140" s="60"/>
      <c r="R140" s="60"/>
      <c r="S140" s="60"/>
      <c r="T140" s="61"/>
      <c r="U140" s="34"/>
      <c r="V140" s="34"/>
      <c r="W140" s="34"/>
      <c r="X140" s="34"/>
      <c r="Y140" s="34"/>
      <c r="Z140" s="34"/>
      <c r="AA140" s="34"/>
      <c r="AB140" s="34"/>
      <c r="AC140" s="34"/>
      <c r="AD140" s="34"/>
      <c r="AE140" s="34"/>
      <c r="AT140" s="19" t="s">
        <v>136</v>
      </c>
      <c r="AU140" s="19" t="s">
        <v>88</v>
      </c>
    </row>
    <row r="141" spans="2:51" s="13" customFormat="1" ht="12">
      <c r="B141" s="166"/>
      <c r="D141" s="153" t="s">
        <v>137</v>
      </c>
      <c r="E141" s="167" t="s">
        <v>1</v>
      </c>
      <c r="F141" s="168" t="s">
        <v>1476</v>
      </c>
      <c r="H141" s="167" t="s">
        <v>1</v>
      </c>
      <c r="I141" s="169"/>
      <c r="L141" s="166"/>
      <c r="M141" s="170"/>
      <c r="N141" s="171"/>
      <c r="O141" s="171"/>
      <c r="P141" s="171"/>
      <c r="Q141" s="171"/>
      <c r="R141" s="171"/>
      <c r="S141" s="171"/>
      <c r="T141" s="172"/>
      <c r="AT141" s="167" t="s">
        <v>137</v>
      </c>
      <c r="AU141" s="167" t="s">
        <v>88</v>
      </c>
      <c r="AV141" s="13" t="s">
        <v>86</v>
      </c>
      <c r="AW141" s="13" t="s">
        <v>34</v>
      </c>
      <c r="AX141" s="13" t="s">
        <v>78</v>
      </c>
      <c r="AY141" s="167" t="s">
        <v>128</v>
      </c>
    </row>
    <row r="142" spans="2:51" s="12" customFormat="1" ht="12">
      <c r="B142" s="158"/>
      <c r="D142" s="153" t="s">
        <v>137</v>
      </c>
      <c r="E142" s="159" t="s">
        <v>1</v>
      </c>
      <c r="F142" s="160" t="s">
        <v>1477</v>
      </c>
      <c r="H142" s="161">
        <v>71.85</v>
      </c>
      <c r="I142" s="162"/>
      <c r="L142" s="158"/>
      <c r="M142" s="163"/>
      <c r="N142" s="164"/>
      <c r="O142" s="164"/>
      <c r="P142" s="164"/>
      <c r="Q142" s="164"/>
      <c r="R142" s="164"/>
      <c r="S142" s="164"/>
      <c r="T142" s="165"/>
      <c r="AT142" s="159" t="s">
        <v>137</v>
      </c>
      <c r="AU142" s="159" t="s">
        <v>88</v>
      </c>
      <c r="AV142" s="12" t="s">
        <v>88</v>
      </c>
      <c r="AW142" s="12" t="s">
        <v>34</v>
      </c>
      <c r="AX142" s="12" t="s">
        <v>86</v>
      </c>
      <c r="AY142" s="159" t="s">
        <v>128</v>
      </c>
    </row>
    <row r="143" spans="1:65" s="2" customFormat="1" ht="16.5" customHeight="1">
      <c r="A143" s="34"/>
      <c r="B143" s="139"/>
      <c r="C143" s="140" t="s">
        <v>157</v>
      </c>
      <c r="D143" s="140" t="s">
        <v>129</v>
      </c>
      <c r="E143" s="141" t="s">
        <v>414</v>
      </c>
      <c r="F143" s="142" t="s">
        <v>415</v>
      </c>
      <c r="G143" s="143" t="s">
        <v>221</v>
      </c>
      <c r="H143" s="144">
        <v>71.85</v>
      </c>
      <c r="I143" s="145"/>
      <c r="J143" s="146">
        <f>ROUND(I143*H143,2)</f>
        <v>0</v>
      </c>
      <c r="K143" s="142" t="s">
        <v>133</v>
      </c>
      <c r="L143" s="35"/>
      <c r="M143" s="147" t="s">
        <v>1</v>
      </c>
      <c r="N143" s="148" t="s">
        <v>43</v>
      </c>
      <c r="O143" s="60"/>
      <c r="P143" s="149">
        <f>O143*H143</f>
        <v>0</v>
      </c>
      <c r="Q143" s="149">
        <v>0</v>
      </c>
      <c r="R143" s="149">
        <f>Q143*H143</f>
        <v>0</v>
      </c>
      <c r="S143" s="149">
        <v>0</v>
      </c>
      <c r="T143" s="150">
        <f>S143*H143</f>
        <v>0</v>
      </c>
      <c r="U143" s="34"/>
      <c r="V143" s="34"/>
      <c r="W143" s="34"/>
      <c r="X143" s="34"/>
      <c r="Y143" s="34"/>
      <c r="Z143" s="34"/>
      <c r="AA143" s="34"/>
      <c r="AB143" s="34"/>
      <c r="AC143" s="34"/>
      <c r="AD143" s="34"/>
      <c r="AE143" s="34"/>
      <c r="AR143" s="151" t="s">
        <v>127</v>
      </c>
      <c r="AT143" s="151" t="s">
        <v>129</v>
      </c>
      <c r="AU143" s="151" t="s">
        <v>88</v>
      </c>
      <c r="AY143" s="19" t="s">
        <v>128</v>
      </c>
      <c r="BE143" s="152">
        <f>IF(N143="základní",J143,0)</f>
        <v>0</v>
      </c>
      <c r="BF143" s="152">
        <f>IF(N143="snížená",J143,0)</f>
        <v>0</v>
      </c>
      <c r="BG143" s="152">
        <f>IF(N143="zákl. přenesená",J143,0)</f>
        <v>0</v>
      </c>
      <c r="BH143" s="152">
        <f>IF(N143="sníž. přenesená",J143,0)</f>
        <v>0</v>
      </c>
      <c r="BI143" s="152">
        <f>IF(N143="nulová",J143,0)</f>
        <v>0</v>
      </c>
      <c r="BJ143" s="19" t="s">
        <v>86</v>
      </c>
      <c r="BK143" s="152">
        <f>ROUND(I143*H143,2)</f>
        <v>0</v>
      </c>
      <c r="BL143" s="19" t="s">
        <v>127</v>
      </c>
      <c r="BM143" s="151" t="s">
        <v>1478</v>
      </c>
    </row>
    <row r="144" spans="1:47" s="2" customFormat="1" ht="18">
      <c r="A144" s="34"/>
      <c r="B144" s="35"/>
      <c r="C144" s="34"/>
      <c r="D144" s="153" t="s">
        <v>136</v>
      </c>
      <c r="E144" s="34"/>
      <c r="F144" s="154" t="s">
        <v>417</v>
      </c>
      <c r="G144" s="34"/>
      <c r="H144" s="34"/>
      <c r="I144" s="155"/>
      <c r="J144" s="34"/>
      <c r="K144" s="34"/>
      <c r="L144" s="35"/>
      <c r="M144" s="156"/>
      <c r="N144" s="157"/>
      <c r="O144" s="60"/>
      <c r="P144" s="60"/>
      <c r="Q144" s="60"/>
      <c r="R144" s="60"/>
      <c r="S144" s="60"/>
      <c r="T144" s="61"/>
      <c r="U144" s="34"/>
      <c r="V144" s="34"/>
      <c r="W144" s="34"/>
      <c r="X144" s="34"/>
      <c r="Y144" s="34"/>
      <c r="Z144" s="34"/>
      <c r="AA144" s="34"/>
      <c r="AB144" s="34"/>
      <c r="AC144" s="34"/>
      <c r="AD144" s="34"/>
      <c r="AE144" s="34"/>
      <c r="AT144" s="19" t="s">
        <v>136</v>
      </c>
      <c r="AU144" s="19" t="s">
        <v>88</v>
      </c>
    </row>
    <row r="145" spans="2:51" s="12" customFormat="1" ht="12">
      <c r="B145" s="158"/>
      <c r="D145" s="153" t="s">
        <v>137</v>
      </c>
      <c r="E145" s="159" t="s">
        <v>1</v>
      </c>
      <c r="F145" s="160" t="s">
        <v>1479</v>
      </c>
      <c r="H145" s="161">
        <v>71.85</v>
      </c>
      <c r="I145" s="162"/>
      <c r="L145" s="158"/>
      <c r="M145" s="163"/>
      <c r="N145" s="164"/>
      <c r="O145" s="164"/>
      <c r="P145" s="164"/>
      <c r="Q145" s="164"/>
      <c r="R145" s="164"/>
      <c r="S145" s="164"/>
      <c r="T145" s="165"/>
      <c r="AT145" s="159" t="s">
        <v>137</v>
      </c>
      <c r="AU145" s="159" t="s">
        <v>88</v>
      </c>
      <c r="AV145" s="12" t="s">
        <v>88</v>
      </c>
      <c r="AW145" s="12" t="s">
        <v>34</v>
      </c>
      <c r="AX145" s="12" t="s">
        <v>86</v>
      </c>
      <c r="AY145" s="159" t="s">
        <v>128</v>
      </c>
    </row>
    <row r="146" spans="1:65" s="2" customFormat="1" ht="16.5" customHeight="1">
      <c r="A146" s="34"/>
      <c r="B146" s="139"/>
      <c r="C146" s="140" t="s">
        <v>162</v>
      </c>
      <c r="D146" s="140" t="s">
        <v>129</v>
      </c>
      <c r="E146" s="141" t="s">
        <v>465</v>
      </c>
      <c r="F146" s="142" t="s">
        <v>466</v>
      </c>
      <c r="G146" s="143" t="s">
        <v>227</v>
      </c>
      <c r="H146" s="144">
        <v>13.104</v>
      </c>
      <c r="I146" s="145"/>
      <c r="J146" s="146">
        <f>ROUND(I146*H146,2)</f>
        <v>0</v>
      </c>
      <c r="K146" s="142" t="s">
        <v>133</v>
      </c>
      <c r="L146" s="35"/>
      <c r="M146" s="147" t="s">
        <v>1</v>
      </c>
      <c r="N146" s="148" t="s">
        <v>43</v>
      </c>
      <c r="O146" s="60"/>
      <c r="P146" s="149">
        <f>O146*H146</f>
        <v>0</v>
      </c>
      <c r="Q146" s="149">
        <v>0</v>
      </c>
      <c r="R146" s="149">
        <f>Q146*H146</f>
        <v>0</v>
      </c>
      <c r="S146" s="149">
        <v>0</v>
      </c>
      <c r="T146" s="150">
        <f>S146*H146</f>
        <v>0</v>
      </c>
      <c r="U146" s="34"/>
      <c r="V146" s="34"/>
      <c r="W146" s="34"/>
      <c r="X146" s="34"/>
      <c r="Y146" s="34"/>
      <c r="Z146" s="34"/>
      <c r="AA146" s="34"/>
      <c r="AB146" s="34"/>
      <c r="AC146" s="34"/>
      <c r="AD146" s="34"/>
      <c r="AE146" s="34"/>
      <c r="AR146" s="151" t="s">
        <v>127</v>
      </c>
      <c r="AT146" s="151" t="s">
        <v>129</v>
      </c>
      <c r="AU146" s="151" t="s">
        <v>88</v>
      </c>
      <c r="AY146" s="19" t="s">
        <v>128</v>
      </c>
      <c r="BE146" s="152">
        <f>IF(N146="základní",J146,0)</f>
        <v>0</v>
      </c>
      <c r="BF146" s="152">
        <f>IF(N146="snížená",J146,0)</f>
        <v>0</v>
      </c>
      <c r="BG146" s="152">
        <f>IF(N146="zákl. přenesená",J146,0)</f>
        <v>0</v>
      </c>
      <c r="BH146" s="152">
        <f>IF(N146="sníž. přenesená",J146,0)</f>
        <v>0</v>
      </c>
      <c r="BI146" s="152">
        <f>IF(N146="nulová",J146,0)</f>
        <v>0</v>
      </c>
      <c r="BJ146" s="19" t="s">
        <v>86</v>
      </c>
      <c r="BK146" s="152">
        <f>ROUND(I146*H146,2)</f>
        <v>0</v>
      </c>
      <c r="BL146" s="19" t="s">
        <v>127</v>
      </c>
      <c r="BM146" s="151" t="s">
        <v>1480</v>
      </c>
    </row>
    <row r="147" spans="1:47" s="2" customFormat="1" ht="18">
      <c r="A147" s="34"/>
      <c r="B147" s="35"/>
      <c r="C147" s="34"/>
      <c r="D147" s="153" t="s">
        <v>136</v>
      </c>
      <c r="E147" s="34"/>
      <c r="F147" s="154" t="s">
        <v>468</v>
      </c>
      <c r="G147" s="34"/>
      <c r="H147" s="34"/>
      <c r="I147" s="155"/>
      <c r="J147" s="34"/>
      <c r="K147" s="34"/>
      <c r="L147" s="35"/>
      <c r="M147" s="156"/>
      <c r="N147" s="157"/>
      <c r="O147" s="60"/>
      <c r="P147" s="60"/>
      <c r="Q147" s="60"/>
      <c r="R147" s="60"/>
      <c r="S147" s="60"/>
      <c r="T147" s="61"/>
      <c r="U147" s="34"/>
      <c r="V147" s="34"/>
      <c r="W147" s="34"/>
      <c r="X147" s="34"/>
      <c r="Y147" s="34"/>
      <c r="Z147" s="34"/>
      <c r="AA147" s="34"/>
      <c r="AB147" s="34"/>
      <c r="AC147" s="34"/>
      <c r="AD147" s="34"/>
      <c r="AE147" s="34"/>
      <c r="AT147" s="19" t="s">
        <v>136</v>
      </c>
      <c r="AU147" s="19" t="s">
        <v>88</v>
      </c>
    </row>
    <row r="148" spans="2:51" s="13" customFormat="1" ht="12">
      <c r="B148" s="166"/>
      <c r="D148" s="153" t="s">
        <v>137</v>
      </c>
      <c r="E148" s="167" t="s">
        <v>1</v>
      </c>
      <c r="F148" s="168" t="s">
        <v>1481</v>
      </c>
      <c r="H148" s="167" t="s">
        <v>1</v>
      </c>
      <c r="I148" s="169"/>
      <c r="L148" s="166"/>
      <c r="M148" s="170"/>
      <c r="N148" s="171"/>
      <c r="O148" s="171"/>
      <c r="P148" s="171"/>
      <c r="Q148" s="171"/>
      <c r="R148" s="171"/>
      <c r="S148" s="171"/>
      <c r="T148" s="172"/>
      <c r="AT148" s="167" t="s">
        <v>137</v>
      </c>
      <c r="AU148" s="167" t="s">
        <v>88</v>
      </c>
      <c r="AV148" s="13" t="s">
        <v>86</v>
      </c>
      <c r="AW148" s="13" t="s">
        <v>34</v>
      </c>
      <c r="AX148" s="13" t="s">
        <v>78</v>
      </c>
      <c r="AY148" s="167" t="s">
        <v>128</v>
      </c>
    </row>
    <row r="149" spans="2:51" s="13" customFormat="1" ht="12">
      <c r="B149" s="166"/>
      <c r="D149" s="153" t="s">
        <v>137</v>
      </c>
      <c r="E149" s="167" t="s">
        <v>1</v>
      </c>
      <c r="F149" s="168" t="s">
        <v>452</v>
      </c>
      <c r="H149" s="167" t="s">
        <v>1</v>
      </c>
      <c r="I149" s="169"/>
      <c r="L149" s="166"/>
      <c r="M149" s="170"/>
      <c r="N149" s="171"/>
      <c r="O149" s="171"/>
      <c r="P149" s="171"/>
      <c r="Q149" s="171"/>
      <c r="R149" s="171"/>
      <c r="S149" s="171"/>
      <c r="T149" s="172"/>
      <c r="AT149" s="167" t="s">
        <v>137</v>
      </c>
      <c r="AU149" s="167" t="s">
        <v>88</v>
      </c>
      <c r="AV149" s="13" t="s">
        <v>86</v>
      </c>
      <c r="AW149" s="13" t="s">
        <v>34</v>
      </c>
      <c r="AX149" s="13" t="s">
        <v>78</v>
      </c>
      <c r="AY149" s="167" t="s">
        <v>128</v>
      </c>
    </row>
    <row r="150" spans="2:51" s="12" customFormat="1" ht="12">
      <c r="B150" s="158"/>
      <c r="D150" s="153" t="s">
        <v>137</v>
      </c>
      <c r="E150" s="159" t="s">
        <v>1</v>
      </c>
      <c r="F150" s="160" t="s">
        <v>1482</v>
      </c>
      <c r="H150" s="161">
        <v>32.33</v>
      </c>
      <c r="I150" s="162"/>
      <c r="L150" s="158"/>
      <c r="M150" s="163"/>
      <c r="N150" s="164"/>
      <c r="O150" s="164"/>
      <c r="P150" s="164"/>
      <c r="Q150" s="164"/>
      <c r="R150" s="164"/>
      <c r="S150" s="164"/>
      <c r="T150" s="165"/>
      <c r="AT150" s="159" t="s">
        <v>137</v>
      </c>
      <c r="AU150" s="159" t="s">
        <v>88</v>
      </c>
      <c r="AV150" s="12" t="s">
        <v>88</v>
      </c>
      <c r="AW150" s="12" t="s">
        <v>34</v>
      </c>
      <c r="AX150" s="12" t="s">
        <v>78</v>
      </c>
      <c r="AY150" s="159" t="s">
        <v>128</v>
      </c>
    </row>
    <row r="151" spans="2:51" s="12" customFormat="1" ht="12">
      <c r="B151" s="158"/>
      <c r="D151" s="153" t="s">
        <v>137</v>
      </c>
      <c r="E151" s="159" t="s">
        <v>1</v>
      </c>
      <c r="F151" s="160" t="s">
        <v>1483</v>
      </c>
      <c r="H151" s="161">
        <v>-16.165</v>
      </c>
      <c r="I151" s="162"/>
      <c r="L151" s="158"/>
      <c r="M151" s="163"/>
      <c r="N151" s="164"/>
      <c r="O151" s="164"/>
      <c r="P151" s="164"/>
      <c r="Q151" s="164"/>
      <c r="R151" s="164"/>
      <c r="S151" s="164"/>
      <c r="T151" s="165"/>
      <c r="AT151" s="159" t="s">
        <v>137</v>
      </c>
      <c r="AU151" s="159" t="s">
        <v>88</v>
      </c>
      <c r="AV151" s="12" t="s">
        <v>88</v>
      </c>
      <c r="AW151" s="12" t="s">
        <v>34</v>
      </c>
      <c r="AX151" s="12" t="s">
        <v>78</v>
      </c>
      <c r="AY151" s="159" t="s">
        <v>128</v>
      </c>
    </row>
    <row r="152" spans="2:51" s="12" customFormat="1" ht="12">
      <c r="B152" s="158"/>
      <c r="D152" s="153" t="s">
        <v>137</v>
      </c>
      <c r="E152" s="159" t="s">
        <v>1</v>
      </c>
      <c r="F152" s="160" t="s">
        <v>1484</v>
      </c>
      <c r="H152" s="161">
        <v>-3.061</v>
      </c>
      <c r="I152" s="162"/>
      <c r="L152" s="158"/>
      <c r="M152" s="163"/>
      <c r="N152" s="164"/>
      <c r="O152" s="164"/>
      <c r="P152" s="164"/>
      <c r="Q152" s="164"/>
      <c r="R152" s="164"/>
      <c r="S152" s="164"/>
      <c r="T152" s="165"/>
      <c r="AT152" s="159" t="s">
        <v>137</v>
      </c>
      <c r="AU152" s="159" t="s">
        <v>88</v>
      </c>
      <c r="AV152" s="12" t="s">
        <v>88</v>
      </c>
      <c r="AW152" s="12" t="s">
        <v>34</v>
      </c>
      <c r="AX152" s="12" t="s">
        <v>78</v>
      </c>
      <c r="AY152" s="159" t="s">
        <v>128</v>
      </c>
    </row>
    <row r="153" spans="2:51" s="15" customFormat="1" ht="12">
      <c r="B153" s="183"/>
      <c r="D153" s="153" t="s">
        <v>137</v>
      </c>
      <c r="E153" s="184" t="s">
        <v>1</v>
      </c>
      <c r="F153" s="185" t="s">
        <v>235</v>
      </c>
      <c r="H153" s="186">
        <v>13.104</v>
      </c>
      <c r="I153" s="187"/>
      <c r="L153" s="183"/>
      <c r="M153" s="188"/>
      <c r="N153" s="189"/>
      <c r="O153" s="189"/>
      <c r="P153" s="189"/>
      <c r="Q153" s="189"/>
      <c r="R153" s="189"/>
      <c r="S153" s="189"/>
      <c r="T153" s="190"/>
      <c r="AT153" s="184" t="s">
        <v>137</v>
      </c>
      <c r="AU153" s="184" t="s">
        <v>88</v>
      </c>
      <c r="AV153" s="15" t="s">
        <v>127</v>
      </c>
      <c r="AW153" s="15" t="s">
        <v>34</v>
      </c>
      <c r="AX153" s="15" t="s">
        <v>86</v>
      </c>
      <c r="AY153" s="184" t="s">
        <v>128</v>
      </c>
    </row>
    <row r="154" spans="1:65" s="2" customFormat="1" ht="23">
      <c r="A154" s="34"/>
      <c r="B154" s="139"/>
      <c r="C154" s="140" t="s">
        <v>170</v>
      </c>
      <c r="D154" s="140" t="s">
        <v>129</v>
      </c>
      <c r="E154" s="141" t="s">
        <v>473</v>
      </c>
      <c r="F154" s="142" t="s">
        <v>474</v>
      </c>
      <c r="G154" s="143" t="s">
        <v>227</v>
      </c>
      <c r="H154" s="144">
        <v>65.52</v>
      </c>
      <c r="I154" s="145"/>
      <c r="J154" s="146">
        <f>ROUND(I154*H154,2)</f>
        <v>0</v>
      </c>
      <c r="K154" s="142" t="s">
        <v>133</v>
      </c>
      <c r="L154" s="35"/>
      <c r="M154" s="147" t="s">
        <v>1</v>
      </c>
      <c r="N154" s="148" t="s">
        <v>43</v>
      </c>
      <c r="O154" s="60"/>
      <c r="P154" s="149">
        <f>O154*H154</f>
        <v>0</v>
      </c>
      <c r="Q154" s="149">
        <v>0</v>
      </c>
      <c r="R154" s="149">
        <f>Q154*H154</f>
        <v>0</v>
      </c>
      <c r="S154" s="149">
        <v>0</v>
      </c>
      <c r="T154" s="150">
        <f>S154*H154</f>
        <v>0</v>
      </c>
      <c r="U154" s="34"/>
      <c r="V154" s="34"/>
      <c r="W154" s="34"/>
      <c r="X154" s="34"/>
      <c r="Y154" s="34"/>
      <c r="Z154" s="34"/>
      <c r="AA154" s="34"/>
      <c r="AB154" s="34"/>
      <c r="AC154" s="34"/>
      <c r="AD154" s="34"/>
      <c r="AE154" s="34"/>
      <c r="AR154" s="151" t="s">
        <v>127</v>
      </c>
      <c r="AT154" s="151" t="s">
        <v>129</v>
      </c>
      <c r="AU154" s="151" t="s">
        <v>88</v>
      </c>
      <c r="AY154" s="19" t="s">
        <v>128</v>
      </c>
      <c r="BE154" s="152">
        <f>IF(N154="základní",J154,0)</f>
        <v>0</v>
      </c>
      <c r="BF154" s="152">
        <f>IF(N154="snížená",J154,0)</f>
        <v>0</v>
      </c>
      <c r="BG154" s="152">
        <f>IF(N154="zákl. přenesená",J154,0)</f>
        <v>0</v>
      </c>
      <c r="BH154" s="152">
        <f>IF(N154="sníž. přenesená",J154,0)</f>
        <v>0</v>
      </c>
      <c r="BI154" s="152">
        <f>IF(N154="nulová",J154,0)</f>
        <v>0</v>
      </c>
      <c r="BJ154" s="19" t="s">
        <v>86</v>
      </c>
      <c r="BK154" s="152">
        <f>ROUND(I154*H154,2)</f>
        <v>0</v>
      </c>
      <c r="BL154" s="19" t="s">
        <v>127</v>
      </c>
      <c r="BM154" s="151" t="s">
        <v>1485</v>
      </c>
    </row>
    <row r="155" spans="1:47" s="2" customFormat="1" ht="18">
      <c r="A155" s="34"/>
      <c r="B155" s="35"/>
      <c r="C155" s="34"/>
      <c r="D155" s="153" t="s">
        <v>136</v>
      </c>
      <c r="E155" s="34"/>
      <c r="F155" s="154" t="s">
        <v>476</v>
      </c>
      <c r="G155" s="34"/>
      <c r="H155" s="34"/>
      <c r="I155" s="155"/>
      <c r="J155" s="34"/>
      <c r="K155" s="34"/>
      <c r="L155" s="35"/>
      <c r="M155" s="156"/>
      <c r="N155" s="157"/>
      <c r="O155" s="60"/>
      <c r="P155" s="60"/>
      <c r="Q155" s="60"/>
      <c r="R155" s="60"/>
      <c r="S155" s="60"/>
      <c r="T155" s="61"/>
      <c r="U155" s="34"/>
      <c r="V155" s="34"/>
      <c r="W155" s="34"/>
      <c r="X155" s="34"/>
      <c r="Y155" s="34"/>
      <c r="Z155" s="34"/>
      <c r="AA155" s="34"/>
      <c r="AB155" s="34"/>
      <c r="AC155" s="34"/>
      <c r="AD155" s="34"/>
      <c r="AE155" s="34"/>
      <c r="AT155" s="19" t="s">
        <v>136</v>
      </c>
      <c r="AU155" s="19" t="s">
        <v>88</v>
      </c>
    </row>
    <row r="156" spans="2:51" s="13" customFormat="1" ht="12">
      <c r="B156" s="166"/>
      <c r="D156" s="153" t="s">
        <v>137</v>
      </c>
      <c r="E156" s="167" t="s">
        <v>1</v>
      </c>
      <c r="F156" s="168" t="s">
        <v>452</v>
      </c>
      <c r="H156" s="167" t="s">
        <v>1</v>
      </c>
      <c r="I156" s="169"/>
      <c r="L156" s="166"/>
      <c r="M156" s="170"/>
      <c r="N156" s="171"/>
      <c r="O156" s="171"/>
      <c r="P156" s="171"/>
      <c r="Q156" s="171"/>
      <c r="R156" s="171"/>
      <c r="S156" s="171"/>
      <c r="T156" s="172"/>
      <c r="AT156" s="167" t="s">
        <v>137</v>
      </c>
      <c r="AU156" s="167" t="s">
        <v>88</v>
      </c>
      <c r="AV156" s="13" t="s">
        <v>86</v>
      </c>
      <c r="AW156" s="13" t="s">
        <v>34</v>
      </c>
      <c r="AX156" s="13" t="s">
        <v>78</v>
      </c>
      <c r="AY156" s="167" t="s">
        <v>128</v>
      </c>
    </row>
    <row r="157" spans="2:51" s="12" customFormat="1" ht="12">
      <c r="B157" s="158"/>
      <c r="D157" s="153" t="s">
        <v>137</v>
      </c>
      <c r="E157" s="159" t="s">
        <v>1</v>
      </c>
      <c r="F157" s="160" t="s">
        <v>1486</v>
      </c>
      <c r="H157" s="161">
        <v>65.52</v>
      </c>
      <c r="I157" s="162"/>
      <c r="L157" s="158"/>
      <c r="M157" s="163"/>
      <c r="N157" s="164"/>
      <c r="O157" s="164"/>
      <c r="P157" s="164"/>
      <c r="Q157" s="164"/>
      <c r="R157" s="164"/>
      <c r="S157" s="164"/>
      <c r="T157" s="165"/>
      <c r="AT157" s="159" t="s">
        <v>137</v>
      </c>
      <c r="AU157" s="159" t="s">
        <v>88</v>
      </c>
      <c r="AV157" s="12" t="s">
        <v>88</v>
      </c>
      <c r="AW157" s="12" t="s">
        <v>34</v>
      </c>
      <c r="AX157" s="12" t="s">
        <v>86</v>
      </c>
      <c r="AY157" s="159" t="s">
        <v>128</v>
      </c>
    </row>
    <row r="158" spans="1:65" s="2" customFormat="1" ht="16.5" customHeight="1">
      <c r="A158" s="34"/>
      <c r="B158" s="139"/>
      <c r="C158" s="140" t="s">
        <v>176</v>
      </c>
      <c r="D158" s="140" t="s">
        <v>129</v>
      </c>
      <c r="E158" s="141" t="s">
        <v>479</v>
      </c>
      <c r="F158" s="142" t="s">
        <v>480</v>
      </c>
      <c r="G158" s="143" t="s">
        <v>481</v>
      </c>
      <c r="H158" s="144">
        <v>23.587</v>
      </c>
      <c r="I158" s="145"/>
      <c r="J158" s="146">
        <f>ROUND(I158*H158,2)</f>
        <v>0</v>
      </c>
      <c r="K158" s="142" t="s">
        <v>133</v>
      </c>
      <c r="L158" s="35"/>
      <c r="M158" s="147" t="s">
        <v>1</v>
      </c>
      <c r="N158" s="148" t="s">
        <v>43</v>
      </c>
      <c r="O158" s="60"/>
      <c r="P158" s="149">
        <f>O158*H158</f>
        <v>0</v>
      </c>
      <c r="Q158" s="149">
        <v>0</v>
      </c>
      <c r="R158" s="149">
        <f>Q158*H158</f>
        <v>0</v>
      </c>
      <c r="S158" s="149">
        <v>0</v>
      </c>
      <c r="T158" s="150">
        <f>S158*H158</f>
        <v>0</v>
      </c>
      <c r="U158" s="34"/>
      <c r="V158" s="34"/>
      <c r="W158" s="34"/>
      <c r="X158" s="34"/>
      <c r="Y158" s="34"/>
      <c r="Z158" s="34"/>
      <c r="AA158" s="34"/>
      <c r="AB158" s="34"/>
      <c r="AC158" s="34"/>
      <c r="AD158" s="34"/>
      <c r="AE158" s="34"/>
      <c r="AR158" s="151" t="s">
        <v>127</v>
      </c>
      <c r="AT158" s="151" t="s">
        <v>129</v>
      </c>
      <c r="AU158" s="151" t="s">
        <v>88</v>
      </c>
      <c r="AY158" s="19" t="s">
        <v>128</v>
      </c>
      <c r="BE158" s="152">
        <f>IF(N158="základní",J158,0)</f>
        <v>0</v>
      </c>
      <c r="BF158" s="152">
        <f>IF(N158="snížená",J158,0)</f>
        <v>0</v>
      </c>
      <c r="BG158" s="152">
        <f>IF(N158="zákl. přenesená",J158,0)</f>
        <v>0</v>
      </c>
      <c r="BH158" s="152">
        <f>IF(N158="sníž. přenesená",J158,0)</f>
        <v>0</v>
      </c>
      <c r="BI158" s="152">
        <f>IF(N158="nulová",J158,0)</f>
        <v>0</v>
      </c>
      <c r="BJ158" s="19" t="s">
        <v>86</v>
      </c>
      <c r="BK158" s="152">
        <f>ROUND(I158*H158,2)</f>
        <v>0</v>
      </c>
      <c r="BL158" s="19" t="s">
        <v>127</v>
      </c>
      <c r="BM158" s="151" t="s">
        <v>1487</v>
      </c>
    </row>
    <row r="159" spans="1:47" s="2" customFormat="1" ht="18">
      <c r="A159" s="34"/>
      <c r="B159" s="35"/>
      <c r="C159" s="34"/>
      <c r="D159" s="153" t="s">
        <v>136</v>
      </c>
      <c r="E159" s="34"/>
      <c r="F159" s="154" t="s">
        <v>483</v>
      </c>
      <c r="G159" s="34"/>
      <c r="H159" s="34"/>
      <c r="I159" s="155"/>
      <c r="J159" s="34"/>
      <c r="K159" s="34"/>
      <c r="L159" s="35"/>
      <c r="M159" s="156"/>
      <c r="N159" s="157"/>
      <c r="O159" s="60"/>
      <c r="P159" s="60"/>
      <c r="Q159" s="60"/>
      <c r="R159" s="60"/>
      <c r="S159" s="60"/>
      <c r="T159" s="61"/>
      <c r="U159" s="34"/>
      <c r="V159" s="34"/>
      <c r="W159" s="34"/>
      <c r="X159" s="34"/>
      <c r="Y159" s="34"/>
      <c r="Z159" s="34"/>
      <c r="AA159" s="34"/>
      <c r="AB159" s="34"/>
      <c r="AC159" s="34"/>
      <c r="AD159" s="34"/>
      <c r="AE159" s="34"/>
      <c r="AT159" s="19" t="s">
        <v>136</v>
      </c>
      <c r="AU159" s="19" t="s">
        <v>88</v>
      </c>
    </row>
    <row r="160" spans="2:51" s="12" customFormat="1" ht="12">
      <c r="B160" s="158"/>
      <c r="D160" s="153" t="s">
        <v>137</v>
      </c>
      <c r="E160" s="159" t="s">
        <v>1</v>
      </c>
      <c r="F160" s="160" t="s">
        <v>1488</v>
      </c>
      <c r="H160" s="161">
        <v>23.587</v>
      </c>
      <c r="I160" s="162"/>
      <c r="L160" s="158"/>
      <c r="M160" s="163"/>
      <c r="N160" s="164"/>
      <c r="O160" s="164"/>
      <c r="P160" s="164"/>
      <c r="Q160" s="164"/>
      <c r="R160" s="164"/>
      <c r="S160" s="164"/>
      <c r="T160" s="165"/>
      <c r="AT160" s="159" t="s">
        <v>137</v>
      </c>
      <c r="AU160" s="159" t="s">
        <v>88</v>
      </c>
      <c r="AV160" s="12" t="s">
        <v>88</v>
      </c>
      <c r="AW160" s="12" t="s">
        <v>34</v>
      </c>
      <c r="AX160" s="12" t="s">
        <v>86</v>
      </c>
      <c r="AY160" s="159" t="s">
        <v>128</v>
      </c>
    </row>
    <row r="161" spans="1:65" s="2" customFormat="1" ht="16.5" customHeight="1">
      <c r="A161" s="34"/>
      <c r="B161" s="139"/>
      <c r="C161" s="140" t="s">
        <v>181</v>
      </c>
      <c r="D161" s="140" t="s">
        <v>129</v>
      </c>
      <c r="E161" s="141" t="s">
        <v>508</v>
      </c>
      <c r="F161" s="142" t="s">
        <v>509</v>
      </c>
      <c r="G161" s="143" t="s">
        <v>227</v>
      </c>
      <c r="H161" s="144">
        <v>19.226</v>
      </c>
      <c r="I161" s="145"/>
      <c r="J161" s="146">
        <f>ROUND(I161*H161,2)</f>
        <v>0</v>
      </c>
      <c r="K161" s="142" t="s">
        <v>133</v>
      </c>
      <c r="L161" s="35"/>
      <c r="M161" s="147" t="s">
        <v>1</v>
      </c>
      <c r="N161" s="148" t="s">
        <v>43</v>
      </c>
      <c r="O161" s="60"/>
      <c r="P161" s="149">
        <f>O161*H161</f>
        <v>0</v>
      </c>
      <c r="Q161" s="149">
        <v>0</v>
      </c>
      <c r="R161" s="149">
        <f>Q161*H161</f>
        <v>0</v>
      </c>
      <c r="S161" s="149">
        <v>0</v>
      </c>
      <c r="T161" s="150">
        <f>S161*H161</f>
        <v>0</v>
      </c>
      <c r="U161" s="34"/>
      <c r="V161" s="34"/>
      <c r="W161" s="34"/>
      <c r="X161" s="34"/>
      <c r="Y161" s="34"/>
      <c r="Z161" s="34"/>
      <c r="AA161" s="34"/>
      <c r="AB161" s="34"/>
      <c r="AC161" s="34"/>
      <c r="AD161" s="34"/>
      <c r="AE161" s="34"/>
      <c r="AR161" s="151" t="s">
        <v>127</v>
      </c>
      <c r="AT161" s="151" t="s">
        <v>129</v>
      </c>
      <c r="AU161" s="151" t="s">
        <v>88</v>
      </c>
      <c r="AY161" s="19" t="s">
        <v>128</v>
      </c>
      <c r="BE161" s="152">
        <f>IF(N161="základní",J161,0)</f>
        <v>0</v>
      </c>
      <c r="BF161" s="152">
        <f>IF(N161="snížená",J161,0)</f>
        <v>0</v>
      </c>
      <c r="BG161" s="152">
        <f>IF(N161="zákl. přenesená",J161,0)</f>
        <v>0</v>
      </c>
      <c r="BH161" s="152">
        <f>IF(N161="sníž. přenesená",J161,0)</f>
        <v>0</v>
      </c>
      <c r="BI161" s="152">
        <f>IF(N161="nulová",J161,0)</f>
        <v>0</v>
      </c>
      <c r="BJ161" s="19" t="s">
        <v>86</v>
      </c>
      <c r="BK161" s="152">
        <f>ROUND(I161*H161,2)</f>
        <v>0</v>
      </c>
      <c r="BL161" s="19" t="s">
        <v>127</v>
      </c>
      <c r="BM161" s="151" t="s">
        <v>1489</v>
      </c>
    </row>
    <row r="162" spans="1:47" s="2" customFormat="1" ht="18">
      <c r="A162" s="34"/>
      <c r="B162" s="35"/>
      <c r="C162" s="34"/>
      <c r="D162" s="153" t="s">
        <v>136</v>
      </c>
      <c r="E162" s="34"/>
      <c r="F162" s="154" t="s">
        <v>511</v>
      </c>
      <c r="G162" s="34"/>
      <c r="H162" s="34"/>
      <c r="I162" s="155"/>
      <c r="J162" s="34"/>
      <c r="K162" s="34"/>
      <c r="L162" s="35"/>
      <c r="M162" s="156"/>
      <c r="N162" s="157"/>
      <c r="O162" s="60"/>
      <c r="P162" s="60"/>
      <c r="Q162" s="60"/>
      <c r="R162" s="60"/>
      <c r="S162" s="60"/>
      <c r="T162" s="61"/>
      <c r="U162" s="34"/>
      <c r="V162" s="34"/>
      <c r="W162" s="34"/>
      <c r="X162" s="34"/>
      <c r="Y162" s="34"/>
      <c r="Z162" s="34"/>
      <c r="AA162" s="34"/>
      <c r="AB162" s="34"/>
      <c r="AC162" s="34"/>
      <c r="AD162" s="34"/>
      <c r="AE162" s="34"/>
      <c r="AT162" s="19" t="s">
        <v>136</v>
      </c>
      <c r="AU162" s="19" t="s">
        <v>88</v>
      </c>
    </row>
    <row r="163" spans="2:51" s="12" customFormat="1" ht="12">
      <c r="B163" s="158"/>
      <c r="D163" s="153" t="s">
        <v>137</v>
      </c>
      <c r="E163" s="159" t="s">
        <v>1</v>
      </c>
      <c r="F163" s="160" t="s">
        <v>1490</v>
      </c>
      <c r="H163" s="161">
        <v>32.33</v>
      </c>
      <c r="I163" s="162"/>
      <c r="L163" s="158"/>
      <c r="M163" s="163"/>
      <c r="N163" s="164"/>
      <c r="O163" s="164"/>
      <c r="P163" s="164"/>
      <c r="Q163" s="164"/>
      <c r="R163" s="164"/>
      <c r="S163" s="164"/>
      <c r="T163" s="165"/>
      <c r="AT163" s="159" t="s">
        <v>137</v>
      </c>
      <c r="AU163" s="159" t="s">
        <v>88</v>
      </c>
      <c r="AV163" s="12" t="s">
        <v>88</v>
      </c>
      <c r="AW163" s="12" t="s">
        <v>34</v>
      </c>
      <c r="AX163" s="12" t="s">
        <v>78</v>
      </c>
      <c r="AY163" s="159" t="s">
        <v>128</v>
      </c>
    </row>
    <row r="164" spans="2:51" s="12" customFormat="1" ht="12">
      <c r="B164" s="158"/>
      <c r="D164" s="153" t="s">
        <v>137</v>
      </c>
      <c r="E164" s="159" t="s">
        <v>1</v>
      </c>
      <c r="F164" s="160" t="s">
        <v>1491</v>
      </c>
      <c r="H164" s="161">
        <v>-10.764</v>
      </c>
      <c r="I164" s="162"/>
      <c r="L164" s="158"/>
      <c r="M164" s="163"/>
      <c r="N164" s="164"/>
      <c r="O164" s="164"/>
      <c r="P164" s="164"/>
      <c r="Q164" s="164"/>
      <c r="R164" s="164"/>
      <c r="S164" s="164"/>
      <c r="T164" s="165"/>
      <c r="AT164" s="159" t="s">
        <v>137</v>
      </c>
      <c r="AU164" s="159" t="s">
        <v>88</v>
      </c>
      <c r="AV164" s="12" t="s">
        <v>88</v>
      </c>
      <c r="AW164" s="12" t="s">
        <v>34</v>
      </c>
      <c r="AX164" s="12" t="s">
        <v>78</v>
      </c>
      <c r="AY164" s="159" t="s">
        <v>128</v>
      </c>
    </row>
    <row r="165" spans="2:51" s="13" customFormat="1" ht="12">
      <c r="B165" s="166"/>
      <c r="D165" s="153" t="s">
        <v>137</v>
      </c>
      <c r="E165" s="167" t="s">
        <v>1</v>
      </c>
      <c r="F165" s="168" t="s">
        <v>1492</v>
      </c>
      <c r="H165" s="167" t="s">
        <v>1</v>
      </c>
      <c r="I165" s="169"/>
      <c r="L165" s="166"/>
      <c r="M165" s="170"/>
      <c r="N165" s="171"/>
      <c r="O165" s="171"/>
      <c r="P165" s="171"/>
      <c r="Q165" s="171"/>
      <c r="R165" s="171"/>
      <c r="S165" s="171"/>
      <c r="T165" s="172"/>
      <c r="AT165" s="167" t="s">
        <v>137</v>
      </c>
      <c r="AU165" s="167" t="s">
        <v>88</v>
      </c>
      <c r="AV165" s="13" t="s">
        <v>86</v>
      </c>
      <c r="AW165" s="13" t="s">
        <v>34</v>
      </c>
      <c r="AX165" s="13" t="s">
        <v>78</v>
      </c>
      <c r="AY165" s="167" t="s">
        <v>128</v>
      </c>
    </row>
    <row r="166" spans="2:51" s="12" customFormat="1" ht="12">
      <c r="B166" s="158"/>
      <c r="D166" s="153" t="s">
        <v>137</v>
      </c>
      <c r="E166" s="159" t="s">
        <v>1</v>
      </c>
      <c r="F166" s="160" t="s">
        <v>1493</v>
      </c>
      <c r="H166" s="161">
        <v>-2.34</v>
      </c>
      <c r="I166" s="162"/>
      <c r="L166" s="158"/>
      <c r="M166" s="163"/>
      <c r="N166" s="164"/>
      <c r="O166" s="164"/>
      <c r="P166" s="164"/>
      <c r="Q166" s="164"/>
      <c r="R166" s="164"/>
      <c r="S166" s="164"/>
      <c r="T166" s="165"/>
      <c r="AT166" s="159" t="s">
        <v>137</v>
      </c>
      <c r="AU166" s="159" t="s">
        <v>88</v>
      </c>
      <c r="AV166" s="12" t="s">
        <v>88</v>
      </c>
      <c r="AW166" s="12" t="s">
        <v>34</v>
      </c>
      <c r="AX166" s="12" t="s">
        <v>78</v>
      </c>
      <c r="AY166" s="159" t="s">
        <v>128</v>
      </c>
    </row>
    <row r="167" spans="2:51" s="15" customFormat="1" ht="12">
      <c r="B167" s="183"/>
      <c r="D167" s="153" t="s">
        <v>137</v>
      </c>
      <c r="E167" s="184" t="s">
        <v>1</v>
      </c>
      <c r="F167" s="185" t="s">
        <v>235</v>
      </c>
      <c r="H167" s="186">
        <v>19.226</v>
      </c>
      <c r="I167" s="187"/>
      <c r="L167" s="183"/>
      <c r="M167" s="188"/>
      <c r="N167" s="189"/>
      <c r="O167" s="189"/>
      <c r="P167" s="189"/>
      <c r="Q167" s="189"/>
      <c r="R167" s="189"/>
      <c r="S167" s="189"/>
      <c r="T167" s="190"/>
      <c r="AT167" s="184" t="s">
        <v>137</v>
      </c>
      <c r="AU167" s="184" t="s">
        <v>88</v>
      </c>
      <c r="AV167" s="15" t="s">
        <v>127</v>
      </c>
      <c r="AW167" s="15" t="s">
        <v>34</v>
      </c>
      <c r="AX167" s="15" t="s">
        <v>86</v>
      </c>
      <c r="AY167" s="184" t="s">
        <v>128</v>
      </c>
    </row>
    <row r="168" spans="1:65" s="2" customFormat="1" ht="16.5" customHeight="1">
      <c r="A168" s="34"/>
      <c r="B168" s="139"/>
      <c r="C168" s="140" t="s">
        <v>187</v>
      </c>
      <c r="D168" s="140" t="s">
        <v>129</v>
      </c>
      <c r="E168" s="141" t="s">
        <v>522</v>
      </c>
      <c r="F168" s="142" t="s">
        <v>523</v>
      </c>
      <c r="G168" s="143" t="s">
        <v>227</v>
      </c>
      <c r="H168" s="144">
        <v>10.242</v>
      </c>
      <c r="I168" s="145"/>
      <c r="J168" s="146">
        <f>ROUND(I168*H168,2)</f>
        <v>0</v>
      </c>
      <c r="K168" s="142" t="s">
        <v>133</v>
      </c>
      <c r="L168" s="35"/>
      <c r="M168" s="147" t="s">
        <v>1</v>
      </c>
      <c r="N168" s="148" t="s">
        <v>43</v>
      </c>
      <c r="O168" s="60"/>
      <c r="P168" s="149">
        <f>O168*H168</f>
        <v>0</v>
      </c>
      <c r="Q168" s="149">
        <v>0</v>
      </c>
      <c r="R168" s="149">
        <f>Q168*H168</f>
        <v>0</v>
      </c>
      <c r="S168" s="149">
        <v>0</v>
      </c>
      <c r="T168" s="150">
        <f>S168*H168</f>
        <v>0</v>
      </c>
      <c r="U168" s="34"/>
      <c r="V168" s="34"/>
      <c r="W168" s="34"/>
      <c r="X168" s="34"/>
      <c r="Y168" s="34"/>
      <c r="Z168" s="34"/>
      <c r="AA168" s="34"/>
      <c r="AB168" s="34"/>
      <c r="AC168" s="34"/>
      <c r="AD168" s="34"/>
      <c r="AE168" s="34"/>
      <c r="AR168" s="151" t="s">
        <v>127</v>
      </c>
      <c r="AT168" s="151" t="s">
        <v>129</v>
      </c>
      <c r="AU168" s="151" t="s">
        <v>88</v>
      </c>
      <c r="AY168" s="19" t="s">
        <v>128</v>
      </c>
      <c r="BE168" s="152">
        <f>IF(N168="základní",J168,0)</f>
        <v>0</v>
      </c>
      <c r="BF168" s="152">
        <f>IF(N168="snížená",J168,0)</f>
        <v>0</v>
      </c>
      <c r="BG168" s="152">
        <f>IF(N168="zákl. přenesená",J168,0)</f>
        <v>0</v>
      </c>
      <c r="BH168" s="152">
        <f>IF(N168="sníž. přenesená",J168,0)</f>
        <v>0</v>
      </c>
      <c r="BI168" s="152">
        <f>IF(N168="nulová",J168,0)</f>
        <v>0</v>
      </c>
      <c r="BJ168" s="19" t="s">
        <v>86</v>
      </c>
      <c r="BK168" s="152">
        <f>ROUND(I168*H168,2)</f>
        <v>0</v>
      </c>
      <c r="BL168" s="19" t="s">
        <v>127</v>
      </c>
      <c r="BM168" s="151" t="s">
        <v>1494</v>
      </c>
    </row>
    <row r="169" spans="1:47" s="2" customFormat="1" ht="18">
      <c r="A169" s="34"/>
      <c r="B169" s="35"/>
      <c r="C169" s="34"/>
      <c r="D169" s="153" t="s">
        <v>136</v>
      </c>
      <c r="E169" s="34"/>
      <c r="F169" s="154" t="s">
        <v>525</v>
      </c>
      <c r="G169" s="34"/>
      <c r="H169" s="34"/>
      <c r="I169" s="155"/>
      <c r="J169" s="34"/>
      <c r="K169" s="34"/>
      <c r="L169" s="35"/>
      <c r="M169" s="156"/>
      <c r="N169" s="157"/>
      <c r="O169" s="60"/>
      <c r="P169" s="60"/>
      <c r="Q169" s="60"/>
      <c r="R169" s="60"/>
      <c r="S169" s="60"/>
      <c r="T169" s="61"/>
      <c r="U169" s="34"/>
      <c r="V169" s="34"/>
      <c r="W169" s="34"/>
      <c r="X169" s="34"/>
      <c r="Y169" s="34"/>
      <c r="Z169" s="34"/>
      <c r="AA169" s="34"/>
      <c r="AB169" s="34"/>
      <c r="AC169" s="34"/>
      <c r="AD169" s="34"/>
      <c r="AE169" s="34"/>
      <c r="AT169" s="19" t="s">
        <v>136</v>
      </c>
      <c r="AU169" s="19" t="s">
        <v>88</v>
      </c>
    </row>
    <row r="170" spans="2:51" s="13" customFormat="1" ht="12">
      <c r="B170" s="166"/>
      <c r="D170" s="153" t="s">
        <v>137</v>
      </c>
      <c r="E170" s="167" t="s">
        <v>1</v>
      </c>
      <c r="F170" s="168" t="s">
        <v>1495</v>
      </c>
      <c r="H170" s="167" t="s">
        <v>1</v>
      </c>
      <c r="I170" s="169"/>
      <c r="L170" s="166"/>
      <c r="M170" s="170"/>
      <c r="N170" s="171"/>
      <c r="O170" s="171"/>
      <c r="P170" s="171"/>
      <c r="Q170" s="171"/>
      <c r="R170" s="171"/>
      <c r="S170" s="171"/>
      <c r="T170" s="172"/>
      <c r="AT170" s="167" t="s">
        <v>137</v>
      </c>
      <c r="AU170" s="167" t="s">
        <v>88</v>
      </c>
      <c r="AV170" s="13" t="s">
        <v>86</v>
      </c>
      <c r="AW170" s="13" t="s">
        <v>34</v>
      </c>
      <c r="AX170" s="13" t="s">
        <v>78</v>
      </c>
      <c r="AY170" s="167" t="s">
        <v>128</v>
      </c>
    </row>
    <row r="171" spans="2:51" s="12" customFormat="1" ht="12">
      <c r="B171" s="158"/>
      <c r="D171" s="153" t="s">
        <v>137</v>
      </c>
      <c r="E171" s="159" t="s">
        <v>1</v>
      </c>
      <c r="F171" s="160" t="s">
        <v>1496</v>
      </c>
      <c r="H171" s="161">
        <v>10.764</v>
      </c>
      <c r="I171" s="162"/>
      <c r="L171" s="158"/>
      <c r="M171" s="163"/>
      <c r="N171" s="164"/>
      <c r="O171" s="164"/>
      <c r="P171" s="164"/>
      <c r="Q171" s="164"/>
      <c r="R171" s="164"/>
      <c r="S171" s="164"/>
      <c r="T171" s="165"/>
      <c r="AT171" s="159" t="s">
        <v>137</v>
      </c>
      <c r="AU171" s="159" t="s">
        <v>88</v>
      </c>
      <c r="AV171" s="12" t="s">
        <v>88</v>
      </c>
      <c r="AW171" s="12" t="s">
        <v>34</v>
      </c>
      <c r="AX171" s="12" t="s">
        <v>78</v>
      </c>
      <c r="AY171" s="159" t="s">
        <v>128</v>
      </c>
    </row>
    <row r="172" spans="2:51" s="13" customFormat="1" ht="12">
      <c r="B172" s="166"/>
      <c r="D172" s="153" t="s">
        <v>137</v>
      </c>
      <c r="E172" s="167" t="s">
        <v>1</v>
      </c>
      <c r="F172" s="168" t="s">
        <v>1497</v>
      </c>
      <c r="H172" s="167" t="s">
        <v>1</v>
      </c>
      <c r="I172" s="169"/>
      <c r="L172" s="166"/>
      <c r="M172" s="170"/>
      <c r="N172" s="171"/>
      <c r="O172" s="171"/>
      <c r="P172" s="171"/>
      <c r="Q172" s="171"/>
      <c r="R172" s="171"/>
      <c r="S172" s="171"/>
      <c r="T172" s="172"/>
      <c r="AT172" s="167" t="s">
        <v>137</v>
      </c>
      <c r="AU172" s="167" t="s">
        <v>88</v>
      </c>
      <c r="AV172" s="13" t="s">
        <v>86</v>
      </c>
      <c r="AW172" s="13" t="s">
        <v>34</v>
      </c>
      <c r="AX172" s="13" t="s">
        <v>78</v>
      </c>
      <c r="AY172" s="167" t="s">
        <v>128</v>
      </c>
    </row>
    <row r="173" spans="2:51" s="12" customFormat="1" ht="12">
      <c r="B173" s="158"/>
      <c r="D173" s="153" t="s">
        <v>137</v>
      </c>
      <c r="E173" s="159" t="s">
        <v>1</v>
      </c>
      <c r="F173" s="160" t="s">
        <v>1498</v>
      </c>
      <c r="H173" s="161">
        <v>-0.522</v>
      </c>
      <c r="I173" s="162"/>
      <c r="L173" s="158"/>
      <c r="M173" s="163"/>
      <c r="N173" s="164"/>
      <c r="O173" s="164"/>
      <c r="P173" s="164"/>
      <c r="Q173" s="164"/>
      <c r="R173" s="164"/>
      <c r="S173" s="164"/>
      <c r="T173" s="165"/>
      <c r="AT173" s="159" t="s">
        <v>137</v>
      </c>
      <c r="AU173" s="159" t="s">
        <v>88</v>
      </c>
      <c r="AV173" s="12" t="s">
        <v>88</v>
      </c>
      <c r="AW173" s="12" t="s">
        <v>34</v>
      </c>
      <c r="AX173" s="12" t="s">
        <v>78</v>
      </c>
      <c r="AY173" s="159" t="s">
        <v>128</v>
      </c>
    </row>
    <row r="174" spans="2:51" s="15" customFormat="1" ht="12">
      <c r="B174" s="183"/>
      <c r="D174" s="153" t="s">
        <v>137</v>
      </c>
      <c r="E174" s="184" t="s">
        <v>1</v>
      </c>
      <c r="F174" s="185" t="s">
        <v>235</v>
      </c>
      <c r="H174" s="186">
        <v>10.242</v>
      </c>
      <c r="I174" s="187"/>
      <c r="L174" s="183"/>
      <c r="M174" s="188"/>
      <c r="N174" s="189"/>
      <c r="O174" s="189"/>
      <c r="P174" s="189"/>
      <c r="Q174" s="189"/>
      <c r="R174" s="189"/>
      <c r="S174" s="189"/>
      <c r="T174" s="190"/>
      <c r="AT174" s="184" t="s">
        <v>137</v>
      </c>
      <c r="AU174" s="184" t="s">
        <v>88</v>
      </c>
      <c r="AV174" s="15" t="s">
        <v>127</v>
      </c>
      <c r="AW174" s="15" t="s">
        <v>34</v>
      </c>
      <c r="AX174" s="15" t="s">
        <v>86</v>
      </c>
      <c r="AY174" s="184" t="s">
        <v>128</v>
      </c>
    </row>
    <row r="175" spans="1:65" s="2" customFormat="1" ht="16.5" customHeight="1">
      <c r="A175" s="34"/>
      <c r="B175" s="139"/>
      <c r="C175" s="191" t="s">
        <v>192</v>
      </c>
      <c r="D175" s="191" t="s">
        <v>499</v>
      </c>
      <c r="E175" s="192" t="s">
        <v>1292</v>
      </c>
      <c r="F175" s="193" t="s">
        <v>538</v>
      </c>
      <c r="G175" s="194" t="s">
        <v>481</v>
      </c>
      <c r="H175" s="195">
        <v>20.484</v>
      </c>
      <c r="I175" s="196"/>
      <c r="J175" s="197">
        <f>ROUND(I175*H175,2)</f>
        <v>0</v>
      </c>
      <c r="K175" s="193" t="s">
        <v>133</v>
      </c>
      <c r="L175" s="198"/>
      <c r="M175" s="199" t="s">
        <v>1</v>
      </c>
      <c r="N175" s="200" t="s">
        <v>43</v>
      </c>
      <c r="O175" s="60"/>
      <c r="P175" s="149">
        <f>O175*H175</f>
        <v>0</v>
      </c>
      <c r="Q175" s="149">
        <v>1</v>
      </c>
      <c r="R175" s="149">
        <f>Q175*H175</f>
        <v>20.484</v>
      </c>
      <c r="S175" s="149">
        <v>0</v>
      </c>
      <c r="T175" s="150">
        <f>S175*H175</f>
        <v>0</v>
      </c>
      <c r="U175" s="34"/>
      <c r="V175" s="34"/>
      <c r="W175" s="34"/>
      <c r="X175" s="34"/>
      <c r="Y175" s="34"/>
      <c r="Z175" s="34"/>
      <c r="AA175" s="34"/>
      <c r="AB175" s="34"/>
      <c r="AC175" s="34"/>
      <c r="AD175" s="34"/>
      <c r="AE175" s="34"/>
      <c r="AR175" s="151" t="s">
        <v>176</v>
      </c>
      <c r="AT175" s="151" t="s">
        <v>499</v>
      </c>
      <c r="AU175" s="151" t="s">
        <v>88</v>
      </c>
      <c r="AY175" s="19" t="s">
        <v>128</v>
      </c>
      <c r="BE175" s="152">
        <f>IF(N175="základní",J175,0)</f>
        <v>0</v>
      </c>
      <c r="BF175" s="152">
        <f>IF(N175="snížená",J175,0)</f>
        <v>0</v>
      </c>
      <c r="BG175" s="152">
        <f>IF(N175="zákl. přenesená",J175,0)</f>
        <v>0</v>
      </c>
      <c r="BH175" s="152">
        <f>IF(N175="sníž. přenesená",J175,0)</f>
        <v>0</v>
      </c>
      <c r="BI175" s="152">
        <f>IF(N175="nulová",J175,0)</f>
        <v>0</v>
      </c>
      <c r="BJ175" s="19" t="s">
        <v>86</v>
      </c>
      <c r="BK175" s="152">
        <f>ROUND(I175*H175,2)</f>
        <v>0</v>
      </c>
      <c r="BL175" s="19" t="s">
        <v>127</v>
      </c>
      <c r="BM175" s="151" t="s">
        <v>1499</v>
      </c>
    </row>
    <row r="176" spans="1:47" s="2" customFormat="1" ht="12">
      <c r="A176" s="34"/>
      <c r="B176" s="35"/>
      <c r="C176" s="34"/>
      <c r="D176" s="153" t="s">
        <v>136</v>
      </c>
      <c r="E176" s="34"/>
      <c r="F176" s="154" t="s">
        <v>538</v>
      </c>
      <c r="G176" s="34"/>
      <c r="H176" s="34"/>
      <c r="I176" s="155"/>
      <c r="J176" s="34"/>
      <c r="K176" s="34"/>
      <c r="L176" s="35"/>
      <c r="M176" s="156"/>
      <c r="N176" s="157"/>
      <c r="O176" s="60"/>
      <c r="P176" s="60"/>
      <c r="Q176" s="60"/>
      <c r="R176" s="60"/>
      <c r="S176" s="60"/>
      <c r="T176" s="61"/>
      <c r="U176" s="34"/>
      <c r="V176" s="34"/>
      <c r="W176" s="34"/>
      <c r="X176" s="34"/>
      <c r="Y176" s="34"/>
      <c r="Z176" s="34"/>
      <c r="AA176" s="34"/>
      <c r="AB176" s="34"/>
      <c r="AC176" s="34"/>
      <c r="AD176" s="34"/>
      <c r="AE176" s="34"/>
      <c r="AT176" s="19" t="s">
        <v>136</v>
      </c>
      <c r="AU176" s="19" t="s">
        <v>88</v>
      </c>
    </row>
    <row r="177" spans="2:51" s="12" customFormat="1" ht="12">
      <c r="B177" s="158"/>
      <c r="D177" s="153" t="s">
        <v>137</v>
      </c>
      <c r="E177" s="159" t="s">
        <v>1</v>
      </c>
      <c r="F177" s="160" t="s">
        <v>1500</v>
      </c>
      <c r="H177" s="161">
        <v>20.484</v>
      </c>
      <c r="I177" s="162"/>
      <c r="L177" s="158"/>
      <c r="M177" s="163"/>
      <c r="N177" s="164"/>
      <c r="O177" s="164"/>
      <c r="P177" s="164"/>
      <c r="Q177" s="164"/>
      <c r="R177" s="164"/>
      <c r="S177" s="164"/>
      <c r="T177" s="165"/>
      <c r="AT177" s="159" t="s">
        <v>137</v>
      </c>
      <c r="AU177" s="159" t="s">
        <v>88</v>
      </c>
      <c r="AV177" s="12" t="s">
        <v>88</v>
      </c>
      <c r="AW177" s="12" t="s">
        <v>34</v>
      </c>
      <c r="AX177" s="12" t="s">
        <v>86</v>
      </c>
      <c r="AY177" s="159" t="s">
        <v>128</v>
      </c>
    </row>
    <row r="178" spans="2:63" s="11" customFormat="1" ht="22.9" customHeight="1">
      <c r="B178" s="128"/>
      <c r="D178" s="129" t="s">
        <v>77</v>
      </c>
      <c r="E178" s="180" t="s">
        <v>127</v>
      </c>
      <c r="F178" s="180" t="s">
        <v>611</v>
      </c>
      <c r="I178" s="131"/>
      <c r="J178" s="181">
        <f>BK178</f>
        <v>0</v>
      </c>
      <c r="L178" s="128"/>
      <c r="M178" s="133"/>
      <c r="N178" s="134"/>
      <c r="O178" s="134"/>
      <c r="P178" s="135">
        <f>SUM(P179:P182)</f>
        <v>0</v>
      </c>
      <c r="Q178" s="134"/>
      <c r="R178" s="135">
        <f>SUM(R179:R182)</f>
        <v>0</v>
      </c>
      <c r="S178" s="134"/>
      <c r="T178" s="136">
        <f>SUM(T179:T182)</f>
        <v>0</v>
      </c>
      <c r="AR178" s="129" t="s">
        <v>86</v>
      </c>
      <c r="AT178" s="137" t="s">
        <v>77</v>
      </c>
      <c r="AU178" s="137" t="s">
        <v>86</v>
      </c>
      <c r="AY178" s="129" t="s">
        <v>128</v>
      </c>
      <c r="BK178" s="138">
        <f>SUM(BK179:BK182)</f>
        <v>0</v>
      </c>
    </row>
    <row r="179" spans="1:65" s="2" customFormat="1" ht="16.5" customHeight="1">
      <c r="A179" s="34"/>
      <c r="B179" s="139"/>
      <c r="C179" s="140" t="s">
        <v>198</v>
      </c>
      <c r="D179" s="140" t="s">
        <v>129</v>
      </c>
      <c r="E179" s="141" t="s">
        <v>620</v>
      </c>
      <c r="F179" s="142" t="s">
        <v>621</v>
      </c>
      <c r="G179" s="143" t="s">
        <v>227</v>
      </c>
      <c r="H179" s="144">
        <v>2.34</v>
      </c>
      <c r="I179" s="145"/>
      <c r="J179" s="146">
        <f>ROUND(I179*H179,2)</f>
        <v>0</v>
      </c>
      <c r="K179" s="142" t="s">
        <v>133</v>
      </c>
      <c r="L179" s="35"/>
      <c r="M179" s="147" t="s">
        <v>1</v>
      </c>
      <c r="N179" s="148" t="s">
        <v>43</v>
      </c>
      <c r="O179" s="60"/>
      <c r="P179" s="149">
        <f>O179*H179</f>
        <v>0</v>
      </c>
      <c r="Q179" s="149">
        <v>0</v>
      </c>
      <c r="R179" s="149">
        <f>Q179*H179</f>
        <v>0</v>
      </c>
      <c r="S179" s="149">
        <v>0</v>
      </c>
      <c r="T179" s="150">
        <f>S179*H179</f>
        <v>0</v>
      </c>
      <c r="U179" s="34"/>
      <c r="V179" s="34"/>
      <c r="W179" s="34"/>
      <c r="X179" s="34"/>
      <c r="Y179" s="34"/>
      <c r="Z179" s="34"/>
      <c r="AA179" s="34"/>
      <c r="AB179" s="34"/>
      <c r="AC179" s="34"/>
      <c r="AD179" s="34"/>
      <c r="AE179" s="34"/>
      <c r="AR179" s="151" t="s">
        <v>127</v>
      </c>
      <c r="AT179" s="151" t="s">
        <v>129</v>
      </c>
      <c r="AU179" s="151" t="s">
        <v>88</v>
      </c>
      <c r="AY179" s="19" t="s">
        <v>128</v>
      </c>
      <c r="BE179" s="152">
        <f>IF(N179="základní",J179,0)</f>
        <v>0</v>
      </c>
      <c r="BF179" s="152">
        <f>IF(N179="snížená",J179,0)</f>
        <v>0</v>
      </c>
      <c r="BG179" s="152">
        <f>IF(N179="zákl. přenesená",J179,0)</f>
        <v>0</v>
      </c>
      <c r="BH179" s="152">
        <f>IF(N179="sníž. přenesená",J179,0)</f>
        <v>0</v>
      </c>
      <c r="BI179" s="152">
        <f>IF(N179="nulová",J179,0)</f>
        <v>0</v>
      </c>
      <c r="BJ179" s="19" t="s">
        <v>86</v>
      </c>
      <c r="BK179" s="152">
        <f>ROUND(I179*H179,2)</f>
        <v>0</v>
      </c>
      <c r="BL179" s="19" t="s">
        <v>127</v>
      </c>
      <c r="BM179" s="151" t="s">
        <v>1501</v>
      </c>
    </row>
    <row r="180" spans="1:47" s="2" customFormat="1" ht="12">
      <c r="A180" s="34"/>
      <c r="B180" s="35"/>
      <c r="C180" s="34"/>
      <c r="D180" s="153" t="s">
        <v>136</v>
      </c>
      <c r="E180" s="34"/>
      <c r="F180" s="154" t="s">
        <v>623</v>
      </c>
      <c r="G180" s="34"/>
      <c r="H180" s="34"/>
      <c r="I180" s="155"/>
      <c r="J180" s="34"/>
      <c r="K180" s="34"/>
      <c r="L180" s="35"/>
      <c r="M180" s="156"/>
      <c r="N180" s="157"/>
      <c r="O180" s="60"/>
      <c r="P180" s="60"/>
      <c r="Q180" s="60"/>
      <c r="R180" s="60"/>
      <c r="S180" s="60"/>
      <c r="T180" s="61"/>
      <c r="U180" s="34"/>
      <c r="V180" s="34"/>
      <c r="W180" s="34"/>
      <c r="X180" s="34"/>
      <c r="Y180" s="34"/>
      <c r="Z180" s="34"/>
      <c r="AA180" s="34"/>
      <c r="AB180" s="34"/>
      <c r="AC180" s="34"/>
      <c r="AD180" s="34"/>
      <c r="AE180" s="34"/>
      <c r="AT180" s="19" t="s">
        <v>136</v>
      </c>
      <c r="AU180" s="19" t="s">
        <v>88</v>
      </c>
    </row>
    <row r="181" spans="2:51" s="13" customFormat="1" ht="12">
      <c r="B181" s="166"/>
      <c r="D181" s="153" t="s">
        <v>137</v>
      </c>
      <c r="E181" s="167" t="s">
        <v>1</v>
      </c>
      <c r="F181" s="168" t="s">
        <v>1502</v>
      </c>
      <c r="H181" s="167" t="s">
        <v>1</v>
      </c>
      <c r="I181" s="169"/>
      <c r="L181" s="166"/>
      <c r="M181" s="170"/>
      <c r="N181" s="171"/>
      <c r="O181" s="171"/>
      <c r="P181" s="171"/>
      <c r="Q181" s="171"/>
      <c r="R181" s="171"/>
      <c r="S181" s="171"/>
      <c r="T181" s="172"/>
      <c r="AT181" s="167" t="s">
        <v>137</v>
      </c>
      <c r="AU181" s="167" t="s">
        <v>88</v>
      </c>
      <c r="AV181" s="13" t="s">
        <v>86</v>
      </c>
      <c r="AW181" s="13" t="s">
        <v>34</v>
      </c>
      <c r="AX181" s="13" t="s">
        <v>78</v>
      </c>
      <c r="AY181" s="167" t="s">
        <v>128</v>
      </c>
    </row>
    <row r="182" spans="2:51" s="12" customFormat="1" ht="12">
      <c r="B182" s="158"/>
      <c r="D182" s="153" t="s">
        <v>137</v>
      </c>
      <c r="E182" s="159" t="s">
        <v>1</v>
      </c>
      <c r="F182" s="160" t="s">
        <v>1503</v>
      </c>
      <c r="H182" s="161">
        <v>2.34</v>
      </c>
      <c r="I182" s="162"/>
      <c r="L182" s="158"/>
      <c r="M182" s="163"/>
      <c r="N182" s="164"/>
      <c r="O182" s="164"/>
      <c r="P182" s="164"/>
      <c r="Q182" s="164"/>
      <c r="R182" s="164"/>
      <c r="S182" s="164"/>
      <c r="T182" s="165"/>
      <c r="AT182" s="159" t="s">
        <v>137</v>
      </c>
      <c r="AU182" s="159" t="s">
        <v>88</v>
      </c>
      <c r="AV182" s="12" t="s">
        <v>88</v>
      </c>
      <c r="AW182" s="12" t="s">
        <v>34</v>
      </c>
      <c r="AX182" s="12" t="s">
        <v>86</v>
      </c>
      <c r="AY182" s="159" t="s">
        <v>128</v>
      </c>
    </row>
    <row r="183" spans="2:63" s="11" customFormat="1" ht="22.9" customHeight="1">
      <c r="B183" s="128"/>
      <c r="D183" s="129" t="s">
        <v>77</v>
      </c>
      <c r="E183" s="180" t="s">
        <v>176</v>
      </c>
      <c r="F183" s="180" t="s">
        <v>801</v>
      </c>
      <c r="I183" s="131"/>
      <c r="J183" s="181">
        <f>BK183</f>
        <v>0</v>
      </c>
      <c r="L183" s="128"/>
      <c r="M183" s="133"/>
      <c r="N183" s="134"/>
      <c r="O183" s="134"/>
      <c r="P183" s="135">
        <f>SUM(P184:P195)</f>
        <v>0</v>
      </c>
      <c r="Q183" s="134"/>
      <c r="R183" s="135">
        <f>SUM(R184:R195)</f>
        <v>0.080365923</v>
      </c>
      <c r="S183" s="134"/>
      <c r="T183" s="136">
        <f>SUM(T184:T195)</f>
        <v>0</v>
      </c>
      <c r="AR183" s="129" t="s">
        <v>86</v>
      </c>
      <c r="AT183" s="137" t="s">
        <v>77</v>
      </c>
      <c r="AU183" s="137" t="s">
        <v>86</v>
      </c>
      <c r="AY183" s="129" t="s">
        <v>128</v>
      </c>
      <c r="BK183" s="138">
        <f>SUM(BK184:BK195)</f>
        <v>0</v>
      </c>
    </row>
    <row r="184" spans="1:65" s="2" customFormat="1" ht="16.5" customHeight="1">
      <c r="A184" s="34"/>
      <c r="B184" s="139"/>
      <c r="C184" s="140" t="s">
        <v>292</v>
      </c>
      <c r="D184" s="140" t="s">
        <v>129</v>
      </c>
      <c r="E184" s="141" t="s">
        <v>803</v>
      </c>
      <c r="F184" s="142" t="s">
        <v>804</v>
      </c>
      <c r="G184" s="143" t="s">
        <v>330</v>
      </c>
      <c r="H184" s="144">
        <v>30</v>
      </c>
      <c r="I184" s="145"/>
      <c r="J184" s="146">
        <f>ROUND(I184*H184,2)</f>
        <v>0</v>
      </c>
      <c r="K184" s="142" t="s">
        <v>133</v>
      </c>
      <c r="L184" s="35"/>
      <c r="M184" s="147" t="s">
        <v>1</v>
      </c>
      <c r="N184" s="148" t="s">
        <v>43</v>
      </c>
      <c r="O184" s="60"/>
      <c r="P184" s="149">
        <f>O184*H184</f>
        <v>0</v>
      </c>
      <c r="Q184" s="149">
        <v>0.0024788641</v>
      </c>
      <c r="R184" s="149">
        <f>Q184*H184</f>
        <v>0.074365923</v>
      </c>
      <c r="S184" s="149">
        <v>0</v>
      </c>
      <c r="T184" s="150">
        <f>S184*H184</f>
        <v>0</v>
      </c>
      <c r="U184" s="34"/>
      <c r="V184" s="34"/>
      <c r="W184" s="34"/>
      <c r="X184" s="34"/>
      <c r="Y184" s="34"/>
      <c r="Z184" s="34"/>
      <c r="AA184" s="34"/>
      <c r="AB184" s="34"/>
      <c r="AC184" s="34"/>
      <c r="AD184" s="34"/>
      <c r="AE184" s="34"/>
      <c r="AR184" s="151" t="s">
        <v>127</v>
      </c>
      <c r="AT184" s="151" t="s">
        <v>129</v>
      </c>
      <c r="AU184" s="151" t="s">
        <v>88</v>
      </c>
      <c r="AY184" s="19" t="s">
        <v>128</v>
      </c>
      <c r="BE184" s="152">
        <f>IF(N184="základní",J184,0)</f>
        <v>0</v>
      </c>
      <c r="BF184" s="152">
        <f>IF(N184="snížená",J184,0)</f>
        <v>0</v>
      </c>
      <c r="BG184" s="152">
        <f>IF(N184="zákl. přenesená",J184,0)</f>
        <v>0</v>
      </c>
      <c r="BH184" s="152">
        <f>IF(N184="sníž. přenesená",J184,0)</f>
        <v>0</v>
      </c>
      <c r="BI184" s="152">
        <f>IF(N184="nulová",J184,0)</f>
        <v>0</v>
      </c>
      <c r="BJ184" s="19" t="s">
        <v>86</v>
      </c>
      <c r="BK184" s="152">
        <f>ROUND(I184*H184,2)</f>
        <v>0</v>
      </c>
      <c r="BL184" s="19" t="s">
        <v>127</v>
      </c>
      <c r="BM184" s="151" t="s">
        <v>1504</v>
      </c>
    </row>
    <row r="185" spans="1:47" s="2" customFormat="1" ht="18">
      <c r="A185" s="34"/>
      <c r="B185" s="35"/>
      <c r="C185" s="34"/>
      <c r="D185" s="153" t="s">
        <v>136</v>
      </c>
      <c r="E185" s="34"/>
      <c r="F185" s="154" t="s">
        <v>806</v>
      </c>
      <c r="G185" s="34"/>
      <c r="H185" s="34"/>
      <c r="I185" s="155"/>
      <c r="J185" s="34"/>
      <c r="K185" s="34"/>
      <c r="L185" s="35"/>
      <c r="M185" s="156"/>
      <c r="N185" s="157"/>
      <c r="O185" s="60"/>
      <c r="P185" s="60"/>
      <c r="Q185" s="60"/>
      <c r="R185" s="60"/>
      <c r="S185" s="60"/>
      <c r="T185" s="61"/>
      <c r="U185" s="34"/>
      <c r="V185" s="34"/>
      <c r="W185" s="34"/>
      <c r="X185" s="34"/>
      <c r="Y185" s="34"/>
      <c r="Z185" s="34"/>
      <c r="AA185" s="34"/>
      <c r="AB185" s="34"/>
      <c r="AC185" s="34"/>
      <c r="AD185" s="34"/>
      <c r="AE185" s="34"/>
      <c r="AT185" s="19" t="s">
        <v>136</v>
      </c>
      <c r="AU185" s="19" t="s">
        <v>88</v>
      </c>
    </row>
    <row r="186" spans="2:51" s="12" customFormat="1" ht="12">
      <c r="B186" s="158"/>
      <c r="D186" s="153" t="s">
        <v>137</v>
      </c>
      <c r="E186" s="159" t="s">
        <v>1</v>
      </c>
      <c r="F186" s="160" t="s">
        <v>1505</v>
      </c>
      <c r="H186" s="161">
        <v>26</v>
      </c>
      <c r="I186" s="162"/>
      <c r="L186" s="158"/>
      <c r="M186" s="163"/>
      <c r="N186" s="164"/>
      <c r="O186" s="164"/>
      <c r="P186" s="164"/>
      <c r="Q186" s="164"/>
      <c r="R186" s="164"/>
      <c r="S186" s="164"/>
      <c r="T186" s="165"/>
      <c r="AT186" s="159" t="s">
        <v>137</v>
      </c>
      <c r="AU186" s="159" t="s">
        <v>88</v>
      </c>
      <c r="AV186" s="12" t="s">
        <v>88</v>
      </c>
      <c r="AW186" s="12" t="s">
        <v>34</v>
      </c>
      <c r="AX186" s="12" t="s">
        <v>78</v>
      </c>
      <c r="AY186" s="159" t="s">
        <v>128</v>
      </c>
    </row>
    <row r="187" spans="2:51" s="12" customFormat="1" ht="12">
      <c r="B187" s="158"/>
      <c r="D187" s="153" t="s">
        <v>137</v>
      </c>
      <c r="E187" s="159" t="s">
        <v>1</v>
      </c>
      <c r="F187" s="160" t="s">
        <v>1506</v>
      </c>
      <c r="H187" s="161">
        <v>4</v>
      </c>
      <c r="I187" s="162"/>
      <c r="L187" s="158"/>
      <c r="M187" s="163"/>
      <c r="N187" s="164"/>
      <c r="O187" s="164"/>
      <c r="P187" s="164"/>
      <c r="Q187" s="164"/>
      <c r="R187" s="164"/>
      <c r="S187" s="164"/>
      <c r="T187" s="165"/>
      <c r="AT187" s="159" t="s">
        <v>137</v>
      </c>
      <c r="AU187" s="159" t="s">
        <v>88</v>
      </c>
      <c r="AV187" s="12" t="s">
        <v>88</v>
      </c>
      <c r="AW187" s="12" t="s">
        <v>34</v>
      </c>
      <c r="AX187" s="12" t="s">
        <v>78</v>
      </c>
      <c r="AY187" s="159" t="s">
        <v>128</v>
      </c>
    </row>
    <row r="188" spans="2:51" s="15" customFormat="1" ht="12">
      <c r="B188" s="183"/>
      <c r="D188" s="153" t="s">
        <v>137</v>
      </c>
      <c r="E188" s="184" t="s">
        <v>1</v>
      </c>
      <c r="F188" s="185" t="s">
        <v>235</v>
      </c>
      <c r="H188" s="186">
        <v>30</v>
      </c>
      <c r="I188" s="187"/>
      <c r="L188" s="183"/>
      <c r="M188" s="188"/>
      <c r="N188" s="189"/>
      <c r="O188" s="189"/>
      <c r="P188" s="189"/>
      <c r="Q188" s="189"/>
      <c r="R188" s="189"/>
      <c r="S188" s="189"/>
      <c r="T188" s="190"/>
      <c r="AT188" s="184" t="s">
        <v>137</v>
      </c>
      <c r="AU188" s="184" t="s">
        <v>88</v>
      </c>
      <c r="AV188" s="15" t="s">
        <v>127</v>
      </c>
      <c r="AW188" s="15" t="s">
        <v>34</v>
      </c>
      <c r="AX188" s="15" t="s">
        <v>86</v>
      </c>
      <c r="AY188" s="184" t="s">
        <v>128</v>
      </c>
    </row>
    <row r="189" spans="2:51" s="13" customFormat="1" ht="12">
      <c r="B189" s="166"/>
      <c r="D189" s="153" t="s">
        <v>137</v>
      </c>
      <c r="E189" s="167" t="s">
        <v>1</v>
      </c>
      <c r="F189" s="168" t="s">
        <v>1507</v>
      </c>
      <c r="H189" s="167" t="s">
        <v>1</v>
      </c>
      <c r="I189" s="169"/>
      <c r="L189" s="166"/>
      <c r="M189" s="170"/>
      <c r="N189" s="171"/>
      <c r="O189" s="171"/>
      <c r="P189" s="171"/>
      <c r="Q189" s="171"/>
      <c r="R189" s="171"/>
      <c r="S189" s="171"/>
      <c r="T189" s="172"/>
      <c r="AT189" s="167" t="s">
        <v>137</v>
      </c>
      <c r="AU189" s="167" t="s">
        <v>88</v>
      </c>
      <c r="AV189" s="13" t="s">
        <v>86</v>
      </c>
      <c r="AW189" s="13" t="s">
        <v>34</v>
      </c>
      <c r="AX189" s="13" t="s">
        <v>78</v>
      </c>
      <c r="AY189" s="167" t="s">
        <v>128</v>
      </c>
    </row>
    <row r="190" spans="1:65" s="2" customFormat="1" ht="16.5" customHeight="1">
      <c r="A190" s="34"/>
      <c r="B190" s="139"/>
      <c r="C190" s="140" t="s">
        <v>298</v>
      </c>
      <c r="D190" s="140" t="s">
        <v>129</v>
      </c>
      <c r="E190" s="141" t="s">
        <v>1508</v>
      </c>
      <c r="F190" s="142" t="s">
        <v>1509</v>
      </c>
      <c r="G190" s="143" t="s">
        <v>238</v>
      </c>
      <c r="H190" s="144">
        <v>4</v>
      </c>
      <c r="I190" s="145"/>
      <c r="J190" s="146">
        <f>ROUND(I190*H190,2)</f>
        <v>0</v>
      </c>
      <c r="K190" s="142" t="s">
        <v>133</v>
      </c>
      <c r="L190" s="35"/>
      <c r="M190" s="147" t="s">
        <v>1</v>
      </c>
      <c r="N190" s="148" t="s">
        <v>43</v>
      </c>
      <c r="O190" s="60"/>
      <c r="P190" s="149">
        <f>O190*H190</f>
        <v>0</v>
      </c>
      <c r="Q190" s="149">
        <v>0</v>
      </c>
      <c r="R190" s="149">
        <f>Q190*H190</f>
        <v>0</v>
      </c>
      <c r="S190" s="149">
        <v>0</v>
      </c>
      <c r="T190" s="150">
        <f>S190*H190</f>
        <v>0</v>
      </c>
      <c r="U190" s="34"/>
      <c r="V190" s="34"/>
      <c r="W190" s="34"/>
      <c r="X190" s="34"/>
      <c r="Y190" s="34"/>
      <c r="Z190" s="34"/>
      <c r="AA190" s="34"/>
      <c r="AB190" s="34"/>
      <c r="AC190" s="34"/>
      <c r="AD190" s="34"/>
      <c r="AE190" s="34"/>
      <c r="AR190" s="151" t="s">
        <v>127</v>
      </c>
      <c r="AT190" s="151" t="s">
        <v>129</v>
      </c>
      <c r="AU190" s="151" t="s">
        <v>88</v>
      </c>
      <c r="AY190" s="19" t="s">
        <v>128</v>
      </c>
      <c r="BE190" s="152">
        <f>IF(N190="základní",J190,0)</f>
        <v>0</v>
      </c>
      <c r="BF190" s="152">
        <f>IF(N190="snížená",J190,0)</f>
        <v>0</v>
      </c>
      <c r="BG190" s="152">
        <f>IF(N190="zákl. přenesená",J190,0)</f>
        <v>0</v>
      </c>
      <c r="BH190" s="152">
        <f>IF(N190="sníž. přenesená",J190,0)</f>
        <v>0</v>
      </c>
      <c r="BI190" s="152">
        <f>IF(N190="nulová",J190,0)</f>
        <v>0</v>
      </c>
      <c r="BJ190" s="19" t="s">
        <v>86</v>
      </c>
      <c r="BK190" s="152">
        <f>ROUND(I190*H190,2)</f>
        <v>0</v>
      </c>
      <c r="BL190" s="19" t="s">
        <v>127</v>
      </c>
      <c r="BM190" s="151" t="s">
        <v>1510</v>
      </c>
    </row>
    <row r="191" spans="1:47" s="2" customFormat="1" ht="18">
      <c r="A191" s="34"/>
      <c r="B191" s="35"/>
      <c r="C191" s="34"/>
      <c r="D191" s="153" t="s">
        <v>136</v>
      </c>
      <c r="E191" s="34"/>
      <c r="F191" s="154" t="s">
        <v>1511</v>
      </c>
      <c r="G191" s="34"/>
      <c r="H191" s="34"/>
      <c r="I191" s="155"/>
      <c r="J191" s="34"/>
      <c r="K191" s="34"/>
      <c r="L191" s="35"/>
      <c r="M191" s="156"/>
      <c r="N191" s="157"/>
      <c r="O191" s="60"/>
      <c r="P191" s="60"/>
      <c r="Q191" s="60"/>
      <c r="R191" s="60"/>
      <c r="S191" s="60"/>
      <c r="T191" s="61"/>
      <c r="U191" s="34"/>
      <c r="V191" s="34"/>
      <c r="W191" s="34"/>
      <c r="X191" s="34"/>
      <c r="Y191" s="34"/>
      <c r="Z191" s="34"/>
      <c r="AA191" s="34"/>
      <c r="AB191" s="34"/>
      <c r="AC191" s="34"/>
      <c r="AD191" s="34"/>
      <c r="AE191" s="34"/>
      <c r="AT191" s="19" t="s">
        <v>136</v>
      </c>
      <c r="AU191" s="19" t="s">
        <v>88</v>
      </c>
    </row>
    <row r="192" spans="2:51" s="12" customFormat="1" ht="12">
      <c r="B192" s="158"/>
      <c r="D192" s="153" t="s">
        <v>137</v>
      </c>
      <c r="E192" s="159" t="s">
        <v>1</v>
      </c>
      <c r="F192" s="160" t="s">
        <v>1512</v>
      </c>
      <c r="H192" s="161">
        <v>4</v>
      </c>
      <c r="I192" s="162"/>
      <c r="L192" s="158"/>
      <c r="M192" s="163"/>
      <c r="N192" s="164"/>
      <c r="O192" s="164"/>
      <c r="P192" s="164"/>
      <c r="Q192" s="164"/>
      <c r="R192" s="164"/>
      <c r="S192" s="164"/>
      <c r="T192" s="165"/>
      <c r="AT192" s="159" t="s">
        <v>137</v>
      </c>
      <c r="AU192" s="159" t="s">
        <v>88</v>
      </c>
      <c r="AV192" s="12" t="s">
        <v>88</v>
      </c>
      <c r="AW192" s="12" t="s">
        <v>34</v>
      </c>
      <c r="AX192" s="12" t="s">
        <v>86</v>
      </c>
      <c r="AY192" s="159" t="s">
        <v>128</v>
      </c>
    </row>
    <row r="193" spans="1:65" s="2" customFormat="1" ht="16.5" customHeight="1">
      <c r="A193" s="34"/>
      <c r="B193" s="139"/>
      <c r="C193" s="191" t="s">
        <v>8</v>
      </c>
      <c r="D193" s="191" t="s">
        <v>499</v>
      </c>
      <c r="E193" s="192" t="s">
        <v>1513</v>
      </c>
      <c r="F193" s="193" t="s">
        <v>1514</v>
      </c>
      <c r="G193" s="194" t="s">
        <v>238</v>
      </c>
      <c r="H193" s="195">
        <v>4</v>
      </c>
      <c r="I193" s="196"/>
      <c r="J193" s="197">
        <f>ROUND(I193*H193,2)</f>
        <v>0</v>
      </c>
      <c r="K193" s="193" t="s">
        <v>133</v>
      </c>
      <c r="L193" s="198"/>
      <c r="M193" s="199" t="s">
        <v>1</v>
      </c>
      <c r="N193" s="200" t="s">
        <v>43</v>
      </c>
      <c r="O193" s="60"/>
      <c r="P193" s="149">
        <f>O193*H193</f>
        <v>0</v>
      </c>
      <c r="Q193" s="149">
        <v>0.0015</v>
      </c>
      <c r="R193" s="149">
        <f>Q193*H193</f>
        <v>0.006</v>
      </c>
      <c r="S193" s="149">
        <v>0</v>
      </c>
      <c r="T193" s="150">
        <f>S193*H193</f>
        <v>0</v>
      </c>
      <c r="U193" s="34"/>
      <c r="V193" s="34"/>
      <c r="W193" s="34"/>
      <c r="X193" s="34"/>
      <c r="Y193" s="34"/>
      <c r="Z193" s="34"/>
      <c r="AA193" s="34"/>
      <c r="AB193" s="34"/>
      <c r="AC193" s="34"/>
      <c r="AD193" s="34"/>
      <c r="AE193" s="34"/>
      <c r="AR193" s="151" t="s">
        <v>176</v>
      </c>
      <c r="AT193" s="151" t="s">
        <v>499</v>
      </c>
      <c r="AU193" s="151" t="s">
        <v>88</v>
      </c>
      <c r="AY193" s="19" t="s">
        <v>128</v>
      </c>
      <c r="BE193" s="152">
        <f>IF(N193="základní",J193,0)</f>
        <v>0</v>
      </c>
      <c r="BF193" s="152">
        <f>IF(N193="snížená",J193,0)</f>
        <v>0</v>
      </c>
      <c r="BG193" s="152">
        <f>IF(N193="zákl. přenesená",J193,0)</f>
        <v>0</v>
      </c>
      <c r="BH193" s="152">
        <f>IF(N193="sníž. přenesená",J193,0)</f>
        <v>0</v>
      </c>
      <c r="BI193" s="152">
        <f>IF(N193="nulová",J193,0)</f>
        <v>0</v>
      </c>
      <c r="BJ193" s="19" t="s">
        <v>86</v>
      </c>
      <c r="BK193" s="152">
        <f>ROUND(I193*H193,2)</f>
        <v>0</v>
      </c>
      <c r="BL193" s="19" t="s">
        <v>127</v>
      </c>
      <c r="BM193" s="151" t="s">
        <v>1515</v>
      </c>
    </row>
    <row r="194" spans="1:47" s="2" customFormat="1" ht="12">
      <c r="A194" s="34"/>
      <c r="B194" s="35"/>
      <c r="C194" s="34"/>
      <c r="D194" s="153" t="s">
        <v>136</v>
      </c>
      <c r="E194" s="34"/>
      <c r="F194" s="154" t="s">
        <v>1514</v>
      </c>
      <c r="G194" s="34"/>
      <c r="H194" s="34"/>
      <c r="I194" s="155"/>
      <c r="J194" s="34"/>
      <c r="K194" s="34"/>
      <c r="L194" s="35"/>
      <c r="M194" s="156"/>
      <c r="N194" s="157"/>
      <c r="O194" s="60"/>
      <c r="P194" s="60"/>
      <c r="Q194" s="60"/>
      <c r="R194" s="60"/>
      <c r="S194" s="60"/>
      <c r="T194" s="61"/>
      <c r="U194" s="34"/>
      <c r="V194" s="34"/>
      <c r="W194" s="34"/>
      <c r="X194" s="34"/>
      <c r="Y194" s="34"/>
      <c r="Z194" s="34"/>
      <c r="AA194" s="34"/>
      <c r="AB194" s="34"/>
      <c r="AC194" s="34"/>
      <c r="AD194" s="34"/>
      <c r="AE194" s="34"/>
      <c r="AT194" s="19" t="s">
        <v>136</v>
      </c>
      <c r="AU194" s="19" t="s">
        <v>88</v>
      </c>
    </row>
    <row r="195" spans="2:51" s="12" customFormat="1" ht="12">
      <c r="B195" s="158"/>
      <c r="D195" s="153" t="s">
        <v>137</v>
      </c>
      <c r="E195" s="159" t="s">
        <v>1</v>
      </c>
      <c r="F195" s="160" t="s">
        <v>1516</v>
      </c>
      <c r="H195" s="161">
        <v>4</v>
      </c>
      <c r="I195" s="162"/>
      <c r="L195" s="158"/>
      <c r="M195" s="163"/>
      <c r="N195" s="164"/>
      <c r="O195" s="164"/>
      <c r="P195" s="164"/>
      <c r="Q195" s="164"/>
      <c r="R195" s="164"/>
      <c r="S195" s="164"/>
      <c r="T195" s="165"/>
      <c r="AT195" s="159" t="s">
        <v>137</v>
      </c>
      <c r="AU195" s="159" t="s">
        <v>88</v>
      </c>
      <c r="AV195" s="12" t="s">
        <v>88</v>
      </c>
      <c r="AW195" s="12" t="s">
        <v>34</v>
      </c>
      <c r="AX195" s="12" t="s">
        <v>86</v>
      </c>
      <c r="AY195" s="159" t="s">
        <v>128</v>
      </c>
    </row>
    <row r="196" spans="2:63" s="11" customFormat="1" ht="22.9" customHeight="1">
      <c r="B196" s="128"/>
      <c r="D196" s="129" t="s">
        <v>77</v>
      </c>
      <c r="E196" s="180" t="s">
        <v>1197</v>
      </c>
      <c r="F196" s="180" t="s">
        <v>1198</v>
      </c>
      <c r="I196" s="131"/>
      <c r="J196" s="181">
        <f>BK196</f>
        <v>0</v>
      </c>
      <c r="L196" s="128"/>
      <c r="M196" s="133"/>
      <c r="N196" s="134"/>
      <c r="O196" s="134"/>
      <c r="P196" s="135">
        <f>SUM(P197:P198)</f>
        <v>0</v>
      </c>
      <c r="Q196" s="134"/>
      <c r="R196" s="135">
        <f>SUM(R197:R198)</f>
        <v>0</v>
      </c>
      <c r="S196" s="134"/>
      <c r="T196" s="136">
        <f>SUM(T197:T198)</f>
        <v>0</v>
      </c>
      <c r="AR196" s="129" t="s">
        <v>86</v>
      </c>
      <c r="AT196" s="137" t="s">
        <v>77</v>
      </c>
      <c r="AU196" s="137" t="s">
        <v>86</v>
      </c>
      <c r="AY196" s="129" t="s">
        <v>128</v>
      </c>
      <c r="BK196" s="138">
        <f>SUM(BK197:BK198)</f>
        <v>0</v>
      </c>
    </row>
    <row r="197" spans="1:65" s="2" customFormat="1" ht="16.5" customHeight="1">
      <c r="A197" s="34"/>
      <c r="B197" s="139"/>
      <c r="C197" s="140" t="s">
        <v>309</v>
      </c>
      <c r="D197" s="140" t="s">
        <v>129</v>
      </c>
      <c r="E197" s="141" t="s">
        <v>1454</v>
      </c>
      <c r="F197" s="142" t="s">
        <v>1455</v>
      </c>
      <c r="G197" s="143" t="s">
        <v>481</v>
      </c>
      <c r="H197" s="144">
        <v>20.625</v>
      </c>
      <c r="I197" s="145"/>
      <c r="J197" s="146">
        <f>ROUND(I197*H197,2)</f>
        <v>0</v>
      </c>
      <c r="K197" s="142" t="s">
        <v>133</v>
      </c>
      <c r="L197" s="35"/>
      <c r="M197" s="147" t="s">
        <v>1</v>
      </c>
      <c r="N197" s="148" t="s">
        <v>43</v>
      </c>
      <c r="O197" s="60"/>
      <c r="P197" s="149">
        <f>O197*H197</f>
        <v>0</v>
      </c>
      <c r="Q197" s="149">
        <v>0</v>
      </c>
      <c r="R197" s="149">
        <f>Q197*H197</f>
        <v>0</v>
      </c>
      <c r="S197" s="149">
        <v>0</v>
      </c>
      <c r="T197" s="150">
        <f>S197*H197</f>
        <v>0</v>
      </c>
      <c r="U197" s="34"/>
      <c r="V197" s="34"/>
      <c r="W197" s="34"/>
      <c r="X197" s="34"/>
      <c r="Y197" s="34"/>
      <c r="Z197" s="34"/>
      <c r="AA197" s="34"/>
      <c r="AB197" s="34"/>
      <c r="AC197" s="34"/>
      <c r="AD197" s="34"/>
      <c r="AE197" s="34"/>
      <c r="AR197" s="151" t="s">
        <v>127</v>
      </c>
      <c r="AT197" s="151" t="s">
        <v>129</v>
      </c>
      <c r="AU197" s="151" t="s">
        <v>88</v>
      </c>
      <c r="AY197" s="19" t="s">
        <v>128</v>
      </c>
      <c r="BE197" s="152">
        <f>IF(N197="základní",J197,0)</f>
        <v>0</v>
      </c>
      <c r="BF197" s="152">
        <f>IF(N197="snížená",J197,0)</f>
        <v>0</v>
      </c>
      <c r="BG197" s="152">
        <f>IF(N197="zákl. přenesená",J197,0)</f>
        <v>0</v>
      </c>
      <c r="BH197" s="152">
        <f>IF(N197="sníž. přenesená",J197,0)</f>
        <v>0</v>
      </c>
      <c r="BI197" s="152">
        <f>IF(N197="nulová",J197,0)</f>
        <v>0</v>
      </c>
      <c r="BJ197" s="19" t="s">
        <v>86</v>
      </c>
      <c r="BK197" s="152">
        <f>ROUND(I197*H197,2)</f>
        <v>0</v>
      </c>
      <c r="BL197" s="19" t="s">
        <v>127</v>
      </c>
      <c r="BM197" s="151" t="s">
        <v>1517</v>
      </c>
    </row>
    <row r="198" spans="1:47" s="2" customFormat="1" ht="18">
      <c r="A198" s="34"/>
      <c r="B198" s="35"/>
      <c r="C198" s="34"/>
      <c r="D198" s="153" t="s">
        <v>136</v>
      </c>
      <c r="E198" s="34"/>
      <c r="F198" s="154" t="s">
        <v>1457</v>
      </c>
      <c r="G198" s="34"/>
      <c r="H198" s="34"/>
      <c r="I198" s="155"/>
      <c r="J198" s="34"/>
      <c r="K198" s="34"/>
      <c r="L198" s="35"/>
      <c r="M198" s="209"/>
      <c r="N198" s="210"/>
      <c r="O198" s="211"/>
      <c r="P198" s="211"/>
      <c r="Q198" s="211"/>
      <c r="R198" s="211"/>
      <c r="S198" s="211"/>
      <c r="T198" s="212"/>
      <c r="U198" s="34"/>
      <c r="V198" s="34"/>
      <c r="W198" s="34"/>
      <c r="X198" s="34"/>
      <c r="Y198" s="34"/>
      <c r="Z198" s="34"/>
      <c r="AA198" s="34"/>
      <c r="AB198" s="34"/>
      <c r="AC198" s="34"/>
      <c r="AD198" s="34"/>
      <c r="AE198" s="34"/>
      <c r="AT198" s="19" t="s">
        <v>136</v>
      </c>
      <c r="AU198" s="19" t="s">
        <v>88</v>
      </c>
    </row>
    <row r="199" spans="1:31" s="2" customFormat="1" ht="7" customHeight="1">
      <c r="A199" s="34"/>
      <c r="B199" s="49"/>
      <c r="C199" s="50"/>
      <c r="D199" s="50"/>
      <c r="E199" s="50"/>
      <c r="F199" s="50"/>
      <c r="G199" s="50"/>
      <c r="H199" s="50"/>
      <c r="I199" s="50"/>
      <c r="J199" s="50"/>
      <c r="K199" s="50"/>
      <c r="L199" s="35"/>
      <c r="M199" s="34"/>
      <c r="O199" s="34"/>
      <c r="P199" s="34"/>
      <c r="Q199" s="34"/>
      <c r="R199" s="34"/>
      <c r="S199" s="34"/>
      <c r="T199" s="34"/>
      <c r="U199" s="34"/>
      <c r="V199" s="34"/>
      <c r="W199" s="34"/>
      <c r="X199" s="34"/>
      <c r="Y199" s="34"/>
      <c r="Z199" s="34"/>
      <c r="AA199" s="34"/>
      <c r="AB199" s="34"/>
      <c r="AC199" s="34"/>
      <c r="AD199" s="34"/>
      <c r="AE199" s="34"/>
    </row>
  </sheetData>
  <autoFilter ref="C120:K198"/>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7109375" style="1" customWidth="1"/>
    <col min="7" max="7" width="7.421875" style="1" customWidth="1"/>
    <col min="8" max="8" width="14.00390625" style="1" customWidth="1"/>
    <col min="9" max="9" width="15.7109375" style="1" customWidth="1"/>
    <col min="10" max="11" width="22.28125" style="1" customWidth="1"/>
    <col min="12" max="12" width="9.28125" style="1" customWidth="1"/>
    <col min="13" max="13" width="10.710937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7" customHeight="1">
      <c r="L2" s="223" t="s">
        <v>5</v>
      </c>
      <c r="M2" s="224"/>
      <c r="N2" s="224"/>
      <c r="O2" s="224"/>
      <c r="P2" s="224"/>
      <c r="Q2" s="224"/>
      <c r="R2" s="224"/>
      <c r="S2" s="224"/>
      <c r="T2" s="224"/>
      <c r="U2" s="224"/>
      <c r="V2" s="224"/>
      <c r="AT2" s="19" t="s">
        <v>102</v>
      </c>
    </row>
    <row r="3" spans="2:46" s="1" customFormat="1" ht="7" customHeight="1">
      <c r="B3" s="20"/>
      <c r="C3" s="21"/>
      <c r="D3" s="21"/>
      <c r="E3" s="21"/>
      <c r="F3" s="21"/>
      <c r="G3" s="21"/>
      <c r="H3" s="21"/>
      <c r="I3" s="21"/>
      <c r="J3" s="21"/>
      <c r="K3" s="21"/>
      <c r="L3" s="22"/>
      <c r="AT3" s="19" t="s">
        <v>88</v>
      </c>
    </row>
    <row r="4" spans="2:46" s="1" customFormat="1" ht="25" customHeight="1">
      <c r="B4" s="22"/>
      <c r="D4" s="23" t="s">
        <v>103</v>
      </c>
      <c r="L4" s="22"/>
      <c r="M4" s="95" t="s">
        <v>10</v>
      </c>
      <c r="AT4" s="19" t="s">
        <v>3</v>
      </c>
    </row>
    <row r="5" spans="2:12" s="1" customFormat="1" ht="7" customHeight="1">
      <c r="B5" s="22"/>
      <c r="L5" s="22"/>
    </row>
    <row r="6" spans="2:12" s="1" customFormat="1" ht="12" customHeight="1">
      <c r="B6" s="22"/>
      <c r="D6" s="29" t="s">
        <v>16</v>
      </c>
      <c r="L6" s="22"/>
    </row>
    <row r="7" spans="2:12" s="1" customFormat="1" ht="16.5" customHeight="1">
      <c r="B7" s="22"/>
      <c r="E7" s="263" t="str">
        <f>'Rekapitulace stavby'!K6</f>
        <v>Rekonstrukce komunikace, parkovacích ploch a chodníku ulice Šafaříkova v Sezimově Ústí</v>
      </c>
      <c r="F7" s="264"/>
      <c r="G7" s="264"/>
      <c r="H7" s="264"/>
      <c r="L7" s="22"/>
    </row>
    <row r="8" spans="1:31" s="2" customFormat="1" ht="12" customHeight="1">
      <c r="A8" s="34"/>
      <c r="B8" s="35"/>
      <c r="C8" s="34"/>
      <c r="D8" s="29" t="s">
        <v>104</v>
      </c>
      <c r="E8" s="34"/>
      <c r="F8" s="34"/>
      <c r="G8" s="34"/>
      <c r="H8" s="34"/>
      <c r="I8" s="34"/>
      <c r="J8" s="34"/>
      <c r="K8" s="34"/>
      <c r="L8" s="44"/>
      <c r="S8" s="34"/>
      <c r="T8" s="34"/>
      <c r="U8" s="34"/>
      <c r="V8" s="34"/>
      <c r="W8" s="34"/>
      <c r="X8" s="34"/>
      <c r="Y8" s="34"/>
      <c r="Z8" s="34"/>
      <c r="AA8" s="34"/>
      <c r="AB8" s="34"/>
      <c r="AC8" s="34"/>
      <c r="AD8" s="34"/>
      <c r="AE8" s="34"/>
    </row>
    <row r="9" spans="1:31" s="2" customFormat="1" ht="16.5" customHeight="1">
      <c r="A9" s="34"/>
      <c r="B9" s="35"/>
      <c r="C9" s="34"/>
      <c r="D9" s="34"/>
      <c r="E9" s="253" t="s">
        <v>1518</v>
      </c>
      <c r="F9" s="262"/>
      <c r="G9" s="262"/>
      <c r="H9" s="262"/>
      <c r="I9" s="34"/>
      <c r="J9" s="34"/>
      <c r="K9" s="34"/>
      <c r="L9" s="44"/>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44"/>
      <c r="S10" s="34"/>
      <c r="T10" s="34"/>
      <c r="U10" s="34"/>
      <c r="V10" s="34"/>
      <c r="W10" s="34"/>
      <c r="X10" s="34"/>
      <c r="Y10" s="34"/>
      <c r="Z10" s="34"/>
      <c r="AA10" s="34"/>
      <c r="AB10" s="34"/>
      <c r="AC10" s="34"/>
      <c r="AD10" s="34"/>
      <c r="AE10" s="34"/>
    </row>
    <row r="11" spans="1:31" s="2" customFormat="1" ht="12" customHeight="1">
      <c r="A11" s="34"/>
      <c r="B11" s="35"/>
      <c r="C11" s="34"/>
      <c r="D11" s="29" t="s">
        <v>18</v>
      </c>
      <c r="E11" s="34"/>
      <c r="F11" s="27" t="s">
        <v>1</v>
      </c>
      <c r="G11" s="34"/>
      <c r="H11" s="34"/>
      <c r="I11" s="29" t="s">
        <v>19</v>
      </c>
      <c r="J11" s="27" t="s">
        <v>1</v>
      </c>
      <c r="K11" s="34"/>
      <c r="L11" s="44"/>
      <c r="S11" s="34"/>
      <c r="T11" s="34"/>
      <c r="U11" s="34"/>
      <c r="V11" s="34"/>
      <c r="W11" s="34"/>
      <c r="X11" s="34"/>
      <c r="Y11" s="34"/>
      <c r="Z11" s="34"/>
      <c r="AA11" s="34"/>
      <c r="AB11" s="34"/>
      <c r="AC11" s="34"/>
      <c r="AD11" s="34"/>
      <c r="AE11" s="34"/>
    </row>
    <row r="12" spans="1:31" s="2" customFormat="1" ht="12" customHeight="1">
      <c r="A12" s="34"/>
      <c r="B12" s="35"/>
      <c r="C12" s="34"/>
      <c r="D12" s="29" t="s">
        <v>20</v>
      </c>
      <c r="E12" s="34"/>
      <c r="F12" s="27" t="s">
        <v>21</v>
      </c>
      <c r="G12" s="34"/>
      <c r="H12" s="34"/>
      <c r="I12" s="29" t="s">
        <v>22</v>
      </c>
      <c r="J12" s="57" t="str">
        <f>'Rekapitulace stavby'!AN8</f>
        <v>6. 1. 2021</v>
      </c>
      <c r="K12" s="34"/>
      <c r="L12" s="44"/>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44"/>
      <c r="S13" s="34"/>
      <c r="T13" s="34"/>
      <c r="U13" s="34"/>
      <c r="V13" s="34"/>
      <c r="W13" s="34"/>
      <c r="X13" s="34"/>
      <c r="Y13" s="34"/>
      <c r="Z13" s="34"/>
      <c r="AA13" s="34"/>
      <c r="AB13" s="34"/>
      <c r="AC13" s="34"/>
      <c r="AD13" s="34"/>
      <c r="AE13" s="34"/>
    </row>
    <row r="14" spans="1:31" s="2" customFormat="1" ht="12" customHeight="1">
      <c r="A14" s="34"/>
      <c r="B14" s="35"/>
      <c r="C14" s="34"/>
      <c r="D14" s="29" t="s">
        <v>24</v>
      </c>
      <c r="E14" s="34"/>
      <c r="F14" s="34"/>
      <c r="G14" s="34"/>
      <c r="H14" s="34"/>
      <c r="I14" s="29" t="s">
        <v>25</v>
      </c>
      <c r="J14" s="27" t="s">
        <v>1519</v>
      </c>
      <c r="K14" s="34"/>
      <c r="L14" s="44"/>
      <c r="S14" s="34"/>
      <c r="T14" s="34"/>
      <c r="U14" s="34"/>
      <c r="V14" s="34"/>
      <c r="W14" s="34"/>
      <c r="X14" s="34"/>
      <c r="Y14" s="34"/>
      <c r="Z14" s="34"/>
      <c r="AA14" s="34"/>
      <c r="AB14" s="34"/>
      <c r="AC14" s="34"/>
      <c r="AD14" s="34"/>
      <c r="AE14" s="34"/>
    </row>
    <row r="15" spans="1:31" s="2" customFormat="1" ht="18" customHeight="1">
      <c r="A15" s="34"/>
      <c r="B15" s="35"/>
      <c r="C15" s="34"/>
      <c r="D15" s="34"/>
      <c r="E15" s="27" t="s">
        <v>27</v>
      </c>
      <c r="F15" s="34"/>
      <c r="G15" s="34"/>
      <c r="H15" s="34"/>
      <c r="I15" s="29" t="s">
        <v>28</v>
      </c>
      <c r="J15" s="27" t="s">
        <v>1</v>
      </c>
      <c r="K15" s="34"/>
      <c r="L15" s="44"/>
      <c r="S15" s="34"/>
      <c r="T15" s="34"/>
      <c r="U15" s="34"/>
      <c r="V15" s="34"/>
      <c r="W15" s="34"/>
      <c r="X15" s="34"/>
      <c r="Y15" s="34"/>
      <c r="Z15" s="34"/>
      <c r="AA15" s="34"/>
      <c r="AB15" s="34"/>
      <c r="AC15" s="34"/>
      <c r="AD15" s="34"/>
      <c r="AE15" s="34"/>
    </row>
    <row r="16" spans="1:31" s="2" customFormat="1" ht="7" customHeight="1">
      <c r="A16" s="34"/>
      <c r="B16" s="35"/>
      <c r="C16" s="34"/>
      <c r="D16" s="34"/>
      <c r="E16" s="34"/>
      <c r="F16" s="34"/>
      <c r="G16" s="34"/>
      <c r="H16" s="34"/>
      <c r="I16" s="34"/>
      <c r="J16" s="34"/>
      <c r="K16" s="34"/>
      <c r="L16" s="44"/>
      <c r="S16" s="34"/>
      <c r="T16" s="34"/>
      <c r="U16" s="34"/>
      <c r="V16" s="34"/>
      <c r="W16" s="34"/>
      <c r="X16" s="34"/>
      <c r="Y16" s="34"/>
      <c r="Z16" s="34"/>
      <c r="AA16" s="34"/>
      <c r="AB16" s="34"/>
      <c r="AC16" s="34"/>
      <c r="AD16" s="34"/>
      <c r="AE16" s="34"/>
    </row>
    <row r="17" spans="1:31" s="2" customFormat="1" ht="12" customHeight="1">
      <c r="A17" s="34"/>
      <c r="B17" s="35"/>
      <c r="C17" s="34"/>
      <c r="D17" s="29" t="s">
        <v>29</v>
      </c>
      <c r="E17" s="34"/>
      <c r="F17" s="34"/>
      <c r="G17" s="34"/>
      <c r="H17" s="34"/>
      <c r="I17" s="29" t="s">
        <v>25</v>
      </c>
      <c r="J17" s="30" t="str">
        <f>'Rekapitulace stavby'!AN13</f>
        <v>Vyplň údaj</v>
      </c>
      <c r="K17" s="34"/>
      <c r="L17" s="44"/>
      <c r="S17" s="34"/>
      <c r="T17" s="34"/>
      <c r="U17" s="34"/>
      <c r="V17" s="34"/>
      <c r="W17" s="34"/>
      <c r="X17" s="34"/>
      <c r="Y17" s="34"/>
      <c r="Z17" s="34"/>
      <c r="AA17" s="34"/>
      <c r="AB17" s="34"/>
      <c r="AC17" s="34"/>
      <c r="AD17" s="34"/>
      <c r="AE17" s="34"/>
    </row>
    <row r="18" spans="1:31" s="2" customFormat="1" ht="18" customHeight="1">
      <c r="A18" s="34"/>
      <c r="B18" s="35"/>
      <c r="C18" s="34"/>
      <c r="D18" s="34"/>
      <c r="E18" s="265" t="str">
        <f>'Rekapitulace stavby'!E14</f>
        <v>Vyplň údaj</v>
      </c>
      <c r="F18" s="235"/>
      <c r="G18" s="235"/>
      <c r="H18" s="235"/>
      <c r="I18" s="29" t="s">
        <v>28</v>
      </c>
      <c r="J18" s="30" t="str">
        <f>'Rekapitulace stavby'!AN14</f>
        <v>Vyplň údaj</v>
      </c>
      <c r="K18" s="34"/>
      <c r="L18" s="44"/>
      <c r="S18" s="34"/>
      <c r="T18" s="34"/>
      <c r="U18" s="34"/>
      <c r="V18" s="34"/>
      <c r="W18" s="34"/>
      <c r="X18" s="34"/>
      <c r="Y18" s="34"/>
      <c r="Z18" s="34"/>
      <c r="AA18" s="34"/>
      <c r="AB18" s="34"/>
      <c r="AC18" s="34"/>
      <c r="AD18" s="34"/>
      <c r="AE18" s="34"/>
    </row>
    <row r="19" spans="1:31" s="2" customFormat="1" ht="7" customHeight="1">
      <c r="A19" s="34"/>
      <c r="B19" s="35"/>
      <c r="C19" s="34"/>
      <c r="D19" s="34"/>
      <c r="E19" s="34"/>
      <c r="F19" s="34"/>
      <c r="G19" s="34"/>
      <c r="H19" s="34"/>
      <c r="I19" s="34"/>
      <c r="J19" s="34"/>
      <c r="K19" s="34"/>
      <c r="L19" s="44"/>
      <c r="S19" s="34"/>
      <c r="T19" s="34"/>
      <c r="U19" s="34"/>
      <c r="V19" s="34"/>
      <c r="W19" s="34"/>
      <c r="X19" s="34"/>
      <c r="Y19" s="34"/>
      <c r="Z19" s="34"/>
      <c r="AA19" s="34"/>
      <c r="AB19" s="34"/>
      <c r="AC19" s="34"/>
      <c r="AD19" s="34"/>
      <c r="AE19" s="34"/>
    </row>
    <row r="20" spans="1:31" s="2" customFormat="1" ht="12" customHeight="1">
      <c r="A20" s="34"/>
      <c r="B20" s="35"/>
      <c r="C20" s="34"/>
      <c r="D20" s="29" t="s">
        <v>31</v>
      </c>
      <c r="E20" s="34"/>
      <c r="F20" s="34"/>
      <c r="G20" s="34"/>
      <c r="H20" s="34"/>
      <c r="I20" s="29" t="s">
        <v>25</v>
      </c>
      <c r="J20" s="27" t="s">
        <v>1</v>
      </c>
      <c r="K20" s="34"/>
      <c r="L20" s="44"/>
      <c r="S20" s="34"/>
      <c r="T20" s="34"/>
      <c r="U20" s="34"/>
      <c r="V20" s="34"/>
      <c r="W20" s="34"/>
      <c r="X20" s="34"/>
      <c r="Y20" s="34"/>
      <c r="Z20" s="34"/>
      <c r="AA20" s="34"/>
      <c r="AB20" s="34"/>
      <c r="AC20" s="34"/>
      <c r="AD20" s="34"/>
      <c r="AE20" s="34"/>
    </row>
    <row r="21" spans="1:31" s="2" customFormat="1" ht="18" customHeight="1">
      <c r="A21" s="34"/>
      <c r="B21" s="35"/>
      <c r="C21" s="34"/>
      <c r="D21" s="34"/>
      <c r="E21" s="27" t="s">
        <v>1520</v>
      </c>
      <c r="F21" s="34"/>
      <c r="G21" s="34"/>
      <c r="H21" s="34"/>
      <c r="I21" s="29" t="s">
        <v>28</v>
      </c>
      <c r="J21" s="27" t="s">
        <v>1</v>
      </c>
      <c r="K21" s="34"/>
      <c r="L21" s="44"/>
      <c r="S21" s="34"/>
      <c r="T21" s="34"/>
      <c r="U21" s="34"/>
      <c r="V21" s="34"/>
      <c r="W21" s="34"/>
      <c r="X21" s="34"/>
      <c r="Y21" s="34"/>
      <c r="Z21" s="34"/>
      <c r="AA21" s="34"/>
      <c r="AB21" s="34"/>
      <c r="AC21" s="34"/>
      <c r="AD21" s="34"/>
      <c r="AE21" s="34"/>
    </row>
    <row r="22" spans="1:31" s="2" customFormat="1" ht="7" customHeight="1">
      <c r="A22" s="34"/>
      <c r="B22" s="35"/>
      <c r="C22" s="34"/>
      <c r="D22" s="34"/>
      <c r="E22" s="34"/>
      <c r="F22" s="34"/>
      <c r="G22" s="34"/>
      <c r="H22" s="34"/>
      <c r="I22" s="34"/>
      <c r="J22" s="34"/>
      <c r="K22" s="34"/>
      <c r="L22" s="44"/>
      <c r="S22" s="34"/>
      <c r="T22" s="34"/>
      <c r="U22" s="34"/>
      <c r="V22" s="34"/>
      <c r="W22" s="34"/>
      <c r="X22" s="34"/>
      <c r="Y22" s="34"/>
      <c r="Z22" s="34"/>
      <c r="AA22" s="34"/>
      <c r="AB22" s="34"/>
      <c r="AC22" s="34"/>
      <c r="AD22" s="34"/>
      <c r="AE22" s="34"/>
    </row>
    <row r="23" spans="1:31" s="2" customFormat="1" ht="12" customHeight="1">
      <c r="A23" s="34"/>
      <c r="B23" s="35"/>
      <c r="C23" s="34"/>
      <c r="D23" s="29" t="s">
        <v>35</v>
      </c>
      <c r="E23" s="34"/>
      <c r="F23" s="34"/>
      <c r="G23" s="34"/>
      <c r="H23" s="34"/>
      <c r="I23" s="29" t="s">
        <v>25</v>
      </c>
      <c r="J23" s="27" t="s">
        <v>1</v>
      </c>
      <c r="K23" s="34"/>
      <c r="L23" s="44"/>
      <c r="S23" s="34"/>
      <c r="T23" s="34"/>
      <c r="U23" s="34"/>
      <c r="V23" s="34"/>
      <c r="W23" s="34"/>
      <c r="X23" s="34"/>
      <c r="Y23" s="34"/>
      <c r="Z23" s="34"/>
      <c r="AA23" s="34"/>
      <c r="AB23" s="34"/>
      <c r="AC23" s="34"/>
      <c r="AD23" s="34"/>
      <c r="AE23" s="34"/>
    </row>
    <row r="24" spans="1:31" s="2" customFormat="1" ht="18" customHeight="1">
      <c r="A24" s="34"/>
      <c r="B24" s="35"/>
      <c r="C24" s="34"/>
      <c r="D24" s="34"/>
      <c r="E24" s="27" t="s">
        <v>33</v>
      </c>
      <c r="F24" s="34"/>
      <c r="G24" s="34"/>
      <c r="H24" s="34"/>
      <c r="I24" s="29" t="s">
        <v>28</v>
      </c>
      <c r="J24" s="27" t="s">
        <v>1</v>
      </c>
      <c r="K24" s="34"/>
      <c r="L24" s="44"/>
      <c r="S24" s="34"/>
      <c r="T24" s="34"/>
      <c r="U24" s="34"/>
      <c r="V24" s="34"/>
      <c r="W24" s="34"/>
      <c r="X24" s="34"/>
      <c r="Y24" s="34"/>
      <c r="Z24" s="34"/>
      <c r="AA24" s="34"/>
      <c r="AB24" s="34"/>
      <c r="AC24" s="34"/>
      <c r="AD24" s="34"/>
      <c r="AE24" s="34"/>
    </row>
    <row r="25" spans="1:31" s="2" customFormat="1" ht="7" customHeight="1">
      <c r="A25" s="34"/>
      <c r="B25" s="35"/>
      <c r="C25" s="34"/>
      <c r="D25" s="34"/>
      <c r="E25" s="34"/>
      <c r="F25" s="34"/>
      <c r="G25" s="34"/>
      <c r="H25" s="34"/>
      <c r="I25" s="34"/>
      <c r="J25" s="34"/>
      <c r="K25" s="34"/>
      <c r="L25" s="44"/>
      <c r="S25" s="34"/>
      <c r="T25" s="34"/>
      <c r="U25" s="34"/>
      <c r="V25" s="34"/>
      <c r="W25" s="34"/>
      <c r="X25" s="34"/>
      <c r="Y25" s="34"/>
      <c r="Z25" s="34"/>
      <c r="AA25" s="34"/>
      <c r="AB25" s="34"/>
      <c r="AC25" s="34"/>
      <c r="AD25" s="34"/>
      <c r="AE25" s="34"/>
    </row>
    <row r="26" spans="1:31" s="2" customFormat="1" ht="12" customHeight="1">
      <c r="A26" s="34"/>
      <c r="B26" s="35"/>
      <c r="C26" s="34"/>
      <c r="D26" s="29" t="s">
        <v>37</v>
      </c>
      <c r="E26" s="34"/>
      <c r="F26" s="34"/>
      <c r="G26" s="34"/>
      <c r="H26" s="34"/>
      <c r="I26" s="34"/>
      <c r="J26" s="34"/>
      <c r="K26" s="34"/>
      <c r="L26" s="44"/>
      <c r="S26" s="34"/>
      <c r="T26" s="34"/>
      <c r="U26" s="34"/>
      <c r="V26" s="34"/>
      <c r="W26" s="34"/>
      <c r="X26" s="34"/>
      <c r="Y26" s="34"/>
      <c r="Z26" s="34"/>
      <c r="AA26" s="34"/>
      <c r="AB26" s="34"/>
      <c r="AC26" s="34"/>
      <c r="AD26" s="34"/>
      <c r="AE26" s="34"/>
    </row>
    <row r="27" spans="1:31" s="8" customFormat="1" ht="16.5" customHeight="1">
      <c r="A27" s="96"/>
      <c r="B27" s="97"/>
      <c r="C27" s="96"/>
      <c r="D27" s="96"/>
      <c r="E27" s="239" t="s">
        <v>1</v>
      </c>
      <c r="F27" s="239"/>
      <c r="G27" s="239"/>
      <c r="H27" s="239"/>
      <c r="I27" s="96"/>
      <c r="J27" s="96"/>
      <c r="K27" s="96"/>
      <c r="L27" s="98"/>
      <c r="S27" s="96"/>
      <c r="T27" s="96"/>
      <c r="U27" s="96"/>
      <c r="V27" s="96"/>
      <c r="W27" s="96"/>
      <c r="X27" s="96"/>
      <c r="Y27" s="96"/>
      <c r="Z27" s="96"/>
      <c r="AA27" s="96"/>
      <c r="AB27" s="96"/>
      <c r="AC27" s="96"/>
      <c r="AD27" s="96"/>
      <c r="AE27" s="96"/>
    </row>
    <row r="28" spans="1:31" s="2" customFormat="1" ht="7" customHeight="1">
      <c r="A28" s="34"/>
      <c r="B28" s="35"/>
      <c r="C28" s="34"/>
      <c r="D28" s="34"/>
      <c r="E28" s="34"/>
      <c r="F28" s="34"/>
      <c r="G28" s="34"/>
      <c r="H28" s="34"/>
      <c r="I28" s="34"/>
      <c r="J28" s="34"/>
      <c r="K28" s="34"/>
      <c r="L28" s="44"/>
      <c r="S28" s="34"/>
      <c r="T28" s="34"/>
      <c r="U28" s="34"/>
      <c r="V28" s="34"/>
      <c r="W28" s="34"/>
      <c r="X28" s="34"/>
      <c r="Y28" s="34"/>
      <c r="Z28" s="34"/>
      <c r="AA28" s="34"/>
      <c r="AB28" s="34"/>
      <c r="AC28" s="34"/>
      <c r="AD28" s="34"/>
      <c r="AE28" s="34"/>
    </row>
    <row r="29" spans="1:31" s="2" customFormat="1" ht="7" customHeight="1">
      <c r="A29" s="34"/>
      <c r="B29" s="35"/>
      <c r="C29" s="34"/>
      <c r="D29" s="68"/>
      <c r="E29" s="68"/>
      <c r="F29" s="68"/>
      <c r="G29" s="68"/>
      <c r="H29" s="68"/>
      <c r="I29" s="68"/>
      <c r="J29" s="68"/>
      <c r="K29" s="68"/>
      <c r="L29" s="44"/>
      <c r="S29" s="34"/>
      <c r="T29" s="34"/>
      <c r="U29" s="34"/>
      <c r="V29" s="34"/>
      <c r="W29" s="34"/>
      <c r="X29" s="34"/>
      <c r="Y29" s="34"/>
      <c r="Z29" s="34"/>
      <c r="AA29" s="34"/>
      <c r="AB29" s="34"/>
      <c r="AC29" s="34"/>
      <c r="AD29" s="34"/>
      <c r="AE29" s="34"/>
    </row>
    <row r="30" spans="1:31" s="2" customFormat="1" ht="25.4" customHeight="1">
      <c r="A30" s="34"/>
      <c r="B30" s="35"/>
      <c r="C30" s="34"/>
      <c r="D30" s="99" t="s">
        <v>38</v>
      </c>
      <c r="E30" s="34"/>
      <c r="F30" s="34"/>
      <c r="G30" s="34"/>
      <c r="H30" s="34"/>
      <c r="I30" s="34"/>
      <c r="J30" s="73">
        <f>ROUND(J123,2)</f>
        <v>0</v>
      </c>
      <c r="K30" s="34"/>
      <c r="L30" s="44"/>
      <c r="S30" s="34"/>
      <c r="T30" s="34"/>
      <c r="U30" s="34"/>
      <c r="V30" s="34"/>
      <c r="W30" s="34"/>
      <c r="X30" s="34"/>
      <c r="Y30" s="34"/>
      <c r="Z30" s="34"/>
      <c r="AA30" s="34"/>
      <c r="AB30" s="34"/>
      <c r="AC30" s="34"/>
      <c r="AD30" s="34"/>
      <c r="AE30" s="34"/>
    </row>
    <row r="31" spans="1:31" s="2" customFormat="1" ht="7" customHeight="1">
      <c r="A31" s="34"/>
      <c r="B31" s="35"/>
      <c r="C31" s="34"/>
      <c r="D31" s="68"/>
      <c r="E31" s="68"/>
      <c r="F31" s="68"/>
      <c r="G31" s="68"/>
      <c r="H31" s="68"/>
      <c r="I31" s="68"/>
      <c r="J31" s="68"/>
      <c r="K31" s="68"/>
      <c r="L31" s="44"/>
      <c r="S31" s="34"/>
      <c r="T31" s="34"/>
      <c r="U31" s="34"/>
      <c r="V31" s="34"/>
      <c r="W31" s="34"/>
      <c r="X31" s="34"/>
      <c r="Y31" s="34"/>
      <c r="Z31" s="34"/>
      <c r="AA31" s="34"/>
      <c r="AB31" s="34"/>
      <c r="AC31" s="34"/>
      <c r="AD31" s="34"/>
      <c r="AE31" s="34"/>
    </row>
    <row r="32" spans="1:31" s="2" customFormat="1" ht="14.5" customHeight="1">
      <c r="A32" s="34"/>
      <c r="B32" s="35"/>
      <c r="C32" s="34"/>
      <c r="D32" s="34"/>
      <c r="E32" s="34"/>
      <c r="F32" s="38" t="s">
        <v>40</v>
      </c>
      <c r="G32" s="34"/>
      <c r="H32" s="34"/>
      <c r="I32" s="38" t="s">
        <v>39</v>
      </c>
      <c r="J32" s="38" t="s">
        <v>41</v>
      </c>
      <c r="K32" s="34"/>
      <c r="L32" s="44"/>
      <c r="S32" s="34"/>
      <c r="T32" s="34"/>
      <c r="U32" s="34"/>
      <c r="V32" s="34"/>
      <c r="W32" s="34"/>
      <c r="X32" s="34"/>
      <c r="Y32" s="34"/>
      <c r="Z32" s="34"/>
      <c r="AA32" s="34"/>
      <c r="AB32" s="34"/>
      <c r="AC32" s="34"/>
      <c r="AD32" s="34"/>
      <c r="AE32" s="34"/>
    </row>
    <row r="33" spans="1:31" s="2" customFormat="1" ht="14.5" customHeight="1">
      <c r="A33" s="34"/>
      <c r="B33" s="35"/>
      <c r="C33" s="34"/>
      <c r="D33" s="100" t="s">
        <v>42</v>
      </c>
      <c r="E33" s="29" t="s">
        <v>43</v>
      </c>
      <c r="F33" s="101">
        <f>ROUND((SUM(BE123:BE287)),2)</f>
        <v>0</v>
      </c>
      <c r="G33" s="34"/>
      <c r="H33" s="34"/>
      <c r="I33" s="102">
        <v>0.21</v>
      </c>
      <c r="J33" s="101">
        <f>ROUND(((SUM(BE123:BE287))*I33),2)</f>
        <v>0</v>
      </c>
      <c r="K33" s="34"/>
      <c r="L33" s="44"/>
      <c r="S33" s="34"/>
      <c r="T33" s="34"/>
      <c r="U33" s="34"/>
      <c r="V33" s="34"/>
      <c r="W33" s="34"/>
      <c r="X33" s="34"/>
      <c r="Y33" s="34"/>
      <c r="Z33" s="34"/>
      <c r="AA33" s="34"/>
      <c r="AB33" s="34"/>
      <c r="AC33" s="34"/>
      <c r="AD33" s="34"/>
      <c r="AE33" s="34"/>
    </row>
    <row r="34" spans="1:31" s="2" customFormat="1" ht="14.5" customHeight="1">
      <c r="A34" s="34"/>
      <c r="B34" s="35"/>
      <c r="C34" s="34"/>
      <c r="D34" s="34"/>
      <c r="E34" s="29" t="s">
        <v>44</v>
      </c>
      <c r="F34" s="101">
        <f>ROUND((SUM(BF123:BF287)),2)</f>
        <v>0</v>
      </c>
      <c r="G34" s="34"/>
      <c r="H34" s="34"/>
      <c r="I34" s="102">
        <v>0.15</v>
      </c>
      <c r="J34" s="101">
        <f>ROUND(((SUM(BF123:BF287))*I34),2)</f>
        <v>0</v>
      </c>
      <c r="K34" s="34"/>
      <c r="L34" s="44"/>
      <c r="S34" s="34"/>
      <c r="T34" s="34"/>
      <c r="U34" s="34"/>
      <c r="V34" s="34"/>
      <c r="W34" s="34"/>
      <c r="X34" s="34"/>
      <c r="Y34" s="34"/>
      <c r="Z34" s="34"/>
      <c r="AA34" s="34"/>
      <c r="AB34" s="34"/>
      <c r="AC34" s="34"/>
      <c r="AD34" s="34"/>
      <c r="AE34" s="34"/>
    </row>
    <row r="35" spans="1:31" s="2" customFormat="1" ht="14.5" customHeight="1" hidden="1">
      <c r="A35" s="34"/>
      <c r="B35" s="35"/>
      <c r="C35" s="34"/>
      <c r="D35" s="34"/>
      <c r="E35" s="29" t="s">
        <v>45</v>
      </c>
      <c r="F35" s="101">
        <f>ROUND((SUM(BG123:BG287)),2)</f>
        <v>0</v>
      </c>
      <c r="G35" s="34"/>
      <c r="H35" s="34"/>
      <c r="I35" s="102">
        <v>0.21</v>
      </c>
      <c r="J35" s="101">
        <f>0</f>
        <v>0</v>
      </c>
      <c r="K35" s="34"/>
      <c r="L35" s="44"/>
      <c r="S35" s="34"/>
      <c r="T35" s="34"/>
      <c r="U35" s="34"/>
      <c r="V35" s="34"/>
      <c r="W35" s="34"/>
      <c r="X35" s="34"/>
      <c r="Y35" s="34"/>
      <c r="Z35" s="34"/>
      <c r="AA35" s="34"/>
      <c r="AB35" s="34"/>
      <c r="AC35" s="34"/>
      <c r="AD35" s="34"/>
      <c r="AE35" s="34"/>
    </row>
    <row r="36" spans="1:31" s="2" customFormat="1" ht="14.5" customHeight="1" hidden="1">
      <c r="A36" s="34"/>
      <c r="B36" s="35"/>
      <c r="C36" s="34"/>
      <c r="D36" s="34"/>
      <c r="E36" s="29" t="s">
        <v>46</v>
      </c>
      <c r="F36" s="101">
        <f>ROUND((SUM(BH123:BH287)),2)</f>
        <v>0</v>
      </c>
      <c r="G36" s="34"/>
      <c r="H36" s="34"/>
      <c r="I36" s="102">
        <v>0.15</v>
      </c>
      <c r="J36" s="101">
        <f>0</f>
        <v>0</v>
      </c>
      <c r="K36" s="34"/>
      <c r="L36" s="44"/>
      <c r="S36" s="34"/>
      <c r="T36" s="34"/>
      <c r="U36" s="34"/>
      <c r="V36" s="34"/>
      <c r="W36" s="34"/>
      <c r="X36" s="34"/>
      <c r="Y36" s="34"/>
      <c r="Z36" s="34"/>
      <c r="AA36" s="34"/>
      <c r="AB36" s="34"/>
      <c r="AC36" s="34"/>
      <c r="AD36" s="34"/>
      <c r="AE36" s="34"/>
    </row>
    <row r="37" spans="1:31" s="2" customFormat="1" ht="14.5" customHeight="1" hidden="1">
      <c r="A37" s="34"/>
      <c r="B37" s="35"/>
      <c r="C37" s="34"/>
      <c r="D37" s="34"/>
      <c r="E37" s="29" t="s">
        <v>47</v>
      </c>
      <c r="F37" s="101">
        <f>ROUND((SUM(BI123:BI287)),2)</f>
        <v>0</v>
      </c>
      <c r="G37" s="34"/>
      <c r="H37" s="34"/>
      <c r="I37" s="102">
        <v>0</v>
      </c>
      <c r="J37" s="101">
        <f>0</f>
        <v>0</v>
      </c>
      <c r="K37" s="34"/>
      <c r="L37" s="44"/>
      <c r="S37" s="34"/>
      <c r="T37" s="34"/>
      <c r="U37" s="34"/>
      <c r="V37" s="34"/>
      <c r="W37" s="34"/>
      <c r="X37" s="34"/>
      <c r="Y37" s="34"/>
      <c r="Z37" s="34"/>
      <c r="AA37" s="34"/>
      <c r="AB37" s="34"/>
      <c r="AC37" s="34"/>
      <c r="AD37" s="34"/>
      <c r="AE37" s="34"/>
    </row>
    <row r="38" spans="1:31" s="2" customFormat="1" ht="7" customHeight="1">
      <c r="A38" s="34"/>
      <c r="B38" s="35"/>
      <c r="C38" s="34"/>
      <c r="D38" s="34"/>
      <c r="E38" s="34"/>
      <c r="F38" s="34"/>
      <c r="G38" s="34"/>
      <c r="H38" s="34"/>
      <c r="I38" s="34"/>
      <c r="J38" s="34"/>
      <c r="K38" s="34"/>
      <c r="L38" s="44"/>
      <c r="S38" s="34"/>
      <c r="T38" s="34"/>
      <c r="U38" s="34"/>
      <c r="V38" s="34"/>
      <c r="W38" s="34"/>
      <c r="X38" s="34"/>
      <c r="Y38" s="34"/>
      <c r="Z38" s="34"/>
      <c r="AA38" s="34"/>
      <c r="AB38" s="34"/>
      <c r="AC38" s="34"/>
      <c r="AD38" s="34"/>
      <c r="AE38" s="34"/>
    </row>
    <row r="39" spans="1:31" s="2" customFormat="1" ht="25.4" customHeight="1">
      <c r="A39" s="34"/>
      <c r="B39" s="35"/>
      <c r="C39" s="103"/>
      <c r="D39" s="104" t="s">
        <v>48</v>
      </c>
      <c r="E39" s="62"/>
      <c r="F39" s="62"/>
      <c r="G39" s="105" t="s">
        <v>49</v>
      </c>
      <c r="H39" s="106" t="s">
        <v>50</v>
      </c>
      <c r="I39" s="62"/>
      <c r="J39" s="107">
        <f>SUM(J30:J37)</f>
        <v>0</v>
      </c>
      <c r="K39" s="108"/>
      <c r="L39" s="44"/>
      <c r="S39" s="34"/>
      <c r="T39" s="34"/>
      <c r="U39" s="34"/>
      <c r="V39" s="34"/>
      <c r="W39" s="34"/>
      <c r="X39" s="34"/>
      <c r="Y39" s="34"/>
      <c r="Z39" s="34"/>
      <c r="AA39" s="34"/>
      <c r="AB39" s="34"/>
      <c r="AC39" s="34"/>
      <c r="AD39" s="34"/>
      <c r="AE39" s="34"/>
    </row>
    <row r="40" spans="1:31" s="2" customFormat="1" ht="14.5" customHeight="1">
      <c r="A40" s="34"/>
      <c r="B40" s="35"/>
      <c r="C40" s="34"/>
      <c r="D40" s="34"/>
      <c r="E40" s="34"/>
      <c r="F40" s="34"/>
      <c r="G40" s="34"/>
      <c r="H40" s="34"/>
      <c r="I40" s="34"/>
      <c r="J40" s="34"/>
      <c r="K40" s="34"/>
      <c r="L40" s="44"/>
      <c r="S40" s="34"/>
      <c r="T40" s="34"/>
      <c r="U40" s="34"/>
      <c r="V40" s="34"/>
      <c r="W40" s="34"/>
      <c r="X40" s="34"/>
      <c r="Y40" s="34"/>
      <c r="Z40" s="34"/>
      <c r="AA40" s="34"/>
      <c r="AB40" s="34"/>
      <c r="AC40" s="34"/>
      <c r="AD40" s="34"/>
      <c r="AE40" s="34"/>
    </row>
    <row r="41" spans="2:12" s="1" customFormat="1" ht="14.5" customHeight="1">
      <c r="B41" s="22"/>
      <c r="L41" s="22"/>
    </row>
    <row r="42" spans="2:12" s="1" customFormat="1" ht="14.5" customHeight="1">
      <c r="B42" s="22"/>
      <c r="L42" s="22"/>
    </row>
    <row r="43" spans="2:12" s="1" customFormat="1" ht="14.5" customHeight="1">
      <c r="B43" s="22"/>
      <c r="L43" s="22"/>
    </row>
    <row r="44" spans="2:12" s="1" customFormat="1" ht="14.5" customHeight="1">
      <c r="B44" s="22"/>
      <c r="L44" s="22"/>
    </row>
    <row r="45" spans="2:12" s="1" customFormat="1" ht="14.5" customHeight="1">
      <c r="B45" s="22"/>
      <c r="L45" s="22"/>
    </row>
    <row r="46" spans="2:12" s="1" customFormat="1" ht="14.5" customHeight="1">
      <c r="B46" s="22"/>
      <c r="L46" s="22"/>
    </row>
    <row r="47" spans="2:12" s="1" customFormat="1" ht="14.5" customHeight="1">
      <c r="B47" s="22"/>
      <c r="L47" s="22"/>
    </row>
    <row r="48" spans="2:12" s="1" customFormat="1" ht="14.5" customHeight="1">
      <c r="B48" s="22"/>
      <c r="L48" s="22"/>
    </row>
    <row r="49" spans="2:12" s="1" customFormat="1" ht="14.5" customHeight="1">
      <c r="B49" s="22"/>
      <c r="L49" s="22"/>
    </row>
    <row r="50" spans="2:12" s="2" customFormat="1" ht="14.5" customHeight="1">
      <c r="B50" s="44"/>
      <c r="D50" s="45" t="s">
        <v>51</v>
      </c>
      <c r="E50" s="46"/>
      <c r="F50" s="46"/>
      <c r="G50" s="45" t="s">
        <v>52</v>
      </c>
      <c r="H50" s="46"/>
      <c r="I50" s="46"/>
      <c r="J50" s="46"/>
      <c r="K50" s="46"/>
      <c r="L50" s="44"/>
    </row>
    <row r="51" spans="2:12" ht="12">
      <c r="B51" s="22"/>
      <c r="L51" s="22"/>
    </row>
    <row r="52" spans="2:12" ht="12">
      <c r="B52" s="22"/>
      <c r="L52" s="22"/>
    </row>
    <row r="53" spans="2:12" ht="12">
      <c r="B53" s="22"/>
      <c r="L53" s="22"/>
    </row>
    <row r="54" spans="2:12" ht="12">
      <c r="B54" s="22"/>
      <c r="L54" s="22"/>
    </row>
    <row r="55" spans="2:12" ht="12">
      <c r="B55" s="22"/>
      <c r="L55" s="22"/>
    </row>
    <row r="56" spans="2:12" ht="12">
      <c r="B56" s="22"/>
      <c r="L56" s="22"/>
    </row>
    <row r="57" spans="2:12" ht="12">
      <c r="B57" s="22"/>
      <c r="L57" s="22"/>
    </row>
    <row r="58" spans="2:12" ht="12">
      <c r="B58" s="22"/>
      <c r="L58" s="22"/>
    </row>
    <row r="59" spans="2:12" ht="12">
      <c r="B59" s="22"/>
      <c r="L59" s="22"/>
    </row>
    <row r="60" spans="2:12" ht="12">
      <c r="B60" s="22"/>
      <c r="L60" s="22"/>
    </row>
    <row r="61" spans="1:31" s="2" customFormat="1" ht="12.5">
      <c r="A61" s="34"/>
      <c r="B61" s="35"/>
      <c r="C61" s="34"/>
      <c r="D61" s="47" t="s">
        <v>53</v>
      </c>
      <c r="E61" s="37"/>
      <c r="F61" s="109" t="s">
        <v>54</v>
      </c>
      <c r="G61" s="47" t="s">
        <v>53</v>
      </c>
      <c r="H61" s="37"/>
      <c r="I61" s="37"/>
      <c r="J61" s="110" t="s">
        <v>54</v>
      </c>
      <c r="K61" s="37"/>
      <c r="L61" s="44"/>
      <c r="S61" s="34"/>
      <c r="T61" s="34"/>
      <c r="U61" s="34"/>
      <c r="V61" s="34"/>
      <c r="W61" s="34"/>
      <c r="X61" s="34"/>
      <c r="Y61" s="34"/>
      <c r="Z61" s="34"/>
      <c r="AA61" s="34"/>
      <c r="AB61" s="34"/>
      <c r="AC61" s="34"/>
      <c r="AD61" s="34"/>
      <c r="AE61" s="34"/>
    </row>
    <row r="62" spans="2:12" ht="12">
      <c r="B62" s="22"/>
      <c r="L62" s="22"/>
    </row>
    <row r="63" spans="2:12" ht="12">
      <c r="B63" s="22"/>
      <c r="L63" s="22"/>
    </row>
    <row r="64" spans="2:12" ht="12">
      <c r="B64" s="22"/>
      <c r="L64" s="22"/>
    </row>
    <row r="65" spans="1:31" s="2" customFormat="1" ht="13">
      <c r="A65" s="34"/>
      <c r="B65" s="35"/>
      <c r="C65" s="34"/>
      <c r="D65" s="45" t="s">
        <v>55</v>
      </c>
      <c r="E65" s="48"/>
      <c r="F65" s="48"/>
      <c r="G65" s="45" t="s">
        <v>56</v>
      </c>
      <c r="H65" s="48"/>
      <c r="I65" s="48"/>
      <c r="J65" s="48"/>
      <c r="K65" s="48"/>
      <c r="L65" s="44"/>
      <c r="S65" s="34"/>
      <c r="T65" s="34"/>
      <c r="U65" s="34"/>
      <c r="V65" s="34"/>
      <c r="W65" s="34"/>
      <c r="X65" s="34"/>
      <c r="Y65" s="34"/>
      <c r="Z65" s="34"/>
      <c r="AA65" s="34"/>
      <c r="AB65" s="34"/>
      <c r="AC65" s="34"/>
      <c r="AD65" s="34"/>
      <c r="AE65" s="34"/>
    </row>
    <row r="66" spans="2:12" ht="12">
      <c r="B66" s="22"/>
      <c r="L66" s="22"/>
    </row>
    <row r="67" spans="2:12" ht="12">
      <c r="B67" s="22"/>
      <c r="L67" s="22"/>
    </row>
    <row r="68" spans="2:12" ht="12">
      <c r="B68" s="22"/>
      <c r="L68" s="22"/>
    </row>
    <row r="69" spans="2:12" ht="12">
      <c r="B69" s="22"/>
      <c r="L69" s="22"/>
    </row>
    <row r="70" spans="2:12" ht="12">
      <c r="B70" s="22"/>
      <c r="L70" s="22"/>
    </row>
    <row r="71" spans="2:12" ht="12">
      <c r="B71" s="22"/>
      <c r="L71" s="22"/>
    </row>
    <row r="72" spans="2:12" ht="12">
      <c r="B72" s="22"/>
      <c r="L72" s="22"/>
    </row>
    <row r="73" spans="2:12" ht="12">
      <c r="B73" s="22"/>
      <c r="L73" s="22"/>
    </row>
    <row r="74" spans="2:12" ht="12">
      <c r="B74" s="22"/>
      <c r="L74" s="22"/>
    </row>
    <row r="75" spans="2:12" ht="12">
      <c r="B75" s="22"/>
      <c r="L75" s="22"/>
    </row>
    <row r="76" spans="1:31" s="2" customFormat="1" ht="12.5">
      <c r="A76" s="34"/>
      <c r="B76" s="35"/>
      <c r="C76" s="34"/>
      <c r="D76" s="47" t="s">
        <v>53</v>
      </c>
      <c r="E76" s="37"/>
      <c r="F76" s="109" t="s">
        <v>54</v>
      </c>
      <c r="G76" s="47" t="s">
        <v>53</v>
      </c>
      <c r="H76" s="37"/>
      <c r="I76" s="37"/>
      <c r="J76" s="110" t="s">
        <v>54</v>
      </c>
      <c r="K76" s="37"/>
      <c r="L76" s="44"/>
      <c r="S76" s="34"/>
      <c r="T76" s="34"/>
      <c r="U76" s="34"/>
      <c r="V76" s="34"/>
      <c r="W76" s="34"/>
      <c r="X76" s="34"/>
      <c r="Y76" s="34"/>
      <c r="Z76" s="34"/>
      <c r="AA76" s="34"/>
      <c r="AB76" s="34"/>
      <c r="AC76" s="34"/>
      <c r="AD76" s="34"/>
      <c r="AE76" s="34"/>
    </row>
    <row r="77" spans="1:31" s="2" customFormat="1" ht="14.5" customHeight="1">
      <c r="A77" s="34"/>
      <c r="B77" s="49"/>
      <c r="C77" s="50"/>
      <c r="D77" s="50"/>
      <c r="E77" s="50"/>
      <c r="F77" s="50"/>
      <c r="G77" s="50"/>
      <c r="H77" s="50"/>
      <c r="I77" s="50"/>
      <c r="J77" s="50"/>
      <c r="K77" s="50"/>
      <c r="L77" s="44"/>
      <c r="S77" s="34"/>
      <c r="T77" s="34"/>
      <c r="U77" s="34"/>
      <c r="V77" s="34"/>
      <c r="W77" s="34"/>
      <c r="X77" s="34"/>
      <c r="Y77" s="34"/>
      <c r="Z77" s="34"/>
      <c r="AA77" s="34"/>
      <c r="AB77" s="34"/>
      <c r="AC77" s="34"/>
      <c r="AD77" s="34"/>
      <c r="AE77" s="34"/>
    </row>
    <row r="81" spans="1:31" s="2" customFormat="1" ht="7" customHeight="1">
      <c r="A81" s="34"/>
      <c r="B81" s="51"/>
      <c r="C81" s="52"/>
      <c r="D81" s="52"/>
      <c r="E81" s="52"/>
      <c r="F81" s="52"/>
      <c r="G81" s="52"/>
      <c r="H81" s="52"/>
      <c r="I81" s="52"/>
      <c r="J81" s="52"/>
      <c r="K81" s="52"/>
      <c r="L81" s="44"/>
      <c r="S81" s="34"/>
      <c r="T81" s="34"/>
      <c r="U81" s="34"/>
      <c r="V81" s="34"/>
      <c r="W81" s="34"/>
      <c r="X81" s="34"/>
      <c r="Y81" s="34"/>
      <c r="Z81" s="34"/>
      <c r="AA81" s="34"/>
      <c r="AB81" s="34"/>
      <c r="AC81" s="34"/>
      <c r="AD81" s="34"/>
      <c r="AE81" s="34"/>
    </row>
    <row r="82" spans="1:31" s="2" customFormat="1" ht="25" customHeight="1">
      <c r="A82" s="34"/>
      <c r="B82" s="35"/>
      <c r="C82" s="23" t="s">
        <v>106</v>
      </c>
      <c r="D82" s="34"/>
      <c r="E82" s="34"/>
      <c r="F82" s="34"/>
      <c r="G82" s="34"/>
      <c r="H82" s="34"/>
      <c r="I82" s="34"/>
      <c r="J82" s="34"/>
      <c r="K82" s="34"/>
      <c r="L82" s="44"/>
      <c r="S82" s="34"/>
      <c r="T82" s="34"/>
      <c r="U82" s="34"/>
      <c r="V82" s="34"/>
      <c r="W82" s="34"/>
      <c r="X82" s="34"/>
      <c r="Y82" s="34"/>
      <c r="Z82" s="34"/>
      <c r="AA82" s="34"/>
      <c r="AB82" s="34"/>
      <c r="AC82" s="34"/>
      <c r="AD82" s="34"/>
      <c r="AE82" s="34"/>
    </row>
    <row r="83" spans="1:31" s="2" customFormat="1" ht="7" customHeight="1">
      <c r="A83" s="34"/>
      <c r="B83" s="35"/>
      <c r="C83" s="34"/>
      <c r="D83" s="34"/>
      <c r="E83" s="34"/>
      <c r="F83" s="34"/>
      <c r="G83" s="34"/>
      <c r="H83" s="34"/>
      <c r="I83" s="34"/>
      <c r="J83" s="34"/>
      <c r="K83" s="34"/>
      <c r="L83" s="44"/>
      <c r="S83" s="34"/>
      <c r="T83" s="34"/>
      <c r="U83" s="34"/>
      <c r="V83" s="34"/>
      <c r="W83" s="34"/>
      <c r="X83" s="34"/>
      <c r="Y83" s="34"/>
      <c r="Z83" s="34"/>
      <c r="AA83" s="34"/>
      <c r="AB83" s="34"/>
      <c r="AC83" s="34"/>
      <c r="AD83" s="34"/>
      <c r="AE83" s="34"/>
    </row>
    <row r="84" spans="1:31" s="2" customFormat="1" ht="12" customHeight="1">
      <c r="A84" s="34"/>
      <c r="B84" s="35"/>
      <c r="C84" s="29" t="s">
        <v>16</v>
      </c>
      <c r="D84" s="34"/>
      <c r="E84" s="34"/>
      <c r="F84" s="34"/>
      <c r="G84" s="34"/>
      <c r="H84" s="34"/>
      <c r="I84" s="34"/>
      <c r="J84" s="34"/>
      <c r="K84" s="34"/>
      <c r="L84" s="44"/>
      <c r="S84" s="34"/>
      <c r="T84" s="34"/>
      <c r="U84" s="34"/>
      <c r="V84" s="34"/>
      <c r="W84" s="34"/>
      <c r="X84" s="34"/>
      <c r="Y84" s="34"/>
      <c r="Z84" s="34"/>
      <c r="AA84" s="34"/>
      <c r="AB84" s="34"/>
      <c r="AC84" s="34"/>
      <c r="AD84" s="34"/>
      <c r="AE84" s="34"/>
    </row>
    <row r="85" spans="1:31" s="2" customFormat="1" ht="16.5" customHeight="1">
      <c r="A85" s="34"/>
      <c r="B85" s="35"/>
      <c r="C85" s="34"/>
      <c r="D85" s="34"/>
      <c r="E85" s="263" t="str">
        <f>E7</f>
        <v>Rekonstrukce komunikace, parkovacích ploch a chodníku ulice Šafaříkova v Sezimově Ústí</v>
      </c>
      <c r="F85" s="264"/>
      <c r="G85" s="264"/>
      <c r="H85" s="264"/>
      <c r="I85" s="34"/>
      <c r="J85" s="34"/>
      <c r="K85" s="34"/>
      <c r="L85" s="44"/>
      <c r="S85" s="34"/>
      <c r="T85" s="34"/>
      <c r="U85" s="34"/>
      <c r="V85" s="34"/>
      <c r="W85" s="34"/>
      <c r="X85" s="34"/>
      <c r="Y85" s="34"/>
      <c r="Z85" s="34"/>
      <c r="AA85" s="34"/>
      <c r="AB85" s="34"/>
      <c r="AC85" s="34"/>
      <c r="AD85" s="34"/>
      <c r="AE85" s="34"/>
    </row>
    <row r="86" spans="1:31" s="2" customFormat="1" ht="12" customHeight="1">
      <c r="A86" s="34"/>
      <c r="B86" s="35"/>
      <c r="C86" s="29" t="s">
        <v>104</v>
      </c>
      <c r="D86" s="34"/>
      <c r="E86" s="34"/>
      <c r="F86" s="34"/>
      <c r="G86" s="34"/>
      <c r="H86" s="34"/>
      <c r="I86" s="34"/>
      <c r="J86" s="34"/>
      <c r="K86" s="34"/>
      <c r="L86" s="44"/>
      <c r="S86" s="34"/>
      <c r="T86" s="34"/>
      <c r="U86" s="34"/>
      <c r="V86" s="34"/>
      <c r="W86" s="34"/>
      <c r="X86" s="34"/>
      <c r="Y86" s="34"/>
      <c r="Z86" s="34"/>
      <c r="AA86" s="34"/>
      <c r="AB86" s="34"/>
      <c r="AC86" s="34"/>
      <c r="AD86" s="34"/>
      <c r="AE86" s="34"/>
    </row>
    <row r="87" spans="1:31" s="2" customFormat="1" ht="16.5" customHeight="1">
      <c r="A87" s="34"/>
      <c r="B87" s="35"/>
      <c r="C87" s="34"/>
      <c r="D87" s="34"/>
      <c r="E87" s="253" t="str">
        <f>E9</f>
        <v>401 - Veřejné osvětlení</v>
      </c>
      <c r="F87" s="262"/>
      <c r="G87" s="262"/>
      <c r="H87" s="262"/>
      <c r="I87" s="34"/>
      <c r="J87" s="34"/>
      <c r="K87" s="34"/>
      <c r="L87" s="44"/>
      <c r="S87" s="34"/>
      <c r="T87" s="34"/>
      <c r="U87" s="34"/>
      <c r="V87" s="34"/>
      <c r="W87" s="34"/>
      <c r="X87" s="34"/>
      <c r="Y87" s="34"/>
      <c r="Z87" s="34"/>
      <c r="AA87" s="34"/>
      <c r="AB87" s="34"/>
      <c r="AC87" s="34"/>
      <c r="AD87" s="34"/>
      <c r="AE87" s="34"/>
    </row>
    <row r="88" spans="1:31" s="2" customFormat="1" ht="7" customHeight="1">
      <c r="A88" s="34"/>
      <c r="B88" s="35"/>
      <c r="C88" s="34"/>
      <c r="D88" s="34"/>
      <c r="E88" s="34"/>
      <c r="F88" s="34"/>
      <c r="G88" s="34"/>
      <c r="H88" s="34"/>
      <c r="I88" s="34"/>
      <c r="J88" s="34"/>
      <c r="K88" s="34"/>
      <c r="L88" s="44"/>
      <c r="S88" s="34"/>
      <c r="T88" s="34"/>
      <c r="U88" s="34"/>
      <c r="V88" s="34"/>
      <c r="W88" s="34"/>
      <c r="X88" s="34"/>
      <c r="Y88" s="34"/>
      <c r="Z88" s="34"/>
      <c r="AA88" s="34"/>
      <c r="AB88" s="34"/>
      <c r="AC88" s="34"/>
      <c r="AD88" s="34"/>
      <c r="AE88" s="34"/>
    </row>
    <row r="89" spans="1:31" s="2" customFormat="1" ht="12" customHeight="1">
      <c r="A89" s="34"/>
      <c r="B89" s="35"/>
      <c r="C89" s="29" t="s">
        <v>20</v>
      </c>
      <c r="D89" s="34"/>
      <c r="E89" s="34"/>
      <c r="F89" s="27" t="str">
        <f>F12</f>
        <v>Sezimovo Ústí</v>
      </c>
      <c r="G89" s="34"/>
      <c r="H89" s="34"/>
      <c r="I89" s="29" t="s">
        <v>22</v>
      </c>
      <c r="J89" s="57" t="str">
        <f>IF(J12="","",J12)</f>
        <v>6. 1. 2021</v>
      </c>
      <c r="K89" s="34"/>
      <c r="L89" s="44"/>
      <c r="S89" s="34"/>
      <c r="T89" s="34"/>
      <c r="U89" s="34"/>
      <c r="V89" s="34"/>
      <c r="W89" s="34"/>
      <c r="X89" s="34"/>
      <c r="Y89" s="34"/>
      <c r="Z89" s="34"/>
      <c r="AA89" s="34"/>
      <c r="AB89" s="34"/>
      <c r="AC89" s="34"/>
      <c r="AD89" s="34"/>
      <c r="AE89" s="34"/>
    </row>
    <row r="90" spans="1:31" s="2" customFormat="1" ht="7" customHeight="1">
      <c r="A90" s="34"/>
      <c r="B90" s="35"/>
      <c r="C90" s="34"/>
      <c r="D90" s="34"/>
      <c r="E90" s="34"/>
      <c r="F90" s="34"/>
      <c r="G90" s="34"/>
      <c r="H90" s="34"/>
      <c r="I90" s="34"/>
      <c r="J90" s="34"/>
      <c r="K90" s="34"/>
      <c r="L90" s="44"/>
      <c r="S90" s="34"/>
      <c r="T90" s="34"/>
      <c r="U90" s="34"/>
      <c r="V90" s="34"/>
      <c r="W90" s="34"/>
      <c r="X90" s="34"/>
      <c r="Y90" s="34"/>
      <c r="Z90" s="34"/>
      <c r="AA90" s="34"/>
      <c r="AB90" s="34"/>
      <c r="AC90" s="34"/>
      <c r="AD90" s="34"/>
      <c r="AE90" s="34"/>
    </row>
    <row r="91" spans="1:31" s="2" customFormat="1" ht="15.25" customHeight="1">
      <c r="A91" s="34"/>
      <c r="B91" s="35"/>
      <c r="C91" s="29" t="s">
        <v>24</v>
      </c>
      <c r="D91" s="34"/>
      <c r="E91" s="34"/>
      <c r="F91" s="27" t="str">
        <f>E15</f>
        <v>Město Sezimovo Ústí</v>
      </c>
      <c r="G91" s="34"/>
      <c r="H91" s="34"/>
      <c r="I91" s="29" t="s">
        <v>31</v>
      </c>
      <c r="J91" s="32" t="str">
        <f>E21</f>
        <v>Ing. Jakub Kašparů</v>
      </c>
      <c r="K91" s="34"/>
      <c r="L91" s="44"/>
      <c r="S91" s="34"/>
      <c r="T91" s="34"/>
      <c r="U91" s="34"/>
      <c r="V91" s="34"/>
      <c r="W91" s="34"/>
      <c r="X91" s="34"/>
      <c r="Y91" s="34"/>
      <c r="Z91" s="34"/>
      <c r="AA91" s="34"/>
      <c r="AB91" s="34"/>
      <c r="AC91" s="34"/>
      <c r="AD91" s="34"/>
      <c r="AE91" s="34"/>
    </row>
    <row r="92" spans="1:31" s="2" customFormat="1" ht="15.25" customHeight="1">
      <c r="A92" s="34"/>
      <c r="B92" s="35"/>
      <c r="C92" s="29" t="s">
        <v>29</v>
      </c>
      <c r="D92" s="34"/>
      <c r="E92" s="34"/>
      <c r="F92" s="27" t="str">
        <f>IF(E18="","",E18)</f>
        <v>Vyplň údaj</v>
      </c>
      <c r="G92" s="34"/>
      <c r="H92" s="34"/>
      <c r="I92" s="29" t="s">
        <v>35</v>
      </c>
      <c r="J92" s="32" t="str">
        <f>E24</f>
        <v>WAY project s.r.o.</v>
      </c>
      <c r="K92" s="34"/>
      <c r="L92" s="44"/>
      <c r="S92" s="34"/>
      <c r="T92" s="34"/>
      <c r="U92" s="34"/>
      <c r="V92" s="34"/>
      <c r="W92" s="34"/>
      <c r="X92" s="34"/>
      <c r="Y92" s="34"/>
      <c r="Z92" s="34"/>
      <c r="AA92" s="34"/>
      <c r="AB92" s="34"/>
      <c r="AC92" s="34"/>
      <c r="AD92" s="34"/>
      <c r="AE92" s="34"/>
    </row>
    <row r="93" spans="1:31" s="2" customFormat="1" ht="10.4" customHeight="1">
      <c r="A93" s="34"/>
      <c r="B93" s="35"/>
      <c r="C93" s="34"/>
      <c r="D93" s="34"/>
      <c r="E93" s="34"/>
      <c r="F93" s="34"/>
      <c r="G93" s="34"/>
      <c r="H93" s="34"/>
      <c r="I93" s="34"/>
      <c r="J93" s="34"/>
      <c r="K93" s="34"/>
      <c r="L93" s="44"/>
      <c r="S93" s="34"/>
      <c r="T93" s="34"/>
      <c r="U93" s="34"/>
      <c r="V93" s="34"/>
      <c r="W93" s="34"/>
      <c r="X93" s="34"/>
      <c r="Y93" s="34"/>
      <c r="Z93" s="34"/>
      <c r="AA93" s="34"/>
      <c r="AB93" s="34"/>
      <c r="AC93" s="34"/>
      <c r="AD93" s="34"/>
      <c r="AE93" s="34"/>
    </row>
    <row r="94" spans="1:31" s="2" customFormat="1" ht="29.25" customHeight="1">
      <c r="A94" s="34"/>
      <c r="B94" s="35"/>
      <c r="C94" s="111" t="s">
        <v>107</v>
      </c>
      <c r="D94" s="103"/>
      <c r="E94" s="103"/>
      <c r="F94" s="103"/>
      <c r="G94" s="103"/>
      <c r="H94" s="103"/>
      <c r="I94" s="103"/>
      <c r="J94" s="112" t="s">
        <v>108</v>
      </c>
      <c r="K94" s="103"/>
      <c r="L94" s="44"/>
      <c r="S94" s="34"/>
      <c r="T94" s="34"/>
      <c r="U94" s="34"/>
      <c r="V94" s="34"/>
      <c r="W94" s="34"/>
      <c r="X94" s="34"/>
      <c r="Y94" s="34"/>
      <c r="Z94" s="34"/>
      <c r="AA94" s="34"/>
      <c r="AB94" s="34"/>
      <c r="AC94" s="34"/>
      <c r="AD94" s="34"/>
      <c r="AE94" s="34"/>
    </row>
    <row r="95" spans="1:31" s="2" customFormat="1" ht="10.4" customHeight="1">
      <c r="A95" s="34"/>
      <c r="B95" s="35"/>
      <c r="C95" s="34"/>
      <c r="D95" s="34"/>
      <c r="E95" s="34"/>
      <c r="F95" s="34"/>
      <c r="G95" s="34"/>
      <c r="H95" s="34"/>
      <c r="I95" s="34"/>
      <c r="J95" s="34"/>
      <c r="K95" s="34"/>
      <c r="L95" s="44"/>
      <c r="S95" s="34"/>
      <c r="T95" s="34"/>
      <c r="U95" s="34"/>
      <c r="V95" s="34"/>
      <c r="W95" s="34"/>
      <c r="X95" s="34"/>
      <c r="Y95" s="34"/>
      <c r="Z95" s="34"/>
      <c r="AA95" s="34"/>
      <c r="AB95" s="34"/>
      <c r="AC95" s="34"/>
      <c r="AD95" s="34"/>
      <c r="AE95" s="34"/>
    </row>
    <row r="96" spans="1:47" s="2" customFormat="1" ht="22.9" customHeight="1">
      <c r="A96" s="34"/>
      <c r="B96" s="35"/>
      <c r="C96" s="113" t="s">
        <v>109</v>
      </c>
      <c r="D96" s="34"/>
      <c r="E96" s="34"/>
      <c r="F96" s="34"/>
      <c r="G96" s="34"/>
      <c r="H96" s="34"/>
      <c r="I96" s="34"/>
      <c r="J96" s="73">
        <f>J123</f>
        <v>0</v>
      </c>
      <c r="K96" s="34"/>
      <c r="L96" s="44"/>
      <c r="S96" s="34"/>
      <c r="T96" s="34"/>
      <c r="U96" s="34"/>
      <c r="V96" s="34"/>
      <c r="W96" s="34"/>
      <c r="X96" s="34"/>
      <c r="Y96" s="34"/>
      <c r="Z96" s="34"/>
      <c r="AA96" s="34"/>
      <c r="AB96" s="34"/>
      <c r="AC96" s="34"/>
      <c r="AD96" s="34"/>
      <c r="AE96" s="34"/>
      <c r="AU96" s="19" t="s">
        <v>110</v>
      </c>
    </row>
    <row r="97" spans="2:12" s="9" customFormat="1" ht="25" customHeight="1">
      <c r="B97" s="114"/>
      <c r="D97" s="115" t="s">
        <v>1521</v>
      </c>
      <c r="E97" s="116"/>
      <c r="F97" s="116"/>
      <c r="G97" s="116"/>
      <c r="H97" s="116"/>
      <c r="I97" s="116"/>
      <c r="J97" s="117">
        <f>J124</f>
        <v>0</v>
      </c>
      <c r="L97" s="114"/>
    </row>
    <row r="98" spans="2:12" s="14" customFormat="1" ht="19.9" customHeight="1">
      <c r="B98" s="176"/>
      <c r="D98" s="177" t="s">
        <v>1522</v>
      </c>
      <c r="E98" s="178"/>
      <c r="F98" s="178"/>
      <c r="G98" s="178"/>
      <c r="H98" s="178"/>
      <c r="I98" s="178"/>
      <c r="J98" s="179">
        <f>J125</f>
        <v>0</v>
      </c>
      <c r="L98" s="176"/>
    </row>
    <row r="99" spans="2:12" s="9" customFormat="1" ht="25" customHeight="1">
      <c r="B99" s="114"/>
      <c r="D99" s="115" t="s">
        <v>1523</v>
      </c>
      <c r="E99" s="116"/>
      <c r="F99" s="116"/>
      <c r="G99" s="116"/>
      <c r="H99" s="116"/>
      <c r="I99" s="116"/>
      <c r="J99" s="117">
        <f>J138</f>
        <v>0</v>
      </c>
      <c r="L99" s="114"/>
    </row>
    <row r="100" spans="2:12" s="14" customFormat="1" ht="19.9" customHeight="1">
      <c r="B100" s="176"/>
      <c r="D100" s="177" t="s">
        <v>1524</v>
      </c>
      <c r="E100" s="178"/>
      <c r="F100" s="178"/>
      <c r="G100" s="178"/>
      <c r="H100" s="178"/>
      <c r="I100" s="178"/>
      <c r="J100" s="179">
        <f>J139</f>
        <v>0</v>
      </c>
      <c r="L100" s="176"/>
    </row>
    <row r="101" spans="2:12" s="14" customFormat="1" ht="19.9" customHeight="1">
      <c r="B101" s="176"/>
      <c r="D101" s="177" t="s">
        <v>1525</v>
      </c>
      <c r="E101" s="178"/>
      <c r="F101" s="178"/>
      <c r="G101" s="178"/>
      <c r="H101" s="178"/>
      <c r="I101" s="178"/>
      <c r="J101" s="179">
        <f>J215</f>
        <v>0</v>
      </c>
      <c r="L101" s="176"/>
    </row>
    <row r="102" spans="2:12" s="14" customFormat="1" ht="14.9" customHeight="1">
      <c r="B102" s="176"/>
      <c r="D102" s="177" t="s">
        <v>1526</v>
      </c>
      <c r="E102" s="178"/>
      <c r="F102" s="178"/>
      <c r="G102" s="178"/>
      <c r="H102" s="178"/>
      <c r="I102" s="178"/>
      <c r="J102" s="179">
        <f>J275</f>
        <v>0</v>
      </c>
      <c r="L102" s="176"/>
    </row>
    <row r="103" spans="2:12" s="14" customFormat="1" ht="21.75" customHeight="1">
      <c r="B103" s="176"/>
      <c r="D103" s="177" t="s">
        <v>1527</v>
      </c>
      <c r="E103" s="178"/>
      <c r="F103" s="178"/>
      <c r="G103" s="178"/>
      <c r="H103" s="178"/>
      <c r="I103" s="178"/>
      <c r="J103" s="179">
        <f>J284</f>
        <v>0</v>
      </c>
      <c r="L103" s="176"/>
    </row>
    <row r="104" spans="1:31" s="2" customFormat="1" ht="21.75" customHeight="1">
      <c r="A104" s="34"/>
      <c r="B104" s="35"/>
      <c r="C104" s="34"/>
      <c r="D104" s="34"/>
      <c r="E104" s="34"/>
      <c r="F104" s="34"/>
      <c r="G104" s="34"/>
      <c r="H104" s="34"/>
      <c r="I104" s="34"/>
      <c r="J104" s="34"/>
      <c r="K104" s="34"/>
      <c r="L104" s="44"/>
      <c r="S104" s="34"/>
      <c r="T104" s="34"/>
      <c r="U104" s="34"/>
      <c r="V104" s="34"/>
      <c r="W104" s="34"/>
      <c r="X104" s="34"/>
      <c r="Y104" s="34"/>
      <c r="Z104" s="34"/>
      <c r="AA104" s="34"/>
      <c r="AB104" s="34"/>
      <c r="AC104" s="34"/>
      <c r="AD104" s="34"/>
      <c r="AE104" s="34"/>
    </row>
    <row r="105" spans="1:31" s="2" customFormat="1" ht="7" customHeight="1">
      <c r="A105" s="34"/>
      <c r="B105" s="49"/>
      <c r="C105" s="50"/>
      <c r="D105" s="50"/>
      <c r="E105" s="50"/>
      <c r="F105" s="50"/>
      <c r="G105" s="50"/>
      <c r="H105" s="50"/>
      <c r="I105" s="50"/>
      <c r="J105" s="50"/>
      <c r="K105" s="50"/>
      <c r="L105" s="44"/>
      <c r="S105" s="34"/>
      <c r="T105" s="34"/>
      <c r="U105" s="34"/>
      <c r="V105" s="34"/>
      <c r="W105" s="34"/>
      <c r="X105" s="34"/>
      <c r="Y105" s="34"/>
      <c r="Z105" s="34"/>
      <c r="AA105" s="34"/>
      <c r="AB105" s="34"/>
      <c r="AC105" s="34"/>
      <c r="AD105" s="34"/>
      <c r="AE105" s="34"/>
    </row>
    <row r="109" spans="1:31" s="2" customFormat="1" ht="7" customHeight="1">
      <c r="A109" s="34"/>
      <c r="B109" s="51"/>
      <c r="C109" s="52"/>
      <c r="D109" s="52"/>
      <c r="E109" s="52"/>
      <c r="F109" s="52"/>
      <c r="G109" s="52"/>
      <c r="H109" s="52"/>
      <c r="I109" s="52"/>
      <c r="J109" s="52"/>
      <c r="K109" s="52"/>
      <c r="L109" s="44"/>
      <c r="S109" s="34"/>
      <c r="T109" s="34"/>
      <c r="U109" s="34"/>
      <c r="V109" s="34"/>
      <c r="W109" s="34"/>
      <c r="X109" s="34"/>
      <c r="Y109" s="34"/>
      <c r="Z109" s="34"/>
      <c r="AA109" s="34"/>
      <c r="AB109" s="34"/>
      <c r="AC109" s="34"/>
      <c r="AD109" s="34"/>
      <c r="AE109" s="34"/>
    </row>
    <row r="110" spans="1:31" s="2" customFormat="1" ht="25" customHeight="1">
      <c r="A110" s="34"/>
      <c r="B110" s="35"/>
      <c r="C110" s="23" t="s">
        <v>112</v>
      </c>
      <c r="D110" s="34"/>
      <c r="E110" s="34"/>
      <c r="F110" s="34"/>
      <c r="G110" s="34"/>
      <c r="H110" s="34"/>
      <c r="I110" s="34"/>
      <c r="J110" s="34"/>
      <c r="K110" s="34"/>
      <c r="L110" s="44"/>
      <c r="S110" s="34"/>
      <c r="T110" s="34"/>
      <c r="U110" s="34"/>
      <c r="V110" s="34"/>
      <c r="W110" s="34"/>
      <c r="X110" s="34"/>
      <c r="Y110" s="34"/>
      <c r="Z110" s="34"/>
      <c r="AA110" s="34"/>
      <c r="AB110" s="34"/>
      <c r="AC110" s="34"/>
      <c r="AD110" s="34"/>
      <c r="AE110" s="34"/>
    </row>
    <row r="111" spans="1:31" s="2" customFormat="1" ht="7" customHeight="1">
      <c r="A111" s="34"/>
      <c r="B111" s="35"/>
      <c r="C111" s="34"/>
      <c r="D111" s="34"/>
      <c r="E111" s="34"/>
      <c r="F111" s="34"/>
      <c r="G111" s="34"/>
      <c r="H111" s="34"/>
      <c r="I111" s="34"/>
      <c r="J111" s="34"/>
      <c r="K111" s="34"/>
      <c r="L111" s="44"/>
      <c r="S111" s="34"/>
      <c r="T111" s="34"/>
      <c r="U111" s="34"/>
      <c r="V111" s="34"/>
      <c r="W111" s="34"/>
      <c r="X111" s="34"/>
      <c r="Y111" s="34"/>
      <c r="Z111" s="34"/>
      <c r="AA111" s="34"/>
      <c r="AB111" s="34"/>
      <c r="AC111" s="34"/>
      <c r="AD111" s="34"/>
      <c r="AE111" s="34"/>
    </row>
    <row r="112" spans="1:31" s="2" customFormat="1" ht="12" customHeight="1">
      <c r="A112" s="34"/>
      <c r="B112" s="35"/>
      <c r="C112" s="29" t="s">
        <v>16</v>
      </c>
      <c r="D112" s="34"/>
      <c r="E112" s="34"/>
      <c r="F112" s="34"/>
      <c r="G112" s="34"/>
      <c r="H112" s="34"/>
      <c r="I112" s="34"/>
      <c r="J112" s="34"/>
      <c r="K112" s="34"/>
      <c r="L112" s="44"/>
      <c r="S112" s="34"/>
      <c r="T112" s="34"/>
      <c r="U112" s="34"/>
      <c r="V112" s="34"/>
      <c r="W112" s="34"/>
      <c r="X112" s="34"/>
      <c r="Y112" s="34"/>
      <c r="Z112" s="34"/>
      <c r="AA112" s="34"/>
      <c r="AB112" s="34"/>
      <c r="AC112" s="34"/>
      <c r="AD112" s="34"/>
      <c r="AE112" s="34"/>
    </row>
    <row r="113" spans="1:31" s="2" customFormat="1" ht="16.5" customHeight="1">
      <c r="A113" s="34"/>
      <c r="B113" s="35"/>
      <c r="C113" s="34"/>
      <c r="D113" s="34"/>
      <c r="E113" s="263" t="str">
        <f>E7</f>
        <v>Rekonstrukce komunikace, parkovacích ploch a chodníku ulice Šafaříkova v Sezimově Ústí</v>
      </c>
      <c r="F113" s="264"/>
      <c r="G113" s="264"/>
      <c r="H113" s="264"/>
      <c r="I113" s="34"/>
      <c r="J113" s="34"/>
      <c r="K113" s="34"/>
      <c r="L113" s="44"/>
      <c r="S113" s="34"/>
      <c r="T113" s="34"/>
      <c r="U113" s="34"/>
      <c r="V113" s="34"/>
      <c r="W113" s="34"/>
      <c r="X113" s="34"/>
      <c r="Y113" s="34"/>
      <c r="Z113" s="34"/>
      <c r="AA113" s="34"/>
      <c r="AB113" s="34"/>
      <c r="AC113" s="34"/>
      <c r="AD113" s="34"/>
      <c r="AE113" s="34"/>
    </row>
    <row r="114" spans="1:31" s="2" customFormat="1" ht="12" customHeight="1">
      <c r="A114" s="34"/>
      <c r="B114" s="35"/>
      <c r="C114" s="29" t="s">
        <v>104</v>
      </c>
      <c r="D114" s="34"/>
      <c r="E114" s="34"/>
      <c r="F114" s="34"/>
      <c r="G114" s="34"/>
      <c r="H114" s="34"/>
      <c r="I114" s="34"/>
      <c r="J114" s="34"/>
      <c r="K114" s="34"/>
      <c r="L114" s="44"/>
      <c r="S114" s="34"/>
      <c r="T114" s="34"/>
      <c r="U114" s="34"/>
      <c r="V114" s="34"/>
      <c r="W114" s="34"/>
      <c r="X114" s="34"/>
      <c r="Y114" s="34"/>
      <c r="Z114" s="34"/>
      <c r="AA114" s="34"/>
      <c r="AB114" s="34"/>
      <c r="AC114" s="34"/>
      <c r="AD114" s="34"/>
      <c r="AE114" s="34"/>
    </row>
    <row r="115" spans="1:31" s="2" customFormat="1" ht="16.5" customHeight="1">
      <c r="A115" s="34"/>
      <c r="B115" s="35"/>
      <c r="C115" s="34"/>
      <c r="D115" s="34"/>
      <c r="E115" s="253" t="str">
        <f>E9</f>
        <v>401 - Veřejné osvětlení</v>
      </c>
      <c r="F115" s="262"/>
      <c r="G115" s="262"/>
      <c r="H115" s="262"/>
      <c r="I115" s="34"/>
      <c r="J115" s="34"/>
      <c r="K115" s="34"/>
      <c r="L115" s="44"/>
      <c r="S115" s="34"/>
      <c r="T115" s="34"/>
      <c r="U115" s="34"/>
      <c r="V115" s="34"/>
      <c r="W115" s="34"/>
      <c r="X115" s="34"/>
      <c r="Y115" s="34"/>
      <c r="Z115" s="34"/>
      <c r="AA115" s="34"/>
      <c r="AB115" s="34"/>
      <c r="AC115" s="34"/>
      <c r="AD115" s="34"/>
      <c r="AE115" s="34"/>
    </row>
    <row r="116" spans="1:31" s="2" customFormat="1" ht="7" customHeight="1">
      <c r="A116" s="34"/>
      <c r="B116" s="35"/>
      <c r="C116" s="34"/>
      <c r="D116" s="34"/>
      <c r="E116" s="34"/>
      <c r="F116" s="34"/>
      <c r="G116" s="34"/>
      <c r="H116" s="34"/>
      <c r="I116" s="34"/>
      <c r="J116" s="34"/>
      <c r="K116" s="34"/>
      <c r="L116" s="44"/>
      <c r="S116" s="34"/>
      <c r="T116" s="34"/>
      <c r="U116" s="34"/>
      <c r="V116" s="34"/>
      <c r="W116" s="34"/>
      <c r="X116" s="34"/>
      <c r="Y116" s="34"/>
      <c r="Z116" s="34"/>
      <c r="AA116" s="34"/>
      <c r="AB116" s="34"/>
      <c r="AC116" s="34"/>
      <c r="AD116" s="34"/>
      <c r="AE116" s="34"/>
    </row>
    <row r="117" spans="1:31" s="2" customFormat="1" ht="12" customHeight="1">
      <c r="A117" s="34"/>
      <c r="B117" s="35"/>
      <c r="C117" s="29" t="s">
        <v>20</v>
      </c>
      <c r="D117" s="34"/>
      <c r="E117" s="34"/>
      <c r="F117" s="27" t="str">
        <f>F12</f>
        <v>Sezimovo Ústí</v>
      </c>
      <c r="G117" s="34"/>
      <c r="H117" s="34"/>
      <c r="I117" s="29" t="s">
        <v>22</v>
      </c>
      <c r="J117" s="57" t="str">
        <f>IF(J12="","",J12)</f>
        <v>6. 1. 2021</v>
      </c>
      <c r="K117" s="34"/>
      <c r="L117" s="44"/>
      <c r="S117" s="34"/>
      <c r="T117" s="34"/>
      <c r="U117" s="34"/>
      <c r="V117" s="34"/>
      <c r="W117" s="34"/>
      <c r="X117" s="34"/>
      <c r="Y117" s="34"/>
      <c r="Z117" s="34"/>
      <c r="AA117" s="34"/>
      <c r="AB117" s="34"/>
      <c r="AC117" s="34"/>
      <c r="AD117" s="34"/>
      <c r="AE117" s="34"/>
    </row>
    <row r="118" spans="1:31" s="2" customFormat="1" ht="7" customHeight="1">
      <c r="A118" s="34"/>
      <c r="B118" s="35"/>
      <c r="C118" s="34"/>
      <c r="D118" s="34"/>
      <c r="E118" s="34"/>
      <c r="F118" s="34"/>
      <c r="G118" s="34"/>
      <c r="H118" s="34"/>
      <c r="I118" s="34"/>
      <c r="J118" s="34"/>
      <c r="K118" s="34"/>
      <c r="L118" s="44"/>
      <c r="S118" s="34"/>
      <c r="T118" s="34"/>
      <c r="U118" s="34"/>
      <c r="V118" s="34"/>
      <c r="W118" s="34"/>
      <c r="X118" s="34"/>
      <c r="Y118" s="34"/>
      <c r="Z118" s="34"/>
      <c r="AA118" s="34"/>
      <c r="AB118" s="34"/>
      <c r="AC118" s="34"/>
      <c r="AD118" s="34"/>
      <c r="AE118" s="34"/>
    </row>
    <row r="119" spans="1:31" s="2" customFormat="1" ht="15.25" customHeight="1">
      <c r="A119" s="34"/>
      <c r="B119" s="35"/>
      <c r="C119" s="29" t="s">
        <v>24</v>
      </c>
      <c r="D119" s="34"/>
      <c r="E119" s="34"/>
      <c r="F119" s="27" t="str">
        <f>E15</f>
        <v>Město Sezimovo Ústí</v>
      </c>
      <c r="G119" s="34"/>
      <c r="H119" s="34"/>
      <c r="I119" s="29" t="s">
        <v>31</v>
      </c>
      <c r="J119" s="32" t="str">
        <f>E21</f>
        <v>Ing. Jakub Kašparů</v>
      </c>
      <c r="K119" s="34"/>
      <c r="L119" s="44"/>
      <c r="S119" s="34"/>
      <c r="T119" s="34"/>
      <c r="U119" s="34"/>
      <c r="V119" s="34"/>
      <c r="W119" s="34"/>
      <c r="X119" s="34"/>
      <c r="Y119" s="34"/>
      <c r="Z119" s="34"/>
      <c r="AA119" s="34"/>
      <c r="AB119" s="34"/>
      <c r="AC119" s="34"/>
      <c r="AD119" s="34"/>
      <c r="AE119" s="34"/>
    </row>
    <row r="120" spans="1:31" s="2" customFormat="1" ht="15.25" customHeight="1">
      <c r="A120" s="34"/>
      <c r="B120" s="35"/>
      <c r="C120" s="29" t="s">
        <v>29</v>
      </c>
      <c r="D120" s="34"/>
      <c r="E120" s="34"/>
      <c r="F120" s="27" t="str">
        <f>IF(E18="","",E18)</f>
        <v>Vyplň údaj</v>
      </c>
      <c r="G120" s="34"/>
      <c r="H120" s="34"/>
      <c r="I120" s="29" t="s">
        <v>35</v>
      </c>
      <c r="J120" s="32" t="str">
        <f>E24</f>
        <v>WAY project s.r.o.</v>
      </c>
      <c r="K120" s="34"/>
      <c r="L120" s="44"/>
      <c r="S120" s="34"/>
      <c r="T120" s="34"/>
      <c r="U120" s="34"/>
      <c r="V120" s="34"/>
      <c r="W120" s="34"/>
      <c r="X120" s="34"/>
      <c r="Y120" s="34"/>
      <c r="Z120" s="34"/>
      <c r="AA120" s="34"/>
      <c r="AB120" s="34"/>
      <c r="AC120" s="34"/>
      <c r="AD120" s="34"/>
      <c r="AE120" s="34"/>
    </row>
    <row r="121" spans="1:31" s="2" customFormat="1" ht="10.4" customHeight="1">
      <c r="A121" s="34"/>
      <c r="B121" s="35"/>
      <c r="C121" s="34"/>
      <c r="D121" s="34"/>
      <c r="E121" s="34"/>
      <c r="F121" s="34"/>
      <c r="G121" s="34"/>
      <c r="H121" s="34"/>
      <c r="I121" s="34"/>
      <c r="J121" s="34"/>
      <c r="K121" s="34"/>
      <c r="L121" s="44"/>
      <c r="S121" s="34"/>
      <c r="T121" s="34"/>
      <c r="U121" s="34"/>
      <c r="V121" s="34"/>
      <c r="W121" s="34"/>
      <c r="X121" s="34"/>
      <c r="Y121" s="34"/>
      <c r="Z121" s="34"/>
      <c r="AA121" s="34"/>
      <c r="AB121" s="34"/>
      <c r="AC121" s="34"/>
      <c r="AD121" s="34"/>
      <c r="AE121" s="34"/>
    </row>
    <row r="122" spans="1:31" s="10" customFormat="1" ht="29.25" customHeight="1">
      <c r="A122" s="118"/>
      <c r="B122" s="119"/>
      <c r="C122" s="120" t="s">
        <v>113</v>
      </c>
      <c r="D122" s="121" t="s">
        <v>63</v>
      </c>
      <c r="E122" s="121" t="s">
        <v>59</v>
      </c>
      <c r="F122" s="121" t="s">
        <v>60</v>
      </c>
      <c r="G122" s="121" t="s">
        <v>114</v>
      </c>
      <c r="H122" s="121" t="s">
        <v>115</v>
      </c>
      <c r="I122" s="121" t="s">
        <v>116</v>
      </c>
      <c r="J122" s="121" t="s">
        <v>108</v>
      </c>
      <c r="K122" s="122" t="s">
        <v>117</v>
      </c>
      <c r="L122" s="123"/>
      <c r="M122" s="64" t="s">
        <v>1</v>
      </c>
      <c r="N122" s="65" t="s">
        <v>42</v>
      </c>
      <c r="O122" s="65" t="s">
        <v>118</v>
      </c>
      <c r="P122" s="65" t="s">
        <v>119</v>
      </c>
      <c r="Q122" s="65" t="s">
        <v>120</v>
      </c>
      <c r="R122" s="65" t="s">
        <v>121</v>
      </c>
      <c r="S122" s="65" t="s">
        <v>122</v>
      </c>
      <c r="T122" s="66" t="s">
        <v>123</v>
      </c>
      <c r="U122" s="118"/>
      <c r="V122" s="118"/>
      <c r="W122" s="118"/>
      <c r="X122" s="118"/>
      <c r="Y122" s="118"/>
      <c r="Z122" s="118"/>
      <c r="AA122" s="118"/>
      <c r="AB122" s="118"/>
      <c r="AC122" s="118"/>
      <c r="AD122" s="118"/>
      <c r="AE122" s="118"/>
    </row>
    <row r="123" spans="1:63" s="2" customFormat="1" ht="22.9" customHeight="1">
      <c r="A123" s="34"/>
      <c r="B123" s="35"/>
      <c r="C123" s="71" t="s">
        <v>124</v>
      </c>
      <c r="D123" s="34"/>
      <c r="E123" s="34"/>
      <c r="F123" s="34"/>
      <c r="G123" s="34"/>
      <c r="H123" s="34"/>
      <c r="I123" s="34"/>
      <c r="J123" s="124">
        <f>BK123</f>
        <v>0</v>
      </c>
      <c r="K123" s="34"/>
      <c r="L123" s="35"/>
      <c r="M123" s="67"/>
      <c r="N123" s="58"/>
      <c r="O123" s="68"/>
      <c r="P123" s="125">
        <f>P124+P138</f>
        <v>0</v>
      </c>
      <c r="Q123" s="68"/>
      <c r="R123" s="125">
        <f>R124+R138</f>
        <v>102.899783</v>
      </c>
      <c r="S123" s="68"/>
      <c r="T123" s="126">
        <f>T124+T138</f>
        <v>0</v>
      </c>
      <c r="U123" s="34"/>
      <c r="V123" s="34"/>
      <c r="W123" s="34"/>
      <c r="X123" s="34"/>
      <c r="Y123" s="34"/>
      <c r="Z123" s="34"/>
      <c r="AA123" s="34"/>
      <c r="AB123" s="34"/>
      <c r="AC123" s="34"/>
      <c r="AD123" s="34"/>
      <c r="AE123" s="34"/>
      <c r="AT123" s="19" t="s">
        <v>77</v>
      </c>
      <c r="AU123" s="19" t="s">
        <v>110</v>
      </c>
      <c r="BK123" s="127">
        <f>BK124+BK138</f>
        <v>0</v>
      </c>
    </row>
    <row r="124" spans="2:63" s="11" customFormat="1" ht="25.9" customHeight="1">
      <c r="B124" s="128"/>
      <c r="D124" s="129" t="s">
        <v>77</v>
      </c>
      <c r="E124" s="130" t="s">
        <v>1528</v>
      </c>
      <c r="F124" s="130" t="s">
        <v>1529</v>
      </c>
      <c r="I124" s="131"/>
      <c r="J124" s="132">
        <f>BK124</f>
        <v>0</v>
      </c>
      <c r="L124" s="128"/>
      <c r="M124" s="133"/>
      <c r="N124" s="134"/>
      <c r="O124" s="134"/>
      <c r="P124" s="135">
        <f>P125</f>
        <v>0</v>
      </c>
      <c r="Q124" s="134"/>
      <c r="R124" s="135">
        <f>R125</f>
        <v>0.1399</v>
      </c>
      <c r="S124" s="134"/>
      <c r="T124" s="136">
        <f>T125</f>
        <v>0</v>
      </c>
      <c r="AR124" s="129" t="s">
        <v>88</v>
      </c>
      <c r="AT124" s="137" t="s">
        <v>77</v>
      </c>
      <c r="AU124" s="137" t="s">
        <v>78</v>
      </c>
      <c r="AY124" s="129" t="s">
        <v>128</v>
      </c>
      <c r="BK124" s="138">
        <f>BK125</f>
        <v>0</v>
      </c>
    </row>
    <row r="125" spans="2:63" s="11" customFormat="1" ht="22.9" customHeight="1">
      <c r="B125" s="128"/>
      <c r="D125" s="129" t="s">
        <v>77</v>
      </c>
      <c r="E125" s="180" t="s">
        <v>1530</v>
      </c>
      <c r="F125" s="180" t="s">
        <v>1531</v>
      </c>
      <c r="I125" s="131"/>
      <c r="J125" s="181">
        <f>BK125</f>
        <v>0</v>
      </c>
      <c r="L125" s="128"/>
      <c r="M125" s="133"/>
      <c r="N125" s="134"/>
      <c r="O125" s="134"/>
      <c r="P125" s="135">
        <f>SUM(P126:P137)</f>
        <v>0</v>
      </c>
      <c r="Q125" s="134"/>
      <c r="R125" s="135">
        <f>SUM(R126:R137)</f>
        <v>0.1399</v>
      </c>
      <c r="S125" s="134"/>
      <c r="T125" s="136">
        <f>SUM(T126:T137)</f>
        <v>0</v>
      </c>
      <c r="AR125" s="129" t="s">
        <v>88</v>
      </c>
      <c r="AT125" s="137" t="s">
        <v>77</v>
      </c>
      <c r="AU125" s="137" t="s">
        <v>86</v>
      </c>
      <c r="AY125" s="129" t="s">
        <v>128</v>
      </c>
      <c r="BK125" s="138">
        <f>SUM(BK126:BK137)</f>
        <v>0</v>
      </c>
    </row>
    <row r="126" spans="1:65" s="2" customFormat="1" ht="16.5" customHeight="1">
      <c r="A126" s="34"/>
      <c r="B126" s="139"/>
      <c r="C126" s="140" t="s">
        <v>86</v>
      </c>
      <c r="D126" s="140" t="s">
        <v>129</v>
      </c>
      <c r="E126" s="141" t="s">
        <v>1532</v>
      </c>
      <c r="F126" s="142" t="s">
        <v>1533</v>
      </c>
      <c r="G126" s="143" t="s">
        <v>330</v>
      </c>
      <c r="H126" s="144">
        <v>485</v>
      </c>
      <c r="I126" s="145"/>
      <c r="J126" s="146">
        <f>ROUND(I126*H126,2)</f>
        <v>0</v>
      </c>
      <c r="K126" s="142" t="s">
        <v>133</v>
      </c>
      <c r="L126" s="35"/>
      <c r="M126" s="147" t="s">
        <v>1</v>
      </c>
      <c r="N126" s="148" t="s">
        <v>43</v>
      </c>
      <c r="O126" s="60"/>
      <c r="P126" s="149">
        <f>O126*H126</f>
        <v>0</v>
      </c>
      <c r="Q126" s="149">
        <v>0</v>
      </c>
      <c r="R126" s="149">
        <f>Q126*H126</f>
        <v>0</v>
      </c>
      <c r="S126" s="149">
        <v>0</v>
      </c>
      <c r="T126" s="150">
        <f>S126*H126</f>
        <v>0</v>
      </c>
      <c r="U126" s="34"/>
      <c r="V126" s="34"/>
      <c r="W126" s="34"/>
      <c r="X126" s="34"/>
      <c r="Y126" s="34"/>
      <c r="Z126" s="34"/>
      <c r="AA126" s="34"/>
      <c r="AB126" s="34"/>
      <c r="AC126" s="34"/>
      <c r="AD126" s="34"/>
      <c r="AE126" s="34"/>
      <c r="AR126" s="151" t="s">
        <v>309</v>
      </c>
      <c r="AT126" s="151" t="s">
        <v>129</v>
      </c>
      <c r="AU126" s="151" t="s">
        <v>88</v>
      </c>
      <c r="AY126" s="19" t="s">
        <v>128</v>
      </c>
      <c r="BE126" s="152">
        <f>IF(N126="základní",J126,0)</f>
        <v>0</v>
      </c>
      <c r="BF126" s="152">
        <f>IF(N126="snížená",J126,0)</f>
        <v>0</v>
      </c>
      <c r="BG126" s="152">
        <f>IF(N126="zákl. přenesená",J126,0)</f>
        <v>0</v>
      </c>
      <c r="BH126" s="152">
        <f>IF(N126="sníž. přenesená",J126,0)</f>
        <v>0</v>
      </c>
      <c r="BI126" s="152">
        <f>IF(N126="nulová",J126,0)</f>
        <v>0</v>
      </c>
      <c r="BJ126" s="19" t="s">
        <v>86</v>
      </c>
      <c r="BK126" s="152">
        <f>ROUND(I126*H126,2)</f>
        <v>0</v>
      </c>
      <c r="BL126" s="19" t="s">
        <v>309</v>
      </c>
      <c r="BM126" s="151" t="s">
        <v>1534</v>
      </c>
    </row>
    <row r="127" spans="1:47" s="2" customFormat="1" ht="12">
      <c r="A127" s="34"/>
      <c r="B127" s="35"/>
      <c r="C127" s="34"/>
      <c r="D127" s="153" t="s">
        <v>136</v>
      </c>
      <c r="E127" s="34"/>
      <c r="F127" s="154" t="s">
        <v>1535</v>
      </c>
      <c r="G127" s="34"/>
      <c r="H127" s="34"/>
      <c r="I127" s="155"/>
      <c r="J127" s="34"/>
      <c r="K127" s="34"/>
      <c r="L127" s="35"/>
      <c r="M127" s="156"/>
      <c r="N127" s="157"/>
      <c r="O127" s="60"/>
      <c r="P127" s="60"/>
      <c r="Q127" s="60"/>
      <c r="R127" s="60"/>
      <c r="S127" s="60"/>
      <c r="T127" s="61"/>
      <c r="U127" s="34"/>
      <c r="V127" s="34"/>
      <c r="W127" s="34"/>
      <c r="X127" s="34"/>
      <c r="Y127" s="34"/>
      <c r="Z127" s="34"/>
      <c r="AA127" s="34"/>
      <c r="AB127" s="34"/>
      <c r="AC127" s="34"/>
      <c r="AD127" s="34"/>
      <c r="AE127" s="34"/>
      <c r="AT127" s="19" t="s">
        <v>136</v>
      </c>
      <c r="AU127" s="19" t="s">
        <v>88</v>
      </c>
    </row>
    <row r="128" spans="2:51" s="12" customFormat="1" ht="12">
      <c r="B128" s="158"/>
      <c r="D128" s="153" t="s">
        <v>137</v>
      </c>
      <c r="E128" s="159" t="s">
        <v>1</v>
      </c>
      <c r="F128" s="160" t="s">
        <v>1536</v>
      </c>
      <c r="H128" s="161">
        <v>485</v>
      </c>
      <c r="I128" s="162"/>
      <c r="L128" s="158"/>
      <c r="M128" s="163"/>
      <c r="N128" s="164"/>
      <c r="O128" s="164"/>
      <c r="P128" s="164"/>
      <c r="Q128" s="164"/>
      <c r="R128" s="164"/>
      <c r="S128" s="164"/>
      <c r="T128" s="165"/>
      <c r="AT128" s="159" t="s">
        <v>137</v>
      </c>
      <c r="AU128" s="159" t="s">
        <v>88</v>
      </c>
      <c r="AV128" s="12" t="s">
        <v>88</v>
      </c>
      <c r="AW128" s="12" t="s">
        <v>34</v>
      </c>
      <c r="AX128" s="12" t="s">
        <v>86</v>
      </c>
      <c r="AY128" s="159" t="s">
        <v>128</v>
      </c>
    </row>
    <row r="129" spans="1:65" s="2" customFormat="1" ht="16.5" customHeight="1">
      <c r="A129" s="34"/>
      <c r="B129" s="139"/>
      <c r="C129" s="191" t="s">
        <v>88</v>
      </c>
      <c r="D129" s="191" t="s">
        <v>499</v>
      </c>
      <c r="E129" s="192" t="s">
        <v>1537</v>
      </c>
      <c r="F129" s="193" t="s">
        <v>1538</v>
      </c>
      <c r="G129" s="194" t="s">
        <v>330</v>
      </c>
      <c r="H129" s="195">
        <v>485</v>
      </c>
      <c r="I129" s="196"/>
      <c r="J129" s="197">
        <f>ROUND(I129*H129,2)</f>
        <v>0</v>
      </c>
      <c r="K129" s="193" t="s">
        <v>133</v>
      </c>
      <c r="L129" s="198"/>
      <c r="M129" s="199" t="s">
        <v>1</v>
      </c>
      <c r="N129" s="200" t="s">
        <v>43</v>
      </c>
      <c r="O129" s="60"/>
      <c r="P129" s="149">
        <f>O129*H129</f>
        <v>0</v>
      </c>
      <c r="Q129" s="149">
        <v>0.00026</v>
      </c>
      <c r="R129" s="149">
        <f>Q129*H129</f>
        <v>0.1261</v>
      </c>
      <c r="S129" s="149">
        <v>0</v>
      </c>
      <c r="T129" s="150">
        <f>S129*H129</f>
        <v>0</v>
      </c>
      <c r="U129" s="34"/>
      <c r="V129" s="34"/>
      <c r="W129" s="34"/>
      <c r="X129" s="34"/>
      <c r="Y129" s="34"/>
      <c r="Z129" s="34"/>
      <c r="AA129" s="34"/>
      <c r="AB129" s="34"/>
      <c r="AC129" s="34"/>
      <c r="AD129" s="34"/>
      <c r="AE129" s="34"/>
      <c r="AR129" s="151" t="s">
        <v>419</v>
      </c>
      <c r="AT129" s="151" t="s">
        <v>499</v>
      </c>
      <c r="AU129" s="151" t="s">
        <v>88</v>
      </c>
      <c r="AY129" s="19" t="s">
        <v>128</v>
      </c>
      <c r="BE129" s="152">
        <f>IF(N129="základní",J129,0)</f>
        <v>0</v>
      </c>
      <c r="BF129" s="152">
        <f>IF(N129="snížená",J129,0)</f>
        <v>0</v>
      </c>
      <c r="BG129" s="152">
        <f>IF(N129="zákl. přenesená",J129,0)</f>
        <v>0</v>
      </c>
      <c r="BH129" s="152">
        <f>IF(N129="sníž. přenesená",J129,0)</f>
        <v>0</v>
      </c>
      <c r="BI129" s="152">
        <f>IF(N129="nulová",J129,0)</f>
        <v>0</v>
      </c>
      <c r="BJ129" s="19" t="s">
        <v>86</v>
      </c>
      <c r="BK129" s="152">
        <f>ROUND(I129*H129,2)</f>
        <v>0</v>
      </c>
      <c r="BL129" s="19" t="s">
        <v>309</v>
      </c>
      <c r="BM129" s="151" t="s">
        <v>1539</v>
      </c>
    </row>
    <row r="130" spans="1:47" s="2" customFormat="1" ht="12">
      <c r="A130" s="34"/>
      <c r="B130" s="35"/>
      <c r="C130" s="34"/>
      <c r="D130" s="153" t="s">
        <v>136</v>
      </c>
      <c r="E130" s="34"/>
      <c r="F130" s="154" t="s">
        <v>1538</v>
      </c>
      <c r="G130" s="34"/>
      <c r="H130" s="34"/>
      <c r="I130" s="155"/>
      <c r="J130" s="34"/>
      <c r="K130" s="34"/>
      <c r="L130" s="35"/>
      <c r="M130" s="156"/>
      <c r="N130" s="157"/>
      <c r="O130" s="60"/>
      <c r="P130" s="60"/>
      <c r="Q130" s="60"/>
      <c r="R130" s="60"/>
      <c r="S130" s="60"/>
      <c r="T130" s="61"/>
      <c r="U130" s="34"/>
      <c r="V130" s="34"/>
      <c r="W130" s="34"/>
      <c r="X130" s="34"/>
      <c r="Y130" s="34"/>
      <c r="Z130" s="34"/>
      <c r="AA130" s="34"/>
      <c r="AB130" s="34"/>
      <c r="AC130" s="34"/>
      <c r="AD130" s="34"/>
      <c r="AE130" s="34"/>
      <c r="AT130" s="19" t="s">
        <v>136</v>
      </c>
      <c r="AU130" s="19" t="s">
        <v>88</v>
      </c>
    </row>
    <row r="131" spans="2:51" s="12" customFormat="1" ht="12">
      <c r="B131" s="158"/>
      <c r="D131" s="153" t="s">
        <v>137</v>
      </c>
      <c r="E131" s="159" t="s">
        <v>1</v>
      </c>
      <c r="F131" s="160" t="s">
        <v>1540</v>
      </c>
      <c r="H131" s="161">
        <v>485</v>
      </c>
      <c r="I131" s="162"/>
      <c r="L131" s="158"/>
      <c r="M131" s="163"/>
      <c r="N131" s="164"/>
      <c r="O131" s="164"/>
      <c r="P131" s="164"/>
      <c r="Q131" s="164"/>
      <c r="R131" s="164"/>
      <c r="S131" s="164"/>
      <c r="T131" s="165"/>
      <c r="AT131" s="159" t="s">
        <v>137</v>
      </c>
      <c r="AU131" s="159" t="s">
        <v>88</v>
      </c>
      <c r="AV131" s="12" t="s">
        <v>88</v>
      </c>
      <c r="AW131" s="12" t="s">
        <v>34</v>
      </c>
      <c r="AX131" s="12" t="s">
        <v>86</v>
      </c>
      <c r="AY131" s="159" t="s">
        <v>128</v>
      </c>
    </row>
    <row r="132" spans="1:65" s="2" customFormat="1" ht="16.5" customHeight="1">
      <c r="A132" s="34"/>
      <c r="B132" s="139"/>
      <c r="C132" s="140" t="s">
        <v>145</v>
      </c>
      <c r="D132" s="140" t="s">
        <v>129</v>
      </c>
      <c r="E132" s="141" t="s">
        <v>1541</v>
      </c>
      <c r="F132" s="142" t="s">
        <v>1542</v>
      </c>
      <c r="G132" s="143" t="s">
        <v>330</v>
      </c>
      <c r="H132" s="144">
        <v>20</v>
      </c>
      <c r="I132" s="145"/>
      <c r="J132" s="146">
        <f>ROUND(I132*H132,2)</f>
        <v>0</v>
      </c>
      <c r="K132" s="142" t="s">
        <v>133</v>
      </c>
      <c r="L132" s="35"/>
      <c r="M132" s="147" t="s">
        <v>1</v>
      </c>
      <c r="N132" s="148" t="s">
        <v>43</v>
      </c>
      <c r="O132" s="60"/>
      <c r="P132" s="149">
        <f>O132*H132</f>
        <v>0</v>
      </c>
      <c r="Q132" s="149">
        <v>0</v>
      </c>
      <c r="R132" s="149">
        <f>Q132*H132</f>
        <v>0</v>
      </c>
      <c r="S132" s="149">
        <v>0</v>
      </c>
      <c r="T132" s="150">
        <f>S132*H132</f>
        <v>0</v>
      </c>
      <c r="U132" s="34"/>
      <c r="V132" s="34"/>
      <c r="W132" s="34"/>
      <c r="X132" s="34"/>
      <c r="Y132" s="34"/>
      <c r="Z132" s="34"/>
      <c r="AA132" s="34"/>
      <c r="AB132" s="34"/>
      <c r="AC132" s="34"/>
      <c r="AD132" s="34"/>
      <c r="AE132" s="34"/>
      <c r="AR132" s="151" t="s">
        <v>309</v>
      </c>
      <c r="AT132" s="151" t="s">
        <v>129</v>
      </c>
      <c r="AU132" s="151" t="s">
        <v>88</v>
      </c>
      <c r="AY132" s="19" t="s">
        <v>128</v>
      </c>
      <c r="BE132" s="152">
        <f>IF(N132="základní",J132,0)</f>
        <v>0</v>
      </c>
      <c r="BF132" s="152">
        <f>IF(N132="snížená",J132,0)</f>
        <v>0</v>
      </c>
      <c r="BG132" s="152">
        <f>IF(N132="zákl. přenesená",J132,0)</f>
        <v>0</v>
      </c>
      <c r="BH132" s="152">
        <f>IF(N132="sníž. přenesená",J132,0)</f>
        <v>0</v>
      </c>
      <c r="BI132" s="152">
        <f>IF(N132="nulová",J132,0)</f>
        <v>0</v>
      </c>
      <c r="BJ132" s="19" t="s">
        <v>86</v>
      </c>
      <c r="BK132" s="152">
        <f>ROUND(I132*H132,2)</f>
        <v>0</v>
      </c>
      <c r="BL132" s="19" t="s">
        <v>309</v>
      </c>
      <c r="BM132" s="151" t="s">
        <v>1543</v>
      </c>
    </row>
    <row r="133" spans="1:47" s="2" customFormat="1" ht="12">
      <c r="A133" s="34"/>
      <c r="B133" s="35"/>
      <c r="C133" s="34"/>
      <c r="D133" s="153" t="s">
        <v>136</v>
      </c>
      <c r="E133" s="34"/>
      <c r="F133" s="154" t="s">
        <v>1544</v>
      </c>
      <c r="G133" s="34"/>
      <c r="H133" s="34"/>
      <c r="I133" s="155"/>
      <c r="J133" s="34"/>
      <c r="K133" s="34"/>
      <c r="L133" s="35"/>
      <c r="M133" s="156"/>
      <c r="N133" s="157"/>
      <c r="O133" s="60"/>
      <c r="P133" s="60"/>
      <c r="Q133" s="60"/>
      <c r="R133" s="60"/>
      <c r="S133" s="60"/>
      <c r="T133" s="61"/>
      <c r="U133" s="34"/>
      <c r="V133" s="34"/>
      <c r="W133" s="34"/>
      <c r="X133" s="34"/>
      <c r="Y133" s="34"/>
      <c r="Z133" s="34"/>
      <c r="AA133" s="34"/>
      <c r="AB133" s="34"/>
      <c r="AC133" s="34"/>
      <c r="AD133" s="34"/>
      <c r="AE133" s="34"/>
      <c r="AT133" s="19" t="s">
        <v>136</v>
      </c>
      <c r="AU133" s="19" t="s">
        <v>88</v>
      </c>
    </row>
    <row r="134" spans="2:51" s="12" customFormat="1" ht="12">
      <c r="B134" s="158"/>
      <c r="D134" s="153" t="s">
        <v>137</v>
      </c>
      <c r="E134" s="159" t="s">
        <v>1</v>
      </c>
      <c r="F134" s="160" t="s">
        <v>1545</v>
      </c>
      <c r="H134" s="161">
        <v>20</v>
      </c>
      <c r="I134" s="162"/>
      <c r="L134" s="158"/>
      <c r="M134" s="163"/>
      <c r="N134" s="164"/>
      <c r="O134" s="164"/>
      <c r="P134" s="164"/>
      <c r="Q134" s="164"/>
      <c r="R134" s="164"/>
      <c r="S134" s="164"/>
      <c r="T134" s="165"/>
      <c r="AT134" s="159" t="s">
        <v>137</v>
      </c>
      <c r="AU134" s="159" t="s">
        <v>88</v>
      </c>
      <c r="AV134" s="12" t="s">
        <v>88</v>
      </c>
      <c r="AW134" s="12" t="s">
        <v>34</v>
      </c>
      <c r="AX134" s="12" t="s">
        <v>86</v>
      </c>
      <c r="AY134" s="159" t="s">
        <v>128</v>
      </c>
    </row>
    <row r="135" spans="1:65" s="2" customFormat="1" ht="16.5" customHeight="1">
      <c r="A135" s="34"/>
      <c r="B135" s="139"/>
      <c r="C135" s="191" t="s">
        <v>127</v>
      </c>
      <c r="D135" s="191" t="s">
        <v>499</v>
      </c>
      <c r="E135" s="192" t="s">
        <v>1546</v>
      </c>
      <c r="F135" s="193" t="s">
        <v>1547</v>
      </c>
      <c r="G135" s="194" t="s">
        <v>330</v>
      </c>
      <c r="H135" s="195">
        <v>20</v>
      </c>
      <c r="I135" s="196"/>
      <c r="J135" s="197">
        <f>ROUND(I135*H135,2)</f>
        <v>0</v>
      </c>
      <c r="K135" s="193" t="s">
        <v>133</v>
      </c>
      <c r="L135" s="198"/>
      <c r="M135" s="199" t="s">
        <v>1</v>
      </c>
      <c r="N135" s="200" t="s">
        <v>43</v>
      </c>
      <c r="O135" s="60"/>
      <c r="P135" s="149">
        <f>O135*H135</f>
        <v>0</v>
      </c>
      <c r="Q135" s="149">
        <v>0.00069</v>
      </c>
      <c r="R135" s="149">
        <f>Q135*H135</f>
        <v>0.0138</v>
      </c>
      <c r="S135" s="149">
        <v>0</v>
      </c>
      <c r="T135" s="150">
        <f>S135*H135</f>
        <v>0</v>
      </c>
      <c r="U135" s="34"/>
      <c r="V135" s="34"/>
      <c r="W135" s="34"/>
      <c r="X135" s="34"/>
      <c r="Y135" s="34"/>
      <c r="Z135" s="34"/>
      <c r="AA135" s="34"/>
      <c r="AB135" s="34"/>
      <c r="AC135" s="34"/>
      <c r="AD135" s="34"/>
      <c r="AE135" s="34"/>
      <c r="AR135" s="151" t="s">
        <v>419</v>
      </c>
      <c r="AT135" s="151" t="s">
        <v>499</v>
      </c>
      <c r="AU135" s="151" t="s">
        <v>88</v>
      </c>
      <c r="AY135" s="19" t="s">
        <v>128</v>
      </c>
      <c r="BE135" s="152">
        <f>IF(N135="základní",J135,0)</f>
        <v>0</v>
      </c>
      <c r="BF135" s="152">
        <f>IF(N135="snížená",J135,0)</f>
        <v>0</v>
      </c>
      <c r="BG135" s="152">
        <f>IF(N135="zákl. přenesená",J135,0)</f>
        <v>0</v>
      </c>
      <c r="BH135" s="152">
        <f>IF(N135="sníž. přenesená",J135,0)</f>
        <v>0</v>
      </c>
      <c r="BI135" s="152">
        <f>IF(N135="nulová",J135,0)</f>
        <v>0</v>
      </c>
      <c r="BJ135" s="19" t="s">
        <v>86</v>
      </c>
      <c r="BK135" s="152">
        <f>ROUND(I135*H135,2)</f>
        <v>0</v>
      </c>
      <c r="BL135" s="19" t="s">
        <v>309</v>
      </c>
      <c r="BM135" s="151" t="s">
        <v>1548</v>
      </c>
    </row>
    <row r="136" spans="1:47" s="2" customFormat="1" ht="12">
      <c r="A136" s="34"/>
      <c r="B136" s="35"/>
      <c r="C136" s="34"/>
      <c r="D136" s="153" t="s">
        <v>136</v>
      </c>
      <c r="E136" s="34"/>
      <c r="F136" s="154" t="s">
        <v>1547</v>
      </c>
      <c r="G136" s="34"/>
      <c r="H136" s="34"/>
      <c r="I136" s="155"/>
      <c r="J136" s="34"/>
      <c r="K136" s="34"/>
      <c r="L136" s="35"/>
      <c r="M136" s="156"/>
      <c r="N136" s="157"/>
      <c r="O136" s="60"/>
      <c r="P136" s="60"/>
      <c r="Q136" s="60"/>
      <c r="R136" s="60"/>
      <c r="S136" s="60"/>
      <c r="T136" s="61"/>
      <c r="U136" s="34"/>
      <c r="V136" s="34"/>
      <c r="W136" s="34"/>
      <c r="X136" s="34"/>
      <c r="Y136" s="34"/>
      <c r="Z136" s="34"/>
      <c r="AA136" s="34"/>
      <c r="AB136" s="34"/>
      <c r="AC136" s="34"/>
      <c r="AD136" s="34"/>
      <c r="AE136" s="34"/>
      <c r="AT136" s="19" t="s">
        <v>136</v>
      </c>
      <c r="AU136" s="19" t="s">
        <v>88</v>
      </c>
    </row>
    <row r="137" spans="2:51" s="12" customFormat="1" ht="12">
      <c r="B137" s="158"/>
      <c r="D137" s="153" t="s">
        <v>137</v>
      </c>
      <c r="E137" s="159" t="s">
        <v>1</v>
      </c>
      <c r="F137" s="160" t="s">
        <v>1549</v>
      </c>
      <c r="H137" s="161">
        <v>20</v>
      </c>
      <c r="I137" s="162"/>
      <c r="L137" s="158"/>
      <c r="M137" s="163"/>
      <c r="N137" s="164"/>
      <c r="O137" s="164"/>
      <c r="P137" s="164"/>
      <c r="Q137" s="164"/>
      <c r="R137" s="164"/>
      <c r="S137" s="164"/>
      <c r="T137" s="165"/>
      <c r="AT137" s="159" t="s">
        <v>137</v>
      </c>
      <c r="AU137" s="159" t="s">
        <v>88</v>
      </c>
      <c r="AV137" s="12" t="s">
        <v>88</v>
      </c>
      <c r="AW137" s="12" t="s">
        <v>34</v>
      </c>
      <c r="AX137" s="12" t="s">
        <v>86</v>
      </c>
      <c r="AY137" s="159" t="s">
        <v>128</v>
      </c>
    </row>
    <row r="138" spans="2:63" s="11" customFormat="1" ht="25.9" customHeight="1">
      <c r="B138" s="128"/>
      <c r="D138" s="129" t="s">
        <v>77</v>
      </c>
      <c r="E138" s="130" t="s">
        <v>499</v>
      </c>
      <c r="F138" s="130" t="s">
        <v>1550</v>
      </c>
      <c r="I138" s="131"/>
      <c r="J138" s="132">
        <f>BK138</f>
        <v>0</v>
      </c>
      <c r="L138" s="128"/>
      <c r="M138" s="133"/>
      <c r="N138" s="134"/>
      <c r="O138" s="134"/>
      <c r="P138" s="135">
        <f>P139+P215</f>
        <v>0</v>
      </c>
      <c r="Q138" s="134"/>
      <c r="R138" s="135">
        <f>R139+R215</f>
        <v>102.759883</v>
      </c>
      <c r="S138" s="134"/>
      <c r="T138" s="136">
        <f>T139+T215</f>
        <v>0</v>
      </c>
      <c r="AR138" s="129" t="s">
        <v>145</v>
      </c>
      <c r="AT138" s="137" t="s">
        <v>77</v>
      </c>
      <c r="AU138" s="137" t="s">
        <v>78</v>
      </c>
      <c r="AY138" s="129" t="s">
        <v>128</v>
      </c>
      <c r="BK138" s="138">
        <f>BK139+BK215</f>
        <v>0</v>
      </c>
    </row>
    <row r="139" spans="2:63" s="11" customFormat="1" ht="22.9" customHeight="1">
      <c r="B139" s="128"/>
      <c r="D139" s="129" t="s">
        <v>77</v>
      </c>
      <c r="E139" s="180" t="s">
        <v>1551</v>
      </c>
      <c r="F139" s="180" t="s">
        <v>1552</v>
      </c>
      <c r="I139" s="131"/>
      <c r="J139" s="181">
        <f>BK139</f>
        <v>0</v>
      </c>
      <c r="L139" s="128"/>
      <c r="M139" s="133"/>
      <c r="N139" s="134"/>
      <c r="O139" s="134"/>
      <c r="P139" s="135">
        <f>SUM(P140:P214)</f>
        <v>0</v>
      </c>
      <c r="Q139" s="134"/>
      <c r="R139" s="135">
        <f>SUM(R140:R214)</f>
        <v>1.5949300000000004</v>
      </c>
      <c r="S139" s="134"/>
      <c r="T139" s="136">
        <f>SUM(T140:T214)</f>
        <v>0</v>
      </c>
      <c r="AR139" s="129" t="s">
        <v>145</v>
      </c>
      <c r="AT139" s="137" t="s">
        <v>77</v>
      </c>
      <c r="AU139" s="137" t="s">
        <v>86</v>
      </c>
      <c r="AY139" s="129" t="s">
        <v>128</v>
      </c>
      <c r="BK139" s="138">
        <f>SUM(BK140:BK214)</f>
        <v>0</v>
      </c>
    </row>
    <row r="140" spans="1:65" s="2" customFormat="1" ht="16.5" customHeight="1">
      <c r="A140" s="34"/>
      <c r="B140" s="139"/>
      <c r="C140" s="140" t="s">
        <v>157</v>
      </c>
      <c r="D140" s="140" t="s">
        <v>129</v>
      </c>
      <c r="E140" s="141" t="s">
        <v>1553</v>
      </c>
      <c r="F140" s="142" t="s">
        <v>1554</v>
      </c>
      <c r="G140" s="143" t="s">
        <v>238</v>
      </c>
      <c r="H140" s="144">
        <v>14</v>
      </c>
      <c r="I140" s="145"/>
      <c r="J140" s="146">
        <f>ROUND(I140*H140,2)</f>
        <v>0</v>
      </c>
      <c r="K140" s="142" t="s">
        <v>133</v>
      </c>
      <c r="L140" s="35"/>
      <c r="M140" s="147" t="s">
        <v>1</v>
      </c>
      <c r="N140" s="148" t="s">
        <v>43</v>
      </c>
      <c r="O140" s="60"/>
      <c r="P140" s="149">
        <f>O140*H140</f>
        <v>0</v>
      </c>
      <c r="Q140" s="149">
        <v>0</v>
      </c>
      <c r="R140" s="149">
        <f>Q140*H140</f>
        <v>0</v>
      </c>
      <c r="S140" s="149">
        <v>0</v>
      </c>
      <c r="T140" s="150">
        <f>S140*H140</f>
        <v>0</v>
      </c>
      <c r="U140" s="34"/>
      <c r="V140" s="34"/>
      <c r="W140" s="34"/>
      <c r="X140" s="34"/>
      <c r="Y140" s="34"/>
      <c r="Z140" s="34"/>
      <c r="AA140" s="34"/>
      <c r="AB140" s="34"/>
      <c r="AC140" s="34"/>
      <c r="AD140" s="34"/>
      <c r="AE140" s="34"/>
      <c r="AR140" s="151" t="s">
        <v>650</v>
      </c>
      <c r="AT140" s="151" t="s">
        <v>129</v>
      </c>
      <c r="AU140" s="151" t="s">
        <v>88</v>
      </c>
      <c r="AY140" s="19" t="s">
        <v>128</v>
      </c>
      <c r="BE140" s="152">
        <f>IF(N140="základní",J140,0)</f>
        <v>0</v>
      </c>
      <c r="BF140" s="152">
        <f>IF(N140="snížená",J140,0)</f>
        <v>0</v>
      </c>
      <c r="BG140" s="152">
        <f>IF(N140="zákl. přenesená",J140,0)</f>
        <v>0</v>
      </c>
      <c r="BH140" s="152">
        <f>IF(N140="sníž. přenesená",J140,0)</f>
        <v>0</v>
      </c>
      <c r="BI140" s="152">
        <f>IF(N140="nulová",J140,0)</f>
        <v>0</v>
      </c>
      <c r="BJ140" s="19" t="s">
        <v>86</v>
      </c>
      <c r="BK140" s="152">
        <f>ROUND(I140*H140,2)</f>
        <v>0</v>
      </c>
      <c r="BL140" s="19" t="s">
        <v>650</v>
      </c>
      <c r="BM140" s="151" t="s">
        <v>1555</v>
      </c>
    </row>
    <row r="141" spans="1:47" s="2" customFormat="1" ht="12">
      <c r="A141" s="34"/>
      <c r="B141" s="35"/>
      <c r="C141" s="34"/>
      <c r="D141" s="153" t="s">
        <v>136</v>
      </c>
      <c r="E141" s="34"/>
      <c r="F141" s="154" t="s">
        <v>1556</v>
      </c>
      <c r="G141" s="34"/>
      <c r="H141" s="34"/>
      <c r="I141" s="155"/>
      <c r="J141" s="34"/>
      <c r="K141" s="34"/>
      <c r="L141" s="35"/>
      <c r="M141" s="156"/>
      <c r="N141" s="157"/>
      <c r="O141" s="60"/>
      <c r="P141" s="60"/>
      <c r="Q141" s="60"/>
      <c r="R141" s="60"/>
      <c r="S141" s="60"/>
      <c r="T141" s="61"/>
      <c r="U141" s="34"/>
      <c r="V141" s="34"/>
      <c r="W141" s="34"/>
      <c r="X141" s="34"/>
      <c r="Y141" s="34"/>
      <c r="Z141" s="34"/>
      <c r="AA141" s="34"/>
      <c r="AB141" s="34"/>
      <c r="AC141" s="34"/>
      <c r="AD141" s="34"/>
      <c r="AE141" s="34"/>
      <c r="AT141" s="19" t="s">
        <v>136</v>
      </c>
      <c r="AU141" s="19" t="s">
        <v>88</v>
      </c>
    </row>
    <row r="142" spans="2:51" s="12" customFormat="1" ht="12">
      <c r="B142" s="158"/>
      <c r="D142" s="153" t="s">
        <v>137</v>
      </c>
      <c r="E142" s="159" t="s">
        <v>1</v>
      </c>
      <c r="F142" s="160" t="s">
        <v>1557</v>
      </c>
      <c r="H142" s="161">
        <v>14</v>
      </c>
      <c r="I142" s="162"/>
      <c r="L142" s="158"/>
      <c r="M142" s="163"/>
      <c r="N142" s="164"/>
      <c r="O142" s="164"/>
      <c r="P142" s="164"/>
      <c r="Q142" s="164"/>
      <c r="R142" s="164"/>
      <c r="S142" s="164"/>
      <c r="T142" s="165"/>
      <c r="AT142" s="159" t="s">
        <v>137</v>
      </c>
      <c r="AU142" s="159" t="s">
        <v>88</v>
      </c>
      <c r="AV142" s="12" t="s">
        <v>88</v>
      </c>
      <c r="AW142" s="12" t="s">
        <v>34</v>
      </c>
      <c r="AX142" s="12" t="s">
        <v>86</v>
      </c>
      <c r="AY142" s="159" t="s">
        <v>128</v>
      </c>
    </row>
    <row r="143" spans="1:65" s="2" customFormat="1" ht="16.5" customHeight="1">
      <c r="A143" s="34"/>
      <c r="B143" s="139"/>
      <c r="C143" s="191" t="s">
        <v>162</v>
      </c>
      <c r="D143" s="191" t="s">
        <v>499</v>
      </c>
      <c r="E143" s="192" t="s">
        <v>1558</v>
      </c>
      <c r="F143" s="193" t="s">
        <v>1559</v>
      </c>
      <c r="G143" s="194" t="s">
        <v>238</v>
      </c>
      <c r="H143" s="195">
        <v>14</v>
      </c>
      <c r="I143" s="196"/>
      <c r="J143" s="197">
        <f>ROUND(I143*H143,2)</f>
        <v>0</v>
      </c>
      <c r="K143" s="193" t="s">
        <v>1</v>
      </c>
      <c r="L143" s="198"/>
      <c r="M143" s="199" t="s">
        <v>1</v>
      </c>
      <c r="N143" s="200" t="s">
        <v>43</v>
      </c>
      <c r="O143" s="60"/>
      <c r="P143" s="149">
        <f>O143*H143</f>
        <v>0</v>
      </c>
      <c r="Q143" s="149">
        <v>0.008</v>
      </c>
      <c r="R143" s="149">
        <f>Q143*H143</f>
        <v>0.112</v>
      </c>
      <c r="S143" s="149">
        <v>0</v>
      </c>
      <c r="T143" s="150">
        <f>S143*H143</f>
        <v>0</v>
      </c>
      <c r="U143" s="34"/>
      <c r="V143" s="34"/>
      <c r="W143" s="34"/>
      <c r="X143" s="34"/>
      <c r="Y143" s="34"/>
      <c r="Z143" s="34"/>
      <c r="AA143" s="34"/>
      <c r="AB143" s="34"/>
      <c r="AC143" s="34"/>
      <c r="AD143" s="34"/>
      <c r="AE143" s="34"/>
      <c r="AR143" s="151" t="s">
        <v>1560</v>
      </c>
      <c r="AT143" s="151" t="s">
        <v>499</v>
      </c>
      <c r="AU143" s="151" t="s">
        <v>88</v>
      </c>
      <c r="AY143" s="19" t="s">
        <v>128</v>
      </c>
      <c r="BE143" s="152">
        <f>IF(N143="základní",J143,0)</f>
        <v>0</v>
      </c>
      <c r="BF143" s="152">
        <f>IF(N143="snížená",J143,0)</f>
        <v>0</v>
      </c>
      <c r="BG143" s="152">
        <f>IF(N143="zákl. přenesená",J143,0)</f>
        <v>0</v>
      </c>
      <c r="BH143" s="152">
        <f>IF(N143="sníž. přenesená",J143,0)</f>
        <v>0</v>
      </c>
      <c r="BI143" s="152">
        <f>IF(N143="nulová",J143,0)</f>
        <v>0</v>
      </c>
      <c r="BJ143" s="19" t="s">
        <v>86</v>
      </c>
      <c r="BK143" s="152">
        <f>ROUND(I143*H143,2)</f>
        <v>0</v>
      </c>
      <c r="BL143" s="19" t="s">
        <v>650</v>
      </c>
      <c r="BM143" s="151" t="s">
        <v>1561</v>
      </c>
    </row>
    <row r="144" spans="1:47" s="2" customFormat="1" ht="12">
      <c r="A144" s="34"/>
      <c r="B144" s="35"/>
      <c r="C144" s="34"/>
      <c r="D144" s="153" t="s">
        <v>136</v>
      </c>
      <c r="E144" s="34"/>
      <c r="F144" s="154" t="s">
        <v>1559</v>
      </c>
      <c r="G144" s="34"/>
      <c r="H144" s="34"/>
      <c r="I144" s="155"/>
      <c r="J144" s="34"/>
      <c r="K144" s="34"/>
      <c r="L144" s="35"/>
      <c r="M144" s="156"/>
      <c r="N144" s="157"/>
      <c r="O144" s="60"/>
      <c r="P144" s="60"/>
      <c r="Q144" s="60"/>
      <c r="R144" s="60"/>
      <c r="S144" s="60"/>
      <c r="T144" s="61"/>
      <c r="U144" s="34"/>
      <c r="V144" s="34"/>
      <c r="W144" s="34"/>
      <c r="X144" s="34"/>
      <c r="Y144" s="34"/>
      <c r="Z144" s="34"/>
      <c r="AA144" s="34"/>
      <c r="AB144" s="34"/>
      <c r="AC144" s="34"/>
      <c r="AD144" s="34"/>
      <c r="AE144" s="34"/>
      <c r="AT144" s="19" t="s">
        <v>136</v>
      </c>
      <c r="AU144" s="19" t="s">
        <v>88</v>
      </c>
    </row>
    <row r="145" spans="2:51" s="12" customFormat="1" ht="12">
      <c r="B145" s="158"/>
      <c r="D145" s="153" t="s">
        <v>137</v>
      </c>
      <c r="E145" s="159" t="s">
        <v>1</v>
      </c>
      <c r="F145" s="160" t="s">
        <v>1562</v>
      </c>
      <c r="H145" s="161">
        <v>14</v>
      </c>
      <c r="I145" s="162"/>
      <c r="L145" s="158"/>
      <c r="M145" s="163"/>
      <c r="N145" s="164"/>
      <c r="O145" s="164"/>
      <c r="P145" s="164"/>
      <c r="Q145" s="164"/>
      <c r="R145" s="164"/>
      <c r="S145" s="164"/>
      <c r="T145" s="165"/>
      <c r="AT145" s="159" t="s">
        <v>137</v>
      </c>
      <c r="AU145" s="159" t="s">
        <v>88</v>
      </c>
      <c r="AV145" s="12" t="s">
        <v>88</v>
      </c>
      <c r="AW145" s="12" t="s">
        <v>34</v>
      </c>
      <c r="AX145" s="12" t="s">
        <v>86</v>
      </c>
      <c r="AY145" s="159" t="s">
        <v>128</v>
      </c>
    </row>
    <row r="146" spans="1:65" s="2" customFormat="1" ht="16.5" customHeight="1">
      <c r="A146" s="34"/>
      <c r="B146" s="139"/>
      <c r="C146" s="140" t="s">
        <v>170</v>
      </c>
      <c r="D146" s="140" t="s">
        <v>129</v>
      </c>
      <c r="E146" s="141" t="s">
        <v>1563</v>
      </c>
      <c r="F146" s="142" t="s">
        <v>1564</v>
      </c>
      <c r="G146" s="143" t="s">
        <v>238</v>
      </c>
      <c r="H146" s="144">
        <v>13</v>
      </c>
      <c r="I146" s="145"/>
      <c r="J146" s="146">
        <f>ROUND(I146*H146,2)</f>
        <v>0</v>
      </c>
      <c r="K146" s="142" t="s">
        <v>133</v>
      </c>
      <c r="L146" s="35"/>
      <c r="M146" s="147" t="s">
        <v>1</v>
      </c>
      <c r="N146" s="148" t="s">
        <v>43</v>
      </c>
      <c r="O146" s="60"/>
      <c r="P146" s="149">
        <f>O146*H146</f>
        <v>0</v>
      </c>
      <c r="Q146" s="149">
        <v>0</v>
      </c>
      <c r="R146" s="149">
        <f>Q146*H146</f>
        <v>0</v>
      </c>
      <c r="S146" s="149">
        <v>0</v>
      </c>
      <c r="T146" s="150">
        <f>S146*H146</f>
        <v>0</v>
      </c>
      <c r="U146" s="34"/>
      <c r="V146" s="34"/>
      <c r="W146" s="34"/>
      <c r="X146" s="34"/>
      <c r="Y146" s="34"/>
      <c r="Z146" s="34"/>
      <c r="AA146" s="34"/>
      <c r="AB146" s="34"/>
      <c r="AC146" s="34"/>
      <c r="AD146" s="34"/>
      <c r="AE146" s="34"/>
      <c r="AR146" s="151" t="s">
        <v>650</v>
      </c>
      <c r="AT146" s="151" t="s">
        <v>129</v>
      </c>
      <c r="AU146" s="151" t="s">
        <v>88</v>
      </c>
      <c r="AY146" s="19" t="s">
        <v>128</v>
      </c>
      <c r="BE146" s="152">
        <f>IF(N146="základní",J146,0)</f>
        <v>0</v>
      </c>
      <c r="BF146" s="152">
        <f>IF(N146="snížená",J146,0)</f>
        <v>0</v>
      </c>
      <c r="BG146" s="152">
        <f>IF(N146="zákl. přenesená",J146,0)</f>
        <v>0</v>
      </c>
      <c r="BH146" s="152">
        <f>IF(N146="sníž. přenesená",J146,0)</f>
        <v>0</v>
      </c>
      <c r="BI146" s="152">
        <f>IF(N146="nulová",J146,0)</f>
        <v>0</v>
      </c>
      <c r="BJ146" s="19" t="s">
        <v>86</v>
      </c>
      <c r="BK146" s="152">
        <f>ROUND(I146*H146,2)</f>
        <v>0</v>
      </c>
      <c r="BL146" s="19" t="s">
        <v>650</v>
      </c>
      <c r="BM146" s="151" t="s">
        <v>1565</v>
      </c>
    </row>
    <row r="147" spans="1:47" s="2" customFormat="1" ht="12">
      <c r="A147" s="34"/>
      <c r="B147" s="35"/>
      <c r="C147" s="34"/>
      <c r="D147" s="153" t="s">
        <v>136</v>
      </c>
      <c r="E147" s="34"/>
      <c r="F147" s="154" t="s">
        <v>1566</v>
      </c>
      <c r="G147" s="34"/>
      <c r="H147" s="34"/>
      <c r="I147" s="155"/>
      <c r="J147" s="34"/>
      <c r="K147" s="34"/>
      <c r="L147" s="35"/>
      <c r="M147" s="156"/>
      <c r="N147" s="157"/>
      <c r="O147" s="60"/>
      <c r="P147" s="60"/>
      <c r="Q147" s="60"/>
      <c r="R147" s="60"/>
      <c r="S147" s="60"/>
      <c r="T147" s="61"/>
      <c r="U147" s="34"/>
      <c r="V147" s="34"/>
      <c r="W147" s="34"/>
      <c r="X147" s="34"/>
      <c r="Y147" s="34"/>
      <c r="Z147" s="34"/>
      <c r="AA147" s="34"/>
      <c r="AB147" s="34"/>
      <c r="AC147" s="34"/>
      <c r="AD147" s="34"/>
      <c r="AE147" s="34"/>
      <c r="AT147" s="19" t="s">
        <v>136</v>
      </c>
      <c r="AU147" s="19" t="s">
        <v>88</v>
      </c>
    </row>
    <row r="148" spans="2:51" s="12" customFormat="1" ht="12">
      <c r="B148" s="158"/>
      <c r="D148" s="153" t="s">
        <v>137</v>
      </c>
      <c r="E148" s="159" t="s">
        <v>1</v>
      </c>
      <c r="F148" s="160" t="s">
        <v>1567</v>
      </c>
      <c r="H148" s="161">
        <v>13</v>
      </c>
      <c r="I148" s="162"/>
      <c r="L148" s="158"/>
      <c r="M148" s="163"/>
      <c r="N148" s="164"/>
      <c r="O148" s="164"/>
      <c r="P148" s="164"/>
      <c r="Q148" s="164"/>
      <c r="R148" s="164"/>
      <c r="S148" s="164"/>
      <c r="T148" s="165"/>
      <c r="AT148" s="159" t="s">
        <v>137</v>
      </c>
      <c r="AU148" s="159" t="s">
        <v>88</v>
      </c>
      <c r="AV148" s="12" t="s">
        <v>88</v>
      </c>
      <c r="AW148" s="12" t="s">
        <v>34</v>
      </c>
      <c r="AX148" s="12" t="s">
        <v>86</v>
      </c>
      <c r="AY148" s="159" t="s">
        <v>128</v>
      </c>
    </row>
    <row r="149" spans="2:51" s="13" customFormat="1" ht="12">
      <c r="B149" s="166"/>
      <c r="D149" s="153" t="s">
        <v>137</v>
      </c>
      <c r="E149" s="167" t="s">
        <v>1</v>
      </c>
      <c r="F149" s="168" t="s">
        <v>1568</v>
      </c>
      <c r="H149" s="167" t="s">
        <v>1</v>
      </c>
      <c r="I149" s="169"/>
      <c r="L149" s="166"/>
      <c r="M149" s="170"/>
      <c r="N149" s="171"/>
      <c r="O149" s="171"/>
      <c r="P149" s="171"/>
      <c r="Q149" s="171"/>
      <c r="R149" s="171"/>
      <c r="S149" s="171"/>
      <c r="T149" s="172"/>
      <c r="AT149" s="167" t="s">
        <v>137</v>
      </c>
      <c r="AU149" s="167" t="s">
        <v>88</v>
      </c>
      <c r="AV149" s="13" t="s">
        <v>86</v>
      </c>
      <c r="AW149" s="13" t="s">
        <v>34</v>
      </c>
      <c r="AX149" s="13" t="s">
        <v>78</v>
      </c>
      <c r="AY149" s="167" t="s">
        <v>128</v>
      </c>
    </row>
    <row r="150" spans="1:65" s="2" customFormat="1" ht="16.5" customHeight="1">
      <c r="A150" s="34"/>
      <c r="B150" s="139"/>
      <c r="C150" s="191" t="s">
        <v>176</v>
      </c>
      <c r="D150" s="191" t="s">
        <v>499</v>
      </c>
      <c r="E150" s="192" t="s">
        <v>1569</v>
      </c>
      <c r="F150" s="193" t="s">
        <v>1570</v>
      </c>
      <c r="G150" s="194" t="s">
        <v>238</v>
      </c>
      <c r="H150" s="195">
        <v>13</v>
      </c>
      <c r="I150" s="196"/>
      <c r="J150" s="197">
        <f>ROUND(I150*H150,2)</f>
        <v>0</v>
      </c>
      <c r="K150" s="193" t="s">
        <v>133</v>
      </c>
      <c r="L150" s="198"/>
      <c r="M150" s="199" t="s">
        <v>1</v>
      </c>
      <c r="N150" s="200" t="s">
        <v>43</v>
      </c>
      <c r="O150" s="60"/>
      <c r="P150" s="149">
        <f>O150*H150</f>
        <v>0</v>
      </c>
      <c r="Q150" s="149">
        <v>0.062</v>
      </c>
      <c r="R150" s="149">
        <f>Q150*H150</f>
        <v>0.806</v>
      </c>
      <c r="S150" s="149">
        <v>0</v>
      </c>
      <c r="T150" s="150">
        <f>S150*H150</f>
        <v>0</v>
      </c>
      <c r="U150" s="34"/>
      <c r="V150" s="34"/>
      <c r="W150" s="34"/>
      <c r="X150" s="34"/>
      <c r="Y150" s="34"/>
      <c r="Z150" s="34"/>
      <c r="AA150" s="34"/>
      <c r="AB150" s="34"/>
      <c r="AC150" s="34"/>
      <c r="AD150" s="34"/>
      <c r="AE150" s="34"/>
      <c r="AR150" s="151" t="s">
        <v>1560</v>
      </c>
      <c r="AT150" s="151" t="s">
        <v>499</v>
      </c>
      <c r="AU150" s="151" t="s">
        <v>88</v>
      </c>
      <c r="AY150" s="19" t="s">
        <v>128</v>
      </c>
      <c r="BE150" s="152">
        <f>IF(N150="základní",J150,0)</f>
        <v>0</v>
      </c>
      <c r="BF150" s="152">
        <f>IF(N150="snížená",J150,0)</f>
        <v>0</v>
      </c>
      <c r="BG150" s="152">
        <f>IF(N150="zákl. přenesená",J150,0)</f>
        <v>0</v>
      </c>
      <c r="BH150" s="152">
        <f>IF(N150="sníž. přenesená",J150,0)</f>
        <v>0</v>
      </c>
      <c r="BI150" s="152">
        <f>IF(N150="nulová",J150,0)</f>
        <v>0</v>
      </c>
      <c r="BJ150" s="19" t="s">
        <v>86</v>
      </c>
      <c r="BK150" s="152">
        <f>ROUND(I150*H150,2)</f>
        <v>0</v>
      </c>
      <c r="BL150" s="19" t="s">
        <v>650</v>
      </c>
      <c r="BM150" s="151" t="s">
        <v>1571</v>
      </c>
    </row>
    <row r="151" spans="1:47" s="2" customFormat="1" ht="12">
      <c r="A151" s="34"/>
      <c r="B151" s="35"/>
      <c r="C151" s="34"/>
      <c r="D151" s="153" t="s">
        <v>136</v>
      </c>
      <c r="E151" s="34"/>
      <c r="F151" s="154" t="s">
        <v>1570</v>
      </c>
      <c r="G151" s="34"/>
      <c r="H151" s="34"/>
      <c r="I151" s="155"/>
      <c r="J151" s="34"/>
      <c r="K151" s="34"/>
      <c r="L151" s="35"/>
      <c r="M151" s="156"/>
      <c r="N151" s="157"/>
      <c r="O151" s="60"/>
      <c r="P151" s="60"/>
      <c r="Q151" s="60"/>
      <c r="R151" s="60"/>
      <c r="S151" s="60"/>
      <c r="T151" s="61"/>
      <c r="U151" s="34"/>
      <c r="V151" s="34"/>
      <c r="W151" s="34"/>
      <c r="X151" s="34"/>
      <c r="Y151" s="34"/>
      <c r="Z151" s="34"/>
      <c r="AA151" s="34"/>
      <c r="AB151" s="34"/>
      <c r="AC151" s="34"/>
      <c r="AD151" s="34"/>
      <c r="AE151" s="34"/>
      <c r="AT151" s="19" t="s">
        <v>136</v>
      </c>
      <c r="AU151" s="19" t="s">
        <v>88</v>
      </c>
    </row>
    <row r="152" spans="2:51" s="12" customFormat="1" ht="12">
      <c r="B152" s="158"/>
      <c r="D152" s="153" t="s">
        <v>137</v>
      </c>
      <c r="E152" s="159" t="s">
        <v>1</v>
      </c>
      <c r="F152" s="160" t="s">
        <v>1572</v>
      </c>
      <c r="H152" s="161">
        <v>13</v>
      </c>
      <c r="I152" s="162"/>
      <c r="L152" s="158"/>
      <c r="M152" s="163"/>
      <c r="N152" s="164"/>
      <c r="O152" s="164"/>
      <c r="P152" s="164"/>
      <c r="Q152" s="164"/>
      <c r="R152" s="164"/>
      <c r="S152" s="164"/>
      <c r="T152" s="165"/>
      <c r="AT152" s="159" t="s">
        <v>137</v>
      </c>
      <c r="AU152" s="159" t="s">
        <v>88</v>
      </c>
      <c r="AV152" s="12" t="s">
        <v>88</v>
      </c>
      <c r="AW152" s="12" t="s">
        <v>34</v>
      </c>
      <c r="AX152" s="12" t="s">
        <v>86</v>
      </c>
      <c r="AY152" s="159" t="s">
        <v>128</v>
      </c>
    </row>
    <row r="153" spans="1:65" s="2" customFormat="1" ht="16.5" customHeight="1">
      <c r="A153" s="34"/>
      <c r="B153" s="139"/>
      <c r="C153" s="191" t="s">
        <v>181</v>
      </c>
      <c r="D153" s="191" t="s">
        <v>499</v>
      </c>
      <c r="E153" s="192" t="s">
        <v>1573</v>
      </c>
      <c r="F153" s="193" t="s">
        <v>1574</v>
      </c>
      <c r="G153" s="194" t="s">
        <v>238</v>
      </c>
      <c r="H153" s="195">
        <v>13</v>
      </c>
      <c r="I153" s="196"/>
      <c r="J153" s="197">
        <f>ROUND(I153*H153,2)</f>
        <v>0</v>
      </c>
      <c r="K153" s="193" t="s">
        <v>1</v>
      </c>
      <c r="L153" s="198"/>
      <c r="M153" s="199" t="s">
        <v>1</v>
      </c>
      <c r="N153" s="200" t="s">
        <v>43</v>
      </c>
      <c r="O153" s="60"/>
      <c r="P153" s="149">
        <f>O153*H153</f>
        <v>0</v>
      </c>
      <c r="Q153" s="149">
        <v>0</v>
      </c>
      <c r="R153" s="149">
        <f>Q153*H153</f>
        <v>0</v>
      </c>
      <c r="S153" s="149">
        <v>0</v>
      </c>
      <c r="T153" s="150">
        <f>S153*H153</f>
        <v>0</v>
      </c>
      <c r="U153" s="34"/>
      <c r="V153" s="34"/>
      <c r="W153" s="34"/>
      <c r="X153" s="34"/>
      <c r="Y153" s="34"/>
      <c r="Z153" s="34"/>
      <c r="AA153" s="34"/>
      <c r="AB153" s="34"/>
      <c r="AC153" s="34"/>
      <c r="AD153" s="34"/>
      <c r="AE153" s="34"/>
      <c r="AR153" s="151" t="s">
        <v>1560</v>
      </c>
      <c r="AT153" s="151" t="s">
        <v>499</v>
      </c>
      <c r="AU153" s="151" t="s">
        <v>88</v>
      </c>
      <c r="AY153" s="19" t="s">
        <v>128</v>
      </c>
      <c r="BE153" s="152">
        <f>IF(N153="základní",J153,0)</f>
        <v>0</v>
      </c>
      <c r="BF153" s="152">
        <f>IF(N153="snížená",J153,0)</f>
        <v>0</v>
      </c>
      <c r="BG153" s="152">
        <f>IF(N153="zákl. přenesená",J153,0)</f>
        <v>0</v>
      </c>
      <c r="BH153" s="152">
        <f>IF(N153="sníž. přenesená",J153,0)</f>
        <v>0</v>
      </c>
      <c r="BI153" s="152">
        <f>IF(N153="nulová",J153,0)</f>
        <v>0</v>
      </c>
      <c r="BJ153" s="19" t="s">
        <v>86</v>
      </c>
      <c r="BK153" s="152">
        <f>ROUND(I153*H153,2)</f>
        <v>0</v>
      </c>
      <c r="BL153" s="19" t="s">
        <v>650</v>
      </c>
      <c r="BM153" s="151" t="s">
        <v>1575</v>
      </c>
    </row>
    <row r="154" spans="1:47" s="2" customFormat="1" ht="12">
      <c r="A154" s="34"/>
      <c r="B154" s="35"/>
      <c r="C154" s="34"/>
      <c r="D154" s="153" t="s">
        <v>136</v>
      </c>
      <c r="E154" s="34"/>
      <c r="F154" s="154" t="s">
        <v>1574</v>
      </c>
      <c r="G154" s="34"/>
      <c r="H154" s="34"/>
      <c r="I154" s="155"/>
      <c r="J154" s="34"/>
      <c r="K154" s="34"/>
      <c r="L154" s="35"/>
      <c r="M154" s="156"/>
      <c r="N154" s="157"/>
      <c r="O154" s="60"/>
      <c r="P154" s="60"/>
      <c r="Q154" s="60"/>
      <c r="R154" s="60"/>
      <c r="S154" s="60"/>
      <c r="T154" s="61"/>
      <c r="U154" s="34"/>
      <c r="V154" s="34"/>
      <c r="W154" s="34"/>
      <c r="X154" s="34"/>
      <c r="Y154" s="34"/>
      <c r="Z154" s="34"/>
      <c r="AA154" s="34"/>
      <c r="AB154" s="34"/>
      <c r="AC154" s="34"/>
      <c r="AD154" s="34"/>
      <c r="AE154" s="34"/>
      <c r="AT154" s="19" t="s">
        <v>136</v>
      </c>
      <c r="AU154" s="19" t="s">
        <v>88</v>
      </c>
    </row>
    <row r="155" spans="2:51" s="12" customFormat="1" ht="12">
      <c r="B155" s="158"/>
      <c r="D155" s="153" t="s">
        <v>137</v>
      </c>
      <c r="E155" s="159" t="s">
        <v>1</v>
      </c>
      <c r="F155" s="160" t="s">
        <v>1572</v>
      </c>
      <c r="H155" s="161">
        <v>13</v>
      </c>
      <c r="I155" s="162"/>
      <c r="L155" s="158"/>
      <c r="M155" s="163"/>
      <c r="N155" s="164"/>
      <c r="O155" s="164"/>
      <c r="P155" s="164"/>
      <c r="Q155" s="164"/>
      <c r="R155" s="164"/>
      <c r="S155" s="164"/>
      <c r="T155" s="165"/>
      <c r="AT155" s="159" t="s">
        <v>137</v>
      </c>
      <c r="AU155" s="159" t="s">
        <v>88</v>
      </c>
      <c r="AV155" s="12" t="s">
        <v>88</v>
      </c>
      <c r="AW155" s="12" t="s">
        <v>34</v>
      </c>
      <c r="AX155" s="12" t="s">
        <v>86</v>
      </c>
      <c r="AY155" s="159" t="s">
        <v>128</v>
      </c>
    </row>
    <row r="156" spans="1:65" s="2" customFormat="1" ht="16.5" customHeight="1">
      <c r="A156" s="34"/>
      <c r="B156" s="139"/>
      <c r="C156" s="140" t="s">
        <v>187</v>
      </c>
      <c r="D156" s="140" t="s">
        <v>129</v>
      </c>
      <c r="E156" s="141" t="s">
        <v>1576</v>
      </c>
      <c r="F156" s="142" t="s">
        <v>1577</v>
      </c>
      <c r="G156" s="143" t="s">
        <v>238</v>
      </c>
      <c r="H156" s="144">
        <v>1</v>
      </c>
      <c r="I156" s="145"/>
      <c r="J156" s="146">
        <f>ROUND(I156*H156,2)</f>
        <v>0</v>
      </c>
      <c r="K156" s="142" t="s">
        <v>133</v>
      </c>
      <c r="L156" s="35"/>
      <c r="M156" s="147" t="s">
        <v>1</v>
      </c>
      <c r="N156" s="148" t="s">
        <v>43</v>
      </c>
      <c r="O156" s="60"/>
      <c r="P156" s="149">
        <f>O156*H156</f>
        <v>0</v>
      </c>
      <c r="Q156" s="149">
        <v>0</v>
      </c>
      <c r="R156" s="149">
        <f>Q156*H156</f>
        <v>0</v>
      </c>
      <c r="S156" s="149">
        <v>0</v>
      </c>
      <c r="T156" s="150">
        <f>S156*H156</f>
        <v>0</v>
      </c>
      <c r="U156" s="34"/>
      <c r="V156" s="34"/>
      <c r="W156" s="34"/>
      <c r="X156" s="34"/>
      <c r="Y156" s="34"/>
      <c r="Z156" s="34"/>
      <c r="AA156" s="34"/>
      <c r="AB156" s="34"/>
      <c r="AC156" s="34"/>
      <c r="AD156" s="34"/>
      <c r="AE156" s="34"/>
      <c r="AR156" s="151" t="s">
        <v>650</v>
      </c>
      <c r="AT156" s="151" t="s">
        <v>129</v>
      </c>
      <c r="AU156" s="151" t="s">
        <v>88</v>
      </c>
      <c r="AY156" s="19" t="s">
        <v>128</v>
      </c>
      <c r="BE156" s="152">
        <f>IF(N156="základní",J156,0)</f>
        <v>0</v>
      </c>
      <c r="BF156" s="152">
        <f>IF(N156="snížená",J156,0)</f>
        <v>0</v>
      </c>
      <c r="BG156" s="152">
        <f>IF(N156="zákl. přenesená",J156,0)</f>
        <v>0</v>
      </c>
      <c r="BH156" s="152">
        <f>IF(N156="sníž. přenesená",J156,0)</f>
        <v>0</v>
      </c>
      <c r="BI156" s="152">
        <f>IF(N156="nulová",J156,0)</f>
        <v>0</v>
      </c>
      <c r="BJ156" s="19" t="s">
        <v>86</v>
      </c>
      <c r="BK156" s="152">
        <f>ROUND(I156*H156,2)</f>
        <v>0</v>
      </c>
      <c r="BL156" s="19" t="s">
        <v>650</v>
      </c>
      <c r="BM156" s="151" t="s">
        <v>1578</v>
      </c>
    </row>
    <row r="157" spans="1:47" s="2" customFormat="1" ht="12">
      <c r="A157" s="34"/>
      <c r="B157" s="35"/>
      <c r="C157" s="34"/>
      <c r="D157" s="153" t="s">
        <v>136</v>
      </c>
      <c r="E157" s="34"/>
      <c r="F157" s="154" t="s">
        <v>1579</v>
      </c>
      <c r="G157" s="34"/>
      <c r="H157" s="34"/>
      <c r="I157" s="155"/>
      <c r="J157" s="34"/>
      <c r="K157" s="34"/>
      <c r="L157" s="35"/>
      <c r="M157" s="156"/>
      <c r="N157" s="157"/>
      <c r="O157" s="60"/>
      <c r="P157" s="60"/>
      <c r="Q157" s="60"/>
      <c r="R157" s="60"/>
      <c r="S157" s="60"/>
      <c r="T157" s="61"/>
      <c r="U157" s="34"/>
      <c r="V157" s="34"/>
      <c r="W157" s="34"/>
      <c r="X157" s="34"/>
      <c r="Y157" s="34"/>
      <c r="Z157" s="34"/>
      <c r="AA157" s="34"/>
      <c r="AB157" s="34"/>
      <c r="AC157" s="34"/>
      <c r="AD157" s="34"/>
      <c r="AE157" s="34"/>
      <c r="AT157" s="19" t="s">
        <v>136</v>
      </c>
      <c r="AU157" s="19" t="s">
        <v>88</v>
      </c>
    </row>
    <row r="158" spans="2:51" s="12" customFormat="1" ht="12">
      <c r="B158" s="158"/>
      <c r="D158" s="153" t="s">
        <v>137</v>
      </c>
      <c r="E158" s="159" t="s">
        <v>1</v>
      </c>
      <c r="F158" s="160" t="s">
        <v>1580</v>
      </c>
      <c r="H158" s="161">
        <v>1</v>
      </c>
      <c r="I158" s="162"/>
      <c r="L158" s="158"/>
      <c r="M158" s="163"/>
      <c r="N158" s="164"/>
      <c r="O158" s="164"/>
      <c r="P158" s="164"/>
      <c r="Q158" s="164"/>
      <c r="R158" s="164"/>
      <c r="S158" s="164"/>
      <c r="T158" s="165"/>
      <c r="AT158" s="159" t="s">
        <v>137</v>
      </c>
      <c r="AU158" s="159" t="s">
        <v>88</v>
      </c>
      <c r="AV158" s="12" t="s">
        <v>88</v>
      </c>
      <c r="AW158" s="12" t="s">
        <v>34</v>
      </c>
      <c r="AX158" s="12" t="s">
        <v>86</v>
      </c>
      <c r="AY158" s="159" t="s">
        <v>128</v>
      </c>
    </row>
    <row r="159" spans="1:65" s="2" customFormat="1" ht="16.5" customHeight="1">
      <c r="A159" s="34"/>
      <c r="B159" s="139"/>
      <c r="C159" s="191" t="s">
        <v>192</v>
      </c>
      <c r="D159" s="191" t="s">
        <v>499</v>
      </c>
      <c r="E159" s="192" t="s">
        <v>1581</v>
      </c>
      <c r="F159" s="193" t="s">
        <v>1582</v>
      </c>
      <c r="G159" s="194" t="s">
        <v>238</v>
      </c>
      <c r="H159" s="195">
        <v>1</v>
      </c>
      <c r="I159" s="196"/>
      <c r="J159" s="197">
        <f>ROUND(I159*H159,2)</f>
        <v>0</v>
      </c>
      <c r="K159" s="193" t="s">
        <v>133</v>
      </c>
      <c r="L159" s="198"/>
      <c r="M159" s="199" t="s">
        <v>1</v>
      </c>
      <c r="N159" s="200" t="s">
        <v>43</v>
      </c>
      <c r="O159" s="60"/>
      <c r="P159" s="149">
        <f>O159*H159</f>
        <v>0</v>
      </c>
      <c r="Q159" s="149">
        <v>0.0076</v>
      </c>
      <c r="R159" s="149">
        <f>Q159*H159</f>
        <v>0.0076</v>
      </c>
      <c r="S159" s="149">
        <v>0</v>
      </c>
      <c r="T159" s="150">
        <f>S159*H159</f>
        <v>0</v>
      </c>
      <c r="U159" s="34"/>
      <c r="V159" s="34"/>
      <c r="W159" s="34"/>
      <c r="X159" s="34"/>
      <c r="Y159" s="34"/>
      <c r="Z159" s="34"/>
      <c r="AA159" s="34"/>
      <c r="AB159" s="34"/>
      <c r="AC159" s="34"/>
      <c r="AD159" s="34"/>
      <c r="AE159" s="34"/>
      <c r="AR159" s="151" t="s">
        <v>1071</v>
      </c>
      <c r="AT159" s="151" t="s">
        <v>499</v>
      </c>
      <c r="AU159" s="151" t="s">
        <v>88</v>
      </c>
      <c r="AY159" s="19" t="s">
        <v>128</v>
      </c>
      <c r="BE159" s="152">
        <f>IF(N159="základní",J159,0)</f>
        <v>0</v>
      </c>
      <c r="BF159" s="152">
        <f>IF(N159="snížená",J159,0)</f>
        <v>0</v>
      </c>
      <c r="BG159" s="152">
        <f>IF(N159="zákl. přenesená",J159,0)</f>
        <v>0</v>
      </c>
      <c r="BH159" s="152">
        <f>IF(N159="sníž. přenesená",J159,0)</f>
        <v>0</v>
      </c>
      <c r="BI159" s="152">
        <f>IF(N159="nulová",J159,0)</f>
        <v>0</v>
      </c>
      <c r="BJ159" s="19" t="s">
        <v>86</v>
      </c>
      <c r="BK159" s="152">
        <f>ROUND(I159*H159,2)</f>
        <v>0</v>
      </c>
      <c r="BL159" s="19" t="s">
        <v>1071</v>
      </c>
      <c r="BM159" s="151" t="s">
        <v>1583</v>
      </c>
    </row>
    <row r="160" spans="1:47" s="2" customFormat="1" ht="12">
      <c r="A160" s="34"/>
      <c r="B160" s="35"/>
      <c r="C160" s="34"/>
      <c r="D160" s="153" t="s">
        <v>136</v>
      </c>
      <c r="E160" s="34"/>
      <c r="F160" s="154" t="s">
        <v>1582</v>
      </c>
      <c r="G160" s="34"/>
      <c r="H160" s="34"/>
      <c r="I160" s="155"/>
      <c r="J160" s="34"/>
      <c r="K160" s="34"/>
      <c r="L160" s="35"/>
      <c r="M160" s="156"/>
      <c r="N160" s="157"/>
      <c r="O160" s="60"/>
      <c r="P160" s="60"/>
      <c r="Q160" s="60"/>
      <c r="R160" s="60"/>
      <c r="S160" s="60"/>
      <c r="T160" s="61"/>
      <c r="U160" s="34"/>
      <c r="V160" s="34"/>
      <c r="W160" s="34"/>
      <c r="X160" s="34"/>
      <c r="Y160" s="34"/>
      <c r="Z160" s="34"/>
      <c r="AA160" s="34"/>
      <c r="AB160" s="34"/>
      <c r="AC160" s="34"/>
      <c r="AD160" s="34"/>
      <c r="AE160" s="34"/>
      <c r="AT160" s="19" t="s">
        <v>136</v>
      </c>
      <c r="AU160" s="19" t="s">
        <v>88</v>
      </c>
    </row>
    <row r="161" spans="2:51" s="12" customFormat="1" ht="12">
      <c r="B161" s="158"/>
      <c r="D161" s="153" t="s">
        <v>137</v>
      </c>
      <c r="E161" s="159" t="s">
        <v>1</v>
      </c>
      <c r="F161" s="160" t="s">
        <v>1584</v>
      </c>
      <c r="H161" s="161">
        <v>1</v>
      </c>
      <c r="I161" s="162"/>
      <c r="L161" s="158"/>
      <c r="M161" s="163"/>
      <c r="N161" s="164"/>
      <c r="O161" s="164"/>
      <c r="P161" s="164"/>
      <c r="Q161" s="164"/>
      <c r="R161" s="164"/>
      <c r="S161" s="164"/>
      <c r="T161" s="165"/>
      <c r="AT161" s="159" t="s">
        <v>137</v>
      </c>
      <c r="AU161" s="159" t="s">
        <v>88</v>
      </c>
      <c r="AV161" s="12" t="s">
        <v>88</v>
      </c>
      <c r="AW161" s="12" t="s">
        <v>34</v>
      </c>
      <c r="AX161" s="12" t="s">
        <v>86</v>
      </c>
      <c r="AY161" s="159" t="s">
        <v>128</v>
      </c>
    </row>
    <row r="162" spans="1:65" s="2" customFormat="1" ht="16.5" customHeight="1">
      <c r="A162" s="34"/>
      <c r="B162" s="139"/>
      <c r="C162" s="140" t="s">
        <v>198</v>
      </c>
      <c r="D162" s="140" t="s">
        <v>129</v>
      </c>
      <c r="E162" s="141" t="s">
        <v>1585</v>
      </c>
      <c r="F162" s="142" t="s">
        <v>1586</v>
      </c>
      <c r="G162" s="143" t="s">
        <v>238</v>
      </c>
      <c r="H162" s="144">
        <v>13</v>
      </c>
      <c r="I162" s="145"/>
      <c r="J162" s="146">
        <f>ROUND(I162*H162,2)</f>
        <v>0</v>
      </c>
      <c r="K162" s="142" t="s">
        <v>133</v>
      </c>
      <c r="L162" s="35"/>
      <c r="M162" s="147" t="s">
        <v>1</v>
      </c>
      <c r="N162" s="148" t="s">
        <v>43</v>
      </c>
      <c r="O162" s="60"/>
      <c r="P162" s="149">
        <f>O162*H162</f>
        <v>0</v>
      </c>
      <c r="Q162" s="149">
        <v>0</v>
      </c>
      <c r="R162" s="149">
        <f>Q162*H162</f>
        <v>0</v>
      </c>
      <c r="S162" s="149">
        <v>0</v>
      </c>
      <c r="T162" s="150">
        <f>S162*H162</f>
        <v>0</v>
      </c>
      <c r="U162" s="34"/>
      <c r="V162" s="34"/>
      <c r="W162" s="34"/>
      <c r="X162" s="34"/>
      <c r="Y162" s="34"/>
      <c r="Z162" s="34"/>
      <c r="AA162" s="34"/>
      <c r="AB162" s="34"/>
      <c r="AC162" s="34"/>
      <c r="AD162" s="34"/>
      <c r="AE162" s="34"/>
      <c r="AR162" s="151" t="s">
        <v>650</v>
      </c>
      <c r="AT162" s="151" t="s">
        <v>129</v>
      </c>
      <c r="AU162" s="151" t="s">
        <v>88</v>
      </c>
      <c r="AY162" s="19" t="s">
        <v>128</v>
      </c>
      <c r="BE162" s="152">
        <f>IF(N162="základní",J162,0)</f>
        <v>0</v>
      </c>
      <c r="BF162" s="152">
        <f>IF(N162="snížená",J162,0)</f>
        <v>0</v>
      </c>
      <c r="BG162" s="152">
        <f>IF(N162="zákl. přenesená",J162,0)</f>
        <v>0</v>
      </c>
      <c r="BH162" s="152">
        <f>IF(N162="sníž. přenesená",J162,0)</f>
        <v>0</v>
      </c>
      <c r="BI162" s="152">
        <f>IF(N162="nulová",J162,0)</f>
        <v>0</v>
      </c>
      <c r="BJ162" s="19" t="s">
        <v>86</v>
      </c>
      <c r="BK162" s="152">
        <f>ROUND(I162*H162,2)</f>
        <v>0</v>
      </c>
      <c r="BL162" s="19" t="s">
        <v>650</v>
      </c>
      <c r="BM162" s="151" t="s">
        <v>1587</v>
      </c>
    </row>
    <row r="163" spans="1:47" s="2" customFormat="1" ht="12">
      <c r="A163" s="34"/>
      <c r="B163" s="35"/>
      <c r="C163" s="34"/>
      <c r="D163" s="153" t="s">
        <v>136</v>
      </c>
      <c r="E163" s="34"/>
      <c r="F163" s="154" t="s">
        <v>1588</v>
      </c>
      <c r="G163" s="34"/>
      <c r="H163" s="34"/>
      <c r="I163" s="155"/>
      <c r="J163" s="34"/>
      <c r="K163" s="34"/>
      <c r="L163" s="35"/>
      <c r="M163" s="156"/>
      <c r="N163" s="157"/>
      <c r="O163" s="60"/>
      <c r="P163" s="60"/>
      <c r="Q163" s="60"/>
      <c r="R163" s="60"/>
      <c r="S163" s="60"/>
      <c r="T163" s="61"/>
      <c r="U163" s="34"/>
      <c r="V163" s="34"/>
      <c r="W163" s="34"/>
      <c r="X163" s="34"/>
      <c r="Y163" s="34"/>
      <c r="Z163" s="34"/>
      <c r="AA163" s="34"/>
      <c r="AB163" s="34"/>
      <c r="AC163" s="34"/>
      <c r="AD163" s="34"/>
      <c r="AE163" s="34"/>
      <c r="AT163" s="19" t="s">
        <v>136</v>
      </c>
      <c r="AU163" s="19" t="s">
        <v>88</v>
      </c>
    </row>
    <row r="164" spans="2:51" s="12" customFormat="1" ht="12">
      <c r="B164" s="158"/>
      <c r="D164" s="153" t="s">
        <v>137</v>
      </c>
      <c r="E164" s="159" t="s">
        <v>1</v>
      </c>
      <c r="F164" s="160" t="s">
        <v>1589</v>
      </c>
      <c r="H164" s="161">
        <v>13</v>
      </c>
      <c r="I164" s="162"/>
      <c r="L164" s="158"/>
      <c r="M164" s="163"/>
      <c r="N164" s="164"/>
      <c r="O164" s="164"/>
      <c r="P164" s="164"/>
      <c r="Q164" s="164"/>
      <c r="R164" s="164"/>
      <c r="S164" s="164"/>
      <c r="T164" s="165"/>
      <c r="AT164" s="159" t="s">
        <v>137</v>
      </c>
      <c r="AU164" s="159" t="s">
        <v>88</v>
      </c>
      <c r="AV164" s="12" t="s">
        <v>88</v>
      </c>
      <c r="AW164" s="12" t="s">
        <v>34</v>
      </c>
      <c r="AX164" s="12" t="s">
        <v>86</v>
      </c>
      <c r="AY164" s="159" t="s">
        <v>128</v>
      </c>
    </row>
    <row r="165" spans="1:65" s="2" customFormat="1" ht="16.5" customHeight="1">
      <c r="A165" s="34"/>
      <c r="B165" s="139"/>
      <c r="C165" s="191" t="s">
        <v>292</v>
      </c>
      <c r="D165" s="191" t="s">
        <v>499</v>
      </c>
      <c r="E165" s="192" t="s">
        <v>1590</v>
      </c>
      <c r="F165" s="193" t="s">
        <v>1591</v>
      </c>
      <c r="G165" s="194" t="s">
        <v>238</v>
      </c>
      <c r="H165" s="195">
        <v>13</v>
      </c>
      <c r="I165" s="196"/>
      <c r="J165" s="197">
        <f>ROUND(I165*H165,2)</f>
        <v>0</v>
      </c>
      <c r="K165" s="193" t="s">
        <v>1</v>
      </c>
      <c r="L165" s="198"/>
      <c r="M165" s="199" t="s">
        <v>1</v>
      </c>
      <c r="N165" s="200" t="s">
        <v>43</v>
      </c>
      <c r="O165" s="60"/>
      <c r="P165" s="149">
        <f>O165*H165</f>
        <v>0</v>
      </c>
      <c r="Q165" s="149">
        <v>0</v>
      </c>
      <c r="R165" s="149">
        <f>Q165*H165</f>
        <v>0</v>
      </c>
      <c r="S165" s="149">
        <v>0</v>
      </c>
      <c r="T165" s="150">
        <f>S165*H165</f>
        <v>0</v>
      </c>
      <c r="U165" s="34"/>
      <c r="V165" s="34"/>
      <c r="W165" s="34"/>
      <c r="X165" s="34"/>
      <c r="Y165" s="34"/>
      <c r="Z165" s="34"/>
      <c r="AA165" s="34"/>
      <c r="AB165" s="34"/>
      <c r="AC165" s="34"/>
      <c r="AD165" s="34"/>
      <c r="AE165" s="34"/>
      <c r="AR165" s="151" t="s">
        <v>1560</v>
      </c>
      <c r="AT165" s="151" t="s">
        <v>499</v>
      </c>
      <c r="AU165" s="151" t="s">
        <v>88</v>
      </c>
      <c r="AY165" s="19" t="s">
        <v>128</v>
      </c>
      <c r="BE165" s="152">
        <f>IF(N165="základní",J165,0)</f>
        <v>0</v>
      </c>
      <c r="BF165" s="152">
        <f>IF(N165="snížená",J165,0)</f>
        <v>0</v>
      </c>
      <c r="BG165" s="152">
        <f>IF(N165="zákl. přenesená",J165,0)</f>
        <v>0</v>
      </c>
      <c r="BH165" s="152">
        <f>IF(N165="sníž. přenesená",J165,0)</f>
        <v>0</v>
      </c>
      <c r="BI165" s="152">
        <f>IF(N165="nulová",J165,0)</f>
        <v>0</v>
      </c>
      <c r="BJ165" s="19" t="s">
        <v>86</v>
      </c>
      <c r="BK165" s="152">
        <f>ROUND(I165*H165,2)</f>
        <v>0</v>
      </c>
      <c r="BL165" s="19" t="s">
        <v>650</v>
      </c>
      <c r="BM165" s="151" t="s">
        <v>1592</v>
      </c>
    </row>
    <row r="166" spans="1:47" s="2" customFormat="1" ht="12">
      <c r="A166" s="34"/>
      <c r="B166" s="35"/>
      <c r="C166" s="34"/>
      <c r="D166" s="153" t="s">
        <v>136</v>
      </c>
      <c r="E166" s="34"/>
      <c r="F166" s="154" t="s">
        <v>1591</v>
      </c>
      <c r="G166" s="34"/>
      <c r="H166" s="34"/>
      <c r="I166" s="155"/>
      <c r="J166" s="34"/>
      <c r="K166" s="34"/>
      <c r="L166" s="35"/>
      <c r="M166" s="156"/>
      <c r="N166" s="157"/>
      <c r="O166" s="60"/>
      <c r="P166" s="60"/>
      <c r="Q166" s="60"/>
      <c r="R166" s="60"/>
      <c r="S166" s="60"/>
      <c r="T166" s="61"/>
      <c r="U166" s="34"/>
      <c r="V166" s="34"/>
      <c r="W166" s="34"/>
      <c r="X166" s="34"/>
      <c r="Y166" s="34"/>
      <c r="Z166" s="34"/>
      <c r="AA166" s="34"/>
      <c r="AB166" s="34"/>
      <c r="AC166" s="34"/>
      <c r="AD166" s="34"/>
      <c r="AE166" s="34"/>
      <c r="AT166" s="19" t="s">
        <v>136</v>
      </c>
      <c r="AU166" s="19" t="s">
        <v>88</v>
      </c>
    </row>
    <row r="167" spans="2:51" s="12" customFormat="1" ht="12">
      <c r="B167" s="158"/>
      <c r="D167" s="153" t="s">
        <v>137</v>
      </c>
      <c r="E167" s="159" t="s">
        <v>1</v>
      </c>
      <c r="F167" s="160" t="s">
        <v>1572</v>
      </c>
      <c r="H167" s="161">
        <v>13</v>
      </c>
      <c r="I167" s="162"/>
      <c r="L167" s="158"/>
      <c r="M167" s="163"/>
      <c r="N167" s="164"/>
      <c r="O167" s="164"/>
      <c r="P167" s="164"/>
      <c r="Q167" s="164"/>
      <c r="R167" s="164"/>
      <c r="S167" s="164"/>
      <c r="T167" s="165"/>
      <c r="AT167" s="159" t="s">
        <v>137</v>
      </c>
      <c r="AU167" s="159" t="s">
        <v>88</v>
      </c>
      <c r="AV167" s="12" t="s">
        <v>88</v>
      </c>
      <c r="AW167" s="12" t="s">
        <v>34</v>
      </c>
      <c r="AX167" s="12" t="s">
        <v>86</v>
      </c>
      <c r="AY167" s="159" t="s">
        <v>128</v>
      </c>
    </row>
    <row r="168" spans="1:65" s="2" customFormat="1" ht="21.75" customHeight="1">
      <c r="A168" s="34"/>
      <c r="B168" s="139"/>
      <c r="C168" s="140" t="s">
        <v>298</v>
      </c>
      <c r="D168" s="140" t="s">
        <v>129</v>
      </c>
      <c r="E168" s="141" t="s">
        <v>1593</v>
      </c>
      <c r="F168" s="142" t="s">
        <v>1594</v>
      </c>
      <c r="G168" s="143" t="s">
        <v>330</v>
      </c>
      <c r="H168" s="144">
        <v>498</v>
      </c>
      <c r="I168" s="145"/>
      <c r="J168" s="146">
        <f>ROUND(I168*H168,2)</f>
        <v>0</v>
      </c>
      <c r="K168" s="142" t="s">
        <v>133</v>
      </c>
      <c r="L168" s="35"/>
      <c r="M168" s="147" t="s">
        <v>1</v>
      </c>
      <c r="N168" s="148" t="s">
        <v>43</v>
      </c>
      <c r="O168" s="60"/>
      <c r="P168" s="149">
        <f>O168*H168</f>
        <v>0</v>
      </c>
      <c r="Q168" s="149">
        <v>0</v>
      </c>
      <c r="R168" s="149">
        <f>Q168*H168</f>
        <v>0</v>
      </c>
      <c r="S168" s="149">
        <v>0</v>
      </c>
      <c r="T168" s="150">
        <f>S168*H168</f>
        <v>0</v>
      </c>
      <c r="U168" s="34"/>
      <c r="V168" s="34"/>
      <c r="W168" s="34"/>
      <c r="X168" s="34"/>
      <c r="Y168" s="34"/>
      <c r="Z168" s="34"/>
      <c r="AA168" s="34"/>
      <c r="AB168" s="34"/>
      <c r="AC168" s="34"/>
      <c r="AD168" s="34"/>
      <c r="AE168" s="34"/>
      <c r="AR168" s="151" t="s">
        <v>650</v>
      </c>
      <c r="AT168" s="151" t="s">
        <v>129</v>
      </c>
      <c r="AU168" s="151" t="s">
        <v>88</v>
      </c>
      <c r="AY168" s="19" t="s">
        <v>128</v>
      </c>
      <c r="BE168" s="152">
        <f>IF(N168="základní",J168,0)</f>
        <v>0</v>
      </c>
      <c r="BF168" s="152">
        <f>IF(N168="snížená",J168,0)</f>
        <v>0</v>
      </c>
      <c r="BG168" s="152">
        <f>IF(N168="zákl. přenesená",J168,0)</f>
        <v>0</v>
      </c>
      <c r="BH168" s="152">
        <f>IF(N168="sníž. přenesená",J168,0)</f>
        <v>0</v>
      </c>
      <c r="BI168" s="152">
        <f>IF(N168="nulová",J168,0)</f>
        <v>0</v>
      </c>
      <c r="BJ168" s="19" t="s">
        <v>86</v>
      </c>
      <c r="BK168" s="152">
        <f>ROUND(I168*H168,2)</f>
        <v>0</v>
      </c>
      <c r="BL168" s="19" t="s">
        <v>650</v>
      </c>
      <c r="BM168" s="151" t="s">
        <v>1595</v>
      </c>
    </row>
    <row r="169" spans="1:47" s="2" customFormat="1" ht="18">
      <c r="A169" s="34"/>
      <c r="B169" s="35"/>
      <c r="C169" s="34"/>
      <c r="D169" s="153" t="s">
        <v>136</v>
      </c>
      <c r="E169" s="34"/>
      <c r="F169" s="154" t="s">
        <v>1596</v>
      </c>
      <c r="G169" s="34"/>
      <c r="H169" s="34"/>
      <c r="I169" s="155"/>
      <c r="J169" s="34"/>
      <c r="K169" s="34"/>
      <c r="L169" s="35"/>
      <c r="M169" s="156"/>
      <c r="N169" s="157"/>
      <c r="O169" s="60"/>
      <c r="P169" s="60"/>
      <c r="Q169" s="60"/>
      <c r="R169" s="60"/>
      <c r="S169" s="60"/>
      <c r="T169" s="61"/>
      <c r="U169" s="34"/>
      <c r="V169" s="34"/>
      <c r="W169" s="34"/>
      <c r="X169" s="34"/>
      <c r="Y169" s="34"/>
      <c r="Z169" s="34"/>
      <c r="AA169" s="34"/>
      <c r="AB169" s="34"/>
      <c r="AC169" s="34"/>
      <c r="AD169" s="34"/>
      <c r="AE169" s="34"/>
      <c r="AT169" s="19" t="s">
        <v>136</v>
      </c>
      <c r="AU169" s="19" t="s">
        <v>88</v>
      </c>
    </row>
    <row r="170" spans="2:51" s="12" customFormat="1" ht="12">
      <c r="B170" s="158"/>
      <c r="D170" s="153" t="s">
        <v>137</v>
      </c>
      <c r="E170" s="159" t="s">
        <v>1</v>
      </c>
      <c r="F170" s="160" t="s">
        <v>1597</v>
      </c>
      <c r="H170" s="161">
        <v>498</v>
      </c>
      <c r="I170" s="162"/>
      <c r="L170" s="158"/>
      <c r="M170" s="163"/>
      <c r="N170" s="164"/>
      <c r="O170" s="164"/>
      <c r="P170" s="164"/>
      <c r="Q170" s="164"/>
      <c r="R170" s="164"/>
      <c r="S170" s="164"/>
      <c r="T170" s="165"/>
      <c r="AT170" s="159" t="s">
        <v>137</v>
      </c>
      <c r="AU170" s="159" t="s">
        <v>88</v>
      </c>
      <c r="AV170" s="12" t="s">
        <v>88</v>
      </c>
      <c r="AW170" s="12" t="s">
        <v>34</v>
      </c>
      <c r="AX170" s="12" t="s">
        <v>86</v>
      </c>
      <c r="AY170" s="159" t="s">
        <v>128</v>
      </c>
    </row>
    <row r="171" spans="2:51" s="13" customFormat="1" ht="12">
      <c r="B171" s="166"/>
      <c r="D171" s="153" t="s">
        <v>137</v>
      </c>
      <c r="E171" s="167" t="s">
        <v>1</v>
      </c>
      <c r="F171" s="168" t="s">
        <v>1598</v>
      </c>
      <c r="H171" s="167" t="s">
        <v>1</v>
      </c>
      <c r="I171" s="169"/>
      <c r="L171" s="166"/>
      <c r="M171" s="170"/>
      <c r="N171" s="171"/>
      <c r="O171" s="171"/>
      <c r="P171" s="171"/>
      <c r="Q171" s="171"/>
      <c r="R171" s="171"/>
      <c r="S171" s="171"/>
      <c r="T171" s="172"/>
      <c r="AT171" s="167" t="s">
        <v>137</v>
      </c>
      <c r="AU171" s="167" t="s">
        <v>88</v>
      </c>
      <c r="AV171" s="13" t="s">
        <v>86</v>
      </c>
      <c r="AW171" s="13" t="s">
        <v>34</v>
      </c>
      <c r="AX171" s="13" t="s">
        <v>78</v>
      </c>
      <c r="AY171" s="167" t="s">
        <v>128</v>
      </c>
    </row>
    <row r="172" spans="1:65" s="2" customFormat="1" ht="16.5" customHeight="1">
      <c r="A172" s="34"/>
      <c r="B172" s="139"/>
      <c r="C172" s="191" t="s">
        <v>8</v>
      </c>
      <c r="D172" s="191" t="s">
        <v>499</v>
      </c>
      <c r="E172" s="192" t="s">
        <v>1599</v>
      </c>
      <c r="F172" s="193" t="s">
        <v>1600</v>
      </c>
      <c r="G172" s="194" t="s">
        <v>238</v>
      </c>
      <c r="H172" s="195">
        <v>5</v>
      </c>
      <c r="I172" s="196"/>
      <c r="J172" s="197">
        <f>ROUND(I172*H172,2)</f>
        <v>0</v>
      </c>
      <c r="K172" s="193" t="s">
        <v>1</v>
      </c>
      <c r="L172" s="198"/>
      <c r="M172" s="199" t="s">
        <v>1</v>
      </c>
      <c r="N172" s="200" t="s">
        <v>43</v>
      </c>
      <c r="O172" s="60"/>
      <c r="P172" s="149">
        <f>O172*H172</f>
        <v>0</v>
      </c>
      <c r="Q172" s="149">
        <v>0</v>
      </c>
      <c r="R172" s="149">
        <f>Q172*H172</f>
        <v>0</v>
      </c>
      <c r="S172" s="149">
        <v>0</v>
      </c>
      <c r="T172" s="150">
        <f>S172*H172</f>
        <v>0</v>
      </c>
      <c r="U172" s="34"/>
      <c r="V172" s="34"/>
      <c r="W172" s="34"/>
      <c r="X172" s="34"/>
      <c r="Y172" s="34"/>
      <c r="Z172" s="34"/>
      <c r="AA172" s="34"/>
      <c r="AB172" s="34"/>
      <c r="AC172" s="34"/>
      <c r="AD172" s="34"/>
      <c r="AE172" s="34"/>
      <c r="AR172" s="151" t="s">
        <v>1560</v>
      </c>
      <c r="AT172" s="151" t="s">
        <v>499</v>
      </c>
      <c r="AU172" s="151" t="s">
        <v>88</v>
      </c>
      <c r="AY172" s="19" t="s">
        <v>128</v>
      </c>
      <c r="BE172" s="152">
        <f>IF(N172="základní",J172,0)</f>
        <v>0</v>
      </c>
      <c r="BF172" s="152">
        <f>IF(N172="snížená",J172,0)</f>
        <v>0</v>
      </c>
      <c r="BG172" s="152">
        <f>IF(N172="zákl. přenesená",J172,0)</f>
        <v>0</v>
      </c>
      <c r="BH172" s="152">
        <f>IF(N172="sníž. přenesená",J172,0)</f>
        <v>0</v>
      </c>
      <c r="BI172" s="152">
        <f>IF(N172="nulová",J172,0)</f>
        <v>0</v>
      </c>
      <c r="BJ172" s="19" t="s">
        <v>86</v>
      </c>
      <c r="BK172" s="152">
        <f>ROUND(I172*H172,2)</f>
        <v>0</v>
      </c>
      <c r="BL172" s="19" t="s">
        <v>650</v>
      </c>
      <c r="BM172" s="151" t="s">
        <v>1601</v>
      </c>
    </row>
    <row r="173" spans="1:47" s="2" customFormat="1" ht="12">
      <c r="A173" s="34"/>
      <c r="B173" s="35"/>
      <c r="C173" s="34"/>
      <c r="D173" s="153" t="s">
        <v>136</v>
      </c>
      <c r="E173" s="34"/>
      <c r="F173" s="154" t="s">
        <v>1600</v>
      </c>
      <c r="G173" s="34"/>
      <c r="H173" s="34"/>
      <c r="I173" s="155"/>
      <c r="J173" s="34"/>
      <c r="K173" s="34"/>
      <c r="L173" s="35"/>
      <c r="M173" s="156"/>
      <c r="N173" s="157"/>
      <c r="O173" s="60"/>
      <c r="P173" s="60"/>
      <c r="Q173" s="60"/>
      <c r="R173" s="60"/>
      <c r="S173" s="60"/>
      <c r="T173" s="61"/>
      <c r="U173" s="34"/>
      <c r="V173" s="34"/>
      <c r="W173" s="34"/>
      <c r="X173" s="34"/>
      <c r="Y173" s="34"/>
      <c r="Z173" s="34"/>
      <c r="AA173" s="34"/>
      <c r="AB173" s="34"/>
      <c r="AC173" s="34"/>
      <c r="AD173" s="34"/>
      <c r="AE173" s="34"/>
      <c r="AT173" s="19" t="s">
        <v>136</v>
      </c>
      <c r="AU173" s="19" t="s">
        <v>88</v>
      </c>
    </row>
    <row r="174" spans="2:51" s="12" customFormat="1" ht="12">
      <c r="B174" s="158"/>
      <c r="D174" s="153" t="s">
        <v>137</v>
      </c>
      <c r="E174" s="159" t="s">
        <v>1</v>
      </c>
      <c r="F174" s="160" t="s">
        <v>1602</v>
      </c>
      <c r="H174" s="161">
        <v>5</v>
      </c>
      <c r="I174" s="162"/>
      <c r="L174" s="158"/>
      <c r="M174" s="163"/>
      <c r="N174" s="164"/>
      <c r="O174" s="164"/>
      <c r="P174" s="164"/>
      <c r="Q174" s="164"/>
      <c r="R174" s="164"/>
      <c r="S174" s="164"/>
      <c r="T174" s="165"/>
      <c r="AT174" s="159" t="s">
        <v>137</v>
      </c>
      <c r="AU174" s="159" t="s">
        <v>88</v>
      </c>
      <c r="AV174" s="12" t="s">
        <v>88</v>
      </c>
      <c r="AW174" s="12" t="s">
        <v>34</v>
      </c>
      <c r="AX174" s="12" t="s">
        <v>86</v>
      </c>
      <c r="AY174" s="159" t="s">
        <v>128</v>
      </c>
    </row>
    <row r="175" spans="1:65" s="2" customFormat="1" ht="16.5" customHeight="1">
      <c r="A175" s="34"/>
      <c r="B175" s="139"/>
      <c r="C175" s="191" t="s">
        <v>309</v>
      </c>
      <c r="D175" s="191" t="s">
        <v>499</v>
      </c>
      <c r="E175" s="192" t="s">
        <v>1603</v>
      </c>
      <c r="F175" s="193" t="s">
        <v>1604</v>
      </c>
      <c r="G175" s="194" t="s">
        <v>557</v>
      </c>
      <c r="H175" s="195">
        <v>308.76</v>
      </c>
      <c r="I175" s="196"/>
      <c r="J175" s="197">
        <f>ROUND(I175*H175,2)</f>
        <v>0</v>
      </c>
      <c r="K175" s="193" t="s">
        <v>133</v>
      </c>
      <c r="L175" s="198"/>
      <c r="M175" s="199" t="s">
        <v>1</v>
      </c>
      <c r="N175" s="200" t="s">
        <v>43</v>
      </c>
      <c r="O175" s="60"/>
      <c r="P175" s="149">
        <f>O175*H175</f>
        <v>0</v>
      </c>
      <c r="Q175" s="149">
        <v>0.001</v>
      </c>
      <c r="R175" s="149">
        <f>Q175*H175</f>
        <v>0.30876</v>
      </c>
      <c r="S175" s="149">
        <v>0</v>
      </c>
      <c r="T175" s="150">
        <f>S175*H175</f>
        <v>0</v>
      </c>
      <c r="U175" s="34"/>
      <c r="V175" s="34"/>
      <c r="W175" s="34"/>
      <c r="X175" s="34"/>
      <c r="Y175" s="34"/>
      <c r="Z175" s="34"/>
      <c r="AA175" s="34"/>
      <c r="AB175" s="34"/>
      <c r="AC175" s="34"/>
      <c r="AD175" s="34"/>
      <c r="AE175" s="34"/>
      <c r="AR175" s="151" t="s">
        <v>1560</v>
      </c>
      <c r="AT175" s="151" t="s">
        <v>499</v>
      </c>
      <c r="AU175" s="151" t="s">
        <v>88</v>
      </c>
      <c r="AY175" s="19" t="s">
        <v>128</v>
      </c>
      <c r="BE175" s="152">
        <f>IF(N175="základní",J175,0)</f>
        <v>0</v>
      </c>
      <c r="BF175" s="152">
        <f>IF(N175="snížená",J175,0)</f>
        <v>0</v>
      </c>
      <c r="BG175" s="152">
        <f>IF(N175="zákl. přenesená",J175,0)</f>
        <v>0</v>
      </c>
      <c r="BH175" s="152">
        <f>IF(N175="sníž. přenesená",J175,0)</f>
        <v>0</v>
      </c>
      <c r="BI175" s="152">
        <f>IF(N175="nulová",J175,0)</f>
        <v>0</v>
      </c>
      <c r="BJ175" s="19" t="s">
        <v>86</v>
      </c>
      <c r="BK175" s="152">
        <f>ROUND(I175*H175,2)</f>
        <v>0</v>
      </c>
      <c r="BL175" s="19" t="s">
        <v>650</v>
      </c>
      <c r="BM175" s="151" t="s">
        <v>1605</v>
      </c>
    </row>
    <row r="176" spans="1:47" s="2" customFormat="1" ht="12">
      <c r="A176" s="34"/>
      <c r="B176" s="35"/>
      <c r="C176" s="34"/>
      <c r="D176" s="153" t="s">
        <v>136</v>
      </c>
      <c r="E176" s="34"/>
      <c r="F176" s="154" t="s">
        <v>1604</v>
      </c>
      <c r="G176" s="34"/>
      <c r="H176" s="34"/>
      <c r="I176" s="155"/>
      <c r="J176" s="34"/>
      <c r="K176" s="34"/>
      <c r="L176" s="35"/>
      <c r="M176" s="156"/>
      <c r="N176" s="157"/>
      <c r="O176" s="60"/>
      <c r="P176" s="60"/>
      <c r="Q176" s="60"/>
      <c r="R176" s="60"/>
      <c r="S176" s="60"/>
      <c r="T176" s="61"/>
      <c r="U176" s="34"/>
      <c r="V176" s="34"/>
      <c r="W176" s="34"/>
      <c r="X176" s="34"/>
      <c r="Y176" s="34"/>
      <c r="Z176" s="34"/>
      <c r="AA176" s="34"/>
      <c r="AB176" s="34"/>
      <c r="AC176" s="34"/>
      <c r="AD176" s="34"/>
      <c r="AE176" s="34"/>
      <c r="AT176" s="19" t="s">
        <v>136</v>
      </c>
      <c r="AU176" s="19" t="s">
        <v>88</v>
      </c>
    </row>
    <row r="177" spans="2:51" s="12" customFormat="1" ht="12">
      <c r="B177" s="158"/>
      <c r="D177" s="153" t="s">
        <v>137</v>
      </c>
      <c r="E177" s="159" t="s">
        <v>1</v>
      </c>
      <c r="F177" s="160" t="s">
        <v>1606</v>
      </c>
      <c r="H177" s="161">
        <v>308.76</v>
      </c>
      <c r="I177" s="162"/>
      <c r="L177" s="158"/>
      <c r="M177" s="163"/>
      <c r="N177" s="164"/>
      <c r="O177" s="164"/>
      <c r="P177" s="164"/>
      <c r="Q177" s="164"/>
      <c r="R177" s="164"/>
      <c r="S177" s="164"/>
      <c r="T177" s="165"/>
      <c r="AT177" s="159" t="s">
        <v>137</v>
      </c>
      <c r="AU177" s="159" t="s">
        <v>88</v>
      </c>
      <c r="AV177" s="12" t="s">
        <v>88</v>
      </c>
      <c r="AW177" s="12" t="s">
        <v>34</v>
      </c>
      <c r="AX177" s="12" t="s">
        <v>78</v>
      </c>
      <c r="AY177" s="159" t="s">
        <v>128</v>
      </c>
    </row>
    <row r="178" spans="2:51" s="15" customFormat="1" ht="12">
      <c r="B178" s="183"/>
      <c r="D178" s="153" t="s">
        <v>137</v>
      </c>
      <c r="E178" s="184" t="s">
        <v>1</v>
      </c>
      <c r="F178" s="185" t="s">
        <v>235</v>
      </c>
      <c r="H178" s="186">
        <v>308.76</v>
      </c>
      <c r="I178" s="187"/>
      <c r="L178" s="183"/>
      <c r="M178" s="188"/>
      <c r="N178" s="189"/>
      <c r="O178" s="189"/>
      <c r="P178" s="189"/>
      <c r="Q178" s="189"/>
      <c r="R178" s="189"/>
      <c r="S178" s="189"/>
      <c r="T178" s="190"/>
      <c r="AT178" s="184" t="s">
        <v>137</v>
      </c>
      <c r="AU178" s="184" t="s">
        <v>88</v>
      </c>
      <c r="AV178" s="15" t="s">
        <v>127</v>
      </c>
      <c r="AW178" s="15" t="s">
        <v>34</v>
      </c>
      <c r="AX178" s="15" t="s">
        <v>86</v>
      </c>
      <c r="AY178" s="184" t="s">
        <v>128</v>
      </c>
    </row>
    <row r="179" spans="1:65" s="2" customFormat="1" ht="16.5" customHeight="1">
      <c r="A179" s="34"/>
      <c r="B179" s="139"/>
      <c r="C179" s="140" t="s">
        <v>314</v>
      </c>
      <c r="D179" s="140" t="s">
        <v>129</v>
      </c>
      <c r="E179" s="141" t="s">
        <v>1607</v>
      </c>
      <c r="F179" s="142" t="s">
        <v>1608</v>
      </c>
      <c r="G179" s="143" t="s">
        <v>238</v>
      </c>
      <c r="H179" s="144">
        <v>39</v>
      </c>
      <c r="I179" s="145"/>
      <c r="J179" s="146">
        <f>ROUND(I179*H179,2)</f>
        <v>0</v>
      </c>
      <c r="K179" s="142" t="s">
        <v>133</v>
      </c>
      <c r="L179" s="35"/>
      <c r="M179" s="147" t="s">
        <v>1</v>
      </c>
      <c r="N179" s="148" t="s">
        <v>43</v>
      </c>
      <c r="O179" s="60"/>
      <c r="P179" s="149">
        <f>O179*H179</f>
        <v>0</v>
      </c>
      <c r="Q179" s="149">
        <v>0</v>
      </c>
      <c r="R179" s="149">
        <f>Q179*H179</f>
        <v>0</v>
      </c>
      <c r="S179" s="149">
        <v>0</v>
      </c>
      <c r="T179" s="150">
        <f>S179*H179</f>
        <v>0</v>
      </c>
      <c r="U179" s="34"/>
      <c r="V179" s="34"/>
      <c r="W179" s="34"/>
      <c r="X179" s="34"/>
      <c r="Y179" s="34"/>
      <c r="Z179" s="34"/>
      <c r="AA179" s="34"/>
      <c r="AB179" s="34"/>
      <c r="AC179" s="34"/>
      <c r="AD179" s="34"/>
      <c r="AE179" s="34"/>
      <c r="AR179" s="151" t="s">
        <v>650</v>
      </c>
      <c r="AT179" s="151" t="s">
        <v>129</v>
      </c>
      <c r="AU179" s="151" t="s">
        <v>88</v>
      </c>
      <c r="AY179" s="19" t="s">
        <v>128</v>
      </c>
      <c r="BE179" s="152">
        <f>IF(N179="základní",J179,0)</f>
        <v>0</v>
      </c>
      <c r="BF179" s="152">
        <f>IF(N179="snížená",J179,0)</f>
        <v>0</v>
      </c>
      <c r="BG179" s="152">
        <f>IF(N179="zákl. přenesená",J179,0)</f>
        <v>0</v>
      </c>
      <c r="BH179" s="152">
        <f>IF(N179="sníž. přenesená",J179,0)</f>
        <v>0</v>
      </c>
      <c r="BI179" s="152">
        <f>IF(N179="nulová",J179,0)</f>
        <v>0</v>
      </c>
      <c r="BJ179" s="19" t="s">
        <v>86</v>
      </c>
      <c r="BK179" s="152">
        <f>ROUND(I179*H179,2)</f>
        <v>0</v>
      </c>
      <c r="BL179" s="19" t="s">
        <v>650</v>
      </c>
      <c r="BM179" s="151" t="s">
        <v>1609</v>
      </c>
    </row>
    <row r="180" spans="1:47" s="2" customFormat="1" ht="12">
      <c r="A180" s="34"/>
      <c r="B180" s="35"/>
      <c r="C180" s="34"/>
      <c r="D180" s="153" t="s">
        <v>136</v>
      </c>
      <c r="E180" s="34"/>
      <c r="F180" s="154" t="s">
        <v>1610</v>
      </c>
      <c r="G180" s="34"/>
      <c r="H180" s="34"/>
      <c r="I180" s="155"/>
      <c r="J180" s="34"/>
      <c r="K180" s="34"/>
      <c r="L180" s="35"/>
      <c r="M180" s="156"/>
      <c r="N180" s="157"/>
      <c r="O180" s="60"/>
      <c r="P180" s="60"/>
      <c r="Q180" s="60"/>
      <c r="R180" s="60"/>
      <c r="S180" s="60"/>
      <c r="T180" s="61"/>
      <c r="U180" s="34"/>
      <c r="V180" s="34"/>
      <c r="W180" s="34"/>
      <c r="X180" s="34"/>
      <c r="Y180" s="34"/>
      <c r="Z180" s="34"/>
      <c r="AA180" s="34"/>
      <c r="AB180" s="34"/>
      <c r="AC180" s="34"/>
      <c r="AD180" s="34"/>
      <c r="AE180" s="34"/>
      <c r="AT180" s="19" t="s">
        <v>136</v>
      </c>
      <c r="AU180" s="19" t="s">
        <v>88</v>
      </c>
    </row>
    <row r="181" spans="2:51" s="12" customFormat="1" ht="12">
      <c r="B181" s="158"/>
      <c r="D181" s="153" t="s">
        <v>137</v>
      </c>
      <c r="E181" s="159" t="s">
        <v>1</v>
      </c>
      <c r="F181" s="160" t="s">
        <v>1611</v>
      </c>
      <c r="H181" s="161">
        <v>39</v>
      </c>
      <c r="I181" s="162"/>
      <c r="L181" s="158"/>
      <c r="M181" s="163"/>
      <c r="N181" s="164"/>
      <c r="O181" s="164"/>
      <c r="P181" s="164"/>
      <c r="Q181" s="164"/>
      <c r="R181" s="164"/>
      <c r="S181" s="164"/>
      <c r="T181" s="165"/>
      <c r="AT181" s="159" t="s">
        <v>137</v>
      </c>
      <c r="AU181" s="159" t="s">
        <v>88</v>
      </c>
      <c r="AV181" s="12" t="s">
        <v>88</v>
      </c>
      <c r="AW181" s="12" t="s">
        <v>34</v>
      </c>
      <c r="AX181" s="12" t="s">
        <v>86</v>
      </c>
      <c r="AY181" s="159" t="s">
        <v>128</v>
      </c>
    </row>
    <row r="182" spans="1:65" s="2" customFormat="1" ht="16.5" customHeight="1">
      <c r="A182" s="34"/>
      <c r="B182" s="139"/>
      <c r="C182" s="191" t="s">
        <v>321</v>
      </c>
      <c r="D182" s="191" t="s">
        <v>499</v>
      </c>
      <c r="E182" s="192" t="s">
        <v>1612</v>
      </c>
      <c r="F182" s="193" t="s">
        <v>1613</v>
      </c>
      <c r="G182" s="194" t="s">
        <v>238</v>
      </c>
      <c r="H182" s="195">
        <v>39</v>
      </c>
      <c r="I182" s="196"/>
      <c r="J182" s="197">
        <f>ROUND(I182*H182,2)</f>
        <v>0</v>
      </c>
      <c r="K182" s="193" t="s">
        <v>133</v>
      </c>
      <c r="L182" s="198"/>
      <c r="M182" s="199" t="s">
        <v>1</v>
      </c>
      <c r="N182" s="200" t="s">
        <v>43</v>
      </c>
      <c r="O182" s="60"/>
      <c r="P182" s="149">
        <f>O182*H182</f>
        <v>0</v>
      </c>
      <c r="Q182" s="149">
        <v>0.0007</v>
      </c>
      <c r="R182" s="149">
        <f>Q182*H182</f>
        <v>0.0273</v>
      </c>
      <c r="S182" s="149">
        <v>0</v>
      </c>
      <c r="T182" s="150">
        <f>S182*H182</f>
        <v>0</v>
      </c>
      <c r="U182" s="34"/>
      <c r="V182" s="34"/>
      <c r="W182" s="34"/>
      <c r="X182" s="34"/>
      <c r="Y182" s="34"/>
      <c r="Z182" s="34"/>
      <c r="AA182" s="34"/>
      <c r="AB182" s="34"/>
      <c r="AC182" s="34"/>
      <c r="AD182" s="34"/>
      <c r="AE182" s="34"/>
      <c r="AR182" s="151" t="s">
        <v>1560</v>
      </c>
      <c r="AT182" s="151" t="s">
        <v>499</v>
      </c>
      <c r="AU182" s="151" t="s">
        <v>88</v>
      </c>
      <c r="AY182" s="19" t="s">
        <v>128</v>
      </c>
      <c r="BE182" s="152">
        <f>IF(N182="základní",J182,0)</f>
        <v>0</v>
      </c>
      <c r="BF182" s="152">
        <f>IF(N182="snížená",J182,0)</f>
        <v>0</v>
      </c>
      <c r="BG182" s="152">
        <f>IF(N182="zákl. přenesená",J182,0)</f>
        <v>0</v>
      </c>
      <c r="BH182" s="152">
        <f>IF(N182="sníž. přenesená",J182,0)</f>
        <v>0</v>
      </c>
      <c r="BI182" s="152">
        <f>IF(N182="nulová",J182,0)</f>
        <v>0</v>
      </c>
      <c r="BJ182" s="19" t="s">
        <v>86</v>
      </c>
      <c r="BK182" s="152">
        <f>ROUND(I182*H182,2)</f>
        <v>0</v>
      </c>
      <c r="BL182" s="19" t="s">
        <v>650</v>
      </c>
      <c r="BM182" s="151" t="s">
        <v>1614</v>
      </c>
    </row>
    <row r="183" spans="1:47" s="2" customFormat="1" ht="12">
      <c r="A183" s="34"/>
      <c r="B183" s="35"/>
      <c r="C183" s="34"/>
      <c r="D183" s="153" t="s">
        <v>136</v>
      </c>
      <c r="E183" s="34"/>
      <c r="F183" s="154" t="s">
        <v>1613</v>
      </c>
      <c r="G183" s="34"/>
      <c r="H183" s="34"/>
      <c r="I183" s="155"/>
      <c r="J183" s="34"/>
      <c r="K183" s="34"/>
      <c r="L183" s="35"/>
      <c r="M183" s="156"/>
      <c r="N183" s="157"/>
      <c r="O183" s="60"/>
      <c r="P183" s="60"/>
      <c r="Q183" s="60"/>
      <c r="R183" s="60"/>
      <c r="S183" s="60"/>
      <c r="T183" s="61"/>
      <c r="U183" s="34"/>
      <c r="V183" s="34"/>
      <c r="W183" s="34"/>
      <c r="X183" s="34"/>
      <c r="Y183" s="34"/>
      <c r="Z183" s="34"/>
      <c r="AA183" s="34"/>
      <c r="AB183" s="34"/>
      <c r="AC183" s="34"/>
      <c r="AD183" s="34"/>
      <c r="AE183" s="34"/>
      <c r="AT183" s="19" t="s">
        <v>136</v>
      </c>
      <c r="AU183" s="19" t="s">
        <v>88</v>
      </c>
    </row>
    <row r="184" spans="2:51" s="12" customFormat="1" ht="12">
      <c r="B184" s="158"/>
      <c r="D184" s="153" t="s">
        <v>137</v>
      </c>
      <c r="E184" s="159" t="s">
        <v>1</v>
      </c>
      <c r="F184" s="160" t="s">
        <v>1615</v>
      </c>
      <c r="H184" s="161">
        <v>39</v>
      </c>
      <c r="I184" s="162"/>
      <c r="L184" s="158"/>
      <c r="M184" s="163"/>
      <c r="N184" s="164"/>
      <c r="O184" s="164"/>
      <c r="P184" s="164"/>
      <c r="Q184" s="164"/>
      <c r="R184" s="164"/>
      <c r="S184" s="164"/>
      <c r="T184" s="165"/>
      <c r="AT184" s="159" t="s">
        <v>137</v>
      </c>
      <c r="AU184" s="159" t="s">
        <v>88</v>
      </c>
      <c r="AV184" s="12" t="s">
        <v>88</v>
      </c>
      <c r="AW184" s="12" t="s">
        <v>34</v>
      </c>
      <c r="AX184" s="12" t="s">
        <v>86</v>
      </c>
      <c r="AY184" s="159" t="s">
        <v>128</v>
      </c>
    </row>
    <row r="185" spans="1:65" s="2" customFormat="1" ht="16.5" customHeight="1">
      <c r="A185" s="34"/>
      <c r="B185" s="139"/>
      <c r="C185" s="140" t="s">
        <v>327</v>
      </c>
      <c r="D185" s="140" t="s">
        <v>129</v>
      </c>
      <c r="E185" s="141" t="s">
        <v>1616</v>
      </c>
      <c r="F185" s="142" t="s">
        <v>1617</v>
      </c>
      <c r="G185" s="143" t="s">
        <v>330</v>
      </c>
      <c r="H185" s="144">
        <v>84</v>
      </c>
      <c r="I185" s="145"/>
      <c r="J185" s="146">
        <f>ROUND(I185*H185,2)</f>
        <v>0</v>
      </c>
      <c r="K185" s="142" t="s">
        <v>133</v>
      </c>
      <c r="L185" s="35"/>
      <c r="M185" s="147" t="s">
        <v>1</v>
      </c>
      <c r="N185" s="148" t="s">
        <v>43</v>
      </c>
      <c r="O185" s="60"/>
      <c r="P185" s="149">
        <f>O185*H185</f>
        <v>0</v>
      </c>
      <c r="Q185" s="149">
        <v>0</v>
      </c>
      <c r="R185" s="149">
        <f>Q185*H185</f>
        <v>0</v>
      </c>
      <c r="S185" s="149">
        <v>0</v>
      </c>
      <c r="T185" s="150">
        <f>S185*H185</f>
        <v>0</v>
      </c>
      <c r="U185" s="34"/>
      <c r="V185" s="34"/>
      <c r="W185" s="34"/>
      <c r="X185" s="34"/>
      <c r="Y185" s="34"/>
      <c r="Z185" s="34"/>
      <c r="AA185" s="34"/>
      <c r="AB185" s="34"/>
      <c r="AC185" s="34"/>
      <c r="AD185" s="34"/>
      <c r="AE185" s="34"/>
      <c r="AR185" s="151" t="s">
        <v>650</v>
      </c>
      <c r="AT185" s="151" t="s">
        <v>129</v>
      </c>
      <c r="AU185" s="151" t="s">
        <v>88</v>
      </c>
      <c r="AY185" s="19" t="s">
        <v>128</v>
      </c>
      <c r="BE185" s="152">
        <f>IF(N185="základní",J185,0)</f>
        <v>0</v>
      </c>
      <c r="BF185" s="152">
        <f>IF(N185="snížená",J185,0)</f>
        <v>0</v>
      </c>
      <c r="BG185" s="152">
        <f>IF(N185="zákl. přenesená",J185,0)</f>
        <v>0</v>
      </c>
      <c r="BH185" s="152">
        <f>IF(N185="sníž. přenesená",J185,0)</f>
        <v>0</v>
      </c>
      <c r="BI185" s="152">
        <f>IF(N185="nulová",J185,0)</f>
        <v>0</v>
      </c>
      <c r="BJ185" s="19" t="s">
        <v>86</v>
      </c>
      <c r="BK185" s="152">
        <f>ROUND(I185*H185,2)</f>
        <v>0</v>
      </c>
      <c r="BL185" s="19" t="s">
        <v>650</v>
      </c>
      <c r="BM185" s="151" t="s">
        <v>1618</v>
      </c>
    </row>
    <row r="186" spans="1:47" s="2" customFormat="1" ht="18">
      <c r="A186" s="34"/>
      <c r="B186" s="35"/>
      <c r="C186" s="34"/>
      <c r="D186" s="153" t="s">
        <v>136</v>
      </c>
      <c r="E186" s="34"/>
      <c r="F186" s="154" t="s">
        <v>1619</v>
      </c>
      <c r="G186" s="34"/>
      <c r="H186" s="34"/>
      <c r="I186" s="155"/>
      <c r="J186" s="34"/>
      <c r="K186" s="34"/>
      <c r="L186" s="35"/>
      <c r="M186" s="156"/>
      <c r="N186" s="157"/>
      <c r="O186" s="60"/>
      <c r="P186" s="60"/>
      <c r="Q186" s="60"/>
      <c r="R186" s="60"/>
      <c r="S186" s="60"/>
      <c r="T186" s="61"/>
      <c r="U186" s="34"/>
      <c r="V186" s="34"/>
      <c r="W186" s="34"/>
      <c r="X186" s="34"/>
      <c r="Y186" s="34"/>
      <c r="Z186" s="34"/>
      <c r="AA186" s="34"/>
      <c r="AB186" s="34"/>
      <c r="AC186" s="34"/>
      <c r="AD186" s="34"/>
      <c r="AE186" s="34"/>
      <c r="AT186" s="19" t="s">
        <v>136</v>
      </c>
      <c r="AU186" s="19" t="s">
        <v>88</v>
      </c>
    </row>
    <row r="187" spans="2:51" s="12" customFormat="1" ht="12">
      <c r="B187" s="158"/>
      <c r="D187" s="153" t="s">
        <v>137</v>
      </c>
      <c r="E187" s="159" t="s">
        <v>1</v>
      </c>
      <c r="F187" s="160" t="s">
        <v>1620</v>
      </c>
      <c r="H187" s="161">
        <v>84</v>
      </c>
      <c r="I187" s="162"/>
      <c r="L187" s="158"/>
      <c r="M187" s="163"/>
      <c r="N187" s="164"/>
      <c r="O187" s="164"/>
      <c r="P187" s="164"/>
      <c r="Q187" s="164"/>
      <c r="R187" s="164"/>
      <c r="S187" s="164"/>
      <c r="T187" s="165"/>
      <c r="AT187" s="159" t="s">
        <v>137</v>
      </c>
      <c r="AU187" s="159" t="s">
        <v>88</v>
      </c>
      <c r="AV187" s="12" t="s">
        <v>88</v>
      </c>
      <c r="AW187" s="12" t="s">
        <v>34</v>
      </c>
      <c r="AX187" s="12" t="s">
        <v>86</v>
      </c>
      <c r="AY187" s="159" t="s">
        <v>128</v>
      </c>
    </row>
    <row r="188" spans="1:65" s="2" customFormat="1" ht="16.5" customHeight="1">
      <c r="A188" s="34"/>
      <c r="B188" s="139"/>
      <c r="C188" s="191" t="s">
        <v>335</v>
      </c>
      <c r="D188" s="191" t="s">
        <v>499</v>
      </c>
      <c r="E188" s="192" t="s">
        <v>1621</v>
      </c>
      <c r="F188" s="193" t="s">
        <v>1622</v>
      </c>
      <c r="G188" s="194" t="s">
        <v>330</v>
      </c>
      <c r="H188" s="195">
        <v>84</v>
      </c>
      <c r="I188" s="196"/>
      <c r="J188" s="197">
        <f>ROUND(I188*H188,2)</f>
        <v>0</v>
      </c>
      <c r="K188" s="193" t="s">
        <v>133</v>
      </c>
      <c r="L188" s="198"/>
      <c r="M188" s="199" t="s">
        <v>1</v>
      </c>
      <c r="N188" s="200" t="s">
        <v>43</v>
      </c>
      <c r="O188" s="60"/>
      <c r="P188" s="149">
        <f>O188*H188</f>
        <v>0</v>
      </c>
      <c r="Q188" s="149">
        <v>0.00012</v>
      </c>
      <c r="R188" s="149">
        <f>Q188*H188</f>
        <v>0.01008</v>
      </c>
      <c r="S188" s="149">
        <v>0</v>
      </c>
      <c r="T188" s="150">
        <f>S188*H188</f>
        <v>0</v>
      </c>
      <c r="U188" s="34"/>
      <c r="V188" s="34"/>
      <c r="W188" s="34"/>
      <c r="X188" s="34"/>
      <c r="Y188" s="34"/>
      <c r="Z188" s="34"/>
      <c r="AA188" s="34"/>
      <c r="AB188" s="34"/>
      <c r="AC188" s="34"/>
      <c r="AD188" s="34"/>
      <c r="AE188" s="34"/>
      <c r="AR188" s="151" t="s">
        <v>1560</v>
      </c>
      <c r="AT188" s="151" t="s">
        <v>499</v>
      </c>
      <c r="AU188" s="151" t="s">
        <v>88</v>
      </c>
      <c r="AY188" s="19" t="s">
        <v>128</v>
      </c>
      <c r="BE188" s="152">
        <f>IF(N188="základní",J188,0)</f>
        <v>0</v>
      </c>
      <c r="BF188" s="152">
        <f>IF(N188="snížená",J188,0)</f>
        <v>0</v>
      </c>
      <c r="BG188" s="152">
        <f>IF(N188="zákl. přenesená",J188,0)</f>
        <v>0</v>
      </c>
      <c r="BH188" s="152">
        <f>IF(N188="sníž. přenesená",J188,0)</f>
        <v>0</v>
      </c>
      <c r="BI188" s="152">
        <f>IF(N188="nulová",J188,0)</f>
        <v>0</v>
      </c>
      <c r="BJ188" s="19" t="s">
        <v>86</v>
      </c>
      <c r="BK188" s="152">
        <f>ROUND(I188*H188,2)</f>
        <v>0</v>
      </c>
      <c r="BL188" s="19" t="s">
        <v>650</v>
      </c>
      <c r="BM188" s="151" t="s">
        <v>1623</v>
      </c>
    </row>
    <row r="189" spans="1:47" s="2" customFormat="1" ht="12">
      <c r="A189" s="34"/>
      <c r="B189" s="35"/>
      <c r="C189" s="34"/>
      <c r="D189" s="153" t="s">
        <v>136</v>
      </c>
      <c r="E189" s="34"/>
      <c r="F189" s="154" t="s">
        <v>1622</v>
      </c>
      <c r="G189" s="34"/>
      <c r="H189" s="34"/>
      <c r="I189" s="155"/>
      <c r="J189" s="34"/>
      <c r="K189" s="34"/>
      <c r="L189" s="35"/>
      <c r="M189" s="156"/>
      <c r="N189" s="157"/>
      <c r="O189" s="60"/>
      <c r="P189" s="60"/>
      <c r="Q189" s="60"/>
      <c r="R189" s="60"/>
      <c r="S189" s="60"/>
      <c r="T189" s="61"/>
      <c r="U189" s="34"/>
      <c r="V189" s="34"/>
      <c r="W189" s="34"/>
      <c r="X189" s="34"/>
      <c r="Y189" s="34"/>
      <c r="Z189" s="34"/>
      <c r="AA189" s="34"/>
      <c r="AB189" s="34"/>
      <c r="AC189" s="34"/>
      <c r="AD189" s="34"/>
      <c r="AE189" s="34"/>
      <c r="AT189" s="19" t="s">
        <v>136</v>
      </c>
      <c r="AU189" s="19" t="s">
        <v>88</v>
      </c>
    </row>
    <row r="190" spans="2:51" s="12" customFormat="1" ht="12">
      <c r="B190" s="158"/>
      <c r="D190" s="153" t="s">
        <v>137</v>
      </c>
      <c r="E190" s="159" t="s">
        <v>1</v>
      </c>
      <c r="F190" s="160" t="s">
        <v>1624</v>
      </c>
      <c r="H190" s="161">
        <v>84</v>
      </c>
      <c r="I190" s="162"/>
      <c r="L190" s="158"/>
      <c r="M190" s="163"/>
      <c r="N190" s="164"/>
      <c r="O190" s="164"/>
      <c r="P190" s="164"/>
      <c r="Q190" s="164"/>
      <c r="R190" s="164"/>
      <c r="S190" s="164"/>
      <c r="T190" s="165"/>
      <c r="AT190" s="159" t="s">
        <v>137</v>
      </c>
      <c r="AU190" s="159" t="s">
        <v>88</v>
      </c>
      <c r="AV190" s="12" t="s">
        <v>88</v>
      </c>
      <c r="AW190" s="12" t="s">
        <v>34</v>
      </c>
      <c r="AX190" s="12" t="s">
        <v>86</v>
      </c>
      <c r="AY190" s="159" t="s">
        <v>128</v>
      </c>
    </row>
    <row r="191" spans="1:65" s="2" customFormat="1" ht="16.5" customHeight="1">
      <c r="A191" s="34"/>
      <c r="B191" s="139"/>
      <c r="C191" s="140" t="s">
        <v>7</v>
      </c>
      <c r="D191" s="140" t="s">
        <v>129</v>
      </c>
      <c r="E191" s="141" t="s">
        <v>1625</v>
      </c>
      <c r="F191" s="142" t="s">
        <v>1626</v>
      </c>
      <c r="G191" s="143" t="s">
        <v>330</v>
      </c>
      <c r="H191" s="144">
        <v>513</v>
      </c>
      <c r="I191" s="145"/>
      <c r="J191" s="146">
        <f>ROUND(I191*H191,2)</f>
        <v>0</v>
      </c>
      <c r="K191" s="142" t="s">
        <v>133</v>
      </c>
      <c r="L191" s="35"/>
      <c r="M191" s="147" t="s">
        <v>1</v>
      </c>
      <c r="N191" s="148" t="s">
        <v>43</v>
      </c>
      <c r="O191" s="60"/>
      <c r="P191" s="149">
        <f>O191*H191</f>
        <v>0</v>
      </c>
      <c r="Q191" s="149">
        <v>0</v>
      </c>
      <c r="R191" s="149">
        <f>Q191*H191</f>
        <v>0</v>
      </c>
      <c r="S191" s="149">
        <v>0</v>
      </c>
      <c r="T191" s="150">
        <f>S191*H191</f>
        <v>0</v>
      </c>
      <c r="U191" s="34"/>
      <c r="V191" s="34"/>
      <c r="W191" s="34"/>
      <c r="X191" s="34"/>
      <c r="Y191" s="34"/>
      <c r="Z191" s="34"/>
      <c r="AA191" s="34"/>
      <c r="AB191" s="34"/>
      <c r="AC191" s="34"/>
      <c r="AD191" s="34"/>
      <c r="AE191" s="34"/>
      <c r="AR191" s="151" t="s">
        <v>650</v>
      </c>
      <c r="AT191" s="151" t="s">
        <v>129</v>
      </c>
      <c r="AU191" s="151" t="s">
        <v>88</v>
      </c>
      <c r="AY191" s="19" t="s">
        <v>128</v>
      </c>
      <c r="BE191" s="152">
        <f>IF(N191="základní",J191,0)</f>
        <v>0</v>
      </c>
      <c r="BF191" s="152">
        <f>IF(N191="snížená",J191,0)</f>
        <v>0</v>
      </c>
      <c r="BG191" s="152">
        <f>IF(N191="zákl. přenesená",J191,0)</f>
        <v>0</v>
      </c>
      <c r="BH191" s="152">
        <f>IF(N191="sníž. přenesená",J191,0)</f>
        <v>0</v>
      </c>
      <c r="BI191" s="152">
        <f>IF(N191="nulová",J191,0)</f>
        <v>0</v>
      </c>
      <c r="BJ191" s="19" t="s">
        <v>86</v>
      </c>
      <c r="BK191" s="152">
        <f>ROUND(I191*H191,2)</f>
        <v>0</v>
      </c>
      <c r="BL191" s="19" t="s">
        <v>650</v>
      </c>
      <c r="BM191" s="151" t="s">
        <v>1627</v>
      </c>
    </row>
    <row r="192" spans="1:47" s="2" customFormat="1" ht="18">
      <c r="A192" s="34"/>
      <c r="B192" s="35"/>
      <c r="C192" s="34"/>
      <c r="D192" s="153" t="s">
        <v>136</v>
      </c>
      <c r="E192" s="34"/>
      <c r="F192" s="154" t="s">
        <v>1628</v>
      </c>
      <c r="G192" s="34"/>
      <c r="H192" s="34"/>
      <c r="I192" s="155"/>
      <c r="J192" s="34"/>
      <c r="K192" s="34"/>
      <c r="L192" s="35"/>
      <c r="M192" s="156"/>
      <c r="N192" s="157"/>
      <c r="O192" s="60"/>
      <c r="P192" s="60"/>
      <c r="Q192" s="60"/>
      <c r="R192" s="60"/>
      <c r="S192" s="60"/>
      <c r="T192" s="61"/>
      <c r="U192" s="34"/>
      <c r="V192" s="34"/>
      <c r="W192" s="34"/>
      <c r="X192" s="34"/>
      <c r="Y192" s="34"/>
      <c r="Z192" s="34"/>
      <c r="AA192" s="34"/>
      <c r="AB192" s="34"/>
      <c r="AC192" s="34"/>
      <c r="AD192" s="34"/>
      <c r="AE192" s="34"/>
      <c r="AT192" s="19" t="s">
        <v>136</v>
      </c>
      <c r="AU192" s="19" t="s">
        <v>88</v>
      </c>
    </row>
    <row r="193" spans="2:51" s="12" customFormat="1" ht="12">
      <c r="B193" s="158"/>
      <c r="D193" s="153" t="s">
        <v>137</v>
      </c>
      <c r="E193" s="159" t="s">
        <v>1</v>
      </c>
      <c r="F193" s="160" t="s">
        <v>1629</v>
      </c>
      <c r="H193" s="161">
        <v>513</v>
      </c>
      <c r="I193" s="162"/>
      <c r="L193" s="158"/>
      <c r="M193" s="163"/>
      <c r="N193" s="164"/>
      <c r="O193" s="164"/>
      <c r="P193" s="164"/>
      <c r="Q193" s="164"/>
      <c r="R193" s="164"/>
      <c r="S193" s="164"/>
      <c r="T193" s="165"/>
      <c r="AT193" s="159" t="s">
        <v>137</v>
      </c>
      <c r="AU193" s="159" t="s">
        <v>88</v>
      </c>
      <c r="AV193" s="12" t="s">
        <v>88</v>
      </c>
      <c r="AW193" s="12" t="s">
        <v>34</v>
      </c>
      <c r="AX193" s="12" t="s">
        <v>86</v>
      </c>
      <c r="AY193" s="159" t="s">
        <v>128</v>
      </c>
    </row>
    <row r="194" spans="1:65" s="2" customFormat="1" ht="16.5" customHeight="1">
      <c r="A194" s="34"/>
      <c r="B194" s="139"/>
      <c r="C194" s="191" t="s">
        <v>350</v>
      </c>
      <c r="D194" s="191" t="s">
        <v>499</v>
      </c>
      <c r="E194" s="192" t="s">
        <v>1630</v>
      </c>
      <c r="F194" s="193" t="s">
        <v>1631</v>
      </c>
      <c r="G194" s="194" t="s">
        <v>330</v>
      </c>
      <c r="H194" s="195">
        <v>513</v>
      </c>
      <c r="I194" s="196"/>
      <c r="J194" s="197">
        <f>ROUND(I194*H194,2)</f>
        <v>0</v>
      </c>
      <c r="K194" s="193" t="s">
        <v>133</v>
      </c>
      <c r="L194" s="198"/>
      <c r="M194" s="199" t="s">
        <v>1</v>
      </c>
      <c r="N194" s="200" t="s">
        <v>43</v>
      </c>
      <c r="O194" s="60"/>
      <c r="P194" s="149">
        <f>O194*H194</f>
        <v>0</v>
      </c>
      <c r="Q194" s="149">
        <v>0.00063</v>
      </c>
      <c r="R194" s="149">
        <f>Q194*H194</f>
        <v>0.32319000000000003</v>
      </c>
      <c r="S194" s="149">
        <v>0</v>
      </c>
      <c r="T194" s="150">
        <f>S194*H194</f>
        <v>0</v>
      </c>
      <c r="U194" s="34"/>
      <c r="V194" s="34"/>
      <c r="W194" s="34"/>
      <c r="X194" s="34"/>
      <c r="Y194" s="34"/>
      <c r="Z194" s="34"/>
      <c r="AA194" s="34"/>
      <c r="AB194" s="34"/>
      <c r="AC194" s="34"/>
      <c r="AD194" s="34"/>
      <c r="AE194" s="34"/>
      <c r="AR194" s="151" t="s">
        <v>1071</v>
      </c>
      <c r="AT194" s="151" t="s">
        <v>499</v>
      </c>
      <c r="AU194" s="151" t="s">
        <v>88</v>
      </c>
      <c r="AY194" s="19" t="s">
        <v>128</v>
      </c>
      <c r="BE194" s="152">
        <f>IF(N194="základní",J194,0)</f>
        <v>0</v>
      </c>
      <c r="BF194" s="152">
        <f>IF(N194="snížená",J194,0)</f>
        <v>0</v>
      </c>
      <c r="BG194" s="152">
        <f>IF(N194="zákl. přenesená",J194,0)</f>
        <v>0</v>
      </c>
      <c r="BH194" s="152">
        <f>IF(N194="sníž. přenesená",J194,0)</f>
        <v>0</v>
      </c>
      <c r="BI194" s="152">
        <f>IF(N194="nulová",J194,0)</f>
        <v>0</v>
      </c>
      <c r="BJ194" s="19" t="s">
        <v>86</v>
      </c>
      <c r="BK194" s="152">
        <f>ROUND(I194*H194,2)</f>
        <v>0</v>
      </c>
      <c r="BL194" s="19" t="s">
        <v>1071</v>
      </c>
      <c r="BM194" s="151" t="s">
        <v>1632</v>
      </c>
    </row>
    <row r="195" spans="1:47" s="2" customFormat="1" ht="12">
      <c r="A195" s="34"/>
      <c r="B195" s="35"/>
      <c r="C195" s="34"/>
      <c r="D195" s="153" t="s">
        <v>136</v>
      </c>
      <c r="E195" s="34"/>
      <c r="F195" s="154" t="s">
        <v>1631</v>
      </c>
      <c r="G195" s="34"/>
      <c r="H195" s="34"/>
      <c r="I195" s="155"/>
      <c r="J195" s="34"/>
      <c r="K195" s="34"/>
      <c r="L195" s="35"/>
      <c r="M195" s="156"/>
      <c r="N195" s="157"/>
      <c r="O195" s="60"/>
      <c r="P195" s="60"/>
      <c r="Q195" s="60"/>
      <c r="R195" s="60"/>
      <c r="S195" s="60"/>
      <c r="T195" s="61"/>
      <c r="U195" s="34"/>
      <c r="V195" s="34"/>
      <c r="W195" s="34"/>
      <c r="X195" s="34"/>
      <c r="Y195" s="34"/>
      <c r="Z195" s="34"/>
      <c r="AA195" s="34"/>
      <c r="AB195" s="34"/>
      <c r="AC195" s="34"/>
      <c r="AD195" s="34"/>
      <c r="AE195" s="34"/>
      <c r="AT195" s="19" t="s">
        <v>136</v>
      </c>
      <c r="AU195" s="19" t="s">
        <v>88</v>
      </c>
    </row>
    <row r="196" spans="2:51" s="12" customFormat="1" ht="12">
      <c r="B196" s="158"/>
      <c r="D196" s="153" t="s">
        <v>137</v>
      </c>
      <c r="E196" s="159" t="s">
        <v>1</v>
      </c>
      <c r="F196" s="160" t="s">
        <v>1633</v>
      </c>
      <c r="H196" s="161">
        <v>513</v>
      </c>
      <c r="I196" s="162"/>
      <c r="L196" s="158"/>
      <c r="M196" s="163"/>
      <c r="N196" s="164"/>
      <c r="O196" s="164"/>
      <c r="P196" s="164"/>
      <c r="Q196" s="164"/>
      <c r="R196" s="164"/>
      <c r="S196" s="164"/>
      <c r="T196" s="165"/>
      <c r="AT196" s="159" t="s">
        <v>137</v>
      </c>
      <c r="AU196" s="159" t="s">
        <v>88</v>
      </c>
      <c r="AV196" s="12" t="s">
        <v>88</v>
      </c>
      <c r="AW196" s="12" t="s">
        <v>34</v>
      </c>
      <c r="AX196" s="12" t="s">
        <v>86</v>
      </c>
      <c r="AY196" s="159" t="s">
        <v>128</v>
      </c>
    </row>
    <row r="197" spans="1:65" s="2" customFormat="1" ht="21.75" customHeight="1">
      <c r="A197" s="34"/>
      <c r="B197" s="139"/>
      <c r="C197" s="140" t="s">
        <v>356</v>
      </c>
      <c r="D197" s="140" t="s">
        <v>129</v>
      </c>
      <c r="E197" s="141" t="s">
        <v>1634</v>
      </c>
      <c r="F197" s="142" t="s">
        <v>1635</v>
      </c>
      <c r="G197" s="143" t="s">
        <v>238</v>
      </c>
      <c r="H197" s="144">
        <v>28</v>
      </c>
      <c r="I197" s="145"/>
      <c r="J197" s="146">
        <f>ROUND(I197*H197,2)</f>
        <v>0</v>
      </c>
      <c r="K197" s="142" t="s">
        <v>133</v>
      </c>
      <c r="L197" s="35"/>
      <c r="M197" s="147" t="s">
        <v>1</v>
      </c>
      <c r="N197" s="148" t="s">
        <v>43</v>
      </c>
      <c r="O197" s="60"/>
      <c r="P197" s="149">
        <f>O197*H197</f>
        <v>0</v>
      </c>
      <c r="Q197" s="149">
        <v>0</v>
      </c>
      <c r="R197" s="149">
        <f>Q197*H197</f>
        <v>0</v>
      </c>
      <c r="S197" s="149">
        <v>0</v>
      </c>
      <c r="T197" s="150">
        <f>S197*H197</f>
        <v>0</v>
      </c>
      <c r="U197" s="34"/>
      <c r="V197" s="34"/>
      <c r="W197" s="34"/>
      <c r="X197" s="34"/>
      <c r="Y197" s="34"/>
      <c r="Z197" s="34"/>
      <c r="AA197" s="34"/>
      <c r="AB197" s="34"/>
      <c r="AC197" s="34"/>
      <c r="AD197" s="34"/>
      <c r="AE197" s="34"/>
      <c r="AR197" s="151" t="s">
        <v>650</v>
      </c>
      <c r="AT197" s="151" t="s">
        <v>129</v>
      </c>
      <c r="AU197" s="151" t="s">
        <v>88</v>
      </c>
      <c r="AY197" s="19" t="s">
        <v>128</v>
      </c>
      <c r="BE197" s="152">
        <f>IF(N197="základní",J197,0)</f>
        <v>0</v>
      </c>
      <c r="BF197" s="152">
        <f>IF(N197="snížená",J197,0)</f>
        <v>0</v>
      </c>
      <c r="BG197" s="152">
        <f>IF(N197="zákl. přenesená",J197,0)</f>
        <v>0</v>
      </c>
      <c r="BH197" s="152">
        <f>IF(N197="sníž. přenesená",J197,0)</f>
        <v>0</v>
      </c>
      <c r="BI197" s="152">
        <f>IF(N197="nulová",J197,0)</f>
        <v>0</v>
      </c>
      <c r="BJ197" s="19" t="s">
        <v>86</v>
      </c>
      <c r="BK197" s="152">
        <f>ROUND(I197*H197,2)</f>
        <v>0</v>
      </c>
      <c r="BL197" s="19" t="s">
        <v>650</v>
      </c>
      <c r="BM197" s="151" t="s">
        <v>1636</v>
      </c>
    </row>
    <row r="198" spans="1:47" s="2" customFormat="1" ht="12">
      <c r="A198" s="34"/>
      <c r="B198" s="35"/>
      <c r="C198" s="34"/>
      <c r="D198" s="153" t="s">
        <v>136</v>
      </c>
      <c r="E198" s="34"/>
      <c r="F198" s="154" t="s">
        <v>1637</v>
      </c>
      <c r="G198" s="34"/>
      <c r="H198" s="34"/>
      <c r="I198" s="155"/>
      <c r="J198" s="34"/>
      <c r="K198" s="34"/>
      <c r="L198" s="35"/>
      <c r="M198" s="156"/>
      <c r="N198" s="157"/>
      <c r="O198" s="60"/>
      <c r="P198" s="60"/>
      <c r="Q198" s="60"/>
      <c r="R198" s="60"/>
      <c r="S198" s="60"/>
      <c r="T198" s="61"/>
      <c r="U198" s="34"/>
      <c r="V198" s="34"/>
      <c r="W198" s="34"/>
      <c r="X198" s="34"/>
      <c r="Y198" s="34"/>
      <c r="Z198" s="34"/>
      <c r="AA198" s="34"/>
      <c r="AB198" s="34"/>
      <c r="AC198" s="34"/>
      <c r="AD198" s="34"/>
      <c r="AE198" s="34"/>
      <c r="AT198" s="19" t="s">
        <v>136</v>
      </c>
      <c r="AU198" s="19" t="s">
        <v>88</v>
      </c>
    </row>
    <row r="199" spans="2:51" s="12" customFormat="1" ht="12">
      <c r="B199" s="158"/>
      <c r="D199" s="153" t="s">
        <v>137</v>
      </c>
      <c r="E199" s="159" t="s">
        <v>1</v>
      </c>
      <c r="F199" s="160" t="s">
        <v>1638</v>
      </c>
      <c r="H199" s="161">
        <v>28</v>
      </c>
      <c r="I199" s="162"/>
      <c r="L199" s="158"/>
      <c r="M199" s="163"/>
      <c r="N199" s="164"/>
      <c r="O199" s="164"/>
      <c r="P199" s="164"/>
      <c r="Q199" s="164"/>
      <c r="R199" s="164"/>
      <c r="S199" s="164"/>
      <c r="T199" s="165"/>
      <c r="AT199" s="159" t="s">
        <v>137</v>
      </c>
      <c r="AU199" s="159" t="s">
        <v>88</v>
      </c>
      <c r="AV199" s="12" t="s">
        <v>88</v>
      </c>
      <c r="AW199" s="12" t="s">
        <v>34</v>
      </c>
      <c r="AX199" s="12" t="s">
        <v>86</v>
      </c>
      <c r="AY199" s="159" t="s">
        <v>128</v>
      </c>
    </row>
    <row r="200" spans="1:65" s="2" customFormat="1" ht="16.5" customHeight="1">
      <c r="A200" s="34"/>
      <c r="B200" s="139"/>
      <c r="C200" s="140" t="s">
        <v>363</v>
      </c>
      <c r="D200" s="140" t="s">
        <v>129</v>
      </c>
      <c r="E200" s="141" t="s">
        <v>1639</v>
      </c>
      <c r="F200" s="142" t="s">
        <v>1640</v>
      </c>
      <c r="G200" s="143" t="s">
        <v>330</v>
      </c>
      <c r="H200" s="144">
        <v>513</v>
      </c>
      <c r="I200" s="145"/>
      <c r="J200" s="146">
        <f>ROUND(I200*H200,2)</f>
        <v>0</v>
      </c>
      <c r="K200" s="142" t="s">
        <v>133</v>
      </c>
      <c r="L200" s="35"/>
      <c r="M200" s="147" t="s">
        <v>1</v>
      </c>
      <c r="N200" s="148" t="s">
        <v>43</v>
      </c>
      <c r="O200" s="60"/>
      <c r="P200" s="149">
        <f>O200*H200</f>
        <v>0</v>
      </c>
      <c r="Q200" s="149">
        <v>0</v>
      </c>
      <c r="R200" s="149">
        <f>Q200*H200</f>
        <v>0</v>
      </c>
      <c r="S200" s="149">
        <v>0</v>
      </c>
      <c r="T200" s="150">
        <f>S200*H200</f>
        <v>0</v>
      </c>
      <c r="U200" s="34"/>
      <c r="V200" s="34"/>
      <c r="W200" s="34"/>
      <c r="X200" s="34"/>
      <c r="Y200" s="34"/>
      <c r="Z200" s="34"/>
      <c r="AA200" s="34"/>
      <c r="AB200" s="34"/>
      <c r="AC200" s="34"/>
      <c r="AD200" s="34"/>
      <c r="AE200" s="34"/>
      <c r="AR200" s="151" t="s">
        <v>650</v>
      </c>
      <c r="AT200" s="151" t="s">
        <v>129</v>
      </c>
      <c r="AU200" s="151" t="s">
        <v>88</v>
      </c>
      <c r="AY200" s="19" t="s">
        <v>128</v>
      </c>
      <c r="BE200" s="152">
        <f>IF(N200="základní",J200,0)</f>
        <v>0</v>
      </c>
      <c r="BF200" s="152">
        <f>IF(N200="snížená",J200,0)</f>
        <v>0</v>
      </c>
      <c r="BG200" s="152">
        <f>IF(N200="zákl. přenesená",J200,0)</f>
        <v>0</v>
      </c>
      <c r="BH200" s="152">
        <f>IF(N200="sníž. přenesená",J200,0)</f>
        <v>0</v>
      </c>
      <c r="BI200" s="152">
        <f>IF(N200="nulová",J200,0)</f>
        <v>0</v>
      </c>
      <c r="BJ200" s="19" t="s">
        <v>86</v>
      </c>
      <c r="BK200" s="152">
        <f>ROUND(I200*H200,2)</f>
        <v>0</v>
      </c>
      <c r="BL200" s="19" t="s">
        <v>650</v>
      </c>
      <c r="BM200" s="151" t="s">
        <v>1641</v>
      </c>
    </row>
    <row r="201" spans="1:47" s="2" customFormat="1" ht="18">
      <c r="A201" s="34"/>
      <c r="B201" s="35"/>
      <c r="C201" s="34"/>
      <c r="D201" s="153" t="s">
        <v>136</v>
      </c>
      <c r="E201" s="34"/>
      <c r="F201" s="154" t="s">
        <v>1642</v>
      </c>
      <c r="G201" s="34"/>
      <c r="H201" s="34"/>
      <c r="I201" s="155"/>
      <c r="J201" s="34"/>
      <c r="K201" s="34"/>
      <c r="L201" s="35"/>
      <c r="M201" s="156"/>
      <c r="N201" s="157"/>
      <c r="O201" s="60"/>
      <c r="P201" s="60"/>
      <c r="Q201" s="60"/>
      <c r="R201" s="60"/>
      <c r="S201" s="60"/>
      <c r="T201" s="61"/>
      <c r="U201" s="34"/>
      <c r="V201" s="34"/>
      <c r="W201" s="34"/>
      <c r="X201" s="34"/>
      <c r="Y201" s="34"/>
      <c r="Z201" s="34"/>
      <c r="AA201" s="34"/>
      <c r="AB201" s="34"/>
      <c r="AC201" s="34"/>
      <c r="AD201" s="34"/>
      <c r="AE201" s="34"/>
      <c r="AT201" s="19" t="s">
        <v>136</v>
      </c>
      <c r="AU201" s="19" t="s">
        <v>88</v>
      </c>
    </row>
    <row r="202" spans="2:51" s="12" customFormat="1" ht="12">
      <c r="B202" s="158"/>
      <c r="D202" s="153" t="s">
        <v>137</v>
      </c>
      <c r="E202" s="159" t="s">
        <v>1</v>
      </c>
      <c r="F202" s="160" t="s">
        <v>1643</v>
      </c>
      <c r="H202" s="161">
        <v>513</v>
      </c>
      <c r="I202" s="162"/>
      <c r="L202" s="158"/>
      <c r="M202" s="163"/>
      <c r="N202" s="164"/>
      <c r="O202" s="164"/>
      <c r="P202" s="164"/>
      <c r="Q202" s="164"/>
      <c r="R202" s="164"/>
      <c r="S202" s="164"/>
      <c r="T202" s="165"/>
      <c r="AT202" s="159" t="s">
        <v>137</v>
      </c>
      <c r="AU202" s="159" t="s">
        <v>88</v>
      </c>
      <c r="AV202" s="12" t="s">
        <v>88</v>
      </c>
      <c r="AW202" s="12" t="s">
        <v>34</v>
      </c>
      <c r="AX202" s="12" t="s">
        <v>86</v>
      </c>
      <c r="AY202" s="159" t="s">
        <v>128</v>
      </c>
    </row>
    <row r="203" spans="1:65" s="2" customFormat="1" ht="16.5" customHeight="1">
      <c r="A203" s="34"/>
      <c r="B203" s="139"/>
      <c r="C203" s="140" t="s">
        <v>370</v>
      </c>
      <c r="D203" s="140" t="s">
        <v>129</v>
      </c>
      <c r="E203" s="141" t="s">
        <v>1644</v>
      </c>
      <c r="F203" s="142" t="s">
        <v>1645</v>
      </c>
      <c r="G203" s="143" t="s">
        <v>238</v>
      </c>
      <c r="H203" s="144">
        <v>1</v>
      </c>
      <c r="I203" s="145"/>
      <c r="J203" s="146">
        <f>ROUND(I203*H203,2)</f>
        <v>0</v>
      </c>
      <c r="K203" s="142" t="s">
        <v>1</v>
      </c>
      <c r="L203" s="35"/>
      <c r="M203" s="147" t="s">
        <v>1</v>
      </c>
      <c r="N203" s="148" t="s">
        <v>43</v>
      </c>
      <c r="O203" s="60"/>
      <c r="P203" s="149">
        <f>O203*H203</f>
        <v>0</v>
      </c>
      <c r="Q203" s="149">
        <v>0</v>
      </c>
      <c r="R203" s="149">
        <f>Q203*H203</f>
        <v>0</v>
      </c>
      <c r="S203" s="149">
        <v>0</v>
      </c>
      <c r="T203" s="150">
        <f>S203*H203</f>
        <v>0</v>
      </c>
      <c r="U203" s="34"/>
      <c r="V203" s="34"/>
      <c r="W203" s="34"/>
      <c r="X203" s="34"/>
      <c r="Y203" s="34"/>
      <c r="Z203" s="34"/>
      <c r="AA203" s="34"/>
      <c r="AB203" s="34"/>
      <c r="AC203" s="34"/>
      <c r="AD203" s="34"/>
      <c r="AE203" s="34"/>
      <c r="AR203" s="151" t="s">
        <v>650</v>
      </c>
      <c r="AT203" s="151" t="s">
        <v>129</v>
      </c>
      <c r="AU203" s="151" t="s">
        <v>88</v>
      </c>
      <c r="AY203" s="19" t="s">
        <v>128</v>
      </c>
      <c r="BE203" s="152">
        <f>IF(N203="základní",J203,0)</f>
        <v>0</v>
      </c>
      <c r="BF203" s="152">
        <f>IF(N203="snížená",J203,0)</f>
        <v>0</v>
      </c>
      <c r="BG203" s="152">
        <f>IF(N203="zákl. přenesená",J203,0)</f>
        <v>0</v>
      </c>
      <c r="BH203" s="152">
        <f>IF(N203="sníž. přenesená",J203,0)</f>
        <v>0</v>
      </c>
      <c r="BI203" s="152">
        <f>IF(N203="nulová",J203,0)</f>
        <v>0</v>
      </c>
      <c r="BJ203" s="19" t="s">
        <v>86</v>
      </c>
      <c r="BK203" s="152">
        <f>ROUND(I203*H203,2)</f>
        <v>0</v>
      </c>
      <c r="BL203" s="19" t="s">
        <v>650</v>
      </c>
      <c r="BM203" s="151" t="s">
        <v>1646</v>
      </c>
    </row>
    <row r="204" spans="1:47" s="2" customFormat="1" ht="18">
      <c r="A204" s="34"/>
      <c r="B204" s="35"/>
      <c r="C204" s="34"/>
      <c r="D204" s="153" t="s">
        <v>136</v>
      </c>
      <c r="E204" s="34"/>
      <c r="F204" s="154" t="s">
        <v>1647</v>
      </c>
      <c r="G204" s="34"/>
      <c r="H204" s="34"/>
      <c r="I204" s="155"/>
      <c r="J204" s="34"/>
      <c r="K204" s="34"/>
      <c r="L204" s="35"/>
      <c r="M204" s="156"/>
      <c r="N204" s="157"/>
      <c r="O204" s="60"/>
      <c r="P204" s="60"/>
      <c r="Q204" s="60"/>
      <c r="R204" s="60"/>
      <c r="S204" s="60"/>
      <c r="T204" s="61"/>
      <c r="U204" s="34"/>
      <c r="V204" s="34"/>
      <c r="W204" s="34"/>
      <c r="X204" s="34"/>
      <c r="Y204" s="34"/>
      <c r="Z204" s="34"/>
      <c r="AA204" s="34"/>
      <c r="AB204" s="34"/>
      <c r="AC204" s="34"/>
      <c r="AD204" s="34"/>
      <c r="AE204" s="34"/>
      <c r="AT204" s="19" t="s">
        <v>136</v>
      </c>
      <c r="AU204" s="19" t="s">
        <v>88</v>
      </c>
    </row>
    <row r="205" spans="2:51" s="12" customFormat="1" ht="12">
      <c r="B205" s="158"/>
      <c r="D205" s="153" t="s">
        <v>137</v>
      </c>
      <c r="E205" s="159" t="s">
        <v>1</v>
      </c>
      <c r="F205" s="160" t="s">
        <v>1648</v>
      </c>
      <c r="H205" s="161">
        <v>1</v>
      </c>
      <c r="I205" s="162"/>
      <c r="L205" s="158"/>
      <c r="M205" s="163"/>
      <c r="N205" s="164"/>
      <c r="O205" s="164"/>
      <c r="P205" s="164"/>
      <c r="Q205" s="164"/>
      <c r="R205" s="164"/>
      <c r="S205" s="164"/>
      <c r="T205" s="165"/>
      <c r="AT205" s="159" t="s">
        <v>137</v>
      </c>
      <c r="AU205" s="159" t="s">
        <v>88</v>
      </c>
      <c r="AV205" s="12" t="s">
        <v>88</v>
      </c>
      <c r="AW205" s="12" t="s">
        <v>34</v>
      </c>
      <c r="AX205" s="12" t="s">
        <v>86</v>
      </c>
      <c r="AY205" s="159" t="s">
        <v>128</v>
      </c>
    </row>
    <row r="206" spans="1:65" s="2" customFormat="1" ht="16.5" customHeight="1">
      <c r="A206" s="34"/>
      <c r="B206" s="139"/>
      <c r="C206" s="140" t="s">
        <v>376</v>
      </c>
      <c r="D206" s="140" t="s">
        <v>129</v>
      </c>
      <c r="E206" s="141" t="s">
        <v>1649</v>
      </c>
      <c r="F206" s="142" t="s">
        <v>1650</v>
      </c>
      <c r="G206" s="143" t="s">
        <v>238</v>
      </c>
      <c r="H206" s="144">
        <v>1</v>
      </c>
      <c r="I206" s="145"/>
      <c r="J206" s="146">
        <f>ROUND(I206*H206,2)</f>
        <v>0</v>
      </c>
      <c r="K206" s="142" t="s">
        <v>1</v>
      </c>
      <c r="L206" s="35"/>
      <c r="M206" s="147" t="s">
        <v>1</v>
      </c>
      <c r="N206" s="148" t="s">
        <v>43</v>
      </c>
      <c r="O206" s="60"/>
      <c r="P206" s="149">
        <f>O206*H206</f>
        <v>0</v>
      </c>
      <c r="Q206" s="149">
        <v>0</v>
      </c>
      <c r="R206" s="149">
        <f>Q206*H206</f>
        <v>0</v>
      </c>
      <c r="S206" s="149">
        <v>0</v>
      </c>
      <c r="T206" s="150">
        <f>S206*H206</f>
        <v>0</v>
      </c>
      <c r="U206" s="34"/>
      <c r="V206" s="34"/>
      <c r="W206" s="34"/>
      <c r="X206" s="34"/>
      <c r="Y206" s="34"/>
      <c r="Z206" s="34"/>
      <c r="AA206" s="34"/>
      <c r="AB206" s="34"/>
      <c r="AC206" s="34"/>
      <c r="AD206" s="34"/>
      <c r="AE206" s="34"/>
      <c r="AR206" s="151" t="s">
        <v>650</v>
      </c>
      <c r="AT206" s="151" t="s">
        <v>129</v>
      </c>
      <c r="AU206" s="151" t="s">
        <v>88</v>
      </c>
      <c r="AY206" s="19" t="s">
        <v>128</v>
      </c>
      <c r="BE206" s="152">
        <f>IF(N206="základní",J206,0)</f>
        <v>0</v>
      </c>
      <c r="BF206" s="152">
        <f>IF(N206="snížená",J206,0)</f>
        <v>0</v>
      </c>
      <c r="BG206" s="152">
        <f>IF(N206="zákl. přenesená",J206,0)</f>
        <v>0</v>
      </c>
      <c r="BH206" s="152">
        <f>IF(N206="sníž. přenesená",J206,0)</f>
        <v>0</v>
      </c>
      <c r="BI206" s="152">
        <f>IF(N206="nulová",J206,0)</f>
        <v>0</v>
      </c>
      <c r="BJ206" s="19" t="s">
        <v>86</v>
      </c>
      <c r="BK206" s="152">
        <f>ROUND(I206*H206,2)</f>
        <v>0</v>
      </c>
      <c r="BL206" s="19" t="s">
        <v>650</v>
      </c>
      <c r="BM206" s="151" t="s">
        <v>1651</v>
      </c>
    </row>
    <row r="207" spans="1:47" s="2" customFormat="1" ht="12">
      <c r="A207" s="34"/>
      <c r="B207" s="35"/>
      <c r="C207" s="34"/>
      <c r="D207" s="153" t="s">
        <v>136</v>
      </c>
      <c r="E207" s="34"/>
      <c r="F207" s="154" t="s">
        <v>1650</v>
      </c>
      <c r="G207" s="34"/>
      <c r="H207" s="34"/>
      <c r="I207" s="155"/>
      <c r="J207" s="34"/>
      <c r="K207" s="34"/>
      <c r="L207" s="35"/>
      <c r="M207" s="156"/>
      <c r="N207" s="157"/>
      <c r="O207" s="60"/>
      <c r="P207" s="60"/>
      <c r="Q207" s="60"/>
      <c r="R207" s="60"/>
      <c r="S207" s="60"/>
      <c r="T207" s="61"/>
      <c r="U207" s="34"/>
      <c r="V207" s="34"/>
      <c r="W207" s="34"/>
      <c r="X207" s="34"/>
      <c r="Y207" s="34"/>
      <c r="Z207" s="34"/>
      <c r="AA207" s="34"/>
      <c r="AB207" s="34"/>
      <c r="AC207" s="34"/>
      <c r="AD207" s="34"/>
      <c r="AE207" s="34"/>
      <c r="AT207" s="19" t="s">
        <v>136</v>
      </c>
      <c r="AU207" s="19" t="s">
        <v>88</v>
      </c>
    </row>
    <row r="208" spans="2:51" s="12" customFormat="1" ht="12">
      <c r="B208" s="158"/>
      <c r="D208" s="153" t="s">
        <v>137</v>
      </c>
      <c r="E208" s="159" t="s">
        <v>1</v>
      </c>
      <c r="F208" s="160" t="s">
        <v>1648</v>
      </c>
      <c r="H208" s="161">
        <v>1</v>
      </c>
      <c r="I208" s="162"/>
      <c r="L208" s="158"/>
      <c r="M208" s="163"/>
      <c r="N208" s="164"/>
      <c r="O208" s="164"/>
      <c r="P208" s="164"/>
      <c r="Q208" s="164"/>
      <c r="R208" s="164"/>
      <c r="S208" s="164"/>
      <c r="T208" s="165"/>
      <c r="AT208" s="159" t="s">
        <v>137</v>
      </c>
      <c r="AU208" s="159" t="s">
        <v>88</v>
      </c>
      <c r="AV208" s="12" t="s">
        <v>88</v>
      </c>
      <c r="AW208" s="12" t="s">
        <v>34</v>
      </c>
      <c r="AX208" s="12" t="s">
        <v>86</v>
      </c>
      <c r="AY208" s="159" t="s">
        <v>128</v>
      </c>
    </row>
    <row r="209" spans="1:65" s="2" customFormat="1" ht="16.5" customHeight="1">
      <c r="A209" s="34"/>
      <c r="B209" s="139"/>
      <c r="C209" s="191" t="s">
        <v>384</v>
      </c>
      <c r="D209" s="191" t="s">
        <v>499</v>
      </c>
      <c r="E209" s="192" t="s">
        <v>1652</v>
      </c>
      <c r="F209" s="193" t="s">
        <v>1653</v>
      </c>
      <c r="G209" s="194" t="s">
        <v>132</v>
      </c>
      <c r="H209" s="195">
        <v>1</v>
      </c>
      <c r="I209" s="196"/>
      <c r="J209" s="197">
        <f>ROUND(I209*H209,2)</f>
        <v>0</v>
      </c>
      <c r="K209" s="193" t="s">
        <v>1</v>
      </c>
      <c r="L209" s="198"/>
      <c r="M209" s="199" t="s">
        <v>1</v>
      </c>
      <c r="N209" s="200" t="s">
        <v>43</v>
      </c>
      <c r="O209" s="60"/>
      <c r="P209" s="149">
        <f>O209*H209</f>
        <v>0</v>
      </c>
      <c r="Q209" s="149">
        <v>0</v>
      </c>
      <c r="R209" s="149">
        <f>Q209*H209</f>
        <v>0</v>
      </c>
      <c r="S209" s="149">
        <v>0</v>
      </c>
      <c r="T209" s="150">
        <f>S209*H209</f>
        <v>0</v>
      </c>
      <c r="U209" s="34"/>
      <c r="V209" s="34"/>
      <c r="W209" s="34"/>
      <c r="X209" s="34"/>
      <c r="Y209" s="34"/>
      <c r="Z209" s="34"/>
      <c r="AA209" s="34"/>
      <c r="AB209" s="34"/>
      <c r="AC209" s="34"/>
      <c r="AD209" s="34"/>
      <c r="AE209" s="34"/>
      <c r="AR209" s="151" t="s">
        <v>1560</v>
      </c>
      <c r="AT209" s="151" t="s">
        <v>499</v>
      </c>
      <c r="AU209" s="151" t="s">
        <v>88</v>
      </c>
      <c r="AY209" s="19" t="s">
        <v>128</v>
      </c>
      <c r="BE209" s="152">
        <f>IF(N209="základní",J209,0)</f>
        <v>0</v>
      </c>
      <c r="BF209" s="152">
        <f>IF(N209="snížená",J209,0)</f>
        <v>0</v>
      </c>
      <c r="BG209" s="152">
        <f>IF(N209="zákl. přenesená",J209,0)</f>
        <v>0</v>
      </c>
      <c r="BH209" s="152">
        <f>IF(N209="sníž. přenesená",J209,0)</f>
        <v>0</v>
      </c>
      <c r="BI209" s="152">
        <f>IF(N209="nulová",J209,0)</f>
        <v>0</v>
      </c>
      <c r="BJ209" s="19" t="s">
        <v>86</v>
      </c>
      <c r="BK209" s="152">
        <f>ROUND(I209*H209,2)</f>
        <v>0</v>
      </c>
      <c r="BL209" s="19" t="s">
        <v>650</v>
      </c>
      <c r="BM209" s="151" t="s">
        <v>1654</v>
      </c>
    </row>
    <row r="210" spans="1:47" s="2" customFormat="1" ht="12">
      <c r="A210" s="34"/>
      <c r="B210" s="35"/>
      <c r="C210" s="34"/>
      <c r="D210" s="153" t="s">
        <v>136</v>
      </c>
      <c r="E210" s="34"/>
      <c r="F210" s="154" t="s">
        <v>1653</v>
      </c>
      <c r="G210" s="34"/>
      <c r="H210" s="34"/>
      <c r="I210" s="155"/>
      <c r="J210" s="34"/>
      <c r="K210" s="34"/>
      <c r="L210" s="35"/>
      <c r="M210" s="156"/>
      <c r="N210" s="157"/>
      <c r="O210" s="60"/>
      <c r="P210" s="60"/>
      <c r="Q210" s="60"/>
      <c r="R210" s="60"/>
      <c r="S210" s="60"/>
      <c r="T210" s="61"/>
      <c r="U210" s="34"/>
      <c r="V210" s="34"/>
      <c r="W210" s="34"/>
      <c r="X210" s="34"/>
      <c r="Y210" s="34"/>
      <c r="Z210" s="34"/>
      <c r="AA210" s="34"/>
      <c r="AB210" s="34"/>
      <c r="AC210" s="34"/>
      <c r="AD210" s="34"/>
      <c r="AE210" s="34"/>
      <c r="AT210" s="19" t="s">
        <v>136</v>
      </c>
      <c r="AU210" s="19" t="s">
        <v>88</v>
      </c>
    </row>
    <row r="211" spans="2:51" s="12" customFormat="1" ht="12">
      <c r="B211" s="158"/>
      <c r="D211" s="153" t="s">
        <v>137</v>
      </c>
      <c r="E211" s="159" t="s">
        <v>1</v>
      </c>
      <c r="F211" s="160" t="s">
        <v>1655</v>
      </c>
      <c r="H211" s="161">
        <v>1</v>
      </c>
      <c r="I211" s="162"/>
      <c r="L211" s="158"/>
      <c r="M211" s="163"/>
      <c r="N211" s="164"/>
      <c r="O211" s="164"/>
      <c r="P211" s="164"/>
      <c r="Q211" s="164"/>
      <c r="R211" s="164"/>
      <c r="S211" s="164"/>
      <c r="T211" s="165"/>
      <c r="AT211" s="159" t="s">
        <v>137</v>
      </c>
      <c r="AU211" s="159" t="s">
        <v>88</v>
      </c>
      <c r="AV211" s="12" t="s">
        <v>88</v>
      </c>
      <c r="AW211" s="12" t="s">
        <v>34</v>
      </c>
      <c r="AX211" s="12" t="s">
        <v>86</v>
      </c>
      <c r="AY211" s="159" t="s">
        <v>128</v>
      </c>
    </row>
    <row r="212" spans="1:65" s="2" customFormat="1" ht="21.75" customHeight="1">
      <c r="A212" s="34"/>
      <c r="B212" s="139"/>
      <c r="C212" s="140" t="s">
        <v>389</v>
      </c>
      <c r="D212" s="140" t="s">
        <v>129</v>
      </c>
      <c r="E212" s="141" t="s">
        <v>1656</v>
      </c>
      <c r="F212" s="142" t="s">
        <v>1657</v>
      </c>
      <c r="G212" s="143" t="s">
        <v>238</v>
      </c>
      <c r="H212" s="144">
        <v>1</v>
      </c>
      <c r="I212" s="145"/>
      <c r="J212" s="146">
        <f>ROUND(I212*H212,2)</f>
        <v>0</v>
      </c>
      <c r="K212" s="142" t="s">
        <v>133</v>
      </c>
      <c r="L212" s="35"/>
      <c r="M212" s="147" t="s">
        <v>1</v>
      </c>
      <c r="N212" s="148" t="s">
        <v>43</v>
      </c>
      <c r="O212" s="60"/>
      <c r="P212" s="149">
        <f>O212*H212</f>
        <v>0</v>
      </c>
      <c r="Q212" s="149">
        <v>0</v>
      </c>
      <c r="R212" s="149">
        <f>Q212*H212</f>
        <v>0</v>
      </c>
      <c r="S212" s="149">
        <v>0</v>
      </c>
      <c r="T212" s="150">
        <f>S212*H212</f>
        <v>0</v>
      </c>
      <c r="U212" s="34"/>
      <c r="V212" s="34"/>
      <c r="W212" s="34"/>
      <c r="X212" s="34"/>
      <c r="Y212" s="34"/>
      <c r="Z212" s="34"/>
      <c r="AA212" s="34"/>
      <c r="AB212" s="34"/>
      <c r="AC212" s="34"/>
      <c r="AD212" s="34"/>
      <c r="AE212" s="34"/>
      <c r="AR212" s="151" t="s">
        <v>127</v>
      </c>
      <c r="AT212" s="151" t="s">
        <v>129</v>
      </c>
      <c r="AU212" s="151" t="s">
        <v>88</v>
      </c>
      <c r="AY212" s="19" t="s">
        <v>128</v>
      </c>
      <c r="BE212" s="152">
        <f>IF(N212="základní",J212,0)</f>
        <v>0</v>
      </c>
      <c r="BF212" s="152">
        <f>IF(N212="snížená",J212,0)</f>
        <v>0</v>
      </c>
      <c r="BG212" s="152">
        <f>IF(N212="zákl. přenesená",J212,0)</f>
        <v>0</v>
      </c>
      <c r="BH212" s="152">
        <f>IF(N212="sníž. přenesená",J212,0)</f>
        <v>0</v>
      </c>
      <c r="BI212" s="152">
        <f>IF(N212="nulová",J212,0)</f>
        <v>0</v>
      </c>
      <c r="BJ212" s="19" t="s">
        <v>86</v>
      </c>
      <c r="BK212" s="152">
        <f>ROUND(I212*H212,2)</f>
        <v>0</v>
      </c>
      <c r="BL212" s="19" t="s">
        <v>127</v>
      </c>
      <c r="BM212" s="151" t="s">
        <v>1658</v>
      </c>
    </row>
    <row r="213" spans="1:47" s="2" customFormat="1" ht="18">
      <c r="A213" s="34"/>
      <c r="B213" s="35"/>
      <c r="C213" s="34"/>
      <c r="D213" s="153" t="s">
        <v>136</v>
      </c>
      <c r="E213" s="34"/>
      <c r="F213" s="154" t="s">
        <v>1659</v>
      </c>
      <c r="G213" s="34"/>
      <c r="H213" s="34"/>
      <c r="I213" s="155"/>
      <c r="J213" s="34"/>
      <c r="K213" s="34"/>
      <c r="L213" s="35"/>
      <c r="M213" s="156"/>
      <c r="N213" s="157"/>
      <c r="O213" s="60"/>
      <c r="P213" s="60"/>
      <c r="Q213" s="60"/>
      <c r="R213" s="60"/>
      <c r="S213" s="60"/>
      <c r="T213" s="61"/>
      <c r="U213" s="34"/>
      <c r="V213" s="34"/>
      <c r="W213" s="34"/>
      <c r="X213" s="34"/>
      <c r="Y213" s="34"/>
      <c r="Z213" s="34"/>
      <c r="AA213" s="34"/>
      <c r="AB213" s="34"/>
      <c r="AC213" s="34"/>
      <c r="AD213" s="34"/>
      <c r="AE213" s="34"/>
      <c r="AT213" s="19" t="s">
        <v>136</v>
      </c>
      <c r="AU213" s="19" t="s">
        <v>88</v>
      </c>
    </row>
    <row r="214" spans="2:51" s="12" customFormat="1" ht="12">
      <c r="B214" s="158"/>
      <c r="D214" s="153" t="s">
        <v>137</v>
      </c>
      <c r="E214" s="159" t="s">
        <v>1</v>
      </c>
      <c r="F214" s="160" t="s">
        <v>1660</v>
      </c>
      <c r="H214" s="161">
        <v>1</v>
      </c>
      <c r="I214" s="162"/>
      <c r="L214" s="158"/>
      <c r="M214" s="163"/>
      <c r="N214" s="164"/>
      <c r="O214" s="164"/>
      <c r="P214" s="164"/>
      <c r="Q214" s="164"/>
      <c r="R214" s="164"/>
      <c r="S214" s="164"/>
      <c r="T214" s="165"/>
      <c r="AT214" s="159" t="s">
        <v>137</v>
      </c>
      <c r="AU214" s="159" t="s">
        <v>88</v>
      </c>
      <c r="AV214" s="12" t="s">
        <v>88</v>
      </c>
      <c r="AW214" s="12" t="s">
        <v>34</v>
      </c>
      <c r="AX214" s="12" t="s">
        <v>86</v>
      </c>
      <c r="AY214" s="159" t="s">
        <v>128</v>
      </c>
    </row>
    <row r="215" spans="2:63" s="11" customFormat="1" ht="22.9" customHeight="1">
      <c r="B215" s="128"/>
      <c r="D215" s="129" t="s">
        <v>77</v>
      </c>
      <c r="E215" s="180" t="s">
        <v>1661</v>
      </c>
      <c r="F215" s="180" t="s">
        <v>1662</v>
      </c>
      <c r="I215" s="131"/>
      <c r="J215" s="181">
        <f>BK215</f>
        <v>0</v>
      </c>
      <c r="L215" s="128"/>
      <c r="M215" s="133"/>
      <c r="N215" s="134"/>
      <c r="O215" s="134"/>
      <c r="P215" s="135">
        <f>P216+SUM(P217:P275)</f>
        <v>0</v>
      </c>
      <c r="Q215" s="134"/>
      <c r="R215" s="135">
        <f>R216+SUM(R217:R275)</f>
        <v>101.164953</v>
      </c>
      <c r="S215" s="134"/>
      <c r="T215" s="136">
        <f>T216+SUM(T217:T275)</f>
        <v>0</v>
      </c>
      <c r="AR215" s="129" t="s">
        <v>145</v>
      </c>
      <c r="AT215" s="137" t="s">
        <v>77</v>
      </c>
      <c r="AU215" s="137" t="s">
        <v>86</v>
      </c>
      <c r="AY215" s="129" t="s">
        <v>128</v>
      </c>
      <c r="BK215" s="138">
        <f>BK216+SUM(BK217:BK275)</f>
        <v>0</v>
      </c>
    </row>
    <row r="216" spans="1:65" s="2" customFormat="1" ht="16.5" customHeight="1">
      <c r="A216" s="34"/>
      <c r="B216" s="139"/>
      <c r="C216" s="140" t="s">
        <v>397</v>
      </c>
      <c r="D216" s="140" t="s">
        <v>129</v>
      </c>
      <c r="E216" s="141" t="s">
        <v>1663</v>
      </c>
      <c r="F216" s="142" t="s">
        <v>1664</v>
      </c>
      <c r="G216" s="143" t="s">
        <v>1665</v>
      </c>
      <c r="H216" s="144">
        <v>0.485</v>
      </c>
      <c r="I216" s="145"/>
      <c r="J216" s="146">
        <f>ROUND(I216*H216,2)</f>
        <v>0</v>
      </c>
      <c r="K216" s="142" t="s">
        <v>133</v>
      </c>
      <c r="L216" s="35"/>
      <c r="M216" s="147" t="s">
        <v>1</v>
      </c>
      <c r="N216" s="148" t="s">
        <v>43</v>
      </c>
      <c r="O216" s="60"/>
      <c r="P216" s="149">
        <f>O216*H216</f>
        <v>0</v>
      </c>
      <c r="Q216" s="149">
        <v>0.0088</v>
      </c>
      <c r="R216" s="149">
        <f>Q216*H216</f>
        <v>0.004268</v>
      </c>
      <c r="S216" s="149">
        <v>0</v>
      </c>
      <c r="T216" s="150">
        <f>S216*H216</f>
        <v>0</v>
      </c>
      <c r="U216" s="34"/>
      <c r="V216" s="34"/>
      <c r="W216" s="34"/>
      <c r="X216" s="34"/>
      <c r="Y216" s="34"/>
      <c r="Z216" s="34"/>
      <c r="AA216" s="34"/>
      <c r="AB216" s="34"/>
      <c r="AC216" s="34"/>
      <c r="AD216" s="34"/>
      <c r="AE216" s="34"/>
      <c r="AR216" s="151" t="s">
        <v>650</v>
      </c>
      <c r="AT216" s="151" t="s">
        <v>129</v>
      </c>
      <c r="AU216" s="151" t="s">
        <v>88</v>
      </c>
      <c r="AY216" s="19" t="s">
        <v>128</v>
      </c>
      <c r="BE216" s="152">
        <f>IF(N216="základní",J216,0)</f>
        <v>0</v>
      </c>
      <c r="BF216" s="152">
        <f>IF(N216="snížená",J216,0)</f>
        <v>0</v>
      </c>
      <c r="BG216" s="152">
        <f>IF(N216="zákl. přenesená",J216,0)</f>
        <v>0</v>
      </c>
      <c r="BH216" s="152">
        <f>IF(N216="sníž. přenesená",J216,0)</f>
        <v>0</v>
      </c>
      <c r="BI216" s="152">
        <f>IF(N216="nulová",J216,0)</f>
        <v>0</v>
      </c>
      <c r="BJ216" s="19" t="s">
        <v>86</v>
      </c>
      <c r="BK216" s="152">
        <f>ROUND(I216*H216,2)</f>
        <v>0</v>
      </c>
      <c r="BL216" s="19" t="s">
        <v>650</v>
      </c>
      <c r="BM216" s="151" t="s">
        <v>1666</v>
      </c>
    </row>
    <row r="217" spans="1:47" s="2" customFormat="1" ht="12">
      <c r="A217" s="34"/>
      <c r="B217" s="35"/>
      <c r="C217" s="34"/>
      <c r="D217" s="153" t="s">
        <v>136</v>
      </c>
      <c r="E217" s="34"/>
      <c r="F217" s="154" t="s">
        <v>1667</v>
      </c>
      <c r="G217" s="34"/>
      <c r="H217" s="34"/>
      <c r="I217" s="155"/>
      <c r="J217" s="34"/>
      <c r="K217" s="34"/>
      <c r="L217" s="35"/>
      <c r="M217" s="156"/>
      <c r="N217" s="157"/>
      <c r="O217" s="60"/>
      <c r="P217" s="60"/>
      <c r="Q217" s="60"/>
      <c r="R217" s="60"/>
      <c r="S217" s="60"/>
      <c r="T217" s="61"/>
      <c r="U217" s="34"/>
      <c r="V217" s="34"/>
      <c r="W217" s="34"/>
      <c r="X217" s="34"/>
      <c r="Y217" s="34"/>
      <c r="Z217" s="34"/>
      <c r="AA217" s="34"/>
      <c r="AB217" s="34"/>
      <c r="AC217" s="34"/>
      <c r="AD217" s="34"/>
      <c r="AE217" s="34"/>
      <c r="AT217" s="19" t="s">
        <v>136</v>
      </c>
      <c r="AU217" s="19" t="s">
        <v>88</v>
      </c>
    </row>
    <row r="218" spans="2:51" s="12" customFormat="1" ht="12">
      <c r="B218" s="158"/>
      <c r="D218" s="153" t="s">
        <v>137</v>
      </c>
      <c r="E218" s="159" t="s">
        <v>1</v>
      </c>
      <c r="F218" s="160" t="s">
        <v>1668</v>
      </c>
      <c r="H218" s="161">
        <v>0.485</v>
      </c>
      <c r="I218" s="162"/>
      <c r="L218" s="158"/>
      <c r="M218" s="163"/>
      <c r="N218" s="164"/>
      <c r="O218" s="164"/>
      <c r="P218" s="164"/>
      <c r="Q218" s="164"/>
      <c r="R218" s="164"/>
      <c r="S218" s="164"/>
      <c r="T218" s="165"/>
      <c r="AT218" s="159" t="s">
        <v>137</v>
      </c>
      <c r="AU218" s="159" t="s">
        <v>88</v>
      </c>
      <c r="AV218" s="12" t="s">
        <v>88</v>
      </c>
      <c r="AW218" s="12" t="s">
        <v>34</v>
      </c>
      <c r="AX218" s="12" t="s">
        <v>86</v>
      </c>
      <c r="AY218" s="159" t="s">
        <v>128</v>
      </c>
    </row>
    <row r="219" spans="1:65" s="2" customFormat="1" ht="21.75" customHeight="1">
      <c r="A219" s="34"/>
      <c r="B219" s="139"/>
      <c r="C219" s="140" t="s">
        <v>404</v>
      </c>
      <c r="D219" s="140" t="s">
        <v>129</v>
      </c>
      <c r="E219" s="141" t="s">
        <v>1669</v>
      </c>
      <c r="F219" s="142" t="s">
        <v>1670</v>
      </c>
      <c r="G219" s="143" t="s">
        <v>238</v>
      </c>
      <c r="H219" s="144">
        <v>13</v>
      </c>
      <c r="I219" s="145"/>
      <c r="J219" s="146">
        <f>ROUND(I219*H219,2)</f>
        <v>0</v>
      </c>
      <c r="K219" s="142" t="s">
        <v>133</v>
      </c>
      <c r="L219" s="35"/>
      <c r="M219" s="147" t="s">
        <v>1</v>
      </c>
      <c r="N219" s="148" t="s">
        <v>43</v>
      </c>
      <c r="O219" s="60"/>
      <c r="P219" s="149">
        <f>O219*H219</f>
        <v>0</v>
      </c>
      <c r="Q219" s="149">
        <v>0</v>
      </c>
      <c r="R219" s="149">
        <f>Q219*H219</f>
        <v>0</v>
      </c>
      <c r="S219" s="149">
        <v>0</v>
      </c>
      <c r="T219" s="150">
        <f>S219*H219</f>
        <v>0</v>
      </c>
      <c r="U219" s="34"/>
      <c r="V219" s="34"/>
      <c r="W219" s="34"/>
      <c r="X219" s="34"/>
      <c r="Y219" s="34"/>
      <c r="Z219" s="34"/>
      <c r="AA219" s="34"/>
      <c r="AB219" s="34"/>
      <c r="AC219" s="34"/>
      <c r="AD219" s="34"/>
      <c r="AE219" s="34"/>
      <c r="AR219" s="151" t="s">
        <v>650</v>
      </c>
      <c r="AT219" s="151" t="s">
        <v>129</v>
      </c>
      <c r="AU219" s="151" t="s">
        <v>88</v>
      </c>
      <c r="AY219" s="19" t="s">
        <v>128</v>
      </c>
      <c r="BE219" s="152">
        <f>IF(N219="základní",J219,0)</f>
        <v>0</v>
      </c>
      <c r="BF219" s="152">
        <f>IF(N219="snížená",J219,0)</f>
        <v>0</v>
      </c>
      <c r="BG219" s="152">
        <f>IF(N219="zákl. přenesená",J219,0)</f>
        <v>0</v>
      </c>
      <c r="BH219" s="152">
        <f>IF(N219="sníž. přenesená",J219,0)</f>
        <v>0</v>
      </c>
      <c r="BI219" s="152">
        <f>IF(N219="nulová",J219,0)</f>
        <v>0</v>
      </c>
      <c r="BJ219" s="19" t="s">
        <v>86</v>
      </c>
      <c r="BK219" s="152">
        <f>ROUND(I219*H219,2)</f>
        <v>0</v>
      </c>
      <c r="BL219" s="19" t="s">
        <v>650</v>
      </c>
      <c r="BM219" s="151" t="s">
        <v>1671</v>
      </c>
    </row>
    <row r="220" spans="1:47" s="2" customFormat="1" ht="18">
      <c r="A220" s="34"/>
      <c r="B220" s="35"/>
      <c r="C220" s="34"/>
      <c r="D220" s="153" t="s">
        <v>136</v>
      </c>
      <c r="E220" s="34"/>
      <c r="F220" s="154" t="s">
        <v>1672</v>
      </c>
      <c r="G220" s="34"/>
      <c r="H220" s="34"/>
      <c r="I220" s="155"/>
      <c r="J220" s="34"/>
      <c r="K220" s="34"/>
      <c r="L220" s="35"/>
      <c r="M220" s="156"/>
      <c r="N220" s="157"/>
      <c r="O220" s="60"/>
      <c r="P220" s="60"/>
      <c r="Q220" s="60"/>
      <c r="R220" s="60"/>
      <c r="S220" s="60"/>
      <c r="T220" s="61"/>
      <c r="U220" s="34"/>
      <c r="V220" s="34"/>
      <c r="W220" s="34"/>
      <c r="X220" s="34"/>
      <c r="Y220" s="34"/>
      <c r="Z220" s="34"/>
      <c r="AA220" s="34"/>
      <c r="AB220" s="34"/>
      <c r="AC220" s="34"/>
      <c r="AD220" s="34"/>
      <c r="AE220" s="34"/>
      <c r="AT220" s="19" t="s">
        <v>136</v>
      </c>
      <c r="AU220" s="19" t="s">
        <v>88</v>
      </c>
    </row>
    <row r="221" spans="2:51" s="12" customFormat="1" ht="12">
      <c r="B221" s="158"/>
      <c r="D221" s="153" t="s">
        <v>137</v>
      </c>
      <c r="E221" s="159" t="s">
        <v>1</v>
      </c>
      <c r="F221" s="160" t="s">
        <v>1673</v>
      </c>
      <c r="H221" s="161">
        <v>13</v>
      </c>
      <c r="I221" s="162"/>
      <c r="L221" s="158"/>
      <c r="M221" s="163"/>
      <c r="N221" s="164"/>
      <c r="O221" s="164"/>
      <c r="P221" s="164"/>
      <c r="Q221" s="164"/>
      <c r="R221" s="164"/>
      <c r="S221" s="164"/>
      <c r="T221" s="165"/>
      <c r="AT221" s="159" t="s">
        <v>137</v>
      </c>
      <c r="AU221" s="159" t="s">
        <v>88</v>
      </c>
      <c r="AV221" s="12" t="s">
        <v>88</v>
      </c>
      <c r="AW221" s="12" t="s">
        <v>34</v>
      </c>
      <c r="AX221" s="12" t="s">
        <v>86</v>
      </c>
      <c r="AY221" s="159" t="s">
        <v>128</v>
      </c>
    </row>
    <row r="222" spans="1:65" s="2" customFormat="1" ht="16.5" customHeight="1">
      <c r="A222" s="34"/>
      <c r="B222" s="139"/>
      <c r="C222" s="140" t="s">
        <v>413</v>
      </c>
      <c r="D222" s="140" t="s">
        <v>129</v>
      </c>
      <c r="E222" s="141" t="s">
        <v>1674</v>
      </c>
      <c r="F222" s="142" t="s">
        <v>1675</v>
      </c>
      <c r="G222" s="143" t="s">
        <v>227</v>
      </c>
      <c r="H222" s="144">
        <v>3.25</v>
      </c>
      <c r="I222" s="145"/>
      <c r="J222" s="146">
        <f>ROUND(I222*H222,2)</f>
        <v>0</v>
      </c>
      <c r="K222" s="142" t="s">
        <v>133</v>
      </c>
      <c r="L222" s="35"/>
      <c r="M222" s="147" t="s">
        <v>1</v>
      </c>
      <c r="N222" s="148" t="s">
        <v>43</v>
      </c>
      <c r="O222" s="60"/>
      <c r="P222" s="149">
        <f>O222*H222</f>
        <v>0</v>
      </c>
      <c r="Q222" s="149">
        <v>2.25634</v>
      </c>
      <c r="R222" s="149">
        <f>Q222*H222</f>
        <v>7.333105</v>
      </c>
      <c r="S222" s="149">
        <v>0</v>
      </c>
      <c r="T222" s="150">
        <f>S222*H222</f>
        <v>0</v>
      </c>
      <c r="U222" s="34"/>
      <c r="V222" s="34"/>
      <c r="W222" s="34"/>
      <c r="X222" s="34"/>
      <c r="Y222" s="34"/>
      <c r="Z222" s="34"/>
      <c r="AA222" s="34"/>
      <c r="AB222" s="34"/>
      <c r="AC222" s="34"/>
      <c r="AD222" s="34"/>
      <c r="AE222" s="34"/>
      <c r="AR222" s="151" t="s">
        <v>650</v>
      </c>
      <c r="AT222" s="151" t="s">
        <v>129</v>
      </c>
      <c r="AU222" s="151" t="s">
        <v>88</v>
      </c>
      <c r="AY222" s="19" t="s">
        <v>128</v>
      </c>
      <c r="BE222" s="152">
        <f>IF(N222="základní",J222,0)</f>
        <v>0</v>
      </c>
      <c r="BF222" s="152">
        <f>IF(N222="snížená",J222,0)</f>
        <v>0</v>
      </c>
      <c r="BG222" s="152">
        <f>IF(N222="zákl. přenesená",J222,0)</f>
        <v>0</v>
      </c>
      <c r="BH222" s="152">
        <f>IF(N222="sníž. přenesená",J222,0)</f>
        <v>0</v>
      </c>
      <c r="BI222" s="152">
        <f>IF(N222="nulová",J222,0)</f>
        <v>0</v>
      </c>
      <c r="BJ222" s="19" t="s">
        <v>86</v>
      </c>
      <c r="BK222" s="152">
        <f>ROUND(I222*H222,2)</f>
        <v>0</v>
      </c>
      <c r="BL222" s="19" t="s">
        <v>650</v>
      </c>
      <c r="BM222" s="151" t="s">
        <v>1676</v>
      </c>
    </row>
    <row r="223" spans="1:47" s="2" customFormat="1" ht="12">
      <c r="A223" s="34"/>
      <c r="B223" s="35"/>
      <c r="C223" s="34"/>
      <c r="D223" s="153" t="s">
        <v>136</v>
      </c>
      <c r="E223" s="34"/>
      <c r="F223" s="154" t="s">
        <v>1677</v>
      </c>
      <c r="G223" s="34"/>
      <c r="H223" s="34"/>
      <c r="I223" s="155"/>
      <c r="J223" s="34"/>
      <c r="K223" s="34"/>
      <c r="L223" s="35"/>
      <c r="M223" s="156"/>
      <c r="N223" s="157"/>
      <c r="O223" s="60"/>
      <c r="P223" s="60"/>
      <c r="Q223" s="60"/>
      <c r="R223" s="60"/>
      <c r="S223" s="60"/>
      <c r="T223" s="61"/>
      <c r="U223" s="34"/>
      <c r="V223" s="34"/>
      <c r="W223" s="34"/>
      <c r="X223" s="34"/>
      <c r="Y223" s="34"/>
      <c r="Z223" s="34"/>
      <c r="AA223" s="34"/>
      <c r="AB223" s="34"/>
      <c r="AC223" s="34"/>
      <c r="AD223" s="34"/>
      <c r="AE223" s="34"/>
      <c r="AT223" s="19" t="s">
        <v>136</v>
      </c>
      <c r="AU223" s="19" t="s">
        <v>88</v>
      </c>
    </row>
    <row r="224" spans="2:51" s="13" customFormat="1" ht="12">
      <c r="B224" s="166"/>
      <c r="D224" s="153" t="s">
        <v>137</v>
      </c>
      <c r="E224" s="167" t="s">
        <v>1</v>
      </c>
      <c r="F224" s="168" t="s">
        <v>1678</v>
      </c>
      <c r="H224" s="167" t="s">
        <v>1</v>
      </c>
      <c r="I224" s="169"/>
      <c r="L224" s="166"/>
      <c r="M224" s="170"/>
      <c r="N224" s="171"/>
      <c r="O224" s="171"/>
      <c r="P224" s="171"/>
      <c r="Q224" s="171"/>
      <c r="R224" s="171"/>
      <c r="S224" s="171"/>
      <c r="T224" s="172"/>
      <c r="AT224" s="167" t="s">
        <v>137</v>
      </c>
      <c r="AU224" s="167" t="s">
        <v>88</v>
      </c>
      <c r="AV224" s="13" t="s">
        <v>86</v>
      </c>
      <c r="AW224" s="13" t="s">
        <v>34</v>
      </c>
      <c r="AX224" s="13" t="s">
        <v>78</v>
      </c>
      <c r="AY224" s="167" t="s">
        <v>128</v>
      </c>
    </row>
    <row r="225" spans="2:51" s="13" customFormat="1" ht="12">
      <c r="B225" s="166"/>
      <c r="D225" s="153" t="s">
        <v>137</v>
      </c>
      <c r="E225" s="167" t="s">
        <v>1</v>
      </c>
      <c r="F225" s="168" t="s">
        <v>1679</v>
      </c>
      <c r="H225" s="167" t="s">
        <v>1</v>
      </c>
      <c r="I225" s="169"/>
      <c r="L225" s="166"/>
      <c r="M225" s="170"/>
      <c r="N225" s="171"/>
      <c r="O225" s="171"/>
      <c r="P225" s="171"/>
      <c r="Q225" s="171"/>
      <c r="R225" s="171"/>
      <c r="S225" s="171"/>
      <c r="T225" s="172"/>
      <c r="AT225" s="167" t="s">
        <v>137</v>
      </c>
      <c r="AU225" s="167" t="s">
        <v>88</v>
      </c>
      <c r="AV225" s="13" t="s">
        <v>86</v>
      </c>
      <c r="AW225" s="13" t="s">
        <v>34</v>
      </c>
      <c r="AX225" s="13" t="s">
        <v>78</v>
      </c>
      <c r="AY225" s="167" t="s">
        <v>128</v>
      </c>
    </row>
    <row r="226" spans="2:51" s="12" customFormat="1" ht="12">
      <c r="B226" s="158"/>
      <c r="D226" s="153" t="s">
        <v>137</v>
      </c>
      <c r="E226" s="159" t="s">
        <v>1</v>
      </c>
      <c r="F226" s="160" t="s">
        <v>1680</v>
      </c>
      <c r="H226" s="161">
        <v>3.25</v>
      </c>
      <c r="I226" s="162"/>
      <c r="L226" s="158"/>
      <c r="M226" s="163"/>
      <c r="N226" s="164"/>
      <c r="O226" s="164"/>
      <c r="P226" s="164"/>
      <c r="Q226" s="164"/>
      <c r="R226" s="164"/>
      <c r="S226" s="164"/>
      <c r="T226" s="165"/>
      <c r="AT226" s="159" t="s">
        <v>137</v>
      </c>
      <c r="AU226" s="159" t="s">
        <v>88</v>
      </c>
      <c r="AV226" s="12" t="s">
        <v>88</v>
      </c>
      <c r="AW226" s="12" t="s">
        <v>34</v>
      </c>
      <c r="AX226" s="12" t="s">
        <v>78</v>
      </c>
      <c r="AY226" s="159" t="s">
        <v>128</v>
      </c>
    </row>
    <row r="227" spans="2:51" s="15" customFormat="1" ht="12">
      <c r="B227" s="183"/>
      <c r="D227" s="153" t="s">
        <v>137</v>
      </c>
      <c r="E227" s="184" t="s">
        <v>1</v>
      </c>
      <c r="F227" s="185" t="s">
        <v>235</v>
      </c>
      <c r="H227" s="186">
        <v>3.25</v>
      </c>
      <c r="I227" s="187"/>
      <c r="L227" s="183"/>
      <c r="M227" s="188"/>
      <c r="N227" s="189"/>
      <c r="O227" s="189"/>
      <c r="P227" s="189"/>
      <c r="Q227" s="189"/>
      <c r="R227" s="189"/>
      <c r="S227" s="189"/>
      <c r="T227" s="190"/>
      <c r="AT227" s="184" t="s">
        <v>137</v>
      </c>
      <c r="AU227" s="184" t="s">
        <v>88</v>
      </c>
      <c r="AV227" s="15" t="s">
        <v>127</v>
      </c>
      <c r="AW227" s="15" t="s">
        <v>34</v>
      </c>
      <c r="AX227" s="15" t="s">
        <v>86</v>
      </c>
      <c r="AY227" s="184" t="s">
        <v>128</v>
      </c>
    </row>
    <row r="228" spans="1:65" s="2" customFormat="1" ht="16.5" customHeight="1">
      <c r="A228" s="34"/>
      <c r="B228" s="139"/>
      <c r="C228" s="140" t="s">
        <v>419</v>
      </c>
      <c r="D228" s="140" t="s">
        <v>129</v>
      </c>
      <c r="E228" s="141" t="s">
        <v>1681</v>
      </c>
      <c r="F228" s="142" t="s">
        <v>1682</v>
      </c>
      <c r="G228" s="143" t="s">
        <v>227</v>
      </c>
      <c r="H228" s="144">
        <v>35.59</v>
      </c>
      <c r="I228" s="145"/>
      <c r="J228" s="146">
        <f>ROUND(I228*H228,2)</f>
        <v>0</v>
      </c>
      <c r="K228" s="142" t="s">
        <v>133</v>
      </c>
      <c r="L228" s="35"/>
      <c r="M228" s="147" t="s">
        <v>1</v>
      </c>
      <c r="N228" s="148" t="s">
        <v>43</v>
      </c>
      <c r="O228" s="60"/>
      <c r="P228" s="149">
        <f>O228*H228</f>
        <v>0</v>
      </c>
      <c r="Q228" s="149">
        <v>0</v>
      </c>
      <c r="R228" s="149">
        <f>Q228*H228</f>
        <v>0</v>
      </c>
      <c r="S228" s="149">
        <v>0</v>
      </c>
      <c r="T228" s="150">
        <f>S228*H228</f>
        <v>0</v>
      </c>
      <c r="U228" s="34"/>
      <c r="V228" s="34"/>
      <c r="W228" s="34"/>
      <c r="X228" s="34"/>
      <c r="Y228" s="34"/>
      <c r="Z228" s="34"/>
      <c r="AA228" s="34"/>
      <c r="AB228" s="34"/>
      <c r="AC228" s="34"/>
      <c r="AD228" s="34"/>
      <c r="AE228" s="34"/>
      <c r="AR228" s="151" t="s">
        <v>650</v>
      </c>
      <c r="AT228" s="151" t="s">
        <v>129</v>
      </c>
      <c r="AU228" s="151" t="s">
        <v>88</v>
      </c>
      <c r="AY228" s="19" t="s">
        <v>128</v>
      </c>
      <c r="BE228" s="152">
        <f>IF(N228="základní",J228,0)</f>
        <v>0</v>
      </c>
      <c r="BF228" s="152">
        <f>IF(N228="snížená",J228,0)</f>
        <v>0</v>
      </c>
      <c r="BG228" s="152">
        <f>IF(N228="zákl. přenesená",J228,0)</f>
        <v>0</v>
      </c>
      <c r="BH228" s="152">
        <f>IF(N228="sníž. přenesená",J228,0)</f>
        <v>0</v>
      </c>
      <c r="BI228" s="152">
        <f>IF(N228="nulová",J228,0)</f>
        <v>0</v>
      </c>
      <c r="BJ228" s="19" t="s">
        <v>86</v>
      </c>
      <c r="BK228" s="152">
        <f>ROUND(I228*H228,2)</f>
        <v>0</v>
      </c>
      <c r="BL228" s="19" t="s">
        <v>650</v>
      </c>
      <c r="BM228" s="151" t="s">
        <v>1683</v>
      </c>
    </row>
    <row r="229" spans="1:47" s="2" customFormat="1" ht="12">
      <c r="A229" s="34"/>
      <c r="B229" s="35"/>
      <c r="C229" s="34"/>
      <c r="D229" s="153" t="s">
        <v>136</v>
      </c>
      <c r="E229" s="34"/>
      <c r="F229" s="154" t="s">
        <v>1684</v>
      </c>
      <c r="G229" s="34"/>
      <c r="H229" s="34"/>
      <c r="I229" s="155"/>
      <c r="J229" s="34"/>
      <c r="K229" s="34"/>
      <c r="L229" s="35"/>
      <c r="M229" s="156"/>
      <c r="N229" s="157"/>
      <c r="O229" s="60"/>
      <c r="P229" s="60"/>
      <c r="Q229" s="60"/>
      <c r="R229" s="60"/>
      <c r="S229" s="60"/>
      <c r="T229" s="61"/>
      <c r="U229" s="34"/>
      <c r="V229" s="34"/>
      <c r="W229" s="34"/>
      <c r="X229" s="34"/>
      <c r="Y229" s="34"/>
      <c r="Z229" s="34"/>
      <c r="AA229" s="34"/>
      <c r="AB229" s="34"/>
      <c r="AC229" s="34"/>
      <c r="AD229" s="34"/>
      <c r="AE229" s="34"/>
      <c r="AT229" s="19" t="s">
        <v>136</v>
      </c>
      <c r="AU229" s="19" t="s">
        <v>88</v>
      </c>
    </row>
    <row r="230" spans="2:51" s="13" customFormat="1" ht="12">
      <c r="B230" s="166"/>
      <c r="D230" s="153" t="s">
        <v>137</v>
      </c>
      <c r="E230" s="167" t="s">
        <v>1</v>
      </c>
      <c r="F230" s="168" t="s">
        <v>1685</v>
      </c>
      <c r="H230" s="167" t="s">
        <v>1</v>
      </c>
      <c r="I230" s="169"/>
      <c r="L230" s="166"/>
      <c r="M230" s="170"/>
      <c r="N230" s="171"/>
      <c r="O230" s="171"/>
      <c r="P230" s="171"/>
      <c r="Q230" s="171"/>
      <c r="R230" s="171"/>
      <c r="S230" s="171"/>
      <c r="T230" s="172"/>
      <c r="AT230" s="167" t="s">
        <v>137</v>
      </c>
      <c r="AU230" s="167" t="s">
        <v>88</v>
      </c>
      <c r="AV230" s="13" t="s">
        <v>86</v>
      </c>
      <c r="AW230" s="13" t="s">
        <v>34</v>
      </c>
      <c r="AX230" s="13" t="s">
        <v>78</v>
      </c>
      <c r="AY230" s="167" t="s">
        <v>128</v>
      </c>
    </row>
    <row r="231" spans="2:51" s="13" customFormat="1" ht="12">
      <c r="B231" s="166"/>
      <c r="D231" s="153" t="s">
        <v>137</v>
      </c>
      <c r="E231" s="167" t="s">
        <v>1</v>
      </c>
      <c r="F231" s="168" t="s">
        <v>1686</v>
      </c>
      <c r="H231" s="167" t="s">
        <v>1</v>
      </c>
      <c r="I231" s="169"/>
      <c r="L231" s="166"/>
      <c r="M231" s="170"/>
      <c r="N231" s="171"/>
      <c r="O231" s="171"/>
      <c r="P231" s="171"/>
      <c r="Q231" s="171"/>
      <c r="R231" s="171"/>
      <c r="S231" s="171"/>
      <c r="T231" s="172"/>
      <c r="AT231" s="167" t="s">
        <v>137</v>
      </c>
      <c r="AU231" s="167" t="s">
        <v>88</v>
      </c>
      <c r="AV231" s="13" t="s">
        <v>86</v>
      </c>
      <c r="AW231" s="13" t="s">
        <v>34</v>
      </c>
      <c r="AX231" s="13" t="s">
        <v>78</v>
      </c>
      <c r="AY231" s="167" t="s">
        <v>128</v>
      </c>
    </row>
    <row r="232" spans="2:51" s="12" customFormat="1" ht="12">
      <c r="B232" s="158"/>
      <c r="D232" s="153" t="s">
        <v>137</v>
      </c>
      <c r="E232" s="159" t="s">
        <v>1</v>
      </c>
      <c r="F232" s="160" t="s">
        <v>1687</v>
      </c>
      <c r="H232" s="161">
        <v>3.25</v>
      </c>
      <c r="I232" s="162"/>
      <c r="L232" s="158"/>
      <c r="M232" s="163"/>
      <c r="N232" s="164"/>
      <c r="O232" s="164"/>
      <c r="P232" s="164"/>
      <c r="Q232" s="164"/>
      <c r="R232" s="164"/>
      <c r="S232" s="164"/>
      <c r="T232" s="165"/>
      <c r="AT232" s="159" t="s">
        <v>137</v>
      </c>
      <c r="AU232" s="159" t="s">
        <v>88</v>
      </c>
      <c r="AV232" s="12" t="s">
        <v>88</v>
      </c>
      <c r="AW232" s="12" t="s">
        <v>34</v>
      </c>
      <c r="AX232" s="12" t="s">
        <v>78</v>
      </c>
      <c r="AY232" s="159" t="s">
        <v>128</v>
      </c>
    </row>
    <row r="233" spans="2:51" s="13" customFormat="1" ht="12">
      <c r="B233" s="166"/>
      <c r="D233" s="153" t="s">
        <v>137</v>
      </c>
      <c r="E233" s="167" t="s">
        <v>1</v>
      </c>
      <c r="F233" s="168" t="s">
        <v>1688</v>
      </c>
      <c r="H233" s="167" t="s">
        <v>1</v>
      </c>
      <c r="I233" s="169"/>
      <c r="L233" s="166"/>
      <c r="M233" s="170"/>
      <c r="N233" s="171"/>
      <c r="O233" s="171"/>
      <c r="P233" s="171"/>
      <c r="Q233" s="171"/>
      <c r="R233" s="171"/>
      <c r="S233" s="171"/>
      <c r="T233" s="172"/>
      <c r="AT233" s="167" t="s">
        <v>137</v>
      </c>
      <c r="AU233" s="167" t="s">
        <v>88</v>
      </c>
      <c r="AV233" s="13" t="s">
        <v>86</v>
      </c>
      <c r="AW233" s="13" t="s">
        <v>34</v>
      </c>
      <c r="AX233" s="13" t="s">
        <v>78</v>
      </c>
      <c r="AY233" s="167" t="s">
        <v>128</v>
      </c>
    </row>
    <row r="234" spans="2:51" s="12" customFormat="1" ht="12">
      <c r="B234" s="158"/>
      <c r="D234" s="153" t="s">
        <v>137</v>
      </c>
      <c r="E234" s="159" t="s">
        <v>1</v>
      </c>
      <c r="F234" s="160" t="s">
        <v>1689</v>
      </c>
      <c r="H234" s="161">
        <v>32.34</v>
      </c>
      <c r="I234" s="162"/>
      <c r="L234" s="158"/>
      <c r="M234" s="163"/>
      <c r="N234" s="164"/>
      <c r="O234" s="164"/>
      <c r="P234" s="164"/>
      <c r="Q234" s="164"/>
      <c r="R234" s="164"/>
      <c r="S234" s="164"/>
      <c r="T234" s="165"/>
      <c r="AT234" s="159" t="s">
        <v>137</v>
      </c>
      <c r="AU234" s="159" t="s">
        <v>88</v>
      </c>
      <c r="AV234" s="12" t="s">
        <v>88</v>
      </c>
      <c r="AW234" s="12" t="s">
        <v>34</v>
      </c>
      <c r="AX234" s="12" t="s">
        <v>78</v>
      </c>
      <c r="AY234" s="159" t="s">
        <v>128</v>
      </c>
    </row>
    <row r="235" spans="2:51" s="15" customFormat="1" ht="12">
      <c r="B235" s="183"/>
      <c r="D235" s="153" t="s">
        <v>137</v>
      </c>
      <c r="E235" s="184" t="s">
        <v>1</v>
      </c>
      <c r="F235" s="185" t="s">
        <v>235</v>
      </c>
      <c r="H235" s="186">
        <v>35.59</v>
      </c>
      <c r="I235" s="187"/>
      <c r="L235" s="183"/>
      <c r="M235" s="188"/>
      <c r="N235" s="189"/>
      <c r="O235" s="189"/>
      <c r="P235" s="189"/>
      <c r="Q235" s="189"/>
      <c r="R235" s="189"/>
      <c r="S235" s="189"/>
      <c r="T235" s="190"/>
      <c r="AT235" s="184" t="s">
        <v>137</v>
      </c>
      <c r="AU235" s="184" t="s">
        <v>88</v>
      </c>
      <c r="AV235" s="15" t="s">
        <v>127</v>
      </c>
      <c r="AW235" s="15" t="s">
        <v>34</v>
      </c>
      <c r="AX235" s="15" t="s">
        <v>86</v>
      </c>
      <c r="AY235" s="184" t="s">
        <v>128</v>
      </c>
    </row>
    <row r="236" spans="1:65" s="2" customFormat="1" ht="16.5" customHeight="1">
      <c r="A236" s="34"/>
      <c r="B236" s="139"/>
      <c r="C236" s="140" t="s">
        <v>425</v>
      </c>
      <c r="D236" s="140" t="s">
        <v>129</v>
      </c>
      <c r="E236" s="141" t="s">
        <v>1690</v>
      </c>
      <c r="F236" s="142" t="s">
        <v>1691</v>
      </c>
      <c r="G236" s="143" t="s">
        <v>330</v>
      </c>
      <c r="H236" s="144">
        <v>442</v>
      </c>
      <c r="I236" s="145"/>
      <c r="J236" s="146">
        <f>ROUND(I236*H236,2)</f>
        <v>0</v>
      </c>
      <c r="K236" s="142" t="s">
        <v>133</v>
      </c>
      <c r="L236" s="35"/>
      <c r="M236" s="147" t="s">
        <v>1</v>
      </c>
      <c r="N236" s="148" t="s">
        <v>43</v>
      </c>
      <c r="O236" s="60"/>
      <c r="P236" s="149">
        <f>O236*H236</f>
        <v>0</v>
      </c>
      <c r="Q236" s="149">
        <v>0</v>
      </c>
      <c r="R236" s="149">
        <f>Q236*H236</f>
        <v>0</v>
      </c>
      <c r="S236" s="149">
        <v>0</v>
      </c>
      <c r="T236" s="150">
        <f>S236*H236</f>
        <v>0</v>
      </c>
      <c r="U236" s="34"/>
      <c r="V236" s="34"/>
      <c r="W236" s="34"/>
      <c r="X236" s="34"/>
      <c r="Y236" s="34"/>
      <c r="Z236" s="34"/>
      <c r="AA236" s="34"/>
      <c r="AB236" s="34"/>
      <c r="AC236" s="34"/>
      <c r="AD236" s="34"/>
      <c r="AE236" s="34"/>
      <c r="AR236" s="151" t="s">
        <v>650</v>
      </c>
      <c r="AT236" s="151" t="s">
        <v>129</v>
      </c>
      <c r="AU236" s="151" t="s">
        <v>88</v>
      </c>
      <c r="AY236" s="19" t="s">
        <v>128</v>
      </c>
      <c r="BE236" s="152">
        <f>IF(N236="základní",J236,0)</f>
        <v>0</v>
      </c>
      <c r="BF236" s="152">
        <f>IF(N236="snížená",J236,0)</f>
        <v>0</v>
      </c>
      <c r="BG236" s="152">
        <f>IF(N236="zákl. přenesená",J236,0)</f>
        <v>0</v>
      </c>
      <c r="BH236" s="152">
        <f>IF(N236="sníž. přenesená",J236,0)</f>
        <v>0</v>
      </c>
      <c r="BI236" s="152">
        <f>IF(N236="nulová",J236,0)</f>
        <v>0</v>
      </c>
      <c r="BJ236" s="19" t="s">
        <v>86</v>
      </c>
      <c r="BK236" s="152">
        <f>ROUND(I236*H236,2)</f>
        <v>0</v>
      </c>
      <c r="BL236" s="19" t="s">
        <v>650</v>
      </c>
      <c r="BM236" s="151" t="s">
        <v>1692</v>
      </c>
    </row>
    <row r="237" spans="1:47" s="2" customFormat="1" ht="18">
      <c r="A237" s="34"/>
      <c r="B237" s="35"/>
      <c r="C237" s="34"/>
      <c r="D237" s="153" t="s">
        <v>136</v>
      </c>
      <c r="E237" s="34"/>
      <c r="F237" s="154" t="s">
        <v>1693</v>
      </c>
      <c r="G237" s="34"/>
      <c r="H237" s="34"/>
      <c r="I237" s="155"/>
      <c r="J237" s="34"/>
      <c r="K237" s="34"/>
      <c r="L237" s="35"/>
      <c r="M237" s="156"/>
      <c r="N237" s="157"/>
      <c r="O237" s="60"/>
      <c r="P237" s="60"/>
      <c r="Q237" s="60"/>
      <c r="R237" s="60"/>
      <c r="S237" s="60"/>
      <c r="T237" s="61"/>
      <c r="U237" s="34"/>
      <c r="V237" s="34"/>
      <c r="W237" s="34"/>
      <c r="X237" s="34"/>
      <c r="Y237" s="34"/>
      <c r="Z237" s="34"/>
      <c r="AA237" s="34"/>
      <c r="AB237" s="34"/>
      <c r="AC237" s="34"/>
      <c r="AD237" s="34"/>
      <c r="AE237" s="34"/>
      <c r="AT237" s="19" t="s">
        <v>136</v>
      </c>
      <c r="AU237" s="19" t="s">
        <v>88</v>
      </c>
    </row>
    <row r="238" spans="2:51" s="12" customFormat="1" ht="12">
      <c r="B238" s="158"/>
      <c r="D238" s="153" t="s">
        <v>137</v>
      </c>
      <c r="E238" s="159" t="s">
        <v>1</v>
      </c>
      <c r="F238" s="160" t="s">
        <v>1694</v>
      </c>
      <c r="H238" s="161">
        <v>442</v>
      </c>
      <c r="I238" s="162"/>
      <c r="L238" s="158"/>
      <c r="M238" s="163"/>
      <c r="N238" s="164"/>
      <c r="O238" s="164"/>
      <c r="P238" s="164"/>
      <c r="Q238" s="164"/>
      <c r="R238" s="164"/>
      <c r="S238" s="164"/>
      <c r="T238" s="165"/>
      <c r="AT238" s="159" t="s">
        <v>137</v>
      </c>
      <c r="AU238" s="159" t="s">
        <v>88</v>
      </c>
      <c r="AV238" s="12" t="s">
        <v>88</v>
      </c>
      <c r="AW238" s="12" t="s">
        <v>34</v>
      </c>
      <c r="AX238" s="12" t="s">
        <v>86</v>
      </c>
      <c r="AY238" s="159" t="s">
        <v>128</v>
      </c>
    </row>
    <row r="239" spans="2:51" s="13" customFormat="1" ht="12">
      <c r="B239" s="166"/>
      <c r="D239" s="153" t="s">
        <v>137</v>
      </c>
      <c r="E239" s="167" t="s">
        <v>1</v>
      </c>
      <c r="F239" s="168" t="s">
        <v>1695</v>
      </c>
      <c r="H239" s="167" t="s">
        <v>1</v>
      </c>
      <c r="I239" s="169"/>
      <c r="L239" s="166"/>
      <c r="M239" s="170"/>
      <c r="N239" s="171"/>
      <c r="O239" s="171"/>
      <c r="P239" s="171"/>
      <c r="Q239" s="171"/>
      <c r="R239" s="171"/>
      <c r="S239" s="171"/>
      <c r="T239" s="172"/>
      <c r="AT239" s="167" t="s">
        <v>137</v>
      </c>
      <c r="AU239" s="167" t="s">
        <v>88</v>
      </c>
      <c r="AV239" s="13" t="s">
        <v>86</v>
      </c>
      <c r="AW239" s="13" t="s">
        <v>34</v>
      </c>
      <c r="AX239" s="13" t="s">
        <v>78</v>
      </c>
      <c r="AY239" s="167" t="s">
        <v>128</v>
      </c>
    </row>
    <row r="240" spans="1:65" s="2" customFormat="1" ht="16.5" customHeight="1">
      <c r="A240" s="34"/>
      <c r="B240" s="139"/>
      <c r="C240" s="140" t="s">
        <v>430</v>
      </c>
      <c r="D240" s="140" t="s">
        <v>129</v>
      </c>
      <c r="E240" s="141" t="s">
        <v>1696</v>
      </c>
      <c r="F240" s="142" t="s">
        <v>1697</v>
      </c>
      <c r="G240" s="143" t="s">
        <v>330</v>
      </c>
      <c r="H240" s="144">
        <v>20</v>
      </c>
      <c r="I240" s="145"/>
      <c r="J240" s="146">
        <f>ROUND(I240*H240,2)</f>
        <v>0</v>
      </c>
      <c r="K240" s="142" t="s">
        <v>133</v>
      </c>
      <c r="L240" s="35"/>
      <c r="M240" s="147" t="s">
        <v>1</v>
      </c>
      <c r="N240" s="148" t="s">
        <v>43</v>
      </c>
      <c r="O240" s="60"/>
      <c r="P240" s="149">
        <f>O240*H240</f>
        <v>0</v>
      </c>
      <c r="Q240" s="149">
        <v>0</v>
      </c>
      <c r="R240" s="149">
        <f>Q240*H240</f>
        <v>0</v>
      </c>
      <c r="S240" s="149">
        <v>0</v>
      </c>
      <c r="T240" s="150">
        <f>S240*H240</f>
        <v>0</v>
      </c>
      <c r="U240" s="34"/>
      <c r="V240" s="34"/>
      <c r="W240" s="34"/>
      <c r="X240" s="34"/>
      <c r="Y240" s="34"/>
      <c r="Z240" s="34"/>
      <c r="AA240" s="34"/>
      <c r="AB240" s="34"/>
      <c r="AC240" s="34"/>
      <c r="AD240" s="34"/>
      <c r="AE240" s="34"/>
      <c r="AR240" s="151" t="s">
        <v>650</v>
      </c>
      <c r="AT240" s="151" t="s">
        <v>129</v>
      </c>
      <c r="AU240" s="151" t="s">
        <v>88</v>
      </c>
      <c r="AY240" s="19" t="s">
        <v>128</v>
      </c>
      <c r="BE240" s="152">
        <f>IF(N240="základní",J240,0)</f>
        <v>0</v>
      </c>
      <c r="BF240" s="152">
        <f>IF(N240="snížená",J240,0)</f>
        <v>0</v>
      </c>
      <c r="BG240" s="152">
        <f>IF(N240="zákl. přenesená",J240,0)</f>
        <v>0</v>
      </c>
      <c r="BH240" s="152">
        <f>IF(N240="sníž. přenesená",J240,0)</f>
        <v>0</v>
      </c>
      <c r="BI240" s="152">
        <f>IF(N240="nulová",J240,0)</f>
        <v>0</v>
      </c>
      <c r="BJ240" s="19" t="s">
        <v>86</v>
      </c>
      <c r="BK240" s="152">
        <f>ROUND(I240*H240,2)</f>
        <v>0</v>
      </c>
      <c r="BL240" s="19" t="s">
        <v>650</v>
      </c>
      <c r="BM240" s="151" t="s">
        <v>1698</v>
      </c>
    </row>
    <row r="241" spans="1:47" s="2" customFormat="1" ht="18">
      <c r="A241" s="34"/>
      <c r="B241" s="35"/>
      <c r="C241" s="34"/>
      <c r="D241" s="153" t="s">
        <v>136</v>
      </c>
      <c r="E241" s="34"/>
      <c r="F241" s="154" t="s">
        <v>1699</v>
      </c>
      <c r="G241" s="34"/>
      <c r="H241" s="34"/>
      <c r="I241" s="155"/>
      <c r="J241" s="34"/>
      <c r="K241" s="34"/>
      <c r="L241" s="35"/>
      <c r="M241" s="156"/>
      <c r="N241" s="157"/>
      <c r="O241" s="60"/>
      <c r="P241" s="60"/>
      <c r="Q241" s="60"/>
      <c r="R241" s="60"/>
      <c r="S241" s="60"/>
      <c r="T241" s="61"/>
      <c r="U241" s="34"/>
      <c r="V241" s="34"/>
      <c r="W241" s="34"/>
      <c r="X241" s="34"/>
      <c r="Y241" s="34"/>
      <c r="Z241" s="34"/>
      <c r="AA241" s="34"/>
      <c r="AB241" s="34"/>
      <c r="AC241" s="34"/>
      <c r="AD241" s="34"/>
      <c r="AE241" s="34"/>
      <c r="AT241" s="19" t="s">
        <v>136</v>
      </c>
      <c r="AU241" s="19" t="s">
        <v>88</v>
      </c>
    </row>
    <row r="242" spans="2:51" s="12" customFormat="1" ht="12">
      <c r="B242" s="158"/>
      <c r="D242" s="153" t="s">
        <v>137</v>
      </c>
      <c r="E242" s="159" t="s">
        <v>1</v>
      </c>
      <c r="F242" s="160" t="s">
        <v>1700</v>
      </c>
      <c r="H242" s="161">
        <v>20</v>
      </c>
      <c r="I242" s="162"/>
      <c r="L242" s="158"/>
      <c r="M242" s="163"/>
      <c r="N242" s="164"/>
      <c r="O242" s="164"/>
      <c r="P242" s="164"/>
      <c r="Q242" s="164"/>
      <c r="R242" s="164"/>
      <c r="S242" s="164"/>
      <c r="T242" s="165"/>
      <c r="AT242" s="159" t="s">
        <v>137</v>
      </c>
      <c r="AU242" s="159" t="s">
        <v>88</v>
      </c>
      <c r="AV242" s="12" t="s">
        <v>88</v>
      </c>
      <c r="AW242" s="12" t="s">
        <v>34</v>
      </c>
      <c r="AX242" s="12" t="s">
        <v>86</v>
      </c>
      <c r="AY242" s="159" t="s">
        <v>128</v>
      </c>
    </row>
    <row r="243" spans="1:65" s="2" customFormat="1" ht="16.5" customHeight="1">
      <c r="A243" s="34"/>
      <c r="B243" s="139"/>
      <c r="C243" s="140" t="s">
        <v>435</v>
      </c>
      <c r="D243" s="140" t="s">
        <v>129</v>
      </c>
      <c r="E243" s="141" t="s">
        <v>1701</v>
      </c>
      <c r="F243" s="142" t="s">
        <v>1702</v>
      </c>
      <c r="G243" s="143" t="s">
        <v>330</v>
      </c>
      <c r="H243" s="144">
        <v>462</v>
      </c>
      <c r="I243" s="145"/>
      <c r="J243" s="146">
        <f>ROUND(I243*H243,2)</f>
        <v>0</v>
      </c>
      <c r="K243" s="142" t="s">
        <v>133</v>
      </c>
      <c r="L243" s="35"/>
      <c r="M243" s="147" t="s">
        <v>1</v>
      </c>
      <c r="N243" s="148" t="s">
        <v>43</v>
      </c>
      <c r="O243" s="60"/>
      <c r="P243" s="149">
        <f>O243*H243</f>
        <v>0</v>
      </c>
      <c r="Q243" s="149">
        <v>0.203</v>
      </c>
      <c r="R243" s="149">
        <f>Q243*H243</f>
        <v>93.786</v>
      </c>
      <c r="S243" s="149">
        <v>0</v>
      </c>
      <c r="T243" s="150">
        <f>S243*H243</f>
        <v>0</v>
      </c>
      <c r="U243" s="34"/>
      <c r="V243" s="34"/>
      <c r="W243" s="34"/>
      <c r="X243" s="34"/>
      <c r="Y243" s="34"/>
      <c r="Z243" s="34"/>
      <c r="AA243" s="34"/>
      <c r="AB243" s="34"/>
      <c r="AC243" s="34"/>
      <c r="AD243" s="34"/>
      <c r="AE243" s="34"/>
      <c r="AR243" s="151" t="s">
        <v>650</v>
      </c>
      <c r="AT243" s="151" t="s">
        <v>129</v>
      </c>
      <c r="AU243" s="151" t="s">
        <v>88</v>
      </c>
      <c r="AY243" s="19" t="s">
        <v>128</v>
      </c>
      <c r="BE243" s="152">
        <f>IF(N243="základní",J243,0)</f>
        <v>0</v>
      </c>
      <c r="BF243" s="152">
        <f>IF(N243="snížená",J243,0)</f>
        <v>0</v>
      </c>
      <c r="BG243" s="152">
        <f>IF(N243="zákl. přenesená",J243,0)</f>
        <v>0</v>
      </c>
      <c r="BH243" s="152">
        <f>IF(N243="sníž. přenesená",J243,0)</f>
        <v>0</v>
      </c>
      <c r="BI243" s="152">
        <f>IF(N243="nulová",J243,0)</f>
        <v>0</v>
      </c>
      <c r="BJ243" s="19" t="s">
        <v>86</v>
      </c>
      <c r="BK243" s="152">
        <f>ROUND(I243*H243,2)</f>
        <v>0</v>
      </c>
      <c r="BL243" s="19" t="s">
        <v>650</v>
      </c>
      <c r="BM243" s="151" t="s">
        <v>1703</v>
      </c>
    </row>
    <row r="244" spans="1:47" s="2" customFormat="1" ht="12">
      <c r="A244" s="34"/>
      <c r="B244" s="35"/>
      <c r="C244" s="34"/>
      <c r="D244" s="153" t="s">
        <v>136</v>
      </c>
      <c r="E244" s="34"/>
      <c r="F244" s="154" t="s">
        <v>1704</v>
      </c>
      <c r="G244" s="34"/>
      <c r="H244" s="34"/>
      <c r="I244" s="155"/>
      <c r="J244" s="34"/>
      <c r="K244" s="34"/>
      <c r="L244" s="35"/>
      <c r="M244" s="156"/>
      <c r="N244" s="157"/>
      <c r="O244" s="60"/>
      <c r="P244" s="60"/>
      <c r="Q244" s="60"/>
      <c r="R244" s="60"/>
      <c r="S244" s="60"/>
      <c r="T244" s="61"/>
      <c r="U244" s="34"/>
      <c r="V244" s="34"/>
      <c r="W244" s="34"/>
      <c r="X244" s="34"/>
      <c r="Y244" s="34"/>
      <c r="Z244" s="34"/>
      <c r="AA244" s="34"/>
      <c r="AB244" s="34"/>
      <c r="AC244" s="34"/>
      <c r="AD244" s="34"/>
      <c r="AE244" s="34"/>
      <c r="AT244" s="19" t="s">
        <v>136</v>
      </c>
      <c r="AU244" s="19" t="s">
        <v>88</v>
      </c>
    </row>
    <row r="245" spans="2:51" s="13" customFormat="1" ht="12">
      <c r="B245" s="166"/>
      <c r="D245" s="153" t="s">
        <v>137</v>
      </c>
      <c r="E245" s="167" t="s">
        <v>1</v>
      </c>
      <c r="F245" s="168" t="s">
        <v>1705</v>
      </c>
      <c r="H245" s="167" t="s">
        <v>1</v>
      </c>
      <c r="I245" s="169"/>
      <c r="L245" s="166"/>
      <c r="M245" s="170"/>
      <c r="N245" s="171"/>
      <c r="O245" s="171"/>
      <c r="P245" s="171"/>
      <c r="Q245" s="171"/>
      <c r="R245" s="171"/>
      <c r="S245" s="171"/>
      <c r="T245" s="172"/>
      <c r="AT245" s="167" t="s">
        <v>137</v>
      </c>
      <c r="AU245" s="167" t="s">
        <v>88</v>
      </c>
      <c r="AV245" s="13" t="s">
        <v>86</v>
      </c>
      <c r="AW245" s="13" t="s">
        <v>34</v>
      </c>
      <c r="AX245" s="13" t="s">
        <v>78</v>
      </c>
      <c r="AY245" s="167" t="s">
        <v>128</v>
      </c>
    </row>
    <row r="246" spans="2:51" s="12" customFormat="1" ht="12">
      <c r="B246" s="158"/>
      <c r="D246" s="153" t="s">
        <v>137</v>
      </c>
      <c r="E246" s="159" t="s">
        <v>1</v>
      </c>
      <c r="F246" s="160" t="s">
        <v>1706</v>
      </c>
      <c r="H246" s="161">
        <v>462</v>
      </c>
      <c r="I246" s="162"/>
      <c r="L246" s="158"/>
      <c r="M246" s="163"/>
      <c r="N246" s="164"/>
      <c r="O246" s="164"/>
      <c r="P246" s="164"/>
      <c r="Q246" s="164"/>
      <c r="R246" s="164"/>
      <c r="S246" s="164"/>
      <c r="T246" s="165"/>
      <c r="AT246" s="159" t="s">
        <v>137</v>
      </c>
      <c r="AU246" s="159" t="s">
        <v>88</v>
      </c>
      <c r="AV246" s="12" t="s">
        <v>88</v>
      </c>
      <c r="AW246" s="12" t="s">
        <v>34</v>
      </c>
      <c r="AX246" s="12" t="s">
        <v>86</v>
      </c>
      <c r="AY246" s="159" t="s">
        <v>128</v>
      </c>
    </row>
    <row r="247" spans="1:65" s="2" customFormat="1" ht="16.5" customHeight="1">
      <c r="A247" s="34"/>
      <c r="B247" s="139"/>
      <c r="C247" s="140" t="s">
        <v>440</v>
      </c>
      <c r="D247" s="140" t="s">
        <v>129</v>
      </c>
      <c r="E247" s="141" t="s">
        <v>1707</v>
      </c>
      <c r="F247" s="142" t="s">
        <v>1708</v>
      </c>
      <c r="G247" s="143" t="s">
        <v>330</v>
      </c>
      <c r="H247" s="144">
        <v>462</v>
      </c>
      <c r="I247" s="145"/>
      <c r="J247" s="146">
        <f>ROUND(I247*H247,2)</f>
        <v>0</v>
      </c>
      <c r="K247" s="142" t="s">
        <v>133</v>
      </c>
      <c r="L247" s="35"/>
      <c r="M247" s="147" t="s">
        <v>1</v>
      </c>
      <c r="N247" s="148" t="s">
        <v>43</v>
      </c>
      <c r="O247" s="60"/>
      <c r="P247" s="149">
        <f>O247*H247</f>
        <v>0</v>
      </c>
      <c r="Q247" s="149">
        <v>9E-05</v>
      </c>
      <c r="R247" s="149">
        <f>Q247*H247</f>
        <v>0.041580000000000006</v>
      </c>
      <c r="S247" s="149">
        <v>0</v>
      </c>
      <c r="T247" s="150">
        <f>S247*H247</f>
        <v>0</v>
      </c>
      <c r="U247" s="34"/>
      <c r="V247" s="34"/>
      <c r="W247" s="34"/>
      <c r="X247" s="34"/>
      <c r="Y247" s="34"/>
      <c r="Z247" s="34"/>
      <c r="AA247" s="34"/>
      <c r="AB247" s="34"/>
      <c r="AC247" s="34"/>
      <c r="AD247" s="34"/>
      <c r="AE247" s="34"/>
      <c r="AR247" s="151" t="s">
        <v>650</v>
      </c>
      <c r="AT247" s="151" t="s">
        <v>129</v>
      </c>
      <c r="AU247" s="151" t="s">
        <v>88</v>
      </c>
      <c r="AY247" s="19" t="s">
        <v>128</v>
      </c>
      <c r="BE247" s="152">
        <f>IF(N247="základní",J247,0)</f>
        <v>0</v>
      </c>
      <c r="BF247" s="152">
        <f>IF(N247="snížená",J247,0)</f>
        <v>0</v>
      </c>
      <c r="BG247" s="152">
        <f>IF(N247="zákl. přenesená",J247,0)</f>
        <v>0</v>
      </c>
      <c r="BH247" s="152">
        <f>IF(N247="sníž. přenesená",J247,0)</f>
        <v>0</v>
      </c>
      <c r="BI247" s="152">
        <f>IF(N247="nulová",J247,0)</f>
        <v>0</v>
      </c>
      <c r="BJ247" s="19" t="s">
        <v>86</v>
      </c>
      <c r="BK247" s="152">
        <f>ROUND(I247*H247,2)</f>
        <v>0</v>
      </c>
      <c r="BL247" s="19" t="s">
        <v>650</v>
      </c>
      <c r="BM247" s="151" t="s">
        <v>1709</v>
      </c>
    </row>
    <row r="248" spans="1:47" s="2" customFormat="1" ht="18">
      <c r="A248" s="34"/>
      <c r="B248" s="35"/>
      <c r="C248" s="34"/>
      <c r="D248" s="153" t="s">
        <v>136</v>
      </c>
      <c r="E248" s="34"/>
      <c r="F248" s="154" t="s">
        <v>1710</v>
      </c>
      <c r="G248" s="34"/>
      <c r="H248" s="34"/>
      <c r="I248" s="155"/>
      <c r="J248" s="34"/>
      <c r="K248" s="34"/>
      <c r="L248" s="35"/>
      <c r="M248" s="156"/>
      <c r="N248" s="157"/>
      <c r="O248" s="60"/>
      <c r="P248" s="60"/>
      <c r="Q248" s="60"/>
      <c r="R248" s="60"/>
      <c r="S248" s="60"/>
      <c r="T248" s="61"/>
      <c r="U248" s="34"/>
      <c r="V248" s="34"/>
      <c r="W248" s="34"/>
      <c r="X248" s="34"/>
      <c r="Y248" s="34"/>
      <c r="Z248" s="34"/>
      <c r="AA248" s="34"/>
      <c r="AB248" s="34"/>
      <c r="AC248" s="34"/>
      <c r="AD248" s="34"/>
      <c r="AE248" s="34"/>
      <c r="AT248" s="19" t="s">
        <v>136</v>
      </c>
      <c r="AU248" s="19" t="s">
        <v>88</v>
      </c>
    </row>
    <row r="249" spans="2:51" s="12" customFormat="1" ht="12">
      <c r="B249" s="158"/>
      <c r="D249" s="153" t="s">
        <v>137</v>
      </c>
      <c r="E249" s="159" t="s">
        <v>1</v>
      </c>
      <c r="F249" s="160" t="s">
        <v>1711</v>
      </c>
      <c r="H249" s="161">
        <v>462</v>
      </c>
      <c r="I249" s="162"/>
      <c r="L249" s="158"/>
      <c r="M249" s="163"/>
      <c r="N249" s="164"/>
      <c r="O249" s="164"/>
      <c r="P249" s="164"/>
      <c r="Q249" s="164"/>
      <c r="R249" s="164"/>
      <c r="S249" s="164"/>
      <c r="T249" s="165"/>
      <c r="AT249" s="159" t="s">
        <v>137</v>
      </c>
      <c r="AU249" s="159" t="s">
        <v>88</v>
      </c>
      <c r="AV249" s="12" t="s">
        <v>88</v>
      </c>
      <c r="AW249" s="12" t="s">
        <v>34</v>
      </c>
      <c r="AX249" s="12" t="s">
        <v>86</v>
      </c>
      <c r="AY249" s="159" t="s">
        <v>128</v>
      </c>
    </row>
    <row r="250" spans="1:65" s="2" customFormat="1" ht="16.5" customHeight="1">
      <c r="A250" s="34"/>
      <c r="B250" s="139"/>
      <c r="C250" s="140" t="s">
        <v>446</v>
      </c>
      <c r="D250" s="140" t="s">
        <v>129</v>
      </c>
      <c r="E250" s="141" t="s">
        <v>1712</v>
      </c>
      <c r="F250" s="142" t="s">
        <v>1713</v>
      </c>
      <c r="G250" s="143" t="s">
        <v>227</v>
      </c>
      <c r="H250" s="144">
        <v>6.6</v>
      </c>
      <c r="I250" s="145"/>
      <c r="J250" s="146">
        <f>ROUND(I250*H250,2)</f>
        <v>0</v>
      </c>
      <c r="K250" s="142" t="s">
        <v>133</v>
      </c>
      <c r="L250" s="35"/>
      <c r="M250" s="147" t="s">
        <v>1</v>
      </c>
      <c r="N250" s="148" t="s">
        <v>43</v>
      </c>
      <c r="O250" s="60"/>
      <c r="P250" s="149">
        <f>O250*H250</f>
        <v>0</v>
      </c>
      <c r="Q250" s="149">
        <v>0</v>
      </c>
      <c r="R250" s="149">
        <f>Q250*H250</f>
        <v>0</v>
      </c>
      <c r="S250" s="149">
        <v>0</v>
      </c>
      <c r="T250" s="150">
        <f>S250*H250</f>
        <v>0</v>
      </c>
      <c r="U250" s="34"/>
      <c r="V250" s="34"/>
      <c r="W250" s="34"/>
      <c r="X250" s="34"/>
      <c r="Y250" s="34"/>
      <c r="Z250" s="34"/>
      <c r="AA250" s="34"/>
      <c r="AB250" s="34"/>
      <c r="AC250" s="34"/>
      <c r="AD250" s="34"/>
      <c r="AE250" s="34"/>
      <c r="AR250" s="151" t="s">
        <v>650</v>
      </c>
      <c r="AT250" s="151" t="s">
        <v>129</v>
      </c>
      <c r="AU250" s="151" t="s">
        <v>88</v>
      </c>
      <c r="AY250" s="19" t="s">
        <v>128</v>
      </c>
      <c r="BE250" s="152">
        <f>IF(N250="základní",J250,0)</f>
        <v>0</v>
      </c>
      <c r="BF250" s="152">
        <f>IF(N250="snížená",J250,0)</f>
        <v>0</v>
      </c>
      <c r="BG250" s="152">
        <f>IF(N250="zákl. přenesená",J250,0)</f>
        <v>0</v>
      </c>
      <c r="BH250" s="152">
        <f>IF(N250="sníž. přenesená",J250,0)</f>
        <v>0</v>
      </c>
      <c r="BI250" s="152">
        <f>IF(N250="nulová",J250,0)</f>
        <v>0</v>
      </c>
      <c r="BJ250" s="19" t="s">
        <v>86</v>
      </c>
      <c r="BK250" s="152">
        <f>ROUND(I250*H250,2)</f>
        <v>0</v>
      </c>
      <c r="BL250" s="19" t="s">
        <v>650</v>
      </c>
      <c r="BM250" s="151" t="s">
        <v>1714</v>
      </c>
    </row>
    <row r="251" spans="1:47" s="2" customFormat="1" ht="12">
      <c r="A251" s="34"/>
      <c r="B251" s="35"/>
      <c r="C251" s="34"/>
      <c r="D251" s="153" t="s">
        <v>136</v>
      </c>
      <c r="E251" s="34"/>
      <c r="F251" s="154" t="s">
        <v>1715</v>
      </c>
      <c r="G251" s="34"/>
      <c r="H251" s="34"/>
      <c r="I251" s="155"/>
      <c r="J251" s="34"/>
      <c r="K251" s="34"/>
      <c r="L251" s="35"/>
      <c r="M251" s="156"/>
      <c r="N251" s="157"/>
      <c r="O251" s="60"/>
      <c r="P251" s="60"/>
      <c r="Q251" s="60"/>
      <c r="R251" s="60"/>
      <c r="S251" s="60"/>
      <c r="T251" s="61"/>
      <c r="U251" s="34"/>
      <c r="V251" s="34"/>
      <c r="W251" s="34"/>
      <c r="X251" s="34"/>
      <c r="Y251" s="34"/>
      <c r="Z251" s="34"/>
      <c r="AA251" s="34"/>
      <c r="AB251" s="34"/>
      <c r="AC251" s="34"/>
      <c r="AD251" s="34"/>
      <c r="AE251" s="34"/>
      <c r="AT251" s="19" t="s">
        <v>136</v>
      </c>
      <c r="AU251" s="19" t="s">
        <v>88</v>
      </c>
    </row>
    <row r="252" spans="2:51" s="12" customFormat="1" ht="12">
      <c r="B252" s="158"/>
      <c r="D252" s="153" t="s">
        <v>137</v>
      </c>
      <c r="E252" s="159" t="s">
        <v>1</v>
      </c>
      <c r="F252" s="160" t="s">
        <v>1716</v>
      </c>
      <c r="H252" s="161">
        <v>38.94</v>
      </c>
      <c r="I252" s="162"/>
      <c r="L252" s="158"/>
      <c r="M252" s="163"/>
      <c r="N252" s="164"/>
      <c r="O252" s="164"/>
      <c r="P252" s="164"/>
      <c r="Q252" s="164"/>
      <c r="R252" s="164"/>
      <c r="S252" s="164"/>
      <c r="T252" s="165"/>
      <c r="AT252" s="159" t="s">
        <v>137</v>
      </c>
      <c r="AU252" s="159" t="s">
        <v>88</v>
      </c>
      <c r="AV252" s="12" t="s">
        <v>88</v>
      </c>
      <c r="AW252" s="12" t="s">
        <v>34</v>
      </c>
      <c r="AX252" s="12" t="s">
        <v>78</v>
      </c>
      <c r="AY252" s="159" t="s">
        <v>128</v>
      </c>
    </row>
    <row r="253" spans="2:51" s="12" customFormat="1" ht="12">
      <c r="B253" s="158"/>
      <c r="D253" s="153" t="s">
        <v>137</v>
      </c>
      <c r="E253" s="159" t="s">
        <v>1</v>
      </c>
      <c r="F253" s="160" t="s">
        <v>1717</v>
      </c>
      <c r="H253" s="161">
        <v>-32.34</v>
      </c>
      <c r="I253" s="162"/>
      <c r="L253" s="158"/>
      <c r="M253" s="163"/>
      <c r="N253" s="164"/>
      <c r="O253" s="164"/>
      <c r="P253" s="164"/>
      <c r="Q253" s="164"/>
      <c r="R253" s="164"/>
      <c r="S253" s="164"/>
      <c r="T253" s="165"/>
      <c r="AT253" s="159" t="s">
        <v>137</v>
      </c>
      <c r="AU253" s="159" t="s">
        <v>88</v>
      </c>
      <c r="AV253" s="12" t="s">
        <v>88</v>
      </c>
      <c r="AW253" s="12" t="s">
        <v>34</v>
      </c>
      <c r="AX253" s="12" t="s">
        <v>78</v>
      </c>
      <c r="AY253" s="159" t="s">
        <v>128</v>
      </c>
    </row>
    <row r="254" spans="2:51" s="15" customFormat="1" ht="12">
      <c r="B254" s="183"/>
      <c r="D254" s="153" t="s">
        <v>137</v>
      </c>
      <c r="E254" s="184" t="s">
        <v>1</v>
      </c>
      <c r="F254" s="185" t="s">
        <v>235</v>
      </c>
      <c r="H254" s="186">
        <v>6.59999999999999</v>
      </c>
      <c r="I254" s="187"/>
      <c r="L254" s="183"/>
      <c r="M254" s="188"/>
      <c r="N254" s="189"/>
      <c r="O254" s="189"/>
      <c r="P254" s="189"/>
      <c r="Q254" s="189"/>
      <c r="R254" s="189"/>
      <c r="S254" s="189"/>
      <c r="T254" s="190"/>
      <c r="AT254" s="184" t="s">
        <v>137</v>
      </c>
      <c r="AU254" s="184" t="s">
        <v>88</v>
      </c>
      <c r="AV254" s="15" t="s">
        <v>127</v>
      </c>
      <c r="AW254" s="15" t="s">
        <v>34</v>
      </c>
      <c r="AX254" s="15" t="s">
        <v>86</v>
      </c>
      <c r="AY254" s="184" t="s">
        <v>128</v>
      </c>
    </row>
    <row r="255" spans="1:65" s="2" customFormat="1" ht="16.5" customHeight="1">
      <c r="A255" s="34"/>
      <c r="B255" s="139"/>
      <c r="C255" s="140" t="s">
        <v>458</v>
      </c>
      <c r="D255" s="140" t="s">
        <v>129</v>
      </c>
      <c r="E255" s="141" t="s">
        <v>1718</v>
      </c>
      <c r="F255" s="142" t="s">
        <v>1719</v>
      </c>
      <c r="G255" s="143" t="s">
        <v>227</v>
      </c>
      <c r="H255" s="144">
        <v>35.59</v>
      </c>
      <c r="I255" s="145"/>
      <c r="J255" s="146">
        <f>ROUND(I255*H255,2)</f>
        <v>0</v>
      </c>
      <c r="K255" s="142" t="s">
        <v>133</v>
      </c>
      <c r="L255" s="35"/>
      <c r="M255" s="147" t="s">
        <v>1</v>
      </c>
      <c r="N255" s="148" t="s">
        <v>43</v>
      </c>
      <c r="O255" s="60"/>
      <c r="P255" s="149">
        <f>O255*H255</f>
        <v>0</v>
      </c>
      <c r="Q255" s="149">
        <v>0</v>
      </c>
      <c r="R255" s="149">
        <f>Q255*H255</f>
        <v>0</v>
      </c>
      <c r="S255" s="149">
        <v>0</v>
      </c>
      <c r="T255" s="150">
        <f>S255*H255</f>
        <v>0</v>
      </c>
      <c r="U255" s="34"/>
      <c r="V255" s="34"/>
      <c r="W255" s="34"/>
      <c r="X255" s="34"/>
      <c r="Y255" s="34"/>
      <c r="Z255" s="34"/>
      <c r="AA255" s="34"/>
      <c r="AB255" s="34"/>
      <c r="AC255" s="34"/>
      <c r="AD255" s="34"/>
      <c r="AE255" s="34"/>
      <c r="AR255" s="151" t="s">
        <v>650</v>
      </c>
      <c r="AT255" s="151" t="s">
        <v>129</v>
      </c>
      <c r="AU255" s="151" t="s">
        <v>88</v>
      </c>
      <c r="AY255" s="19" t="s">
        <v>128</v>
      </c>
      <c r="BE255" s="152">
        <f>IF(N255="základní",J255,0)</f>
        <v>0</v>
      </c>
      <c r="BF255" s="152">
        <f>IF(N255="snížená",J255,0)</f>
        <v>0</v>
      </c>
      <c r="BG255" s="152">
        <f>IF(N255="zákl. přenesená",J255,0)</f>
        <v>0</v>
      </c>
      <c r="BH255" s="152">
        <f>IF(N255="sníž. přenesená",J255,0)</f>
        <v>0</v>
      </c>
      <c r="BI255" s="152">
        <f>IF(N255="nulová",J255,0)</f>
        <v>0</v>
      </c>
      <c r="BJ255" s="19" t="s">
        <v>86</v>
      </c>
      <c r="BK255" s="152">
        <f>ROUND(I255*H255,2)</f>
        <v>0</v>
      </c>
      <c r="BL255" s="19" t="s">
        <v>650</v>
      </c>
      <c r="BM255" s="151" t="s">
        <v>1720</v>
      </c>
    </row>
    <row r="256" spans="1:47" s="2" customFormat="1" ht="18">
      <c r="A256" s="34"/>
      <c r="B256" s="35"/>
      <c r="C256" s="34"/>
      <c r="D256" s="153" t="s">
        <v>136</v>
      </c>
      <c r="E256" s="34"/>
      <c r="F256" s="154" t="s">
        <v>1721</v>
      </c>
      <c r="G256" s="34"/>
      <c r="H256" s="34"/>
      <c r="I256" s="155"/>
      <c r="J256" s="34"/>
      <c r="K256" s="34"/>
      <c r="L256" s="35"/>
      <c r="M256" s="156"/>
      <c r="N256" s="157"/>
      <c r="O256" s="60"/>
      <c r="P256" s="60"/>
      <c r="Q256" s="60"/>
      <c r="R256" s="60"/>
      <c r="S256" s="60"/>
      <c r="T256" s="61"/>
      <c r="U256" s="34"/>
      <c r="V256" s="34"/>
      <c r="W256" s="34"/>
      <c r="X256" s="34"/>
      <c r="Y256" s="34"/>
      <c r="Z256" s="34"/>
      <c r="AA256" s="34"/>
      <c r="AB256" s="34"/>
      <c r="AC256" s="34"/>
      <c r="AD256" s="34"/>
      <c r="AE256" s="34"/>
      <c r="AT256" s="19" t="s">
        <v>136</v>
      </c>
      <c r="AU256" s="19" t="s">
        <v>88</v>
      </c>
    </row>
    <row r="257" spans="2:51" s="13" customFormat="1" ht="12">
      <c r="B257" s="166"/>
      <c r="D257" s="153" t="s">
        <v>137</v>
      </c>
      <c r="E257" s="167" t="s">
        <v>1</v>
      </c>
      <c r="F257" s="168" t="s">
        <v>451</v>
      </c>
      <c r="H257" s="167" t="s">
        <v>1</v>
      </c>
      <c r="I257" s="169"/>
      <c r="L257" s="166"/>
      <c r="M257" s="170"/>
      <c r="N257" s="171"/>
      <c r="O257" s="171"/>
      <c r="P257" s="171"/>
      <c r="Q257" s="171"/>
      <c r="R257" s="171"/>
      <c r="S257" s="171"/>
      <c r="T257" s="172"/>
      <c r="AT257" s="167" t="s">
        <v>137</v>
      </c>
      <c r="AU257" s="167" t="s">
        <v>88</v>
      </c>
      <c r="AV257" s="13" t="s">
        <v>86</v>
      </c>
      <c r="AW257" s="13" t="s">
        <v>34</v>
      </c>
      <c r="AX257" s="13" t="s">
        <v>78</v>
      </c>
      <c r="AY257" s="167" t="s">
        <v>128</v>
      </c>
    </row>
    <row r="258" spans="2:51" s="13" customFormat="1" ht="12">
      <c r="B258" s="166"/>
      <c r="D258" s="153" t="s">
        <v>137</v>
      </c>
      <c r="E258" s="167" t="s">
        <v>1</v>
      </c>
      <c r="F258" s="168" t="s">
        <v>452</v>
      </c>
      <c r="H258" s="167" t="s">
        <v>1</v>
      </c>
      <c r="I258" s="169"/>
      <c r="L258" s="166"/>
      <c r="M258" s="170"/>
      <c r="N258" s="171"/>
      <c r="O258" s="171"/>
      <c r="P258" s="171"/>
      <c r="Q258" s="171"/>
      <c r="R258" s="171"/>
      <c r="S258" s="171"/>
      <c r="T258" s="172"/>
      <c r="AT258" s="167" t="s">
        <v>137</v>
      </c>
      <c r="AU258" s="167" t="s">
        <v>88</v>
      </c>
      <c r="AV258" s="13" t="s">
        <v>86</v>
      </c>
      <c r="AW258" s="13" t="s">
        <v>34</v>
      </c>
      <c r="AX258" s="13" t="s">
        <v>78</v>
      </c>
      <c r="AY258" s="167" t="s">
        <v>128</v>
      </c>
    </row>
    <row r="259" spans="2:51" s="12" customFormat="1" ht="12">
      <c r="B259" s="158"/>
      <c r="D259" s="153" t="s">
        <v>137</v>
      </c>
      <c r="E259" s="159" t="s">
        <v>1</v>
      </c>
      <c r="F259" s="160" t="s">
        <v>1722</v>
      </c>
      <c r="H259" s="161">
        <v>3.25</v>
      </c>
      <c r="I259" s="162"/>
      <c r="L259" s="158"/>
      <c r="M259" s="163"/>
      <c r="N259" s="164"/>
      <c r="O259" s="164"/>
      <c r="P259" s="164"/>
      <c r="Q259" s="164"/>
      <c r="R259" s="164"/>
      <c r="S259" s="164"/>
      <c r="T259" s="165"/>
      <c r="AT259" s="159" t="s">
        <v>137</v>
      </c>
      <c r="AU259" s="159" t="s">
        <v>88</v>
      </c>
      <c r="AV259" s="12" t="s">
        <v>88</v>
      </c>
      <c r="AW259" s="12" t="s">
        <v>34</v>
      </c>
      <c r="AX259" s="12" t="s">
        <v>78</v>
      </c>
      <c r="AY259" s="159" t="s">
        <v>128</v>
      </c>
    </row>
    <row r="260" spans="2:51" s="12" customFormat="1" ht="12">
      <c r="B260" s="158"/>
      <c r="D260" s="153" t="s">
        <v>137</v>
      </c>
      <c r="E260" s="159" t="s">
        <v>1</v>
      </c>
      <c r="F260" s="160" t="s">
        <v>1723</v>
      </c>
      <c r="H260" s="161">
        <v>38.94</v>
      </c>
      <c r="I260" s="162"/>
      <c r="L260" s="158"/>
      <c r="M260" s="163"/>
      <c r="N260" s="164"/>
      <c r="O260" s="164"/>
      <c r="P260" s="164"/>
      <c r="Q260" s="164"/>
      <c r="R260" s="164"/>
      <c r="S260" s="164"/>
      <c r="T260" s="165"/>
      <c r="AT260" s="159" t="s">
        <v>137</v>
      </c>
      <c r="AU260" s="159" t="s">
        <v>88</v>
      </c>
      <c r="AV260" s="12" t="s">
        <v>88</v>
      </c>
      <c r="AW260" s="12" t="s">
        <v>34</v>
      </c>
      <c r="AX260" s="12" t="s">
        <v>78</v>
      </c>
      <c r="AY260" s="159" t="s">
        <v>128</v>
      </c>
    </row>
    <row r="261" spans="2:51" s="12" customFormat="1" ht="12">
      <c r="B261" s="158"/>
      <c r="D261" s="153" t="s">
        <v>137</v>
      </c>
      <c r="E261" s="159" t="s">
        <v>1</v>
      </c>
      <c r="F261" s="160" t="s">
        <v>1724</v>
      </c>
      <c r="H261" s="161">
        <v>-6.6</v>
      </c>
      <c r="I261" s="162"/>
      <c r="L261" s="158"/>
      <c r="M261" s="163"/>
      <c r="N261" s="164"/>
      <c r="O261" s="164"/>
      <c r="P261" s="164"/>
      <c r="Q261" s="164"/>
      <c r="R261" s="164"/>
      <c r="S261" s="164"/>
      <c r="T261" s="165"/>
      <c r="AT261" s="159" t="s">
        <v>137</v>
      </c>
      <c r="AU261" s="159" t="s">
        <v>88</v>
      </c>
      <c r="AV261" s="12" t="s">
        <v>88</v>
      </c>
      <c r="AW261" s="12" t="s">
        <v>34</v>
      </c>
      <c r="AX261" s="12" t="s">
        <v>78</v>
      </c>
      <c r="AY261" s="159" t="s">
        <v>128</v>
      </c>
    </row>
    <row r="262" spans="2:51" s="15" customFormat="1" ht="12">
      <c r="B262" s="183"/>
      <c r="D262" s="153" t="s">
        <v>137</v>
      </c>
      <c r="E262" s="184" t="s">
        <v>1</v>
      </c>
      <c r="F262" s="185" t="s">
        <v>235</v>
      </c>
      <c r="H262" s="186">
        <v>35.59</v>
      </c>
      <c r="I262" s="187"/>
      <c r="L262" s="183"/>
      <c r="M262" s="188"/>
      <c r="N262" s="189"/>
      <c r="O262" s="189"/>
      <c r="P262" s="189"/>
      <c r="Q262" s="189"/>
      <c r="R262" s="189"/>
      <c r="S262" s="189"/>
      <c r="T262" s="190"/>
      <c r="AT262" s="184" t="s">
        <v>137</v>
      </c>
      <c r="AU262" s="184" t="s">
        <v>88</v>
      </c>
      <c r="AV262" s="15" t="s">
        <v>127</v>
      </c>
      <c r="AW262" s="15" t="s">
        <v>34</v>
      </c>
      <c r="AX262" s="15" t="s">
        <v>86</v>
      </c>
      <c r="AY262" s="184" t="s">
        <v>128</v>
      </c>
    </row>
    <row r="263" spans="1:65" s="2" customFormat="1" ht="16.5" customHeight="1">
      <c r="A263" s="34"/>
      <c r="B263" s="139"/>
      <c r="C263" s="140" t="s">
        <v>464</v>
      </c>
      <c r="D263" s="140" t="s">
        <v>129</v>
      </c>
      <c r="E263" s="141" t="s">
        <v>1725</v>
      </c>
      <c r="F263" s="142" t="s">
        <v>1726</v>
      </c>
      <c r="G263" s="143" t="s">
        <v>227</v>
      </c>
      <c r="H263" s="144">
        <v>498.26</v>
      </c>
      <c r="I263" s="145"/>
      <c r="J263" s="146">
        <f>ROUND(I263*H263,2)</f>
        <v>0</v>
      </c>
      <c r="K263" s="142" t="s">
        <v>133</v>
      </c>
      <c r="L263" s="35"/>
      <c r="M263" s="147" t="s">
        <v>1</v>
      </c>
      <c r="N263" s="148" t="s">
        <v>43</v>
      </c>
      <c r="O263" s="60"/>
      <c r="P263" s="149">
        <f>O263*H263</f>
        <v>0</v>
      </c>
      <c r="Q263" s="149">
        <v>0</v>
      </c>
      <c r="R263" s="149">
        <f>Q263*H263</f>
        <v>0</v>
      </c>
      <c r="S263" s="149">
        <v>0</v>
      </c>
      <c r="T263" s="150">
        <f>S263*H263</f>
        <v>0</v>
      </c>
      <c r="U263" s="34"/>
      <c r="V263" s="34"/>
      <c r="W263" s="34"/>
      <c r="X263" s="34"/>
      <c r="Y263" s="34"/>
      <c r="Z263" s="34"/>
      <c r="AA263" s="34"/>
      <c r="AB263" s="34"/>
      <c r="AC263" s="34"/>
      <c r="AD263" s="34"/>
      <c r="AE263" s="34"/>
      <c r="AR263" s="151" t="s">
        <v>650</v>
      </c>
      <c r="AT263" s="151" t="s">
        <v>129</v>
      </c>
      <c r="AU263" s="151" t="s">
        <v>88</v>
      </c>
      <c r="AY263" s="19" t="s">
        <v>128</v>
      </c>
      <c r="BE263" s="152">
        <f>IF(N263="základní",J263,0)</f>
        <v>0</v>
      </c>
      <c r="BF263" s="152">
        <f>IF(N263="snížená",J263,0)</f>
        <v>0</v>
      </c>
      <c r="BG263" s="152">
        <f>IF(N263="zákl. přenesená",J263,0)</f>
        <v>0</v>
      </c>
      <c r="BH263" s="152">
        <f>IF(N263="sníž. přenesená",J263,0)</f>
        <v>0</v>
      </c>
      <c r="BI263" s="152">
        <f>IF(N263="nulová",J263,0)</f>
        <v>0</v>
      </c>
      <c r="BJ263" s="19" t="s">
        <v>86</v>
      </c>
      <c r="BK263" s="152">
        <f>ROUND(I263*H263,2)</f>
        <v>0</v>
      </c>
      <c r="BL263" s="19" t="s">
        <v>650</v>
      </c>
      <c r="BM263" s="151" t="s">
        <v>1727</v>
      </c>
    </row>
    <row r="264" spans="1:47" s="2" customFormat="1" ht="18">
      <c r="A264" s="34"/>
      <c r="B264" s="35"/>
      <c r="C264" s="34"/>
      <c r="D264" s="153" t="s">
        <v>136</v>
      </c>
      <c r="E264" s="34"/>
      <c r="F264" s="154" t="s">
        <v>1728</v>
      </c>
      <c r="G264" s="34"/>
      <c r="H264" s="34"/>
      <c r="I264" s="155"/>
      <c r="J264" s="34"/>
      <c r="K264" s="34"/>
      <c r="L264" s="35"/>
      <c r="M264" s="156"/>
      <c r="N264" s="157"/>
      <c r="O264" s="60"/>
      <c r="P264" s="60"/>
      <c r="Q264" s="60"/>
      <c r="R264" s="60"/>
      <c r="S264" s="60"/>
      <c r="T264" s="61"/>
      <c r="U264" s="34"/>
      <c r="V264" s="34"/>
      <c r="W264" s="34"/>
      <c r="X264" s="34"/>
      <c r="Y264" s="34"/>
      <c r="Z264" s="34"/>
      <c r="AA264" s="34"/>
      <c r="AB264" s="34"/>
      <c r="AC264" s="34"/>
      <c r="AD264" s="34"/>
      <c r="AE264" s="34"/>
      <c r="AT264" s="19" t="s">
        <v>136</v>
      </c>
      <c r="AU264" s="19" t="s">
        <v>88</v>
      </c>
    </row>
    <row r="265" spans="2:51" s="13" customFormat="1" ht="12">
      <c r="B265" s="166"/>
      <c r="D265" s="153" t="s">
        <v>137</v>
      </c>
      <c r="E265" s="167" t="s">
        <v>1</v>
      </c>
      <c r="F265" s="168" t="s">
        <v>452</v>
      </c>
      <c r="H265" s="167" t="s">
        <v>1</v>
      </c>
      <c r="I265" s="169"/>
      <c r="L265" s="166"/>
      <c r="M265" s="170"/>
      <c r="N265" s="171"/>
      <c r="O265" s="171"/>
      <c r="P265" s="171"/>
      <c r="Q265" s="171"/>
      <c r="R265" s="171"/>
      <c r="S265" s="171"/>
      <c r="T265" s="172"/>
      <c r="AT265" s="167" t="s">
        <v>137</v>
      </c>
      <c r="AU265" s="167" t="s">
        <v>88</v>
      </c>
      <c r="AV265" s="13" t="s">
        <v>86</v>
      </c>
      <c r="AW265" s="13" t="s">
        <v>34</v>
      </c>
      <c r="AX265" s="13" t="s">
        <v>78</v>
      </c>
      <c r="AY265" s="167" t="s">
        <v>128</v>
      </c>
    </row>
    <row r="266" spans="2:51" s="12" customFormat="1" ht="12">
      <c r="B266" s="158"/>
      <c r="D266" s="153" t="s">
        <v>137</v>
      </c>
      <c r="E266" s="159" t="s">
        <v>1</v>
      </c>
      <c r="F266" s="160" t="s">
        <v>1729</v>
      </c>
      <c r="H266" s="161">
        <v>498.26</v>
      </c>
      <c r="I266" s="162"/>
      <c r="L266" s="158"/>
      <c r="M266" s="163"/>
      <c r="N266" s="164"/>
      <c r="O266" s="164"/>
      <c r="P266" s="164"/>
      <c r="Q266" s="164"/>
      <c r="R266" s="164"/>
      <c r="S266" s="164"/>
      <c r="T266" s="165"/>
      <c r="AT266" s="159" t="s">
        <v>137</v>
      </c>
      <c r="AU266" s="159" t="s">
        <v>88</v>
      </c>
      <c r="AV266" s="12" t="s">
        <v>88</v>
      </c>
      <c r="AW266" s="12" t="s">
        <v>34</v>
      </c>
      <c r="AX266" s="12" t="s">
        <v>78</v>
      </c>
      <c r="AY266" s="159" t="s">
        <v>128</v>
      </c>
    </row>
    <row r="267" spans="2:51" s="15" customFormat="1" ht="12">
      <c r="B267" s="183"/>
      <c r="D267" s="153" t="s">
        <v>137</v>
      </c>
      <c r="E267" s="184" t="s">
        <v>1</v>
      </c>
      <c r="F267" s="185" t="s">
        <v>235</v>
      </c>
      <c r="H267" s="186">
        <v>498.26</v>
      </c>
      <c r="I267" s="187"/>
      <c r="L267" s="183"/>
      <c r="M267" s="188"/>
      <c r="N267" s="189"/>
      <c r="O267" s="189"/>
      <c r="P267" s="189"/>
      <c r="Q267" s="189"/>
      <c r="R267" s="189"/>
      <c r="S267" s="189"/>
      <c r="T267" s="190"/>
      <c r="AT267" s="184" t="s">
        <v>137</v>
      </c>
      <c r="AU267" s="184" t="s">
        <v>88</v>
      </c>
      <c r="AV267" s="15" t="s">
        <v>127</v>
      </c>
      <c r="AW267" s="15" t="s">
        <v>34</v>
      </c>
      <c r="AX267" s="15" t="s">
        <v>86</v>
      </c>
      <c r="AY267" s="184" t="s">
        <v>128</v>
      </c>
    </row>
    <row r="268" spans="1:65" s="2" customFormat="1" ht="16.5" customHeight="1">
      <c r="A268" s="34"/>
      <c r="B268" s="139"/>
      <c r="C268" s="140" t="s">
        <v>472</v>
      </c>
      <c r="D268" s="140" t="s">
        <v>129</v>
      </c>
      <c r="E268" s="141" t="s">
        <v>479</v>
      </c>
      <c r="F268" s="142" t="s">
        <v>480</v>
      </c>
      <c r="G268" s="143" t="s">
        <v>481</v>
      </c>
      <c r="H268" s="144">
        <v>64.062</v>
      </c>
      <c r="I268" s="145"/>
      <c r="J268" s="146">
        <f>ROUND(I268*H268,2)</f>
        <v>0</v>
      </c>
      <c r="K268" s="142" t="s">
        <v>133</v>
      </c>
      <c r="L268" s="35"/>
      <c r="M268" s="147" t="s">
        <v>1</v>
      </c>
      <c r="N268" s="148" t="s">
        <v>43</v>
      </c>
      <c r="O268" s="60"/>
      <c r="P268" s="149">
        <f>O268*H268</f>
        <v>0</v>
      </c>
      <c r="Q268" s="149">
        <v>0</v>
      </c>
      <c r="R268" s="149">
        <f>Q268*H268</f>
        <v>0</v>
      </c>
      <c r="S268" s="149">
        <v>0</v>
      </c>
      <c r="T268" s="150">
        <f>S268*H268</f>
        <v>0</v>
      </c>
      <c r="U268" s="34"/>
      <c r="V268" s="34"/>
      <c r="W268" s="34"/>
      <c r="X268" s="34"/>
      <c r="Y268" s="34"/>
      <c r="Z268" s="34"/>
      <c r="AA268" s="34"/>
      <c r="AB268" s="34"/>
      <c r="AC268" s="34"/>
      <c r="AD268" s="34"/>
      <c r="AE268" s="34"/>
      <c r="AR268" s="151" t="s">
        <v>127</v>
      </c>
      <c r="AT268" s="151" t="s">
        <v>129</v>
      </c>
      <c r="AU268" s="151" t="s">
        <v>88</v>
      </c>
      <c r="AY268" s="19" t="s">
        <v>128</v>
      </c>
      <c r="BE268" s="152">
        <f>IF(N268="základní",J268,0)</f>
        <v>0</v>
      </c>
      <c r="BF268" s="152">
        <f>IF(N268="snížená",J268,0)</f>
        <v>0</v>
      </c>
      <c r="BG268" s="152">
        <f>IF(N268="zákl. přenesená",J268,0)</f>
        <v>0</v>
      </c>
      <c r="BH268" s="152">
        <f>IF(N268="sníž. přenesená",J268,0)</f>
        <v>0</v>
      </c>
      <c r="BI268" s="152">
        <f>IF(N268="nulová",J268,0)</f>
        <v>0</v>
      </c>
      <c r="BJ268" s="19" t="s">
        <v>86</v>
      </c>
      <c r="BK268" s="152">
        <f>ROUND(I268*H268,2)</f>
        <v>0</v>
      </c>
      <c r="BL268" s="19" t="s">
        <v>127</v>
      </c>
      <c r="BM268" s="151" t="s">
        <v>1730</v>
      </c>
    </row>
    <row r="269" spans="1:47" s="2" customFormat="1" ht="18">
      <c r="A269" s="34"/>
      <c r="B269" s="35"/>
      <c r="C269" s="34"/>
      <c r="D269" s="153" t="s">
        <v>136</v>
      </c>
      <c r="E269" s="34"/>
      <c r="F269" s="154" t="s">
        <v>483</v>
      </c>
      <c r="G269" s="34"/>
      <c r="H269" s="34"/>
      <c r="I269" s="155"/>
      <c r="J269" s="34"/>
      <c r="K269" s="34"/>
      <c r="L269" s="35"/>
      <c r="M269" s="156"/>
      <c r="N269" s="157"/>
      <c r="O269" s="60"/>
      <c r="P269" s="60"/>
      <c r="Q269" s="60"/>
      <c r="R269" s="60"/>
      <c r="S269" s="60"/>
      <c r="T269" s="61"/>
      <c r="U269" s="34"/>
      <c r="V269" s="34"/>
      <c r="W269" s="34"/>
      <c r="X269" s="34"/>
      <c r="Y269" s="34"/>
      <c r="Z269" s="34"/>
      <c r="AA269" s="34"/>
      <c r="AB269" s="34"/>
      <c r="AC269" s="34"/>
      <c r="AD269" s="34"/>
      <c r="AE269" s="34"/>
      <c r="AT269" s="19" t="s">
        <v>136</v>
      </c>
      <c r="AU269" s="19" t="s">
        <v>88</v>
      </c>
    </row>
    <row r="270" spans="2:51" s="12" customFormat="1" ht="12">
      <c r="B270" s="158"/>
      <c r="D270" s="153" t="s">
        <v>137</v>
      </c>
      <c r="E270" s="159" t="s">
        <v>1</v>
      </c>
      <c r="F270" s="160" t="s">
        <v>1731</v>
      </c>
      <c r="H270" s="161">
        <v>64.062</v>
      </c>
      <c r="I270" s="162"/>
      <c r="L270" s="158"/>
      <c r="M270" s="163"/>
      <c r="N270" s="164"/>
      <c r="O270" s="164"/>
      <c r="P270" s="164"/>
      <c r="Q270" s="164"/>
      <c r="R270" s="164"/>
      <c r="S270" s="164"/>
      <c r="T270" s="165"/>
      <c r="AT270" s="159" t="s">
        <v>137</v>
      </c>
      <c r="AU270" s="159" t="s">
        <v>88</v>
      </c>
      <c r="AV270" s="12" t="s">
        <v>88</v>
      </c>
      <c r="AW270" s="12" t="s">
        <v>34</v>
      </c>
      <c r="AX270" s="12" t="s">
        <v>86</v>
      </c>
      <c r="AY270" s="159" t="s">
        <v>128</v>
      </c>
    </row>
    <row r="271" spans="1:65" s="2" customFormat="1" ht="16.5" customHeight="1">
      <c r="A271" s="34"/>
      <c r="B271" s="139"/>
      <c r="C271" s="140" t="s">
        <v>478</v>
      </c>
      <c r="D271" s="140" t="s">
        <v>129</v>
      </c>
      <c r="E271" s="141" t="s">
        <v>1732</v>
      </c>
      <c r="F271" s="142" t="s">
        <v>1733</v>
      </c>
      <c r="G271" s="143" t="s">
        <v>221</v>
      </c>
      <c r="H271" s="144">
        <v>164.7</v>
      </c>
      <c r="I271" s="145"/>
      <c r="J271" s="146">
        <f>ROUND(I271*H271,2)</f>
        <v>0</v>
      </c>
      <c r="K271" s="142" t="s">
        <v>133</v>
      </c>
      <c r="L271" s="35"/>
      <c r="M271" s="147" t="s">
        <v>1</v>
      </c>
      <c r="N271" s="148" t="s">
        <v>43</v>
      </c>
      <c r="O271" s="60"/>
      <c r="P271" s="149">
        <f>O271*H271</f>
        <v>0</v>
      </c>
      <c r="Q271" s="149">
        <v>0</v>
      </c>
      <c r="R271" s="149">
        <f>Q271*H271</f>
        <v>0</v>
      </c>
      <c r="S271" s="149">
        <v>0</v>
      </c>
      <c r="T271" s="150">
        <f>S271*H271</f>
        <v>0</v>
      </c>
      <c r="U271" s="34"/>
      <c r="V271" s="34"/>
      <c r="W271" s="34"/>
      <c r="X271" s="34"/>
      <c r="Y271" s="34"/>
      <c r="Z271" s="34"/>
      <c r="AA271" s="34"/>
      <c r="AB271" s="34"/>
      <c r="AC271" s="34"/>
      <c r="AD271" s="34"/>
      <c r="AE271" s="34"/>
      <c r="AR271" s="151" t="s">
        <v>650</v>
      </c>
      <c r="AT271" s="151" t="s">
        <v>129</v>
      </c>
      <c r="AU271" s="151" t="s">
        <v>88</v>
      </c>
      <c r="AY271" s="19" t="s">
        <v>128</v>
      </c>
      <c r="BE271" s="152">
        <f>IF(N271="základní",J271,0)</f>
        <v>0</v>
      </c>
      <c r="BF271" s="152">
        <f>IF(N271="snížená",J271,0)</f>
        <v>0</v>
      </c>
      <c r="BG271" s="152">
        <f>IF(N271="zákl. přenesená",J271,0)</f>
        <v>0</v>
      </c>
      <c r="BH271" s="152">
        <f>IF(N271="sníž. přenesená",J271,0)</f>
        <v>0</v>
      </c>
      <c r="BI271" s="152">
        <f>IF(N271="nulová",J271,0)</f>
        <v>0</v>
      </c>
      <c r="BJ271" s="19" t="s">
        <v>86</v>
      </c>
      <c r="BK271" s="152">
        <f>ROUND(I271*H271,2)</f>
        <v>0</v>
      </c>
      <c r="BL271" s="19" t="s">
        <v>650</v>
      </c>
      <c r="BM271" s="151" t="s">
        <v>1734</v>
      </c>
    </row>
    <row r="272" spans="1:47" s="2" customFormat="1" ht="12">
      <c r="A272" s="34"/>
      <c r="B272" s="35"/>
      <c r="C272" s="34"/>
      <c r="D272" s="153" t="s">
        <v>136</v>
      </c>
      <c r="E272" s="34"/>
      <c r="F272" s="154" t="s">
        <v>1735</v>
      </c>
      <c r="G272" s="34"/>
      <c r="H272" s="34"/>
      <c r="I272" s="155"/>
      <c r="J272" s="34"/>
      <c r="K272" s="34"/>
      <c r="L272" s="35"/>
      <c r="M272" s="156"/>
      <c r="N272" s="157"/>
      <c r="O272" s="60"/>
      <c r="P272" s="60"/>
      <c r="Q272" s="60"/>
      <c r="R272" s="60"/>
      <c r="S272" s="60"/>
      <c r="T272" s="61"/>
      <c r="U272" s="34"/>
      <c r="V272" s="34"/>
      <c r="W272" s="34"/>
      <c r="X272" s="34"/>
      <c r="Y272" s="34"/>
      <c r="Z272" s="34"/>
      <c r="AA272" s="34"/>
      <c r="AB272" s="34"/>
      <c r="AC272" s="34"/>
      <c r="AD272" s="34"/>
      <c r="AE272" s="34"/>
      <c r="AT272" s="19" t="s">
        <v>136</v>
      </c>
      <c r="AU272" s="19" t="s">
        <v>88</v>
      </c>
    </row>
    <row r="273" spans="2:51" s="13" customFormat="1" ht="12">
      <c r="B273" s="166"/>
      <c r="D273" s="153" t="s">
        <v>137</v>
      </c>
      <c r="E273" s="167" t="s">
        <v>1</v>
      </c>
      <c r="F273" s="168" t="s">
        <v>1736</v>
      </c>
      <c r="H273" s="167" t="s">
        <v>1</v>
      </c>
      <c r="I273" s="169"/>
      <c r="L273" s="166"/>
      <c r="M273" s="170"/>
      <c r="N273" s="171"/>
      <c r="O273" s="171"/>
      <c r="P273" s="171"/>
      <c r="Q273" s="171"/>
      <c r="R273" s="171"/>
      <c r="S273" s="171"/>
      <c r="T273" s="172"/>
      <c r="AT273" s="167" t="s">
        <v>137</v>
      </c>
      <c r="AU273" s="167" t="s">
        <v>88</v>
      </c>
      <c r="AV273" s="13" t="s">
        <v>86</v>
      </c>
      <c r="AW273" s="13" t="s">
        <v>34</v>
      </c>
      <c r="AX273" s="13" t="s">
        <v>78</v>
      </c>
      <c r="AY273" s="167" t="s">
        <v>128</v>
      </c>
    </row>
    <row r="274" spans="2:51" s="12" customFormat="1" ht="12">
      <c r="B274" s="158"/>
      <c r="D274" s="153" t="s">
        <v>137</v>
      </c>
      <c r="E274" s="159" t="s">
        <v>1</v>
      </c>
      <c r="F274" s="160" t="s">
        <v>1737</v>
      </c>
      <c r="H274" s="161">
        <v>164.7</v>
      </c>
      <c r="I274" s="162"/>
      <c r="L274" s="158"/>
      <c r="M274" s="163"/>
      <c r="N274" s="164"/>
      <c r="O274" s="164"/>
      <c r="P274" s="164"/>
      <c r="Q274" s="164"/>
      <c r="R274" s="164"/>
      <c r="S274" s="164"/>
      <c r="T274" s="165"/>
      <c r="AT274" s="159" t="s">
        <v>137</v>
      </c>
      <c r="AU274" s="159" t="s">
        <v>88</v>
      </c>
      <c r="AV274" s="12" t="s">
        <v>88</v>
      </c>
      <c r="AW274" s="12" t="s">
        <v>34</v>
      </c>
      <c r="AX274" s="12" t="s">
        <v>86</v>
      </c>
      <c r="AY274" s="159" t="s">
        <v>128</v>
      </c>
    </row>
    <row r="275" spans="2:63" s="11" customFormat="1" ht="20.9" customHeight="1">
      <c r="B275" s="128"/>
      <c r="D275" s="129" t="s">
        <v>77</v>
      </c>
      <c r="E275" s="180" t="s">
        <v>1105</v>
      </c>
      <c r="F275" s="180" t="s">
        <v>1106</v>
      </c>
      <c r="I275" s="131"/>
      <c r="J275" s="181">
        <f>BK275</f>
        <v>0</v>
      </c>
      <c r="L275" s="128"/>
      <c r="M275" s="133"/>
      <c r="N275" s="134"/>
      <c r="O275" s="134"/>
      <c r="P275" s="135">
        <f>P276+SUM(P277:P284)</f>
        <v>0</v>
      </c>
      <c r="Q275" s="134"/>
      <c r="R275" s="135">
        <f>R276+SUM(R277:R284)</f>
        <v>0</v>
      </c>
      <c r="S275" s="134"/>
      <c r="T275" s="136">
        <f>T276+SUM(T277:T284)</f>
        <v>0</v>
      </c>
      <c r="AR275" s="129" t="s">
        <v>86</v>
      </c>
      <c r="AT275" s="137" t="s">
        <v>77</v>
      </c>
      <c r="AU275" s="137" t="s">
        <v>88</v>
      </c>
      <c r="AY275" s="129" t="s">
        <v>128</v>
      </c>
      <c r="BK275" s="138">
        <f>BK276+SUM(BK277:BK284)</f>
        <v>0</v>
      </c>
    </row>
    <row r="276" spans="1:65" s="2" customFormat="1" ht="16.5" customHeight="1">
      <c r="A276" s="34"/>
      <c r="B276" s="139"/>
      <c r="C276" s="140" t="s">
        <v>485</v>
      </c>
      <c r="D276" s="140" t="s">
        <v>129</v>
      </c>
      <c r="E276" s="141" t="s">
        <v>1146</v>
      </c>
      <c r="F276" s="142" t="s">
        <v>1147</v>
      </c>
      <c r="G276" s="143" t="s">
        <v>481</v>
      </c>
      <c r="H276" s="144">
        <v>4.25</v>
      </c>
      <c r="I276" s="145"/>
      <c r="J276" s="146">
        <f>ROUND(I276*H276,2)</f>
        <v>0</v>
      </c>
      <c r="K276" s="142" t="s">
        <v>133</v>
      </c>
      <c r="L276" s="35"/>
      <c r="M276" s="147" t="s">
        <v>1</v>
      </c>
      <c r="N276" s="148" t="s">
        <v>43</v>
      </c>
      <c r="O276" s="60"/>
      <c r="P276" s="149">
        <f>O276*H276</f>
        <v>0</v>
      </c>
      <c r="Q276" s="149">
        <v>0</v>
      </c>
      <c r="R276" s="149">
        <f>Q276*H276</f>
        <v>0</v>
      </c>
      <c r="S276" s="149">
        <v>0</v>
      </c>
      <c r="T276" s="150">
        <f>S276*H276</f>
        <v>0</v>
      </c>
      <c r="U276" s="34"/>
      <c r="V276" s="34"/>
      <c r="W276" s="34"/>
      <c r="X276" s="34"/>
      <c r="Y276" s="34"/>
      <c r="Z276" s="34"/>
      <c r="AA276" s="34"/>
      <c r="AB276" s="34"/>
      <c r="AC276" s="34"/>
      <c r="AD276" s="34"/>
      <c r="AE276" s="34"/>
      <c r="AR276" s="151" t="s">
        <v>127</v>
      </c>
      <c r="AT276" s="151" t="s">
        <v>129</v>
      </c>
      <c r="AU276" s="151" t="s">
        <v>145</v>
      </c>
      <c r="AY276" s="19" t="s">
        <v>128</v>
      </c>
      <c r="BE276" s="152">
        <f>IF(N276="základní",J276,0)</f>
        <v>0</v>
      </c>
      <c r="BF276" s="152">
        <f>IF(N276="snížená",J276,0)</f>
        <v>0</v>
      </c>
      <c r="BG276" s="152">
        <f>IF(N276="zákl. přenesená",J276,0)</f>
        <v>0</v>
      </c>
      <c r="BH276" s="152">
        <f>IF(N276="sníž. přenesená",J276,0)</f>
        <v>0</v>
      </c>
      <c r="BI276" s="152">
        <f>IF(N276="nulová",J276,0)</f>
        <v>0</v>
      </c>
      <c r="BJ276" s="19" t="s">
        <v>86</v>
      </c>
      <c r="BK276" s="152">
        <f>ROUND(I276*H276,2)</f>
        <v>0</v>
      </c>
      <c r="BL276" s="19" t="s">
        <v>127</v>
      </c>
      <c r="BM276" s="151" t="s">
        <v>1738</v>
      </c>
    </row>
    <row r="277" spans="1:47" s="2" customFormat="1" ht="12">
      <c r="A277" s="34"/>
      <c r="B277" s="35"/>
      <c r="C277" s="34"/>
      <c r="D277" s="153" t="s">
        <v>136</v>
      </c>
      <c r="E277" s="34"/>
      <c r="F277" s="154" t="s">
        <v>1149</v>
      </c>
      <c r="G277" s="34"/>
      <c r="H277" s="34"/>
      <c r="I277" s="155"/>
      <c r="J277" s="34"/>
      <c r="K277" s="34"/>
      <c r="L277" s="35"/>
      <c r="M277" s="156"/>
      <c r="N277" s="157"/>
      <c r="O277" s="60"/>
      <c r="P277" s="60"/>
      <c r="Q277" s="60"/>
      <c r="R277" s="60"/>
      <c r="S277" s="60"/>
      <c r="T277" s="61"/>
      <c r="U277" s="34"/>
      <c r="V277" s="34"/>
      <c r="W277" s="34"/>
      <c r="X277" s="34"/>
      <c r="Y277" s="34"/>
      <c r="Z277" s="34"/>
      <c r="AA277" s="34"/>
      <c r="AB277" s="34"/>
      <c r="AC277" s="34"/>
      <c r="AD277" s="34"/>
      <c r="AE277" s="34"/>
      <c r="AT277" s="19" t="s">
        <v>136</v>
      </c>
      <c r="AU277" s="19" t="s">
        <v>145</v>
      </c>
    </row>
    <row r="278" spans="2:51" s="13" customFormat="1" ht="12">
      <c r="B278" s="166"/>
      <c r="D278" s="153" t="s">
        <v>137</v>
      </c>
      <c r="E278" s="167" t="s">
        <v>1</v>
      </c>
      <c r="F278" s="168" t="s">
        <v>1151</v>
      </c>
      <c r="H278" s="167" t="s">
        <v>1</v>
      </c>
      <c r="I278" s="169"/>
      <c r="L278" s="166"/>
      <c r="M278" s="170"/>
      <c r="N278" s="171"/>
      <c r="O278" s="171"/>
      <c r="P278" s="171"/>
      <c r="Q278" s="171"/>
      <c r="R278" s="171"/>
      <c r="S278" s="171"/>
      <c r="T278" s="172"/>
      <c r="AT278" s="167" t="s">
        <v>137</v>
      </c>
      <c r="AU278" s="167" t="s">
        <v>145</v>
      </c>
      <c r="AV278" s="13" t="s">
        <v>86</v>
      </c>
      <c r="AW278" s="13" t="s">
        <v>34</v>
      </c>
      <c r="AX278" s="13" t="s">
        <v>78</v>
      </c>
      <c r="AY278" s="167" t="s">
        <v>128</v>
      </c>
    </row>
    <row r="279" spans="2:51" s="12" customFormat="1" ht="12">
      <c r="B279" s="158"/>
      <c r="D279" s="153" t="s">
        <v>137</v>
      </c>
      <c r="E279" s="159" t="s">
        <v>1</v>
      </c>
      <c r="F279" s="160" t="s">
        <v>1739</v>
      </c>
      <c r="H279" s="161">
        <v>4.25</v>
      </c>
      <c r="I279" s="162"/>
      <c r="L279" s="158"/>
      <c r="M279" s="163"/>
      <c r="N279" s="164"/>
      <c r="O279" s="164"/>
      <c r="P279" s="164"/>
      <c r="Q279" s="164"/>
      <c r="R279" s="164"/>
      <c r="S279" s="164"/>
      <c r="T279" s="165"/>
      <c r="AT279" s="159" t="s">
        <v>137</v>
      </c>
      <c r="AU279" s="159" t="s">
        <v>145</v>
      </c>
      <c r="AV279" s="12" t="s">
        <v>88</v>
      </c>
      <c r="AW279" s="12" t="s">
        <v>34</v>
      </c>
      <c r="AX279" s="12" t="s">
        <v>86</v>
      </c>
      <c r="AY279" s="159" t="s">
        <v>128</v>
      </c>
    </row>
    <row r="280" spans="1:65" s="2" customFormat="1" ht="16.5" customHeight="1">
      <c r="A280" s="34"/>
      <c r="B280" s="139"/>
      <c r="C280" s="140" t="s">
        <v>491</v>
      </c>
      <c r="D280" s="140" t="s">
        <v>129</v>
      </c>
      <c r="E280" s="141" t="s">
        <v>1164</v>
      </c>
      <c r="F280" s="142" t="s">
        <v>1165</v>
      </c>
      <c r="G280" s="143" t="s">
        <v>481</v>
      </c>
      <c r="H280" s="144">
        <v>8.5</v>
      </c>
      <c r="I280" s="145"/>
      <c r="J280" s="146">
        <f>ROUND(I280*H280,2)</f>
        <v>0</v>
      </c>
      <c r="K280" s="142" t="s">
        <v>133</v>
      </c>
      <c r="L280" s="35"/>
      <c r="M280" s="147" t="s">
        <v>1</v>
      </c>
      <c r="N280" s="148" t="s">
        <v>43</v>
      </c>
      <c r="O280" s="60"/>
      <c r="P280" s="149">
        <f>O280*H280</f>
        <v>0</v>
      </c>
      <c r="Q280" s="149">
        <v>0</v>
      </c>
      <c r="R280" s="149">
        <f>Q280*H280</f>
        <v>0</v>
      </c>
      <c r="S280" s="149">
        <v>0</v>
      </c>
      <c r="T280" s="150">
        <f>S280*H280</f>
        <v>0</v>
      </c>
      <c r="U280" s="34"/>
      <c r="V280" s="34"/>
      <c r="W280" s="34"/>
      <c r="X280" s="34"/>
      <c r="Y280" s="34"/>
      <c r="Z280" s="34"/>
      <c r="AA280" s="34"/>
      <c r="AB280" s="34"/>
      <c r="AC280" s="34"/>
      <c r="AD280" s="34"/>
      <c r="AE280" s="34"/>
      <c r="AR280" s="151" t="s">
        <v>127</v>
      </c>
      <c r="AT280" s="151" t="s">
        <v>129</v>
      </c>
      <c r="AU280" s="151" t="s">
        <v>145</v>
      </c>
      <c r="AY280" s="19" t="s">
        <v>128</v>
      </c>
      <c r="BE280" s="152">
        <f>IF(N280="základní",J280,0)</f>
        <v>0</v>
      </c>
      <c r="BF280" s="152">
        <f>IF(N280="snížená",J280,0)</f>
        <v>0</v>
      </c>
      <c r="BG280" s="152">
        <f>IF(N280="zákl. přenesená",J280,0)</f>
        <v>0</v>
      </c>
      <c r="BH280" s="152">
        <f>IF(N280="sníž. přenesená",J280,0)</f>
        <v>0</v>
      </c>
      <c r="BI280" s="152">
        <f>IF(N280="nulová",J280,0)</f>
        <v>0</v>
      </c>
      <c r="BJ280" s="19" t="s">
        <v>86</v>
      </c>
      <c r="BK280" s="152">
        <f>ROUND(I280*H280,2)</f>
        <v>0</v>
      </c>
      <c r="BL280" s="19" t="s">
        <v>127</v>
      </c>
      <c r="BM280" s="151" t="s">
        <v>1740</v>
      </c>
    </row>
    <row r="281" spans="1:47" s="2" customFormat="1" ht="18">
      <c r="A281" s="34"/>
      <c r="B281" s="35"/>
      <c r="C281" s="34"/>
      <c r="D281" s="153" t="s">
        <v>136</v>
      </c>
      <c r="E281" s="34"/>
      <c r="F281" s="154" t="s">
        <v>1167</v>
      </c>
      <c r="G281" s="34"/>
      <c r="H281" s="34"/>
      <c r="I281" s="155"/>
      <c r="J281" s="34"/>
      <c r="K281" s="34"/>
      <c r="L281" s="35"/>
      <c r="M281" s="156"/>
      <c r="N281" s="157"/>
      <c r="O281" s="60"/>
      <c r="P281" s="60"/>
      <c r="Q281" s="60"/>
      <c r="R281" s="60"/>
      <c r="S281" s="60"/>
      <c r="T281" s="61"/>
      <c r="U281" s="34"/>
      <c r="V281" s="34"/>
      <c r="W281" s="34"/>
      <c r="X281" s="34"/>
      <c r="Y281" s="34"/>
      <c r="Z281" s="34"/>
      <c r="AA281" s="34"/>
      <c r="AB281" s="34"/>
      <c r="AC281" s="34"/>
      <c r="AD281" s="34"/>
      <c r="AE281" s="34"/>
      <c r="AT281" s="19" t="s">
        <v>136</v>
      </c>
      <c r="AU281" s="19" t="s">
        <v>145</v>
      </c>
    </row>
    <row r="282" spans="2:51" s="13" customFormat="1" ht="12">
      <c r="B282" s="166"/>
      <c r="D282" s="153" t="s">
        <v>137</v>
      </c>
      <c r="E282" s="167" t="s">
        <v>1</v>
      </c>
      <c r="F282" s="168" t="s">
        <v>1741</v>
      </c>
      <c r="H282" s="167" t="s">
        <v>1</v>
      </c>
      <c r="I282" s="169"/>
      <c r="L282" s="166"/>
      <c r="M282" s="170"/>
      <c r="N282" s="171"/>
      <c r="O282" s="171"/>
      <c r="P282" s="171"/>
      <c r="Q282" s="171"/>
      <c r="R282" s="171"/>
      <c r="S282" s="171"/>
      <c r="T282" s="172"/>
      <c r="AT282" s="167" t="s">
        <v>137</v>
      </c>
      <c r="AU282" s="167" t="s">
        <v>145</v>
      </c>
      <c r="AV282" s="13" t="s">
        <v>86</v>
      </c>
      <c r="AW282" s="13" t="s">
        <v>34</v>
      </c>
      <c r="AX282" s="13" t="s">
        <v>78</v>
      </c>
      <c r="AY282" s="167" t="s">
        <v>128</v>
      </c>
    </row>
    <row r="283" spans="2:51" s="12" customFormat="1" ht="12">
      <c r="B283" s="158"/>
      <c r="D283" s="153" t="s">
        <v>137</v>
      </c>
      <c r="E283" s="159" t="s">
        <v>1</v>
      </c>
      <c r="F283" s="160" t="s">
        <v>1742</v>
      </c>
      <c r="H283" s="161">
        <v>8.5</v>
      </c>
      <c r="I283" s="162"/>
      <c r="L283" s="158"/>
      <c r="M283" s="163"/>
      <c r="N283" s="164"/>
      <c r="O283" s="164"/>
      <c r="P283" s="164"/>
      <c r="Q283" s="164"/>
      <c r="R283" s="164"/>
      <c r="S283" s="164"/>
      <c r="T283" s="165"/>
      <c r="AT283" s="159" t="s">
        <v>137</v>
      </c>
      <c r="AU283" s="159" t="s">
        <v>145</v>
      </c>
      <c r="AV283" s="12" t="s">
        <v>88</v>
      </c>
      <c r="AW283" s="12" t="s">
        <v>34</v>
      </c>
      <c r="AX283" s="12" t="s">
        <v>86</v>
      </c>
      <c r="AY283" s="159" t="s">
        <v>128</v>
      </c>
    </row>
    <row r="284" spans="2:63" s="17" customFormat="1" ht="20.9" customHeight="1">
      <c r="B284" s="213"/>
      <c r="D284" s="214" t="s">
        <v>77</v>
      </c>
      <c r="E284" s="214" t="s">
        <v>1743</v>
      </c>
      <c r="F284" s="214" t="s">
        <v>126</v>
      </c>
      <c r="I284" s="215"/>
      <c r="J284" s="216">
        <f>BK284</f>
        <v>0</v>
      </c>
      <c r="L284" s="213"/>
      <c r="M284" s="217"/>
      <c r="N284" s="218"/>
      <c r="O284" s="218"/>
      <c r="P284" s="219">
        <f>SUM(P285:P287)</f>
        <v>0</v>
      </c>
      <c r="Q284" s="218"/>
      <c r="R284" s="219">
        <f>SUM(R285:R287)</f>
        <v>0</v>
      </c>
      <c r="S284" s="218"/>
      <c r="T284" s="220">
        <f>SUM(T285:T287)</f>
        <v>0</v>
      </c>
      <c r="AR284" s="214" t="s">
        <v>86</v>
      </c>
      <c r="AT284" s="221" t="s">
        <v>77</v>
      </c>
      <c r="AU284" s="221" t="s">
        <v>145</v>
      </c>
      <c r="AY284" s="214" t="s">
        <v>128</v>
      </c>
      <c r="BK284" s="222">
        <f>SUM(BK285:BK287)</f>
        <v>0</v>
      </c>
    </row>
    <row r="285" spans="1:65" s="2" customFormat="1" ht="16.5" customHeight="1">
      <c r="A285" s="34"/>
      <c r="B285" s="139"/>
      <c r="C285" s="140" t="s">
        <v>498</v>
      </c>
      <c r="D285" s="140" t="s">
        <v>129</v>
      </c>
      <c r="E285" s="141" t="s">
        <v>1744</v>
      </c>
      <c r="F285" s="142" t="s">
        <v>1745</v>
      </c>
      <c r="G285" s="143" t="s">
        <v>238</v>
      </c>
      <c r="H285" s="144">
        <v>17</v>
      </c>
      <c r="I285" s="145"/>
      <c r="J285" s="146">
        <f>ROUND(I285*H285,2)</f>
        <v>0</v>
      </c>
      <c r="K285" s="142" t="s">
        <v>1</v>
      </c>
      <c r="L285" s="35"/>
      <c r="M285" s="147" t="s">
        <v>1</v>
      </c>
      <c r="N285" s="148" t="s">
        <v>43</v>
      </c>
      <c r="O285" s="60"/>
      <c r="P285" s="149">
        <f>O285*H285</f>
        <v>0</v>
      </c>
      <c r="Q285" s="149">
        <v>0</v>
      </c>
      <c r="R285" s="149">
        <f>Q285*H285</f>
        <v>0</v>
      </c>
      <c r="S285" s="149">
        <v>0</v>
      </c>
      <c r="T285" s="150">
        <f>S285*H285</f>
        <v>0</v>
      </c>
      <c r="U285" s="34"/>
      <c r="V285" s="34"/>
      <c r="W285" s="34"/>
      <c r="X285" s="34"/>
      <c r="Y285" s="34"/>
      <c r="Z285" s="34"/>
      <c r="AA285" s="34"/>
      <c r="AB285" s="34"/>
      <c r="AC285" s="34"/>
      <c r="AD285" s="34"/>
      <c r="AE285" s="34"/>
      <c r="AR285" s="151" t="s">
        <v>127</v>
      </c>
      <c r="AT285" s="151" t="s">
        <v>129</v>
      </c>
      <c r="AU285" s="151" t="s">
        <v>127</v>
      </c>
      <c r="AY285" s="19" t="s">
        <v>128</v>
      </c>
      <c r="BE285" s="152">
        <f>IF(N285="základní",J285,0)</f>
        <v>0</v>
      </c>
      <c r="BF285" s="152">
        <f>IF(N285="snížená",J285,0)</f>
        <v>0</v>
      </c>
      <c r="BG285" s="152">
        <f>IF(N285="zákl. přenesená",J285,0)</f>
        <v>0</v>
      </c>
      <c r="BH285" s="152">
        <f>IF(N285="sníž. přenesená",J285,0)</f>
        <v>0</v>
      </c>
      <c r="BI285" s="152">
        <f>IF(N285="nulová",J285,0)</f>
        <v>0</v>
      </c>
      <c r="BJ285" s="19" t="s">
        <v>86</v>
      </c>
      <c r="BK285" s="152">
        <f>ROUND(I285*H285,2)</f>
        <v>0</v>
      </c>
      <c r="BL285" s="19" t="s">
        <v>127</v>
      </c>
      <c r="BM285" s="151" t="s">
        <v>1746</v>
      </c>
    </row>
    <row r="286" spans="1:47" s="2" customFormat="1" ht="12">
      <c r="A286" s="34"/>
      <c r="B286" s="35"/>
      <c r="C286" s="34"/>
      <c r="D286" s="153" t="s">
        <v>136</v>
      </c>
      <c r="E286" s="34"/>
      <c r="F286" s="154" t="s">
        <v>1747</v>
      </c>
      <c r="G286" s="34"/>
      <c r="H286" s="34"/>
      <c r="I286" s="155"/>
      <c r="J286" s="34"/>
      <c r="K286" s="34"/>
      <c r="L286" s="35"/>
      <c r="M286" s="156"/>
      <c r="N286" s="157"/>
      <c r="O286" s="60"/>
      <c r="P286" s="60"/>
      <c r="Q286" s="60"/>
      <c r="R286" s="60"/>
      <c r="S286" s="60"/>
      <c r="T286" s="61"/>
      <c r="U286" s="34"/>
      <c r="V286" s="34"/>
      <c r="W286" s="34"/>
      <c r="X286" s="34"/>
      <c r="Y286" s="34"/>
      <c r="Z286" s="34"/>
      <c r="AA286" s="34"/>
      <c r="AB286" s="34"/>
      <c r="AC286" s="34"/>
      <c r="AD286" s="34"/>
      <c r="AE286" s="34"/>
      <c r="AT286" s="19" t="s">
        <v>136</v>
      </c>
      <c r="AU286" s="19" t="s">
        <v>127</v>
      </c>
    </row>
    <row r="287" spans="2:51" s="12" customFormat="1" ht="12">
      <c r="B287" s="158"/>
      <c r="D287" s="153" t="s">
        <v>137</v>
      </c>
      <c r="E287" s="159" t="s">
        <v>1</v>
      </c>
      <c r="F287" s="160" t="s">
        <v>1748</v>
      </c>
      <c r="H287" s="161">
        <v>17</v>
      </c>
      <c r="I287" s="162"/>
      <c r="L287" s="158"/>
      <c r="M287" s="173"/>
      <c r="N287" s="174"/>
      <c r="O287" s="174"/>
      <c r="P287" s="174"/>
      <c r="Q287" s="174"/>
      <c r="R287" s="174"/>
      <c r="S287" s="174"/>
      <c r="T287" s="175"/>
      <c r="AT287" s="159" t="s">
        <v>137</v>
      </c>
      <c r="AU287" s="159" t="s">
        <v>127</v>
      </c>
      <c r="AV287" s="12" t="s">
        <v>88</v>
      </c>
      <c r="AW287" s="12" t="s">
        <v>34</v>
      </c>
      <c r="AX287" s="12" t="s">
        <v>86</v>
      </c>
      <c r="AY287" s="159" t="s">
        <v>128</v>
      </c>
    </row>
    <row r="288" spans="1:31" s="2" customFormat="1" ht="7" customHeight="1">
      <c r="A288" s="34"/>
      <c r="B288" s="49"/>
      <c r="C288" s="50"/>
      <c r="D288" s="50"/>
      <c r="E288" s="50"/>
      <c r="F288" s="50"/>
      <c r="G288" s="50"/>
      <c r="H288" s="50"/>
      <c r="I288" s="50"/>
      <c r="J288" s="50"/>
      <c r="K288" s="50"/>
      <c r="L288" s="35"/>
      <c r="M288" s="34"/>
      <c r="O288" s="34"/>
      <c r="P288" s="34"/>
      <c r="Q288" s="34"/>
      <c r="R288" s="34"/>
      <c r="S288" s="34"/>
      <c r="T288" s="34"/>
      <c r="U288" s="34"/>
      <c r="V288" s="34"/>
      <c r="W288" s="34"/>
      <c r="X288" s="34"/>
      <c r="Y288" s="34"/>
      <c r="Z288" s="34"/>
      <c r="AA288" s="34"/>
      <c r="AB288" s="34"/>
      <c r="AC288" s="34"/>
      <c r="AD288" s="34"/>
      <c r="AE288" s="34"/>
    </row>
  </sheetData>
  <autoFilter ref="C122:K287"/>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kros\Karel</dc:creator>
  <cp:keywords/>
  <dc:description/>
  <cp:lastModifiedBy>Uzivatel</cp:lastModifiedBy>
  <dcterms:created xsi:type="dcterms:W3CDTF">2021-01-06T08:48:35Z</dcterms:created>
  <dcterms:modified xsi:type="dcterms:W3CDTF">2021-01-07T13:38:04Z</dcterms:modified>
  <cp:category/>
  <cp:version/>
  <cp:contentType/>
  <cp:contentStatus/>
</cp:coreProperties>
</file>