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S:\. 2022 ELER\VST + SÚ Pod vrbou (sdružení)\ZD KV 13-02-2022\"/>
    </mc:Choice>
  </mc:AlternateContent>
  <xr:revisionPtr revIDLastSave="0" documentId="13_ncr:1_{DE769239-BB01-45E2-A21F-7B65C24D5B5C}" xr6:coauthVersionLast="47" xr6:coauthVersionMax="47" xr10:uidLastSave="{00000000-0000-0000-0000-000000000000}"/>
  <bookViews>
    <workbookView xWindow="-110" yWindow="-110" windowWidth="38620" windowHeight="21220" firstSheet="10" xr2:uid="{00000000-000D-0000-FFFF-FFFF00000000}"/>
  </bookViews>
  <sheets>
    <sheet name="Rekapitulace stavby" sheetId="1" r:id="rId1"/>
    <sheet name="SO 01A - Hlavní a vedlejš..." sheetId="2" r:id="rId2"/>
    <sheet name="SO 01B - Přepojení kanali..." sheetId="3" r:id="rId3"/>
    <sheet name="SO 01C - Rušení kanalizač..." sheetId="4" r:id="rId4"/>
    <sheet name="SO 02A - Hlavní a vedlepš..." sheetId="5" r:id="rId5"/>
    <sheet name="SO 02B - Vodovodní přípojky" sheetId="6" r:id="rId6"/>
    <sheet name="SO 02C - Rušení vodovodní..." sheetId="7" r:id="rId7"/>
    <sheet name="SO 03 - Přeložka veřejnéh..." sheetId="8" r:id="rId8"/>
    <sheet name="SO 04a - Rušení a obnova ..." sheetId="9" r:id="rId9"/>
    <sheet name="SO 04b - Rušení a obnova ..." sheetId="10" r:id="rId10"/>
    <sheet name="SO 04c - Rušení a obnova ..." sheetId="11" r:id="rId11"/>
    <sheet name="VRN - Vedlejší rozpočtové..." sheetId="12" r:id="rId12"/>
    <sheet name="ON - Ostatní náklady" sheetId="13" r:id="rId13"/>
    <sheet name="Seznam figur" sheetId="14" r:id="rId14"/>
    <sheet name="Pokyny pro vyplnění" sheetId="15" r:id="rId15"/>
  </sheets>
  <definedNames>
    <definedName name="_xlnm._FilterDatabase" localSheetId="12" hidden="1">'ON - Ostatní náklady'!$C$79:$K$96</definedName>
    <definedName name="_xlnm._FilterDatabase" localSheetId="1" hidden="1">'SO 01A - Hlavní a vedlejš...'!$C$90:$K$708</definedName>
    <definedName name="_xlnm._FilterDatabase" localSheetId="2" hidden="1">'SO 01B - Přepojení kanali...'!$C$90:$K$636</definedName>
    <definedName name="_xlnm._FilterDatabase" localSheetId="3" hidden="1">'SO 01C - Rušení kanalizač...'!$C$93:$K$445</definedName>
    <definedName name="_xlnm._FilterDatabase" localSheetId="4" hidden="1">'SO 02A - Hlavní a vedlepš...'!$C$91:$K$781</definedName>
    <definedName name="_xlnm._FilterDatabase" localSheetId="5" hidden="1">'SO 02B - Vodovodní přípojky'!$C$91:$K$550</definedName>
    <definedName name="_xlnm._FilterDatabase" localSheetId="6" hidden="1">'SO 02C - Rušení vodovodní...'!$C$89:$K$136</definedName>
    <definedName name="_xlnm._FilterDatabase" localSheetId="7" hidden="1">'SO 03 - Přeložka veřejnéh...'!$C$84:$K$741</definedName>
    <definedName name="_xlnm._FilterDatabase" localSheetId="8" hidden="1">'SO 04a - Rušení a obnova ...'!$C$95:$K$787</definedName>
    <definedName name="_xlnm._FilterDatabase" localSheetId="9" hidden="1">'SO 04b - Rušení a obnova ...'!$C$92:$K$272</definedName>
    <definedName name="_xlnm._FilterDatabase" localSheetId="10" hidden="1">'SO 04c - Rušení a obnova ...'!$C$91:$K$562</definedName>
    <definedName name="_xlnm._FilterDatabase" localSheetId="11" hidden="1">'VRN - Vedlejší rozpočtové...'!$C$82:$K$90</definedName>
    <definedName name="_xlnm.Print_Titles" localSheetId="12">'ON - Ostatní náklady'!$79:$79</definedName>
    <definedName name="_xlnm.Print_Titles" localSheetId="0">'Rekapitulace stavby'!$52:$52</definedName>
    <definedName name="_xlnm.Print_Titles" localSheetId="13">'Seznam figur'!$9:$9</definedName>
    <definedName name="_xlnm.Print_Titles" localSheetId="1">'SO 01A - Hlavní a vedlejš...'!$90:$90</definedName>
    <definedName name="_xlnm.Print_Titles" localSheetId="2">'SO 01B - Přepojení kanali...'!$90:$90</definedName>
    <definedName name="_xlnm.Print_Titles" localSheetId="3">'SO 01C - Rušení kanalizač...'!$93:$93</definedName>
    <definedName name="_xlnm.Print_Titles" localSheetId="4">'SO 02A - Hlavní a vedlepš...'!$91:$91</definedName>
    <definedName name="_xlnm.Print_Titles" localSheetId="5">'SO 02B - Vodovodní přípojky'!$91:$91</definedName>
    <definedName name="_xlnm.Print_Titles" localSheetId="6">'SO 02C - Rušení vodovodní...'!$89:$89</definedName>
    <definedName name="_xlnm.Print_Titles" localSheetId="7">'SO 03 - Přeložka veřejnéh...'!$84:$84</definedName>
    <definedName name="_xlnm.Print_Titles" localSheetId="8">'SO 04a - Rušení a obnova ...'!$95:$95</definedName>
    <definedName name="_xlnm.Print_Titles" localSheetId="9">'SO 04b - Rušení a obnova ...'!$92:$92</definedName>
    <definedName name="_xlnm.Print_Titles" localSheetId="10">'SO 04c - Rušení a obnova ...'!$91:$91</definedName>
    <definedName name="_xlnm.Print_Titles" localSheetId="11">'VRN - Vedlejší rozpočtové...'!$82:$82</definedName>
    <definedName name="_xlnm.Print_Area" localSheetId="12">'ON - Ostatní náklady'!$C$4:$J$39,'ON - Ostatní náklady'!$C$45:$J$61,'ON - Ostatní náklady'!$C$67:$K$96</definedName>
    <definedName name="_xlnm.Print_Area" localSheetId="1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stavby'!$C$42:$AQ$70</definedName>
    <definedName name="_xlnm.Print_Area" localSheetId="13">'Seznam figur'!$C$4:$G$2233</definedName>
    <definedName name="_xlnm.Print_Area" localSheetId="1">'SO 01A - Hlavní a vedlejš...'!$C$4:$J$41,'SO 01A - Hlavní a vedlejš...'!$C$47:$J$70,'SO 01A - Hlavní a vedlejš...'!$C$76:$K$708</definedName>
    <definedName name="_xlnm.Print_Area" localSheetId="2">'SO 01B - Přepojení kanali...'!$C$4:$J$41,'SO 01B - Přepojení kanali...'!$C$47:$J$70,'SO 01B - Přepojení kanali...'!$C$76:$K$636</definedName>
    <definedName name="_xlnm.Print_Area" localSheetId="3">'SO 01C - Rušení kanalizač...'!$C$4:$J$41,'SO 01C - Rušení kanalizač...'!$C$47:$J$73,'SO 01C - Rušení kanalizač...'!$C$79:$K$445</definedName>
    <definedName name="_xlnm.Print_Area" localSheetId="4">'SO 02A - Hlavní a vedlepš...'!$C$4:$J$41,'SO 02A - Hlavní a vedlepš...'!$C$47:$J$71,'SO 02A - Hlavní a vedlepš...'!$C$77:$K$781</definedName>
    <definedName name="_xlnm.Print_Area" localSheetId="5">'SO 02B - Vodovodní přípojky'!$C$4:$J$41,'SO 02B - Vodovodní přípojky'!$C$47:$J$71,'SO 02B - Vodovodní přípojky'!$C$77:$K$550</definedName>
    <definedName name="_xlnm.Print_Area" localSheetId="6">'SO 02C - Rušení vodovodní...'!$C$4:$J$41,'SO 02C - Rušení vodovodní...'!$C$47:$J$69,'SO 02C - Rušení vodovodní...'!$C$75:$K$136</definedName>
    <definedName name="_xlnm.Print_Area" localSheetId="7">'SO 03 - Přeložka veřejnéh...'!$C$4:$J$39,'SO 03 - Přeložka veřejnéh...'!$C$45:$J$66,'SO 03 - Přeložka veřejnéh...'!$C$72:$K$741</definedName>
    <definedName name="_xlnm.Print_Area" localSheetId="8">'SO 04a - Rušení a obnova ...'!$C$4:$J$41,'SO 04a - Rušení a obnova ...'!$C$47:$J$75,'SO 04a - Rušení a obnova ...'!$C$81:$K$787</definedName>
    <definedName name="_xlnm.Print_Area" localSheetId="9">'SO 04b - Rušení a obnova ...'!$C$4:$J$41,'SO 04b - Rušení a obnova ...'!$C$47:$J$72,'SO 04b - Rušení a obnova ...'!$C$78:$K$272</definedName>
    <definedName name="_xlnm.Print_Area" localSheetId="10">'SO 04c - Rušení a obnova ...'!$C$4:$J$41,'SO 04c - Rušení a obnova ...'!$C$47:$J$71,'SO 04c - Rušení a obnova ...'!$C$77:$K$562</definedName>
    <definedName name="_xlnm.Print_Area" localSheetId="11">'VRN - Vedlejší rozpočtové...'!$C$4:$J$39,'VRN - Vedlejší rozpočtové...'!$C$45:$J$64,'VRN - Vedlejší rozpočtové...'!$C$70:$K$90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4" l="1"/>
  <c r="J37" i="13"/>
  <c r="J36" i="13"/>
  <c r="AY69" i="1"/>
  <c r="J35" i="13"/>
  <c r="AX69" i="1"/>
  <c r="BI96" i="13"/>
  <c r="BH96" i="13"/>
  <c r="BG96" i="13"/>
  <c r="BF96" i="13"/>
  <c r="T96" i="13"/>
  <c r="R96" i="13"/>
  <c r="P96" i="13"/>
  <c r="BI95" i="13"/>
  <c r="BH95" i="13"/>
  <c r="BG95" i="13"/>
  <c r="BF95" i="13"/>
  <c r="T95" i="13"/>
  <c r="R95" i="13"/>
  <c r="P95" i="13"/>
  <c r="BI94" i="13"/>
  <c r="BH94" i="13"/>
  <c r="BG94" i="13"/>
  <c r="BF94" i="13"/>
  <c r="T94" i="13"/>
  <c r="R94" i="13"/>
  <c r="P94" i="13"/>
  <c r="BI93" i="13"/>
  <c r="BH93" i="13"/>
  <c r="BG93" i="13"/>
  <c r="BF93" i="13"/>
  <c r="T93" i="13"/>
  <c r="R93" i="13"/>
  <c r="P93" i="13"/>
  <c r="BI92" i="13"/>
  <c r="BH92" i="13"/>
  <c r="BG92" i="13"/>
  <c r="BF92" i="13"/>
  <c r="T92" i="13"/>
  <c r="R92" i="13"/>
  <c r="P92" i="13"/>
  <c r="BI91" i="13"/>
  <c r="BH91" i="13"/>
  <c r="BG91" i="13"/>
  <c r="BF91" i="13"/>
  <c r="T91" i="13"/>
  <c r="R91" i="13"/>
  <c r="P91" i="13"/>
  <c r="BI90" i="13"/>
  <c r="BH90" i="13"/>
  <c r="BG90" i="13"/>
  <c r="BF90" i="13"/>
  <c r="T90" i="13"/>
  <c r="R90" i="13"/>
  <c r="P90" i="13"/>
  <c r="BI89" i="13"/>
  <c r="BH89" i="13"/>
  <c r="BG89" i="13"/>
  <c r="BF89" i="13"/>
  <c r="T89" i="13"/>
  <c r="R89" i="13"/>
  <c r="P89" i="13"/>
  <c r="BI88" i="13"/>
  <c r="BH88" i="13"/>
  <c r="BG88" i="13"/>
  <c r="BF88" i="13"/>
  <c r="T88" i="13"/>
  <c r="R88" i="13"/>
  <c r="P88" i="13"/>
  <c r="BI87" i="13"/>
  <c r="BH87" i="13"/>
  <c r="BG87" i="13"/>
  <c r="BF87" i="13"/>
  <c r="T87" i="13"/>
  <c r="R87" i="13"/>
  <c r="P87" i="13"/>
  <c r="BI86" i="13"/>
  <c r="BH86" i="13"/>
  <c r="BG86" i="13"/>
  <c r="BF86" i="13"/>
  <c r="T86" i="13"/>
  <c r="R86" i="13"/>
  <c r="P86" i="13"/>
  <c r="BI85" i="13"/>
  <c r="BH85" i="13"/>
  <c r="BG85" i="13"/>
  <c r="BF85" i="13"/>
  <c r="T85" i="13"/>
  <c r="R85" i="13"/>
  <c r="P85" i="13"/>
  <c r="BI84" i="13"/>
  <c r="BH84" i="13"/>
  <c r="BG84" i="13"/>
  <c r="BF84" i="13"/>
  <c r="T84" i="13"/>
  <c r="R84" i="13"/>
  <c r="P84" i="13"/>
  <c r="BI83" i="13"/>
  <c r="BH83" i="13"/>
  <c r="BG83" i="13"/>
  <c r="BF83" i="13"/>
  <c r="T83" i="13"/>
  <c r="R83" i="13"/>
  <c r="P83" i="13"/>
  <c r="BI82" i="13"/>
  <c r="BH82" i="13"/>
  <c r="BG82" i="13"/>
  <c r="BF82" i="13"/>
  <c r="T82" i="13"/>
  <c r="R82" i="13"/>
  <c r="P82" i="13"/>
  <c r="J77" i="13"/>
  <c r="J76" i="13"/>
  <c r="F76" i="13"/>
  <c r="F74" i="13"/>
  <c r="E72" i="13"/>
  <c r="J55" i="13"/>
  <c r="J54" i="13"/>
  <c r="F54" i="13"/>
  <c r="F52" i="13"/>
  <c r="E50" i="13"/>
  <c r="J18" i="13"/>
  <c r="E18" i="13"/>
  <c r="F77" i="13" s="1"/>
  <c r="J17" i="13"/>
  <c r="J12" i="13"/>
  <c r="J74" i="13"/>
  <c r="E7" i="13"/>
  <c r="E48" i="13" s="1"/>
  <c r="J37" i="12"/>
  <c r="J36" i="12"/>
  <c r="AY68" i="1" s="1"/>
  <c r="J35" i="12"/>
  <c r="AX68" i="1"/>
  <c r="BI90" i="12"/>
  <c r="BH90" i="12"/>
  <c r="BG90" i="12"/>
  <c r="BF90" i="12"/>
  <c r="T90" i="12"/>
  <c r="T89" i="12" s="1"/>
  <c r="R90" i="12"/>
  <c r="R89" i="12"/>
  <c r="P90" i="12"/>
  <c r="P89" i="12" s="1"/>
  <c r="BI88" i="12"/>
  <c r="BH88" i="12"/>
  <c r="BG88" i="12"/>
  <c r="BF88" i="12"/>
  <c r="T88" i="12"/>
  <c r="T87" i="12"/>
  <c r="R88" i="12"/>
  <c r="R87" i="12" s="1"/>
  <c r="P88" i="12"/>
  <c r="P87" i="12" s="1"/>
  <c r="BI86" i="12"/>
  <c r="BH86" i="12"/>
  <c r="BG86" i="12"/>
  <c r="BF86" i="12"/>
  <c r="T86" i="12"/>
  <c r="T85" i="12" s="1"/>
  <c r="T84" i="12" s="1"/>
  <c r="T83" i="12" s="1"/>
  <c r="R86" i="12"/>
  <c r="R85" i="12" s="1"/>
  <c r="R84" i="12" s="1"/>
  <c r="R83" i="12" s="1"/>
  <c r="P86" i="12"/>
  <c r="P85" i="12" s="1"/>
  <c r="J80" i="12"/>
  <c r="J79" i="12"/>
  <c r="F79" i="12"/>
  <c r="F77" i="12"/>
  <c r="E75" i="12"/>
  <c r="J55" i="12"/>
  <c r="J54" i="12"/>
  <c r="F54" i="12"/>
  <c r="F52" i="12"/>
  <c r="E50" i="12"/>
  <c r="J18" i="12"/>
  <c r="E18" i="12"/>
  <c r="F80" i="12" s="1"/>
  <c r="J17" i="12"/>
  <c r="J12" i="12"/>
  <c r="J52" i="12"/>
  <c r="E7" i="12"/>
  <c r="E73" i="12"/>
  <c r="J39" i="11"/>
  <c r="J38" i="11"/>
  <c r="AY67" i="1" s="1"/>
  <c r="J37" i="11"/>
  <c r="AX67" i="1" s="1"/>
  <c r="BI554" i="11"/>
  <c r="BH554" i="11"/>
  <c r="BG554" i="11"/>
  <c r="BF554" i="11"/>
  <c r="T554" i="11"/>
  <c r="T545" i="11" s="1"/>
  <c r="R554" i="11"/>
  <c r="P554" i="11"/>
  <c r="BI546" i="11"/>
  <c r="BH546" i="11"/>
  <c r="BG546" i="11"/>
  <c r="BF546" i="11"/>
  <c r="T546" i="11"/>
  <c r="R546" i="11"/>
  <c r="R545" i="11" s="1"/>
  <c r="P546" i="11"/>
  <c r="P545" i="11" s="1"/>
  <c r="BI543" i="11"/>
  <c r="BH543" i="11"/>
  <c r="BG543" i="11"/>
  <c r="BF543" i="11"/>
  <c r="T543" i="11"/>
  <c r="R543" i="11"/>
  <c r="P543" i="11"/>
  <c r="BI541" i="11"/>
  <c r="BH541" i="11"/>
  <c r="BG541" i="11"/>
  <c r="BF541" i="11"/>
  <c r="T541" i="11"/>
  <c r="R541" i="11"/>
  <c r="P541" i="11"/>
  <c r="BI518" i="11"/>
  <c r="BH518" i="11"/>
  <c r="BG518" i="11"/>
  <c r="BF518" i="11"/>
  <c r="T518" i="11"/>
  <c r="R518" i="11"/>
  <c r="P518" i="11"/>
  <c r="BI500" i="11"/>
  <c r="BH500" i="11"/>
  <c r="BG500" i="11"/>
  <c r="BF500" i="11"/>
  <c r="T500" i="11"/>
  <c r="R500" i="11"/>
  <c r="P500" i="11"/>
  <c r="BI483" i="11"/>
  <c r="BH483" i="11"/>
  <c r="BG483" i="11"/>
  <c r="BF483" i="11"/>
  <c r="T483" i="11"/>
  <c r="R483" i="11"/>
  <c r="P483" i="11"/>
  <c r="BI471" i="11"/>
  <c r="BH471" i="11"/>
  <c r="BG471" i="11"/>
  <c r="BF471" i="11"/>
  <c r="T471" i="11"/>
  <c r="R471" i="11"/>
  <c r="P471" i="11"/>
  <c r="BI460" i="11"/>
  <c r="BH460" i="11"/>
  <c r="BG460" i="11"/>
  <c r="BF460" i="11"/>
  <c r="T460" i="11"/>
  <c r="R460" i="11"/>
  <c r="P460" i="11"/>
  <c r="BI448" i="11"/>
  <c r="BH448" i="11"/>
  <c r="BG448" i="11"/>
  <c r="BF448" i="11"/>
  <c r="T448" i="11"/>
  <c r="R448" i="11"/>
  <c r="P448" i="11"/>
  <c r="BI439" i="11"/>
  <c r="BH439" i="11"/>
  <c r="BG439" i="11"/>
  <c r="BF439" i="11"/>
  <c r="T439" i="11"/>
  <c r="R439" i="11"/>
  <c r="P439" i="11"/>
  <c r="BI429" i="11"/>
  <c r="BH429" i="11"/>
  <c r="BG429" i="11"/>
  <c r="BF429" i="11"/>
  <c r="T429" i="11"/>
  <c r="R429" i="11"/>
  <c r="P429" i="11"/>
  <c r="BI419" i="11"/>
  <c r="BH419" i="11"/>
  <c r="BG419" i="11"/>
  <c r="BF419" i="11"/>
  <c r="T419" i="11"/>
  <c r="R419" i="11"/>
  <c r="P419" i="11"/>
  <c r="BI411" i="11"/>
  <c r="BH411" i="11"/>
  <c r="BG411" i="11"/>
  <c r="BF411" i="11"/>
  <c r="T411" i="11"/>
  <c r="R411" i="11"/>
  <c r="P411" i="11"/>
  <c r="BI402" i="11"/>
  <c r="BH402" i="11"/>
  <c r="BG402" i="11"/>
  <c r="BF402" i="11"/>
  <c r="T402" i="11"/>
  <c r="R402" i="11"/>
  <c r="P402" i="11"/>
  <c r="BI394" i="11"/>
  <c r="BH394" i="11"/>
  <c r="BG394" i="11"/>
  <c r="BF394" i="11"/>
  <c r="T394" i="11"/>
  <c r="R394" i="11"/>
  <c r="P394" i="11"/>
  <c r="BI385" i="11"/>
  <c r="BH385" i="11"/>
  <c r="BG385" i="11"/>
  <c r="BF385" i="11"/>
  <c r="T385" i="11"/>
  <c r="R385" i="11"/>
  <c r="P385" i="11"/>
  <c r="BI375" i="11"/>
  <c r="BH375" i="11"/>
  <c r="BG375" i="11"/>
  <c r="BF375" i="11"/>
  <c r="T375" i="11"/>
  <c r="R375" i="11"/>
  <c r="P375" i="11"/>
  <c r="BI365" i="11"/>
  <c r="BH365" i="11"/>
  <c r="BG365" i="11"/>
  <c r="BF365" i="11"/>
  <c r="T365" i="11"/>
  <c r="R365" i="11"/>
  <c r="P365" i="11"/>
  <c r="BI348" i="11"/>
  <c r="BH348" i="11"/>
  <c r="BG348" i="11"/>
  <c r="BF348" i="11"/>
  <c r="T348" i="11"/>
  <c r="R348" i="11"/>
  <c r="P348" i="11"/>
  <c r="BI330" i="11"/>
  <c r="BH330" i="11"/>
  <c r="BG330" i="11"/>
  <c r="BF330" i="11"/>
  <c r="T330" i="11"/>
  <c r="R330" i="11"/>
  <c r="P330" i="11"/>
  <c r="BI320" i="11"/>
  <c r="BH320" i="11"/>
  <c r="BG320" i="11"/>
  <c r="BF320" i="11"/>
  <c r="T320" i="11"/>
  <c r="R320" i="11"/>
  <c r="P320" i="11"/>
  <c r="BI309" i="11"/>
  <c r="BH309" i="11"/>
  <c r="BG309" i="11"/>
  <c r="BF309" i="11"/>
  <c r="T309" i="11"/>
  <c r="R309" i="11"/>
  <c r="P309" i="11"/>
  <c r="BI298" i="11"/>
  <c r="BH298" i="11"/>
  <c r="BG298" i="11"/>
  <c r="BF298" i="11"/>
  <c r="T298" i="11"/>
  <c r="R298" i="11"/>
  <c r="P298" i="11"/>
  <c r="BI288" i="11"/>
  <c r="BH288" i="11"/>
  <c r="BG288" i="11"/>
  <c r="BF288" i="11"/>
  <c r="T288" i="11"/>
  <c r="R288" i="11"/>
  <c r="P288" i="11"/>
  <c r="BI278" i="11"/>
  <c r="BH278" i="11"/>
  <c r="BG278" i="11"/>
  <c r="BF278" i="11"/>
  <c r="T278" i="11"/>
  <c r="R278" i="11"/>
  <c r="P278" i="11"/>
  <c r="BI264" i="11"/>
  <c r="BH264" i="11"/>
  <c r="BG264" i="11"/>
  <c r="BF264" i="11"/>
  <c r="T264" i="11"/>
  <c r="R264" i="11"/>
  <c r="P264" i="11"/>
  <c r="BI256" i="11"/>
  <c r="BH256" i="11"/>
  <c r="BG256" i="11"/>
  <c r="BF256" i="11"/>
  <c r="T256" i="11"/>
  <c r="R256" i="11"/>
  <c r="P256" i="11"/>
  <c r="BI249" i="11"/>
  <c r="BH249" i="11"/>
  <c r="BG249" i="11"/>
  <c r="BF249" i="11"/>
  <c r="T249" i="11"/>
  <c r="R249" i="11"/>
  <c r="P249" i="11"/>
  <c r="BI242" i="11"/>
  <c r="BH242" i="11"/>
  <c r="BG242" i="11"/>
  <c r="BF242" i="11"/>
  <c r="T242" i="11"/>
  <c r="R242" i="11"/>
  <c r="P242" i="11"/>
  <c r="BI235" i="11"/>
  <c r="BH235" i="11"/>
  <c r="BG235" i="11"/>
  <c r="BF235" i="11"/>
  <c r="T235" i="11"/>
  <c r="R235" i="11"/>
  <c r="P235" i="11"/>
  <c r="BI233" i="11"/>
  <c r="BH233" i="11"/>
  <c r="BG233" i="11"/>
  <c r="BF233" i="11"/>
  <c r="T233" i="11"/>
  <c r="R233" i="11"/>
  <c r="P233" i="11"/>
  <c r="BI226" i="11"/>
  <c r="BH226" i="11"/>
  <c r="BG226" i="11"/>
  <c r="BF226" i="11"/>
  <c r="T226" i="11"/>
  <c r="R226" i="11"/>
  <c r="P226" i="11"/>
  <c r="BI219" i="11"/>
  <c r="BH219" i="11"/>
  <c r="BG219" i="11"/>
  <c r="BF219" i="11"/>
  <c r="T219" i="11"/>
  <c r="R219" i="11"/>
  <c r="P219" i="11"/>
  <c r="BI209" i="11"/>
  <c r="BH209" i="11"/>
  <c r="BG209" i="11"/>
  <c r="BF209" i="11"/>
  <c r="T209" i="11"/>
  <c r="R209" i="11"/>
  <c r="P209" i="11"/>
  <c r="BI198" i="11"/>
  <c r="BH198" i="11"/>
  <c r="BG198" i="11"/>
  <c r="BF198" i="11"/>
  <c r="T198" i="11"/>
  <c r="R198" i="11"/>
  <c r="P198" i="11"/>
  <c r="BI188" i="11"/>
  <c r="BH188" i="11"/>
  <c r="BG188" i="11"/>
  <c r="BF188" i="11"/>
  <c r="T188" i="11"/>
  <c r="R188" i="11"/>
  <c r="P188" i="11"/>
  <c r="BI178" i="11"/>
  <c r="BH178" i="11"/>
  <c r="BG178" i="11"/>
  <c r="BF178" i="11"/>
  <c r="T178" i="11"/>
  <c r="R178" i="11"/>
  <c r="P178" i="11"/>
  <c r="BI166" i="11"/>
  <c r="BH166" i="11"/>
  <c r="BG166" i="11"/>
  <c r="BF166" i="11"/>
  <c r="T166" i="11"/>
  <c r="R166" i="11"/>
  <c r="P166" i="11"/>
  <c r="BI158" i="11"/>
  <c r="BH158" i="11"/>
  <c r="BG158" i="11"/>
  <c r="BF158" i="11"/>
  <c r="T158" i="11"/>
  <c r="R158" i="11"/>
  <c r="P158" i="11"/>
  <c r="BI141" i="11"/>
  <c r="BH141" i="11"/>
  <c r="BG141" i="11"/>
  <c r="BF141" i="11"/>
  <c r="T141" i="11"/>
  <c r="R141" i="11"/>
  <c r="P141" i="11"/>
  <c r="BI133" i="11"/>
  <c r="BH133" i="11"/>
  <c r="BG133" i="11"/>
  <c r="BF133" i="11"/>
  <c r="T133" i="11"/>
  <c r="R133" i="11"/>
  <c r="P133" i="11"/>
  <c r="BI125" i="11"/>
  <c r="BH125" i="11"/>
  <c r="BG125" i="11"/>
  <c r="BF125" i="11"/>
  <c r="T125" i="11"/>
  <c r="R125" i="11"/>
  <c r="P125" i="11"/>
  <c r="BI117" i="11"/>
  <c r="BH117" i="11"/>
  <c r="BG117" i="11"/>
  <c r="BF117" i="11"/>
  <c r="T117" i="11"/>
  <c r="R117" i="11"/>
  <c r="P117" i="11"/>
  <c r="BI109" i="11"/>
  <c r="BH109" i="11"/>
  <c r="BG109" i="11"/>
  <c r="BF109" i="11"/>
  <c r="T109" i="11"/>
  <c r="R109" i="11"/>
  <c r="P109" i="11"/>
  <c r="BI95" i="11"/>
  <c r="BH95" i="11"/>
  <c r="BG95" i="11"/>
  <c r="BF95" i="11"/>
  <c r="T95" i="11"/>
  <c r="R95" i="11"/>
  <c r="P95" i="11"/>
  <c r="J89" i="11"/>
  <c r="J88" i="11"/>
  <c r="F88" i="11"/>
  <c r="F86" i="11"/>
  <c r="E84" i="11"/>
  <c r="J59" i="11"/>
  <c r="J58" i="11"/>
  <c r="F58" i="11"/>
  <c r="F56" i="11"/>
  <c r="E54" i="11"/>
  <c r="J20" i="11"/>
  <c r="E20" i="11"/>
  <c r="F89" i="11" s="1"/>
  <c r="J19" i="11"/>
  <c r="J14" i="11"/>
  <c r="J86" i="11"/>
  <c r="E7" i="11"/>
  <c r="E80" i="11" s="1"/>
  <c r="J39" i="10"/>
  <c r="J38" i="10"/>
  <c r="AY66" i="1"/>
  <c r="J37" i="10"/>
  <c r="AX66" i="1"/>
  <c r="BI266" i="10"/>
  <c r="BH266" i="10"/>
  <c r="BG266" i="10"/>
  <c r="BF266" i="10"/>
  <c r="T266" i="10"/>
  <c r="R266" i="10"/>
  <c r="P266" i="10"/>
  <c r="BI259" i="10"/>
  <c r="BH259" i="10"/>
  <c r="BG259" i="10"/>
  <c r="BF259" i="10"/>
  <c r="T259" i="10"/>
  <c r="R259" i="10"/>
  <c r="P259" i="10"/>
  <c r="BI252" i="10"/>
  <c r="BH252" i="10"/>
  <c r="BG252" i="10"/>
  <c r="BF252" i="10"/>
  <c r="T252" i="10"/>
  <c r="R252" i="10"/>
  <c r="P252" i="10"/>
  <c r="BI249" i="10"/>
  <c r="BH249" i="10"/>
  <c r="BG249" i="10"/>
  <c r="BF249" i="10"/>
  <c r="T249" i="10"/>
  <c r="R249" i="10"/>
  <c r="P249" i="10"/>
  <c r="BI247" i="10"/>
  <c r="BH247" i="10"/>
  <c r="BG247" i="10"/>
  <c r="BF247" i="10"/>
  <c r="T247" i="10"/>
  <c r="R247" i="10"/>
  <c r="P247" i="10"/>
  <c r="BI237" i="10"/>
  <c r="BH237" i="10"/>
  <c r="BG237" i="10"/>
  <c r="BF237" i="10"/>
  <c r="T237" i="10"/>
  <c r="R237" i="10"/>
  <c r="P237" i="10"/>
  <c r="BI228" i="10"/>
  <c r="BH228" i="10"/>
  <c r="BG228" i="10"/>
  <c r="BF228" i="10"/>
  <c r="T228" i="10"/>
  <c r="R228" i="10"/>
  <c r="P228" i="10"/>
  <c r="BI220" i="10"/>
  <c r="BH220" i="10"/>
  <c r="BG220" i="10"/>
  <c r="BF220" i="10"/>
  <c r="T220" i="10"/>
  <c r="R220" i="10"/>
  <c r="P220" i="10"/>
  <c r="BI212" i="10"/>
  <c r="BH212" i="10"/>
  <c r="BG212" i="10"/>
  <c r="BF212" i="10"/>
  <c r="T212" i="10"/>
  <c r="R212" i="10"/>
  <c r="P212" i="10"/>
  <c r="BI205" i="10"/>
  <c r="BH205" i="10"/>
  <c r="BG205" i="10"/>
  <c r="BF205" i="10"/>
  <c r="T205" i="10"/>
  <c r="R205" i="10"/>
  <c r="P205" i="10"/>
  <c r="BI197" i="10"/>
  <c r="BH197" i="10"/>
  <c r="BG197" i="10"/>
  <c r="BF197" i="10"/>
  <c r="T197" i="10"/>
  <c r="R197" i="10"/>
  <c r="P197" i="10"/>
  <c r="BI189" i="10"/>
  <c r="BH189" i="10"/>
  <c r="BG189" i="10"/>
  <c r="BF189" i="10"/>
  <c r="T189" i="10"/>
  <c r="R189" i="10"/>
  <c r="P189" i="10"/>
  <c r="BI183" i="10"/>
  <c r="BH183" i="10"/>
  <c r="BG183" i="10"/>
  <c r="BF183" i="10"/>
  <c r="T183" i="10"/>
  <c r="R183" i="10"/>
  <c r="P183" i="10"/>
  <c r="BI181" i="10"/>
  <c r="BH181" i="10"/>
  <c r="BG181" i="10"/>
  <c r="BF181" i="10"/>
  <c r="T181" i="10"/>
  <c r="R181" i="10"/>
  <c r="P181" i="10"/>
  <c r="BI173" i="10"/>
  <c r="BH173" i="10"/>
  <c r="BG173" i="10"/>
  <c r="BF173" i="10"/>
  <c r="T173" i="10"/>
  <c r="R173" i="10"/>
  <c r="P173" i="10"/>
  <c r="BI165" i="10"/>
  <c r="BH165" i="10"/>
  <c r="BG165" i="10"/>
  <c r="BF165" i="10"/>
  <c r="T165" i="10"/>
  <c r="R165" i="10"/>
  <c r="P165" i="10"/>
  <c r="BI158" i="10"/>
  <c r="BH158" i="10"/>
  <c r="BG158" i="10"/>
  <c r="BF158" i="10"/>
  <c r="T158" i="10"/>
  <c r="R158" i="10"/>
  <c r="P158" i="10"/>
  <c r="BI150" i="10"/>
  <c r="BH150" i="10"/>
  <c r="BG150" i="10"/>
  <c r="BF150" i="10"/>
  <c r="T150" i="10"/>
  <c r="R150" i="10"/>
  <c r="P150" i="10"/>
  <c r="BI142" i="10"/>
  <c r="BH142" i="10"/>
  <c r="BG142" i="10"/>
  <c r="BF142" i="10"/>
  <c r="T142" i="10"/>
  <c r="R142" i="10"/>
  <c r="P142" i="10"/>
  <c r="BI134" i="10"/>
  <c r="BH134" i="10"/>
  <c r="BG134" i="10"/>
  <c r="BF134" i="10"/>
  <c r="T134" i="10"/>
  <c r="R134" i="10"/>
  <c r="P134" i="10"/>
  <c r="BI123" i="10"/>
  <c r="BH123" i="10"/>
  <c r="BG123" i="10"/>
  <c r="BF123" i="10"/>
  <c r="T123" i="10"/>
  <c r="T122" i="10" s="1"/>
  <c r="R123" i="10"/>
  <c r="R122" i="10" s="1"/>
  <c r="P123" i="10"/>
  <c r="P122" i="10" s="1"/>
  <c r="BI112" i="10"/>
  <c r="BH112" i="10"/>
  <c r="BG112" i="10"/>
  <c r="BF112" i="10"/>
  <c r="T112" i="10"/>
  <c r="R112" i="10"/>
  <c r="P112" i="10"/>
  <c r="BI104" i="10"/>
  <c r="BH104" i="10"/>
  <c r="BG104" i="10"/>
  <c r="BF104" i="10"/>
  <c r="T104" i="10"/>
  <c r="R104" i="10"/>
  <c r="P104" i="10"/>
  <c r="BI96" i="10"/>
  <c r="BH96" i="10"/>
  <c r="BG96" i="10"/>
  <c r="BF96" i="10"/>
  <c r="T96" i="10"/>
  <c r="R96" i="10"/>
  <c r="P96" i="10"/>
  <c r="J90" i="10"/>
  <c r="J89" i="10"/>
  <c r="F89" i="10"/>
  <c r="F87" i="10"/>
  <c r="E85" i="10"/>
  <c r="J59" i="10"/>
  <c r="J58" i="10"/>
  <c r="F58" i="10"/>
  <c r="F56" i="10"/>
  <c r="E54" i="10"/>
  <c r="J20" i="10"/>
  <c r="E20" i="10"/>
  <c r="F90" i="10"/>
  <c r="J19" i="10"/>
  <c r="J14" i="10"/>
  <c r="J87" i="10" s="1"/>
  <c r="E7" i="10"/>
  <c r="E50" i="10"/>
  <c r="J39" i="9"/>
  <c r="J38" i="9"/>
  <c r="AY65" i="1"/>
  <c r="J37" i="9"/>
  <c r="AX65" i="1" s="1"/>
  <c r="BI780" i="9"/>
  <c r="BH780" i="9"/>
  <c r="BG780" i="9"/>
  <c r="BF780" i="9"/>
  <c r="T780" i="9"/>
  <c r="R780" i="9"/>
  <c r="P780" i="9"/>
  <c r="BI769" i="9"/>
  <c r="BH769" i="9"/>
  <c r="BG769" i="9"/>
  <c r="BF769" i="9"/>
  <c r="T769" i="9"/>
  <c r="R769" i="9"/>
  <c r="P769" i="9"/>
  <c r="BI758" i="9"/>
  <c r="BH758" i="9"/>
  <c r="BG758" i="9"/>
  <c r="BF758" i="9"/>
  <c r="T758" i="9"/>
  <c r="R758" i="9"/>
  <c r="P758" i="9"/>
  <c r="BI755" i="9"/>
  <c r="BH755" i="9"/>
  <c r="BG755" i="9"/>
  <c r="BF755" i="9"/>
  <c r="T755" i="9"/>
  <c r="R755" i="9"/>
  <c r="P755" i="9"/>
  <c r="BI753" i="9"/>
  <c r="BH753" i="9"/>
  <c r="BG753" i="9"/>
  <c r="BF753" i="9"/>
  <c r="T753" i="9"/>
  <c r="R753" i="9"/>
  <c r="P753" i="9"/>
  <c r="BI734" i="9"/>
  <c r="BH734" i="9"/>
  <c r="BG734" i="9"/>
  <c r="BF734" i="9"/>
  <c r="T734" i="9"/>
  <c r="R734" i="9"/>
  <c r="P734" i="9"/>
  <c r="BI720" i="9"/>
  <c r="BH720" i="9"/>
  <c r="BG720" i="9"/>
  <c r="BF720" i="9"/>
  <c r="T720" i="9"/>
  <c r="R720" i="9"/>
  <c r="P720" i="9"/>
  <c r="BI707" i="9"/>
  <c r="BH707" i="9"/>
  <c r="BG707" i="9"/>
  <c r="BF707" i="9"/>
  <c r="T707" i="9"/>
  <c r="R707" i="9"/>
  <c r="P707" i="9"/>
  <c r="BI695" i="9"/>
  <c r="BH695" i="9"/>
  <c r="BG695" i="9"/>
  <c r="BF695" i="9"/>
  <c r="T695" i="9"/>
  <c r="R695" i="9"/>
  <c r="P695" i="9"/>
  <c r="BI684" i="9"/>
  <c r="BH684" i="9"/>
  <c r="BG684" i="9"/>
  <c r="BF684" i="9"/>
  <c r="T684" i="9"/>
  <c r="R684" i="9"/>
  <c r="P684" i="9"/>
  <c r="BI675" i="9"/>
  <c r="BH675" i="9"/>
  <c r="BG675" i="9"/>
  <c r="BF675" i="9"/>
  <c r="T675" i="9"/>
  <c r="R675" i="9"/>
  <c r="P675" i="9"/>
  <c r="BI668" i="9"/>
  <c r="BH668" i="9"/>
  <c r="BG668" i="9"/>
  <c r="BF668" i="9"/>
  <c r="T668" i="9"/>
  <c r="R668" i="9"/>
  <c r="P668" i="9"/>
  <c r="BI660" i="9"/>
  <c r="BH660" i="9"/>
  <c r="BG660" i="9"/>
  <c r="BF660" i="9"/>
  <c r="T660" i="9"/>
  <c r="R660" i="9"/>
  <c r="P660" i="9"/>
  <c r="BI652" i="9"/>
  <c r="BH652" i="9"/>
  <c r="BG652" i="9"/>
  <c r="BF652" i="9"/>
  <c r="T652" i="9"/>
  <c r="R652" i="9"/>
  <c r="P652" i="9"/>
  <c r="BI646" i="9"/>
  <c r="BH646" i="9"/>
  <c r="BG646" i="9"/>
  <c r="BF646" i="9"/>
  <c r="T646" i="9"/>
  <c r="R646" i="9"/>
  <c r="P646" i="9"/>
  <c r="BI644" i="9"/>
  <c r="BH644" i="9"/>
  <c r="BG644" i="9"/>
  <c r="BF644" i="9"/>
  <c r="T644" i="9"/>
  <c r="R644" i="9"/>
  <c r="P644" i="9"/>
  <c r="BI635" i="9"/>
  <c r="BH635" i="9"/>
  <c r="BG635" i="9"/>
  <c r="BF635" i="9"/>
  <c r="T635" i="9"/>
  <c r="T634" i="9"/>
  <c r="R635" i="9"/>
  <c r="R634" i="9"/>
  <c r="P635" i="9"/>
  <c r="P634" i="9"/>
  <c r="BI628" i="9"/>
  <c r="BH628" i="9"/>
  <c r="BG628" i="9"/>
  <c r="BF628" i="9"/>
  <c r="T628" i="9"/>
  <c r="R628" i="9"/>
  <c r="P628" i="9"/>
  <c r="BI626" i="9"/>
  <c r="BH626" i="9"/>
  <c r="BG626" i="9"/>
  <c r="BF626" i="9"/>
  <c r="T626" i="9"/>
  <c r="R626" i="9"/>
  <c r="P626" i="9"/>
  <c r="BI618" i="9"/>
  <c r="BH618" i="9"/>
  <c r="BG618" i="9"/>
  <c r="BF618" i="9"/>
  <c r="T618" i="9"/>
  <c r="R618" i="9"/>
  <c r="P618" i="9"/>
  <c r="BI612" i="9"/>
  <c r="BH612" i="9"/>
  <c r="BG612" i="9"/>
  <c r="BF612" i="9"/>
  <c r="T612" i="9"/>
  <c r="R612" i="9"/>
  <c r="P612" i="9"/>
  <c r="BI606" i="9"/>
  <c r="BH606" i="9"/>
  <c r="BG606" i="9"/>
  <c r="BF606" i="9"/>
  <c r="T606" i="9"/>
  <c r="R606" i="9"/>
  <c r="P606" i="9"/>
  <c r="BI600" i="9"/>
  <c r="BH600" i="9"/>
  <c r="BG600" i="9"/>
  <c r="BF600" i="9"/>
  <c r="T600" i="9"/>
  <c r="R600" i="9"/>
  <c r="P600" i="9"/>
  <c r="BI594" i="9"/>
  <c r="BH594" i="9"/>
  <c r="BG594" i="9"/>
  <c r="BF594" i="9"/>
  <c r="T594" i="9"/>
  <c r="R594" i="9"/>
  <c r="P594" i="9"/>
  <c r="BI588" i="9"/>
  <c r="BH588" i="9"/>
  <c r="BG588" i="9"/>
  <c r="BF588" i="9"/>
  <c r="T588" i="9"/>
  <c r="R588" i="9"/>
  <c r="P588" i="9"/>
  <c r="BI586" i="9"/>
  <c r="BH586" i="9"/>
  <c r="BG586" i="9"/>
  <c r="BF586" i="9"/>
  <c r="T586" i="9"/>
  <c r="R586" i="9"/>
  <c r="P586" i="9"/>
  <c r="BI578" i="9"/>
  <c r="BH578" i="9"/>
  <c r="BG578" i="9"/>
  <c r="BF578" i="9"/>
  <c r="T578" i="9"/>
  <c r="T567" i="9" s="1"/>
  <c r="R578" i="9"/>
  <c r="R567" i="9" s="1"/>
  <c r="P578" i="9"/>
  <c r="BI576" i="9"/>
  <c r="BH576" i="9"/>
  <c r="BG576" i="9"/>
  <c r="BF576" i="9"/>
  <c r="T576" i="9"/>
  <c r="R576" i="9"/>
  <c r="P576" i="9"/>
  <c r="BI570" i="9"/>
  <c r="BH570" i="9"/>
  <c r="BG570" i="9"/>
  <c r="BF570" i="9"/>
  <c r="T570" i="9"/>
  <c r="R570" i="9"/>
  <c r="P570" i="9"/>
  <c r="BI568" i="9"/>
  <c r="BH568" i="9"/>
  <c r="BG568" i="9"/>
  <c r="BF568" i="9"/>
  <c r="T568" i="9"/>
  <c r="R568" i="9"/>
  <c r="P568" i="9"/>
  <c r="P567" i="9"/>
  <c r="BI560" i="9"/>
  <c r="BH560" i="9"/>
  <c r="BG560" i="9"/>
  <c r="BF560" i="9"/>
  <c r="T560" i="9"/>
  <c r="R560" i="9"/>
  <c r="P560" i="9"/>
  <c r="BI551" i="9"/>
  <c r="BH551" i="9"/>
  <c r="BG551" i="9"/>
  <c r="BF551" i="9"/>
  <c r="T551" i="9"/>
  <c r="R551" i="9"/>
  <c r="P551" i="9"/>
  <c r="BI539" i="9"/>
  <c r="BH539" i="9"/>
  <c r="BG539" i="9"/>
  <c r="BF539" i="9"/>
  <c r="T539" i="9"/>
  <c r="R539" i="9"/>
  <c r="P539" i="9"/>
  <c r="BI531" i="9"/>
  <c r="BH531" i="9"/>
  <c r="BG531" i="9"/>
  <c r="BF531" i="9"/>
  <c r="T531" i="9"/>
  <c r="R531" i="9"/>
  <c r="P531" i="9"/>
  <c r="BI522" i="9"/>
  <c r="BH522" i="9"/>
  <c r="BG522" i="9"/>
  <c r="BF522" i="9"/>
  <c r="T522" i="9"/>
  <c r="R522" i="9"/>
  <c r="P522" i="9"/>
  <c r="BI513" i="9"/>
  <c r="BH513" i="9"/>
  <c r="BG513" i="9"/>
  <c r="BF513" i="9"/>
  <c r="T513" i="9"/>
  <c r="R513" i="9"/>
  <c r="P513" i="9"/>
  <c r="BI505" i="9"/>
  <c r="BH505" i="9"/>
  <c r="BG505" i="9"/>
  <c r="BF505" i="9"/>
  <c r="T505" i="9"/>
  <c r="R505" i="9"/>
  <c r="P505" i="9"/>
  <c r="BI497" i="9"/>
  <c r="BH497" i="9"/>
  <c r="BG497" i="9"/>
  <c r="BF497" i="9"/>
  <c r="T497" i="9"/>
  <c r="R497" i="9"/>
  <c r="P497" i="9"/>
  <c r="BI489" i="9"/>
  <c r="BH489" i="9"/>
  <c r="BG489" i="9"/>
  <c r="BF489" i="9"/>
  <c r="T489" i="9"/>
  <c r="R489" i="9"/>
  <c r="P489" i="9"/>
  <c r="BI479" i="9"/>
  <c r="BH479" i="9"/>
  <c r="BG479" i="9"/>
  <c r="BF479" i="9"/>
  <c r="T479" i="9"/>
  <c r="R479" i="9"/>
  <c r="P479" i="9"/>
  <c r="BI466" i="9"/>
  <c r="BH466" i="9"/>
  <c r="BG466" i="9"/>
  <c r="BF466" i="9"/>
  <c r="T466" i="9"/>
  <c r="T465" i="9" s="1"/>
  <c r="R466" i="9"/>
  <c r="R465" i="9"/>
  <c r="P466" i="9"/>
  <c r="P465" i="9"/>
  <c r="BI458" i="9"/>
  <c r="BH458" i="9"/>
  <c r="BG458" i="9"/>
  <c r="BF458" i="9"/>
  <c r="T458" i="9"/>
  <c r="T457" i="9"/>
  <c r="R458" i="9"/>
  <c r="R457" i="9"/>
  <c r="P458" i="9"/>
  <c r="P457" i="9"/>
  <c r="BI450" i="9"/>
  <c r="BH450" i="9"/>
  <c r="BG450" i="9"/>
  <c r="BF450" i="9"/>
  <c r="T450" i="9"/>
  <c r="R450" i="9"/>
  <c r="P450" i="9"/>
  <c r="BI440" i="9"/>
  <c r="BH440" i="9"/>
  <c r="BG440" i="9"/>
  <c r="BF440" i="9"/>
  <c r="T440" i="9"/>
  <c r="R440" i="9"/>
  <c r="P440" i="9"/>
  <c r="BI431" i="9"/>
  <c r="BH431" i="9"/>
  <c r="BG431" i="9"/>
  <c r="BF431" i="9"/>
  <c r="T431" i="9"/>
  <c r="R431" i="9"/>
  <c r="P431" i="9"/>
  <c r="BI421" i="9"/>
  <c r="BH421" i="9"/>
  <c r="BG421" i="9"/>
  <c r="BF421" i="9"/>
  <c r="T421" i="9"/>
  <c r="R421" i="9"/>
  <c r="P421" i="9"/>
  <c r="BI411" i="9"/>
  <c r="BH411" i="9"/>
  <c r="BG411" i="9"/>
  <c r="BF411" i="9"/>
  <c r="T411" i="9"/>
  <c r="R411" i="9"/>
  <c r="P411" i="9"/>
  <c r="BI400" i="9"/>
  <c r="BH400" i="9"/>
  <c r="BG400" i="9"/>
  <c r="BF400" i="9"/>
  <c r="T400" i="9"/>
  <c r="R400" i="9"/>
  <c r="P400" i="9"/>
  <c r="BI390" i="9"/>
  <c r="BH390" i="9"/>
  <c r="BG390" i="9"/>
  <c r="BF390" i="9"/>
  <c r="T390" i="9"/>
  <c r="R390" i="9"/>
  <c r="P390" i="9"/>
  <c r="BI379" i="9"/>
  <c r="BH379" i="9"/>
  <c r="BG379" i="9"/>
  <c r="BF379" i="9"/>
  <c r="T379" i="9"/>
  <c r="R379" i="9"/>
  <c r="P379" i="9"/>
  <c r="BI368" i="9"/>
  <c r="BH368" i="9"/>
  <c r="BG368" i="9"/>
  <c r="BF368" i="9"/>
  <c r="T368" i="9"/>
  <c r="R368" i="9"/>
  <c r="P368" i="9"/>
  <c r="BI358" i="9"/>
  <c r="BH358" i="9"/>
  <c r="BG358" i="9"/>
  <c r="BF358" i="9"/>
  <c r="T358" i="9"/>
  <c r="R358" i="9"/>
  <c r="P358" i="9"/>
  <c r="BI348" i="9"/>
  <c r="BH348" i="9"/>
  <c r="BG348" i="9"/>
  <c r="BF348" i="9"/>
  <c r="T348" i="9"/>
  <c r="R348" i="9"/>
  <c r="P348" i="9"/>
  <c r="BI337" i="9"/>
  <c r="BH337" i="9"/>
  <c r="BG337" i="9"/>
  <c r="BF337" i="9"/>
  <c r="T337" i="9"/>
  <c r="R337" i="9"/>
  <c r="P337" i="9"/>
  <c r="BI326" i="9"/>
  <c r="BH326" i="9"/>
  <c r="BG326" i="9"/>
  <c r="BF326" i="9"/>
  <c r="T326" i="9"/>
  <c r="R326" i="9"/>
  <c r="P326" i="9"/>
  <c r="BI324" i="9"/>
  <c r="BH324" i="9"/>
  <c r="BG324" i="9"/>
  <c r="BF324" i="9"/>
  <c r="T324" i="9"/>
  <c r="R324" i="9"/>
  <c r="P324" i="9"/>
  <c r="BI315" i="9"/>
  <c r="BH315" i="9"/>
  <c r="BG315" i="9"/>
  <c r="BF315" i="9"/>
  <c r="T315" i="9"/>
  <c r="R315" i="9"/>
  <c r="P315" i="9"/>
  <c r="BI306" i="9"/>
  <c r="BH306" i="9"/>
  <c r="BG306" i="9"/>
  <c r="BF306" i="9"/>
  <c r="T306" i="9"/>
  <c r="R306" i="9"/>
  <c r="P306" i="9"/>
  <c r="BI297" i="9"/>
  <c r="BH297" i="9"/>
  <c r="BG297" i="9"/>
  <c r="BF297" i="9"/>
  <c r="T297" i="9"/>
  <c r="R297" i="9"/>
  <c r="P297" i="9"/>
  <c r="BI289" i="9"/>
  <c r="BH289" i="9"/>
  <c r="BG289" i="9"/>
  <c r="BF289" i="9"/>
  <c r="T289" i="9"/>
  <c r="R289" i="9"/>
  <c r="P289" i="9"/>
  <c r="BI280" i="9"/>
  <c r="BH280" i="9"/>
  <c r="BG280" i="9"/>
  <c r="BF280" i="9"/>
  <c r="T280" i="9"/>
  <c r="R280" i="9"/>
  <c r="P280" i="9"/>
  <c r="BI272" i="9"/>
  <c r="BH272" i="9"/>
  <c r="BG272" i="9"/>
  <c r="BF272" i="9"/>
  <c r="T272" i="9"/>
  <c r="R272" i="9"/>
  <c r="P272" i="9"/>
  <c r="BI262" i="9"/>
  <c r="BH262" i="9"/>
  <c r="BG262" i="9"/>
  <c r="BF262" i="9"/>
  <c r="T262" i="9"/>
  <c r="R262" i="9"/>
  <c r="P262" i="9"/>
  <c r="BI254" i="9"/>
  <c r="BH254" i="9"/>
  <c r="BG254" i="9"/>
  <c r="BF254" i="9"/>
  <c r="T254" i="9"/>
  <c r="R254" i="9"/>
  <c r="P254" i="9"/>
  <c r="BI242" i="9"/>
  <c r="BH242" i="9"/>
  <c r="BG242" i="9"/>
  <c r="BF242" i="9"/>
  <c r="T242" i="9"/>
  <c r="R242" i="9"/>
  <c r="P242" i="9"/>
  <c r="BI234" i="9"/>
  <c r="BH234" i="9"/>
  <c r="BG234" i="9"/>
  <c r="BF234" i="9"/>
  <c r="T234" i="9"/>
  <c r="R234" i="9"/>
  <c r="P234" i="9"/>
  <c r="BI225" i="9"/>
  <c r="BH225" i="9"/>
  <c r="BG225" i="9"/>
  <c r="BF225" i="9"/>
  <c r="T225" i="9"/>
  <c r="R225" i="9"/>
  <c r="P225" i="9"/>
  <c r="BI216" i="9"/>
  <c r="BH216" i="9"/>
  <c r="BG216" i="9"/>
  <c r="BF216" i="9"/>
  <c r="T216" i="9"/>
  <c r="R216" i="9"/>
  <c r="P216" i="9"/>
  <c r="BI207" i="9"/>
  <c r="BH207" i="9"/>
  <c r="BG207" i="9"/>
  <c r="BF207" i="9"/>
  <c r="T207" i="9"/>
  <c r="R207" i="9"/>
  <c r="P207" i="9"/>
  <c r="BI198" i="9"/>
  <c r="BH198" i="9"/>
  <c r="BG198" i="9"/>
  <c r="BF198" i="9"/>
  <c r="T198" i="9"/>
  <c r="R198" i="9"/>
  <c r="P198" i="9"/>
  <c r="BI188" i="9"/>
  <c r="BH188" i="9"/>
  <c r="BG188" i="9"/>
  <c r="BF188" i="9"/>
  <c r="T188" i="9"/>
  <c r="R188" i="9"/>
  <c r="P188" i="9"/>
  <c r="BI179" i="9"/>
  <c r="BH179" i="9"/>
  <c r="BG179" i="9"/>
  <c r="BF179" i="9"/>
  <c r="T179" i="9"/>
  <c r="R179" i="9"/>
  <c r="P179" i="9"/>
  <c r="BI166" i="9"/>
  <c r="BH166" i="9"/>
  <c r="BG166" i="9"/>
  <c r="BF166" i="9"/>
  <c r="T166" i="9"/>
  <c r="R166" i="9"/>
  <c r="P166" i="9"/>
  <c r="BI157" i="9"/>
  <c r="BH157" i="9"/>
  <c r="BG157" i="9"/>
  <c r="BF157" i="9"/>
  <c r="T157" i="9"/>
  <c r="R157" i="9"/>
  <c r="P157" i="9"/>
  <c r="BI149" i="9"/>
  <c r="BH149" i="9"/>
  <c r="BG149" i="9"/>
  <c r="BF149" i="9"/>
  <c r="T149" i="9"/>
  <c r="R149" i="9"/>
  <c r="P149" i="9"/>
  <c r="BI139" i="9"/>
  <c r="BH139" i="9"/>
  <c r="BG139" i="9"/>
  <c r="BF139" i="9"/>
  <c r="T139" i="9"/>
  <c r="R139" i="9"/>
  <c r="P139" i="9"/>
  <c r="BI131" i="9"/>
  <c r="BH131" i="9"/>
  <c r="BG131" i="9"/>
  <c r="BF131" i="9"/>
  <c r="T131" i="9"/>
  <c r="R131" i="9"/>
  <c r="P131" i="9"/>
  <c r="BI123" i="9"/>
  <c r="BH123" i="9"/>
  <c r="BG123" i="9"/>
  <c r="BF123" i="9"/>
  <c r="T123" i="9"/>
  <c r="R123" i="9"/>
  <c r="P123" i="9"/>
  <c r="BI113" i="9"/>
  <c r="BH113" i="9"/>
  <c r="BG113" i="9"/>
  <c r="BF113" i="9"/>
  <c r="T113" i="9"/>
  <c r="R113" i="9"/>
  <c r="P113" i="9"/>
  <c r="BI106" i="9"/>
  <c r="BH106" i="9"/>
  <c r="BG106" i="9"/>
  <c r="BF106" i="9"/>
  <c r="T106" i="9"/>
  <c r="R106" i="9"/>
  <c r="P106" i="9"/>
  <c r="BI99" i="9"/>
  <c r="BH99" i="9"/>
  <c r="BG99" i="9"/>
  <c r="BF99" i="9"/>
  <c r="T99" i="9"/>
  <c r="R99" i="9"/>
  <c r="P99" i="9"/>
  <c r="J93" i="9"/>
  <c r="J92" i="9"/>
  <c r="F92" i="9"/>
  <c r="F90" i="9"/>
  <c r="E88" i="9"/>
  <c r="J59" i="9"/>
  <c r="J58" i="9"/>
  <c r="F58" i="9"/>
  <c r="F56" i="9"/>
  <c r="E54" i="9"/>
  <c r="J20" i="9"/>
  <c r="E20" i="9"/>
  <c r="F59" i="9"/>
  <c r="J19" i="9"/>
  <c r="J14" i="9"/>
  <c r="J56" i="9" s="1"/>
  <c r="E7" i="9"/>
  <c r="E84" i="9" s="1"/>
  <c r="J37" i="8"/>
  <c r="J36" i="8"/>
  <c r="AY63" i="1"/>
  <c r="J35" i="8"/>
  <c r="AX63" i="1"/>
  <c r="BI728" i="8"/>
  <c r="BH728" i="8"/>
  <c r="BG728" i="8"/>
  <c r="BF728" i="8"/>
  <c r="T728" i="8"/>
  <c r="T717" i="8"/>
  <c r="R728" i="8"/>
  <c r="P728" i="8"/>
  <c r="BI718" i="8"/>
  <c r="BH718" i="8"/>
  <c r="BG718" i="8"/>
  <c r="BF718" i="8"/>
  <c r="T718" i="8"/>
  <c r="R718" i="8"/>
  <c r="R717" i="8" s="1"/>
  <c r="P718" i="8"/>
  <c r="P717" i="8" s="1"/>
  <c r="BI715" i="8"/>
  <c r="BH715" i="8"/>
  <c r="BG715" i="8"/>
  <c r="BF715" i="8"/>
  <c r="T715" i="8"/>
  <c r="R715" i="8"/>
  <c r="P715" i="8"/>
  <c r="BI706" i="8"/>
  <c r="BH706" i="8"/>
  <c r="BG706" i="8"/>
  <c r="BF706" i="8"/>
  <c r="T706" i="8"/>
  <c r="R706" i="8"/>
  <c r="P706" i="8"/>
  <c r="BI698" i="8"/>
  <c r="BH698" i="8"/>
  <c r="BG698" i="8"/>
  <c r="BF698" i="8"/>
  <c r="T698" i="8"/>
  <c r="R698" i="8"/>
  <c r="P698" i="8"/>
  <c r="BI689" i="8"/>
  <c r="BH689" i="8"/>
  <c r="BG689" i="8"/>
  <c r="BF689" i="8"/>
  <c r="T689" i="8"/>
  <c r="R689" i="8"/>
  <c r="P689" i="8"/>
  <c r="BI680" i="8"/>
  <c r="BH680" i="8"/>
  <c r="BG680" i="8"/>
  <c r="BF680" i="8"/>
  <c r="T680" i="8"/>
  <c r="R680" i="8"/>
  <c r="P680" i="8"/>
  <c r="BI654" i="8"/>
  <c r="BH654" i="8"/>
  <c r="BG654" i="8"/>
  <c r="BF654" i="8"/>
  <c r="T654" i="8"/>
  <c r="R654" i="8"/>
  <c r="P654" i="8"/>
  <c r="BI629" i="8"/>
  <c r="BH629" i="8"/>
  <c r="BG629" i="8"/>
  <c r="BF629" i="8"/>
  <c r="T629" i="8"/>
  <c r="R629" i="8"/>
  <c r="P629" i="8"/>
  <c r="BI615" i="8"/>
  <c r="BH615" i="8"/>
  <c r="BG615" i="8"/>
  <c r="BF615" i="8"/>
  <c r="T615" i="8"/>
  <c r="R615" i="8"/>
  <c r="P615" i="8"/>
  <c r="BI602" i="8"/>
  <c r="BH602" i="8"/>
  <c r="BG602" i="8"/>
  <c r="BF602" i="8"/>
  <c r="T602" i="8"/>
  <c r="R602" i="8"/>
  <c r="P602" i="8"/>
  <c r="BI593" i="8"/>
  <c r="BH593" i="8"/>
  <c r="BG593" i="8"/>
  <c r="BF593" i="8"/>
  <c r="T593" i="8"/>
  <c r="R593" i="8"/>
  <c r="P593" i="8"/>
  <c r="BI583" i="8"/>
  <c r="BH583" i="8"/>
  <c r="BG583" i="8"/>
  <c r="BF583" i="8"/>
  <c r="T583" i="8"/>
  <c r="R583" i="8"/>
  <c r="P583" i="8"/>
  <c r="BI574" i="8"/>
  <c r="BH574" i="8"/>
  <c r="BG574" i="8"/>
  <c r="BF574" i="8"/>
  <c r="T574" i="8"/>
  <c r="R574" i="8"/>
  <c r="P574" i="8"/>
  <c r="BI564" i="8"/>
  <c r="BH564" i="8"/>
  <c r="BG564" i="8"/>
  <c r="BF564" i="8"/>
  <c r="T564" i="8"/>
  <c r="R564" i="8"/>
  <c r="P564" i="8"/>
  <c r="BI555" i="8"/>
  <c r="BH555" i="8"/>
  <c r="BG555" i="8"/>
  <c r="BF555" i="8"/>
  <c r="T555" i="8"/>
  <c r="R555" i="8"/>
  <c r="P555" i="8"/>
  <c r="BI546" i="8"/>
  <c r="BH546" i="8"/>
  <c r="BG546" i="8"/>
  <c r="BF546" i="8"/>
  <c r="T546" i="8"/>
  <c r="R546" i="8"/>
  <c r="P546" i="8"/>
  <c r="BI537" i="8"/>
  <c r="BH537" i="8"/>
  <c r="BG537" i="8"/>
  <c r="BF537" i="8"/>
  <c r="T537" i="8"/>
  <c r="R537" i="8"/>
  <c r="P537" i="8"/>
  <c r="BI525" i="8"/>
  <c r="BH525" i="8"/>
  <c r="BG525" i="8"/>
  <c r="BF525" i="8"/>
  <c r="T525" i="8"/>
  <c r="R525" i="8"/>
  <c r="P525" i="8"/>
  <c r="BI512" i="8"/>
  <c r="BH512" i="8"/>
  <c r="BG512" i="8"/>
  <c r="BF512" i="8"/>
  <c r="T512" i="8"/>
  <c r="R512" i="8"/>
  <c r="P512" i="8"/>
  <c r="BI502" i="8"/>
  <c r="BH502" i="8"/>
  <c r="BG502" i="8"/>
  <c r="BF502" i="8"/>
  <c r="T502" i="8"/>
  <c r="R502" i="8"/>
  <c r="P502" i="8"/>
  <c r="BI492" i="8"/>
  <c r="BH492" i="8"/>
  <c r="BG492" i="8"/>
  <c r="BF492" i="8"/>
  <c r="T492" i="8"/>
  <c r="R492" i="8"/>
  <c r="P492" i="8"/>
  <c r="BI483" i="8"/>
  <c r="BH483" i="8"/>
  <c r="BG483" i="8"/>
  <c r="BF483" i="8"/>
  <c r="T483" i="8"/>
  <c r="R483" i="8"/>
  <c r="P483" i="8"/>
  <c r="BI474" i="8"/>
  <c r="BH474" i="8"/>
  <c r="BG474" i="8"/>
  <c r="BF474" i="8"/>
  <c r="T474" i="8"/>
  <c r="R474" i="8"/>
  <c r="P474" i="8"/>
  <c r="BI466" i="8"/>
  <c r="BH466" i="8"/>
  <c r="BG466" i="8"/>
  <c r="BF466" i="8"/>
  <c r="T466" i="8"/>
  <c r="R466" i="8"/>
  <c r="P466" i="8"/>
  <c r="BI457" i="8"/>
  <c r="BH457" i="8"/>
  <c r="BG457" i="8"/>
  <c r="BF457" i="8"/>
  <c r="T457" i="8"/>
  <c r="R457" i="8"/>
  <c r="P457" i="8"/>
  <c r="BI449" i="8"/>
  <c r="BH449" i="8"/>
  <c r="BG449" i="8"/>
  <c r="BF449" i="8"/>
  <c r="T449" i="8"/>
  <c r="R449" i="8"/>
  <c r="P449" i="8"/>
  <c r="BI437" i="8"/>
  <c r="BH437" i="8"/>
  <c r="BG437" i="8"/>
  <c r="BF437" i="8"/>
  <c r="T437" i="8"/>
  <c r="R437" i="8"/>
  <c r="P437" i="8"/>
  <c r="BI426" i="8"/>
  <c r="BH426" i="8"/>
  <c r="BG426" i="8"/>
  <c r="BF426" i="8"/>
  <c r="T426" i="8"/>
  <c r="R426" i="8"/>
  <c r="P426" i="8"/>
  <c r="BI416" i="8"/>
  <c r="BH416" i="8"/>
  <c r="BG416" i="8"/>
  <c r="BF416" i="8"/>
  <c r="T416" i="8"/>
  <c r="R416" i="8"/>
  <c r="P416" i="8"/>
  <c r="BI406" i="8"/>
  <c r="BH406" i="8"/>
  <c r="BG406" i="8"/>
  <c r="BF406" i="8"/>
  <c r="T406" i="8"/>
  <c r="R406" i="8"/>
  <c r="P406" i="8"/>
  <c r="BI398" i="8"/>
  <c r="BH398" i="8"/>
  <c r="BG398" i="8"/>
  <c r="BF398" i="8"/>
  <c r="T398" i="8"/>
  <c r="R398" i="8"/>
  <c r="P398" i="8"/>
  <c r="BI390" i="8"/>
  <c r="BH390" i="8"/>
  <c r="BG390" i="8"/>
  <c r="BF390" i="8"/>
  <c r="T390" i="8"/>
  <c r="R390" i="8"/>
  <c r="P390" i="8"/>
  <c r="BI379" i="8"/>
  <c r="BH379" i="8"/>
  <c r="BG379" i="8"/>
  <c r="BF379" i="8"/>
  <c r="T379" i="8"/>
  <c r="R379" i="8"/>
  <c r="P379" i="8"/>
  <c r="BI368" i="8"/>
  <c r="BH368" i="8"/>
  <c r="BG368" i="8"/>
  <c r="BF368" i="8"/>
  <c r="T368" i="8"/>
  <c r="R368" i="8"/>
  <c r="P368" i="8"/>
  <c r="BI360" i="8"/>
  <c r="BH360" i="8"/>
  <c r="BG360" i="8"/>
  <c r="BF360" i="8"/>
  <c r="T360" i="8"/>
  <c r="R360" i="8"/>
  <c r="P360" i="8"/>
  <c r="BI351" i="8"/>
  <c r="BH351" i="8"/>
  <c r="BG351" i="8"/>
  <c r="BF351" i="8"/>
  <c r="T351" i="8"/>
  <c r="R351" i="8"/>
  <c r="P351" i="8"/>
  <c r="BI343" i="8"/>
  <c r="BH343" i="8"/>
  <c r="BG343" i="8"/>
  <c r="BF343" i="8"/>
  <c r="T343" i="8"/>
  <c r="R343" i="8"/>
  <c r="P343" i="8"/>
  <c r="BI333" i="8"/>
  <c r="BH333" i="8"/>
  <c r="BG333" i="8"/>
  <c r="BF333" i="8"/>
  <c r="T333" i="8"/>
  <c r="R333" i="8"/>
  <c r="P333" i="8"/>
  <c r="BI322" i="8"/>
  <c r="BH322" i="8"/>
  <c r="BG322" i="8"/>
  <c r="BF322" i="8"/>
  <c r="T322" i="8"/>
  <c r="R322" i="8"/>
  <c r="P322" i="8"/>
  <c r="BI313" i="8"/>
  <c r="BH313" i="8"/>
  <c r="BG313" i="8"/>
  <c r="BF313" i="8"/>
  <c r="T313" i="8"/>
  <c r="R313" i="8"/>
  <c r="P313" i="8"/>
  <c r="BI303" i="8"/>
  <c r="BH303" i="8"/>
  <c r="BG303" i="8"/>
  <c r="BF303" i="8"/>
  <c r="T303" i="8"/>
  <c r="R303" i="8"/>
  <c r="P303" i="8"/>
  <c r="BI295" i="8"/>
  <c r="BH295" i="8"/>
  <c r="BG295" i="8"/>
  <c r="BF295" i="8"/>
  <c r="T295" i="8"/>
  <c r="R295" i="8"/>
  <c r="P295" i="8"/>
  <c r="BI284" i="8"/>
  <c r="BH284" i="8"/>
  <c r="BG284" i="8"/>
  <c r="BF284" i="8"/>
  <c r="T284" i="8"/>
  <c r="R284" i="8"/>
  <c r="P284" i="8"/>
  <c r="BI274" i="8"/>
  <c r="BH274" i="8"/>
  <c r="BG274" i="8"/>
  <c r="BF274" i="8"/>
  <c r="T274" i="8"/>
  <c r="R274" i="8"/>
  <c r="P274" i="8"/>
  <c r="BI270" i="8"/>
  <c r="BH270" i="8"/>
  <c r="BG270" i="8"/>
  <c r="BF270" i="8"/>
  <c r="T270" i="8"/>
  <c r="R270" i="8"/>
  <c r="P270" i="8"/>
  <c r="BI261" i="8"/>
  <c r="BH261" i="8"/>
  <c r="BG261" i="8"/>
  <c r="BF261" i="8"/>
  <c r="T261" i="8"/>
  <c r="R261" i="8"/>
  <c r="P261" i="8"/>
  <c r="BI253" i="8"/>
  <c r="BH253" i="8"/>
  <c r="BG253" i="8"/>
  <c r="BF253" i="8"/>
  <c r="T253" i="8"/>
  <c r="R253" i="8"/>
  <c r="P253" i="8"/>
  <c r="BI245" i="8"/>
  <c r="BH245" i="8"/>
  <c r="BG245" i="8"/>
  <c r="BF245" i="8"/>
  <c r="T245" i="8"/>
  <c r="R245" i="8"/>
  <c r="P245" i="8"/>
  <c r="BI234" i="8"/>
  <c r="BH234" i="8"/>
  <c r="BG234" i="8"/>
  <c r="BF234" i="8"/>
  <c r="T234" i="8"/>
  <c r="R234" i="8"/>
  <c r="P234" i="8"/>
  <c r="BI224" i="8"/>
  <c r="BH224" i="8"/>
  <c r="BG224" i="8"/>
  <c r="BF224" i="8"/>
  <c r="T224" i="8"/>
  <c r="R224" i="8"/>
  <c r="P224" i="8"/>
  <c r="BI214" i="8"/>
  <c r="BH214" i="8"/>
  <c r="BG214" i="8"/>
  <c r="BF214" i="8"/>
  <c r="T214" i="8"/>
  <c r="R214" i="8"/>
  <c r="P214" i="8"/>
  <c r="BI204" i="8"/>
  <c r="BH204" i="8"/>
  <c r="BG204" i="8"/>
  <c r="BF204" i="8"/>
  <c r="T204" i="8"/>
  <c r="R204" i="8"/>
  <c r="P204" i="8"/>
  <c r="BI194" i="8"/>
  <c r="BH194" i="8"/>
  <c r="BG194" i="8"/>
  <c r="BF194" i="8"/>
  <c r="T194" i="8"/>
  <c r="R194" i="8"/>
  <c r="P194" i="8"/>
  <c r="BI183" i="8"/>
  <c r="BH183" i="8"/>
  <c r="BG183" i="8"/>
  <c r="BF183" i="8"/>
  <c r="T183" i="8"/>
  <c r="R183" i="8"/>
  <c r="P183" i="8"/>
  <c r="BI174" i="8"/>
  <c r="BH174" i="8"/>
  <c r="BG174" i="8"/>
  <c r="BF174" i="8"/>
  <c r="T174" i="8"/>
  <c r="R174" i="8"/>
  <c r="P174" i="8"/>
  <c r="BI166" i="8"/>
  <c r="BH166" i="8"/>
  <c r="BG166" i="8"/>
  <c r="BF166" i="8"/>
  <c r="T166" i="8"/>
  <c r="R166" i="8"/>
  <c r="P166" i="8"/>
  <c r="BI155" i="8"/>
  <c r="BH155" i="8"/>
  <c r="BG155" i="8"/>
  <c r="BF155" i="8"/>
  <c r="T155" i="8"/>
  <c r="R155" i="8"/>
  <c r="P15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34" i="8"/>
  <c r="BH134" i="8"/>
  <c r="BG134" i="8"/>
  <c r="BF134" i="8"/>
  <c r="T134" i="8"/>
  <c r="R134" i="8"/>
  <c r="P134" i="8"/>
  <c r="BI124" i="8"/>
  <c r="BH124" i="8"/>
  <c r="BG124" i="8"/>
  <c r="BF124" i="8"/>
  <c r="T124" i="8"/>
  <c r="R124" i="8"/>
  <c r="P124" i="8"/>
  <c r="BI115" i="8"/>
  <c r="BH115" i="8"/>
  <c r="BG115" i="8"/>
  <c r="BF115" i="8"/>
  <c r="T115" i="8"/>
  <c r="R115" i="8"/>
  <c r="P115" i="8"/>
  <c r="BI106" i="8"/>
  <c r="BH106" i="8"/>
  <c r="BG106" i="8"/>
  <c r="BF106" i="8"/>
  <c r="T106" i="8"/>
  <c r="R106" i="8"/>
  <c r="P106" i="8"/>
  <c r="BI97" i="8"/>
  <c r="BH97" i="8"/>
  <c r="BG97" i="8"/>
  <c r="BF97" i="8"/>
  <c r="T97" i="8"/>
  <c r="R97" i="8"/>
  <c r="P97" i="8"/>
  <c r="BI88" i="8"/>
  <c r="BH88" i="8"/>
  <c r="BG88" i="8"/>
  <c r="BF88" i="8"/>
  <c r="T88" i="8"/>
  <c r="R88" i="8"/>
  <c r="P88" i="8"/>
  <c r="J82" i="8"/>
  <c r="J81" i="8"/>
  <c r="F81" i="8"/>
  <c r="F79" i="8"/>
  <c r="E77" i="8"/>
  <c r="J55" i="8"/>
  <c r="J54" i="8"/>
  <c r="F54" i="8"/>
  <c r="F52" i="8"/>
  <c r="E50" i="8"/>
  <c r="J18" i="8"/>
  <c r="E18" i="8"/>
  <c r="F55" i="8"/>
  <c r="J17" i="8"/>
  <c r="J12" i="8"/>
  <c r="J79" i="8" s="1"/>
  <c r="E7" i="8"/>
  <c r="E75" i="8"/>
  <c r="J39" i="7"/>
  <c r="J38" i="7"/>
  <c r="AY62" i="1"/>
  <c r="J37" i="7"/>
  <c r="AX62" i="1"/>
  <c r="BI135" i="7"/>
  <c r="BH135" i="7"/>
  <c r="BG135" i="7"/>
  <c r="BF135" i="7"/>
  <c r="T135" i="7"/>
  <c r="T134" i="7"/>
  <c r="R135" i="7"/>
  <c r="R134" i="7"/>
  <c r="P135" i="7"/>
  <c r="P134" i="7" s="1"/>
  <c r="BI132" i="7"/>
  <c r="BH132" i="7"/>
  <c r="BG132" i="7"/>
  <c r="BF132" i="7"/>
  <c r="T132" i="7"/>
  <c r="R132" i="7"/>
  <c r="P132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19" i="7"/>
  <c r="BH119" i="7"/>
  <c r="BG119" i="7"/>
  <c r="BF119" i="7"/>
  <c r="T119" i="7"/>
  <c r="R119" i="7"/>
  <c r="P119" i="7"/>
  <c r="BI112" i="7"/>
  <c r="BH112" i="7"/>
  <c r="BG112" i="7"/>
  <c r="BF112" i="7"/>
  <c r="T112" i="7"/>
  <c r="R112" i="7"/>
  <c r="P112" i="7"/>
  <c r="BI103" i="7"/>
  <c r="BH103" i="7"/>
  <c r="BG103" i="7"/>
  <c r="BF103" i="7"/>
  <c r="T103" i="7"/>
  <c r="R103" i="7"/>
  <c r="P103" i="7"/>
  <c r="BI93" i="7"/>
  <c r="BH93" i="7"/>
  <c r="BG93" i="7"/>
  <c r="BF93" i="7"/>
  <c r="T93" i="7"/>
  <c r="T92" i="7" s="1"/>
  <c r="R93" i="7"/>
  <c r="R92" i="7"/>
  <c r="P93" i="7"/>
  <c r="P92" i="7"/>
  <c r="J87" i="7"/>
  <c r="J86" i="7"/>
  <c r="F86" i="7"/>
  <c r="F84" i="7"/>
  <c r="E82" i="7"/>
  <c r="J59" i="7"/>
  <c r="J58" i="7"/>
  <c r="F58" i="7"/>
  <c r="F56" i="7"/>
  <c r="E54" i="7"/>
  <c r="J20" i="7"/>
  <c r="E20" i="7"/>
  <c r="F87" i="7"/>
  <c r="J19" i="7"/>
  <c r="J14" i="7"/>
  <c r="J56" i="7"/>
  <c r="E7" i="7"/>
  <c r="E78" i="7"/>
  <c r="J39" i="6"/>
  <c r="J38" i="6"/>
  <c r="AY61" i="1"/>
  <c r="J37" i="6"/>
  <c r="AX61" i="1"/>
  <c r="BI543" i="6"/>
  <c r="BH543" i="6"/>
  <c r="BG543" i="6"/>
  <c r="BF543" i="6"/>
  <c r="T543" i="6"/>
  <c r="T542" i="6"/>
  <c r="R543" i="6"/>
  <c r="R542" i="6"/>
  <c r="P543" i="6"/>
  <c r="P542" i="6" s="1"/>
  <c r="BI540" i="6"/>
  <c r="BH540" i="6"/>
  <c r="BG540" i="6"/>
  <c r="BF540" i="6"/>
  <c r="T540" i="6"/>
  <c r="R540" i="6"/>
  <c r="P540" i="6"/>
  <c r="BI538" i="6"/>
  <c r="BH538" i="6"/>
  <c r="BG538" i="6"/>
  <c r="BF538" i="6"/>
  <c r="T538" i="6"/>
  <c r="R538" i="6"/>
  <c r="P538" i="6"/>
  <c r="BI531" i="6"/>
  <c r="BH531" i="6"/>
  <c r="BG531" i="6"/>
  <c r="BF531" i="6"/>
  <c r="T531" i="6"/>
  <c r="R531" i="6"/>
  <c r="P531" i="6"/>
  <c r="BI529" i="6"/>
  <c r="BH529" i="6"/>
  <c r="BG529" i="6"/>
  <c r="BF529" i="6"/>
  <c r="T529" i="6"/>
  <c r="R529" i="6"/>
  <c r="P529" i="6"/>
  <c r="BI520" i="6"/>
  <c r="BH520" i="6"/>
  <c r="BG520" i="6"/>
  <c r="BF520" i="6"/>
  <c r="T520" i="6"/>
  <c r="R520" i="6"/>
  <c r="P520" i="6"/>
  <c r="BI512" i="6"/>
  <c r="BH512" i="6"/>
  <c r="BG512" i="6"/>
  <c r="BF512" i="6"/>
  <c r="T512" i="6"/>
  <c r="R512" i="6"/>
  <c r="P512" i="6"/>
  <c r="BI502" i="6"/>
  <c r="BH502" i="6"/>
  <c r="BG502" i="6"/>
  <c r="BF502" i="6"/>
  <c r="T502" i="6"/>
  <c r="R502" i="6"/>
  <c r="P502" i="6"/>
  <c r="BI492" i="6"/>
  <c r="BH492" i="6"/>
  <c r="BG492" i="6"/>
  <c r="BF492" i="6"/>
  <c r="T492" i="6"/>
  <c r="R492" i="6"/>
  <c r="P492" i="6"/>
  <c r="BI486" i="6"/>
  <c r="BH486" i="6"/>
  <c r="BG486" i="6"/>
  <c r="BF486" i="6"/>
  <c r="T486" i="6"/>
  <c r="R486" i="6"/>
  <c r="P486" i="6"/>
  <c r="BI484" i="6"/>
  <c r="BH484" i="6"/>
  <c r="BG484" i="6"/>
  <c r="BF484" i="6"/>
  <c r="T484" i="6"/>
  <c r="R484" i="6"/>
  <c r="P484" i="6"/>
  <c r="BI478" i="6"/>
  <c r="BH478" i="6"/>
  <c r="BG478" i="6"/>
  <c r="BF478" i="6"/>
  <c r="T478" i="6"/>
  <c r="R478" i="6"/>
  <c r="P478" i="6"/>
  <c r="BI476" i="6"/>
  <c r="BH476" i="6"/>
  <c r="BG476" i="6"/>
  <c r="BF476" i="6"/>
  <c r="T476" i="6"/>
  <c r="R476" i="6"/>
  <c r="P476" i="6"/>
  <c r="BI470" i="6"/>
  <c r="BH470" i="6"/>
  <c r="BG470" i="6"/>
  <c r="BF470" i="6"/>
  <c r="T470" i="6"/>
  <c r="R470" i="6"/>
  <c r="P470" i="6"/>
  <c r="BI468" i="6"/>
  <c r="BH468" i="6"/>
  <c r="BG468" i="6"/>
  <c r="BF468" i="6"/>
  <c r="T468" i="6"/>
  <c r="R468" i="6"/>
  <c r="P468" i="6"/>
  <c r="BI462" i="6"/>
  <c r="BH462" i="6"/>
  <c r="BG462" i="6"/>
  <c r="BF462" i="6"/>
  <c r="T462" i="6"/>
  <c r="R462" i="6"/>
  <c r="P462" i="6"/>
  <c r="BI460" i="6"/>
  <c r="BH460" i="6"/>
  <c r="BG460" i="6"/>
  <c r="BF460" i="6"/>
  <c r="T460" i="6"/>
  <c r="R460" i="6"/>
  <c r="P460" i="6"/>
  <c r="BI452" i="6"/>
  <c r="BH452" i="6"/>
  <c r="BG452" i="6"/>
  <c r="BF452" i="6"/>
  <c r="T452" i="6"/>
  <c r="R452" i="6"/>
  <c r="P452" i="6"/>
  <c r="BI450" i="6"/>
  <c r="BH450" i="6"/>
  <c r="BG450" i="6"/>
  <c r="BF450" i="6"/>
  <c r="T450" i="6"/>
  <c r="R450" i="6"/>
  <c r="P450" i="6"/>
  <c r="BI442" i="6"/>
  <c r="BH442" i="6"/>
  <c r="BG442" i="6"/>
  <c r="BF442" i="6"/>
  <c r="T442" i="6"/>
  <c r="R442" i="6"/>
  <c r="P442" i="6"/>
  <c r="BI440" i="6"/>
  <c r="BH440" i="6"/>
  <c r="BG440" i="6"/>
  <c r="BF440" i="6"/>
  <c r="T440" i="6"/>
  <c r="R440" i="6"/>
  <c r="P440" i="6"/>
  <c r="BI432" i="6"/>
  <c r="BH432" i="6"/>
  <c r="BG432" i="6"/>
  <c r="BF432" i="6"/>
  <c r="T432" i="6"/>
  <c r="T431" i="6" s="1"/>
  <c r="R432" i="6"/>
  <c r="R431" i="6" s="1"/>
  <c r="P432" i="6"/>
  <c r="P431" i="6"/>
  <c r="BI425" i="6"/>
  <c r="BH425" i="6"/>
  <c r="BG425" i="6"/>
  <c r="BF425" i="6"/>
  <c r="T425" i="6"/>
  <c r="R425" i="6"/>
  <c r="P425" i="6"/>
  <c r="BI414" i="6"/>
  <c r="BH414" i="6"/>
  <c r="BG414" i="6"/>
  <c r="BF414" i="6"/>
  <c r="T414" i="6"/>
  <c r="R414" i="6"/>
  <c r="P414" i="6"/>
  <c r="BI407" i="6"/>
  <c r="BH407" i="6"/>
  <c r="BG407" i="6"/>
  <c r="BF407" i="6"/>
  <c r="T407" i="6"/>
  <c r="R407" i="6"/>
  <c r="P407" i="6"/>
  <c r="BI396" i="6"/>
  <c r="BH396" i="6"/>
  <c r="BG396" i="6"/>
  <c r="BF396" i="6"/>
  <c r="T396" i="6"/>
  <c r="R396" i="6"/>
  <c r="P396" i="6"/>
  <c r="BI380" i="6"/>
  <c r="BH380" i="6"/>
  <c r="BG380" i="6"/>
  <c r="BF380" i="6"/>
  <c r="T380" i="6"/>
  <c r="R380" i="6"/>
  <c r="P380" i="6"/>
  <c r="BI369" i="6"/>
  <c r="BH369" i="6"/>
  <c r="BG369" i="6"/>
  <c r="BF369" i="6"/>
  <c r="T369" i="6"/>
  <c r="R369" i="6"/>
  <c r="P369" i="6"/>
  <c r="BI357" i="6"/>
  <c r="BH357" i="6"/>
  <c r="BG357" i="6"/>
  <c r="BF357" i="6"/>
  <c r="T357" i="6"/>
  <c r="R357" i="6"/>
  <c r="P357" i="6"/>
  <c r="BI346" i="6"/>
  <c r="BH346" i="6"/>
  <c r="BG346" i="6"/>
  <c r="BF346" i="6"/>
  <c r="T346" i="6"/>
  <c r="R346" i="6"/>
  <c r="P346" i="6"/>
  <c r="BI334" i="6"/>
  <c r="BH334" i="6"/>
  <c r="BG334" i="6"/>
  <c r="BF334" i="6"/>
  <c r="T334" i="6"/>
  <c r="R334" i="6"/>
  <c r="P334" i="6"/>
  <c r="BI323" i="6"/>
  <c r="BH323" i="6"/>
  <c r="BG323" i="6"/>
  <c r="BF323" i="6"/>
  <c r="T323" i="6"/>
  <c r="R323" i="6"/>
  <c r="P323" i="6"/>
  <c r="BI312" i="6"/>
  <c r="BH312" i="6"/>
  <c r="BG312" i="6"/>
  <c r="BF312" i="6"/>
  <c r="T312" i="6"/>
  <c r="R312" i="6"/>
  <c r="P312" i="6"/>
  <c r="BI301" i="6"/>
  <c r="BH301" i="6"/>
  <c r="BG301" i="6"/>
  <c r="BF301" i="6"/>
  <c r="T301" i="6"/>
  <c r="R301" i="6"/>
  <c r="P301" i="6"/>
  <c r="BI289" i="6"/>
  <c r="BH289" i="6"/>
  <c r="BG289" i="6"/>
  <c r="BF289" i="6"/>
  <c r="T289" i="6"/>
  <c r="R289" i="6"/>
  <c r="P289" i="6"/>
  <c r="BI287" i="6"/>
  <c r="BH287" i="6"/>
  <c r="BG287" i="6"/>
  <c r="BF287" i="6"/>
  <c r="T287" i="6"/>
  <c r="R287" i="6"/>
  <c r="P287" i="6"/>
  <c r="BI227" i="6"/>
  <c r="BH227" i="6"/>
  <c r="BG227" i="6"/>
  <c r="BF227" i="6"/>
  <c r="T227" i="6"/>
  <c r="R227" i="6"/>
  <c r="P227" i="6"/>
  <c r="BI217" i="6"/>
  <c r="BH217" i="6"/>
  <c r="BG217" i="6"/>
  <c r="BF217" i="6"/>
  <c r="T217" i="6"/>
  <c r="R217" i="6"/>
  <c r="P217" i="6"/>
  <c r="BI208" i="6"/>
  <c r="BH208" i="6"/>
  <c r="BG208" i="6"/>
  <c r="BF208" i="6"/>
  <c r="T208" i="6"/>
  <c r="R208" i="6"/>
  <c r="P208" i="6"/>
  <c r="BI198" i="6"/>
  <c r="BH198" i="6"/>
  <c r="BG198" i="6"/>
  <c r="BF198" i="6"/>
  <c r="T198" i="6"/>
  <c r="R198" i="6"/>
  <c r="P198" i="6"/>
  <c r="BI189" i="6"/>
  <c r="BH189" i="6"/>
  <c r="BG189" i="6"/>
  <c r="BF189" i="6"/>
  <c r="T189" i="6"/>
  <c r="R189" i="6"/>
  <c r="P189" i="6"/>
  <c r="BI179" i="6"/>
  <c r="BH179" i="6"/>
  <c r="BG179" i="6"/>
  <c r="BF179" i="6"/>
  <c r="T179" i="6"/>
  <c r="R179" i="6"/>
  <c r="P179" i="6"/>
  <c r="BI169" i="6"/>
  <c r="BH169" i="6"/>
  <c r="BG169" i="6"/>
  <c r="BF169" i="6"/>
  <c r="T169" i="6"/>
  <c r="R169" i="6"/>
  <c r="P169" i="6"/>
  <c r="BI159" i="6"/>
  <c r="BH159" i="6"/>
  <c r="BG159" i="6"/>
  <c r="BF159" i="6"/>
  <c r="T159" i="6"/>
  <c r="R159" i="6"/>
  <c r="P159" i="6"/>
  <c r="BI95" i="6"/>
  <c r="BH95" i="6"/>
  <c r="BG95" i="6"/>
  <c r="BF95" i="6"/>
  <c r="T95" i="6"/>
  <c r="R95" i="6"/>
  <c r="P95" i="6"/>
  <c r="J89" i="6"/>
  <c r="J88" i="6"/>
  <c r="F88" i="6"/>
  <c r="F86" i="6"/>
  <c r="E84" i="6"/>
  <c r="J59" i="6"/>
  <c r="J58" i="6"/>
  <c r="F58" i="6"/>
  <c r="F56" i="6"/>
  <c r="E54" i="6"/>
  <c r="J20" i="6"/>
  <c r="E20" i="6"/>
  <c r="F89" i="6"/>
  <c r="J19" i="6"/>
  <c r="J14" i="6"/>
  <c r="J86" i="6"/>
  <c r="E7" i="6"/>
  <c r="E80" i="6"/>
  <c r="J39" i="5"/>
  <c r="J38" i="5"/>
  <c r="AY60" i="1"/>
  <c r="J37" i="5"/>
  <c r="AX60" i="1"/>
  <c r="BI775" i="5"/>
  <c r="BH775" i="5"/>
  <c r="BG775" i="5"/>
  <c r="BF775" i="5"/>
  <c r="T775" i="5"/>
  <c r="R775" i="5"/>
  <c r="P775" i="5"/>
  <c r="BI767" i="5"/>
  <c r="BH767" i="5"/>
  <c r="BG767" i="5"/>
  <c r="BF767" i="5"/>
  <c r="T767" i="5"/>
  <c r="T766" i="5" s="1"/>
  <c r="R767" i="5"/>
  <c r="R766" i="5" s="1"/>
  <c r="P767" i="5"/>
  <c r="P766" i="5" s="1"/>
  <c r="BI764" i="5"/>
  <c r="BH764" i="5"/>
  <c r="BG764" i="5"/>
  <c r="BF764" i="5"/>
  <c r="T764" i="5"/>
  <c r="R764" i="5"/>
  <c r="P764" i="5"/>
  <c r="BI762" i="5"/>
  <c r="BH762" i="5"/>
  <c r="BG762" i="5"/>
  <c r="BF762" i="5"/>
  <c r="T762" i="5"/>
  <c r="R762" i="5"/>
  <c r="P762" i="5"/>
  <c r="BI755" i="5"/>
  <c r="BH755" i="5"/>
  <c r="BG755" i="5"/>
  <c r="BF755" i="5"/>
  <c r="T755" i="5"/>
  <c r="R755" i="5"/>
  <c r="P755" i="5"/>
  <c r="BI753" i="5"/>
  <c r="BH753" i="5"/>
  <c r="BG753" i="5"/>
  <c r="BF753" i="5"/>
  <c r="T753" i="5"/>
  <c r="R753" i="5"/>
  <c r="P753" i="5"/>
  <c r="BI745" i="5"/>
  <c r="BH745" i="5"/>
  <c r="BG745" i="5"/>
  <c r="BF745" i="5"/>
  <c r="T745" i="5"/>
  <c r="R745" i="5"/>
  <c r="P745" i="5"/>
  <c r="BI738" i="5"/>
  <c r="BH738" i="5"/>
  <c r="BG738" i="5"/>
  <c r="BF738" i="5"/>
  <c r="T738" i="5"/>
  <c r="R738" i="5"/>
  <c r="P738" i="5"/>
  <c r="BI732" i="5"/>
  <c r="BH732" i="5"/>
  <c r="BG732" i="5"/>
  <c r="BF732" i="5"/>
  <c r="T732" i="5"/>
  <c r="R732" i="5"/>
  <c r="P732" i="5"/>
  <c r="BI730" i="5"/>
  <c r="BH730" i="5"/>
  <c r="BG730" i="5"/>
  <c r="BF730" i="5"/>
  <c r="T730" i="5"/>
  <c r="R730" i="5"/>
  <c r="P730" i="5"/>
  <c r="BI724" i="5"/>
  <c r="BH724" i="5"/>
  <c r="BG724" i="5"/>
  <c r="BF724" i="5"/>
  <c r="T724" i="5"/>
  <c r="R724" i="5"/>
  <c r="P724" i="5"/>
  <c r="BI723" i="5"/>
  <c r="BH723" i="5"/>
  <c r="BG723" i="5"/>
  <c r="BF723" i="5"/>
  <c r="T723" i="5"/>
  <c r="R723" i="5"/>
  <c r="P723" i="5"/>
  <c r="BI713" i="5"/>
  <c r="BH713" i="5"/>
  <c r="BG713" i="5"/>
  <c r="BF713" i="5"/>
  <c r="T713" i="5"/>
  <c r="R713" i="5"/>
  <c r="P713" i="5"/>
  <c r="BI701" i="5"/>
  <c r="BH701" i="5"/>
  <c r="BG701" i="5"/>
  <c r="BF701" i="5"/>
  <c r="T701" i="5"/>
  <c r="R701" i="5"/>
  <c r="P701" i="5"/>
  <c r="BI693" i="5"/>
  <c r="BH693" i="5"/>
  <c r="BG693" i="5"/>
  <c r="BF693" i="5"/>
  <c r="T693" i="5"/>
  <c r="R693" i="5"/>
  <c r="P693" i="5"/>
  <c r="BI683" i="5"/>
  <c r="BH683" i="5"/>
  <c r="BG683" i="5"/>
  <c r="BF683" i="5"/>
  <c r="T683" i="5"/>
  <c r="R683" i="5"/>
  <c r="P683" i="5"/>
  <c r="BI677" i="5"/>
  <c r="BH677" i="5"/>
  <c r="BG677" i="5"/>
  <c r="BF677" i="5"/>
  <c r="T677" i="5"/>
  <c r="R677" i="5"/>
  <c r="P677" i="5"/>
  <c r="BI671" i="5"/>
  <c r="BH671" i="5"/>
  <c r="BG671" i="5"/>
  <c r="BF671" i="5"/>
  <c r="T671" i="5"/>
  <c r="R671" i="5"/>
  <c r="P671" i="5"/>
  <c r="BI665" i="5"/>
  <c r="BH665" i="5"/>
  <c r="BG665" i="5"/>
  <c r="BF665" i="5"/>
  <c r="T665" i="5"/>
  <c r="R665" i="5"/>
  <c r="P665" i="5"/>
  <c r="BI663" i="5"/>
  <c r="BH663" i="5"/>
  <c r="BG663" i="5"/>
  <c r="BF663" i="5"/>
  <c r="T663" i="5"/>
  <c r="R663" i="5"/>
  <c r="P663" i="5"/>
  <c r="BI657" i="5"/>
  <c r="BH657" i="5"/>
  <c r="BG657" i="5"/>
  <c r="BF657" i="5"/>
  <c r="T657" i="5"/>
  <c r="R657" i="5"/>
  <c r="P657" i="5"/>
  <c r="BI651" i="5"/>
  <c r="BH651" i="5"/>
  <c r="BG651" i="5"/>
  <c r="BF651" i="5"/>
  <c r="T651" i="5"/>
  <c r="R651" i="5"/>
  <c r="P651" i="5"/>
  <c r="BI649" i="5"/>
  <c r="BH649" i="5"/>
  <c r="BG649" i="5"/>
  <c r="BF649" i="5"/>
  <c r="T649" i="5"/>
  <c r="R649" i="5"/>
  <c r="P649" i="5"/>
  <c r="BI643" i="5"/>
  <c r="BH643" i="5"/>
  <c r="BG643" i="5"/>
  <c r="BF643" i="5"/>
  <c r="T643" i="5"/>
  <c r="R643" i="5"/>
  <c r="P643" i="5"/>
  <c r="BI641" i="5"/>
  <c r="BH641" i="5"/>
  <c r="BG641" i="5"/>
  <c r="BF641" i="5"/>
  <c r="T641" i="5"/>
  <c r="R641" i="5"/>
  <c r="P641" i="5"/>
  <c r="BI635" i="5"/>
  <c r="BH635" i="5"/>
  <c r="BG635" i="5"/>
  <c r="BF635" i="5"/>
  <c r="T635" i="5"/>
  <c r="R635" i="5"/>
  <c r="P635" i="5"/>
  <c r="BI629" i="5"/>
  <c r="BH629" i="5"/>
  <c r="BG629" i="5"/>
  <c r="BF629" i="5"/>
  <c r="T629" i="5"/>
  <c r="R629" i="5"/>
  <c r="P629" i="5"/>
  <c r="BI627" i="5"/>
  <c r="BH627" i="5"/>
  <c r="BG627" i="5"/>
  <c r="BF627" i="5"/>
  <c r="T627" i="5"/>
  <c r="R627" i="5"/>
  <c r="P627" i="5"/>
  <c r="BI621" i="5"/>
  <c r="BH621" i="5"/>
  <c r="BG621" i="5"/>
  <c r="BF621" i="5"/>
  <c r="T621" i="5"/>
  <c r="R621" i="5"/>
  <c r="P621" i="5"/>
  <c r="BI615" i="5"/>
  <c r="BH615" i="5"/>
  <c r="BG615" i="5"/>
  <c r="BF615" i="5"/>
  <c r="T615" i="5"/>
  <c r="R615" i="5"/>
  <c r="P615" i="5"/>
  <c r="BI609" i="5"/>
  <c r="BH609" i="5"/>
  <c r="BG609" i="5"/>
  <c r="BF609" i="5"/>
  <c r="T609" i="5"/>
  <c r="R609" i="5"/>
  <c r="P609" i="5"/>
  <c r="BI607" i="5"/>
  <c r="BH607" i="5"/>
  <c r="BG607" i="5"/>
  <c r="BF607" i="5"/>
  <c r="T607" i="5"/>
  <c r="R607" i="5"/>
  <c r="P607" i="5"/>
  <c r="BI600" i="5"/>
  <c r="BH600" i="5"/>
  <c r="BG600" i="5"/>
  <c r="BF600" i="5"/>
  <c r="T600" i="5"/>
  <c r="R600" i="5"/>
  <c r="P600" i="5"/>
  <c r="BI598" i="5"/>
  <c r="BH598" i="5"/>
  <c r="BG598" i="5"/>
  <c r="BF598" i="5"/>
  <c r="T598" i="5"/>
  <c r="R598" i="5"/>
  <c r="P598" i="5"/>
  <c r="BI592" i="5"/>
  <c r="BH592" i="5"/>
  <c r="BG592" i="5"/>
  <c r="BF592" i="5"/>
  <c r="T592" i="5"/>
  <c r="R592" i="5"/>
  <c r="P592" i="5"/>
  <c r="BI584" i="5"/>
  <c r="BH584" i="5"/>
  <c r="BG584" i="5"/>
  <c r="BF584" i="5"/>
  <c r="T584" i="5"/>
  <c r="R584" i="5"/>
  <c r="P584" i="5"/>
  <c r="BI582" i="5"/>
  <c r="BH582" i="5"/>
  <c r="BG582" i="5"/>
  <c r="BF582" i="5"/>
  <c r="T582" i="5"/>
  <c r="R582" i="5"/>
  <c r="P582" i="5"/>
  <c r="BI576" i="5"/>
  <c r="BH576" i="5"/>
  <c r="BG576" i="5"/>
  <c r="BF576" i="5"/>
  <c r="T576" i="5"/>
  <c r="R576" i="5"/>
  <c r="P576" i="5"/>
  <c r="BI570" i="5"/>
  <c r="BH570" i="5"/>
  <c r="BG570" i="5"/>
  <c r="BF570" i="5"/>
  <c r="T570" i="5"/>
  <c r="R570" i="5"/>
  <c r="P570" i="5"/>
  <c r="BI568" i="5"/>
  <c r="BH568" i="5"/>
  <c r="BG568" i="5"/>
  <c r="BF568" i="5"/>
  <c r="T568" i="5"/>
  <c r="R568" i="5"/>
  <c r="P568" i="5"/>
  <c r="BI562" i="5"/>
  <c r="BH562" i="5"/>
  <c r="BG562" i="5"/>
  <c r="BF562" i="5"/>
  <c r="T562" i="5"/>
  <c r="R562" i="5"/>
  <c r="P562" i="5"/>
  <c r="BI556" i="5"/>
  <c r="BH556" i="5"/>
  <c r="BG556" i="5"/>
  <c r="BF556" i="5"/>
  <c r="T556" i="5"/>
  <c r="R556" i="5"/>
  <c r="P556" i="5"/>
  <c r="BI554" i="5"/>
  <c r="BH554" i="5"/>
  <c r="BG554" i="5"/>
  <c r="BF554" i="5"/>
  <c r="T554" i="5"/>
  <c r="R554" i="5"/>
  <c r="P554" i="5"/>
  <c r="BI548" i="5"/>
  <c r="BH548" i="5"/>
  <c r="BG548" i="5"/>
  <c r="BF548" i="5"/>
  <c r="T548" i="5"/>
  <c r="R548" i="5"/>
  <c r="P548" i="5"/>
  <c r="BI546" i="5"/>
  <c r="BH546" i="5"/>
  <c r="BG546" i="5"/>
  <c r="BF546" i="5"/>
  <c r="T546" i="5"/>
  <c r="R546" i="5"/>
  <c r="P546" i="5"/>
  <c r="BI539" i="5"/>
  <c r="BH539" i="5"/>
  <c r="BG539" i="5"/>
  <c r="BF539" i="5"/>
  <c r="T539" i="5"/>
  <c r="R539" i="5"/>
  <c r="P539" i="5"/>
  <c r="BI537" i="5"/>
  <c r="BH537" i="5"/>
  <c r="BG537" i="5"/>
  <c r="BF537" i="5"/>
  <c r="T537" i="5"/>
  <c r="R537" i="5"/>
  <c r="P537" i="5"/>
  <c r="BI528" i="5"/>
  <c r="BH528" i="5"/>
  <c r="BG528" i="5"/>
  <c r="BF528" i="5"/>
  <c r="T528" i="5"/>
  <c r="R528" i="5"/>
  <c r="P528" i="5"/>
  <c r="BI522" i="5"/>
  <c r="BH522" i="5"/>
  <c r="BG522" i="5"/>
  <c r="BF522" i="5"/>
  <c r="T522" i="5"/>
  <c r="R522" i="5"/>
  <c r="P522" i="5"/>
  <c r="BI520" i="5"/>
  <c r="BH520" i="5"/>
  <c r="BG520" i="5"/>
  <c r="BF520" i="5"/>
  <c r="T520" i="5"/>
  <c r="R520" i="5"/>
  <c r="P520" i="5"/>
  <c r="BI511" i="5"/>
  <c r="BH511" i="5"/>
  <c r="BG511" i="5"/>
  <c r="BF511" i="5"/>
  <c r="T511" i="5"/>
  <c r="R511" i="5"/>
  <c r="P511" i="5"/>
  <c r="BI505" i="5"/>
  <c r="BH505" i="5"/>
  <c r="BG505" i="5"/>
  <c r="BF505" i="5"/>
  <c r="T505" i="5"/>
  <c r="R505" i="5"/>
  <c r="P505" i="5"/>
  <c r="BI499" i="5"/>
  <c r="BH499" i="5"/>
  <c r="BG499" i="5"/>
  <c r="BF499" i="5"/>
  <c r="T499" i="5"/>
  <c r="R499" i="5"/>
  <c r="P499" i="5"/>
  <c r="BI497" i="5"/>
  <c r="BH497" i="5"/>
  <c r="BG497" i="5"/>
  <c r="BF497" i="5"/>
  <c r="T497" i="5"/>
  <c r="R497" i="5"/>
  <c r="P497" i="5"/>
  <c r="BI490" i="5"/>
  <c r="BH490" i="5"/>
  <c r="BG490" i="5"/>
  <c r="BF490" i="5"/>
  <c r="T490" i="5"/>
  <c r="R490" i="5"/>
  <c r="P490" i="5"/>
  <c r="BI483" i="5"/>
  <c r="BH483" i="5"/>
  <c r="BG483" i="5"/>
  <c r="BF483" i="5"/>
  <c r="T483" i="5"/>
  <c r="R483" i="5"/>
  <c r="P483" i="5"/>
  <c r="BI481" i="5"/>
  <c r="BH481" i="5"/>
  <c r="BG481" i="5"/>
  <c r="BF481" i="5"/>
  <c r="T481" i="5"/>
  <c r="R481" i="5"/>
  <c r="P481" i="5"/>
  <c r="BI475" i="5"/>
  <c r="BH475" i="5"/>
  <c r="BG475" i="5"/>
  <c r="BF475" i="5"/>
  <c r="T475" i="5"/>
  <c r="R475" i="5"/>
  <c r="P475" i="5"/>
  <c r="BI469" i="5"/>
  <c r="BH469" i="5"/>
  <c r="BG469" i="5"/>
  <c r="BF469" i="5"/>
  <c r="T469" i="5"/>
  <c r="R469" i="5"/>
  <c r="P469" i="5"/>
  <c r="BI463" i="5"/>
  <c r="BH463" i="5"/>
  <c r="BG463" i="5"/>
  <c r="BF463" i="5"/>
  <c r="T463" i="5"/>
  <c r="R463" i="5"/>
  <c r="P463" i="5"/>
  <c r="BI461" i="5"/>
  <c r="BH461" i="5"/>
  <c r="BG461" i="5"/>
  <c r="BF461" i="5"/>
  <c r="T461" i="5"/>
  <c r="R461" i="5"/>
  <c r="P461" i="5"/>
  <c r="BI455" i="5"/>
  <c r="BH455" i="5"/>
  <c r="BG455" i="5"/>
  <c r="BF455" i="5"/>
  <c r="T455" i="5"/>
  <c r="R455" i="5"/>
  <c r="P455" i="5"/>
  <c r="BI453" i="5"/>
  <c r="BH453" i="5"/>
  <c r="BG453" i="5"/>
  <c r="BF453" i="5"/>
  <c r="T453" i="5"/>
  <c r="R453" i="5"/>
  <c r="P453" i="5"/>
  <c r="BI446" i="5"/>
  <c r="BH446" i="5"/>
  <c r="BG446" i="5"/>
  <c r="BF446" i="5"/>
  <c r="T446" i="5"/>
  <c r="R446" i="5"/>
  <c r="P446" i="5"/>
  <c r="BI439" i="5"/>
  <c r="BH439" i="5"/>
  <c r="BG439" i="5"/>
  <c r="BF439" i="5"/>
  <c r="T439" i="5"/>
  <c r="R439" i="5"/>
  <c r="P439" i="5"/>
  <c r="BI433" i="5"/>
  <c r="BH433" i="5"/>
  <c r="BG433" i="5"/>
  <c r="BF433" i="5"/>
  <c r="T433" i="5"/>
  <c r="R433" i="5"/>
  <c r="P433" i="5"/>
  <c r="BI431" i="5"/>
  <c r="BH431" i="5"/>
  <c r="BG431" i="5"/>
  <c r="BF431" i="5"/>
  <c r="T431" i="5"/>
  <c r="R431" i="5"/>
  <c r="P431" i="5"/>
  <c r="BI420" i="5"/>
  <c r="BH420" i="5"/>
  <c r="BG420" i="5"/>
  <c r="BF420" i="5"/>
  <c r="T420" i="5"/>
  <c r="R420" i="5"/>
  <c r="P420" i="5"/>
  <c r="BI413" i="5"/>
  <c r="BH413" i="5"/>
  <c r="BG413" i="5"/>
  <c r="BF413" i="5"/>
  <c r="T413" i="5"/>
  <c r="T412" i="5" s="1"/>
  <c r="R413" i="5"/>
  <c r="R412" i="5" s="1"/>
  <c r="P413" i="5"/>
  <c r="P412" i="5" s="1"/>
  <c r="BI406" i="5"/>
  <c r="BH406" i="5"/>
  <c r="BG406" i="5"/>
  <c r="BF406" i="5"/>
  <c r="T406" i="5"/>
  <c r="R406" i="5"/>
  <c r="P406" i="5"/>
  <c r="BI396" i="5"/>
  <c r="BH396" i="5"/>
  <c r="BG396" i="5"/>
  <c r="BF396" i="5"/>
  <c r="T396" i="5"/>
  <c r="R396" i="5"/>
  <c r="P396" i="5"/>
  <c r="BI389" i="5"/>
  <c r="BH389" i="5"/>
  <c r="BG389" i="5"/>
  <c r="BF389" i="5"/>
  <c r="T389" i="5"/>
  <c r="R389" i="5"/>
  <c r="P389" i="5"/>
  <c r="BI377" i="5"/>
  <c r="BH377" i="5"/>
  <c r="BG377" i="5"/>
  <c r="BF377" i="5"/>
  <c r="T377" i="5"/>
  <c r="R377" i="5"/>
  <c r="P377" i="5"/>
  <c r="BI362" i="5"/>
  <c r="BH362" i="5"/>
  <c r="BG362" i="5"/>
  <c r="BF362" i="5"/>
  <c r="T362" i="5"/>
  <c r="R362" i="5"/>
  <c r="P362" i="5"/>
  <c r="BI352" i="5"/>
  <c r="BH352" i="5"/>
  <c r="BG352" i="5"/>
  <c r="BF352" i="5"/>
  <c r="T352" i="5"/>
  <c r="R352" i="5"/>
  <c r="P352" i="5"/>
  <c r="BI341" i="5"/>
  <c r="BH341" i="5"/>
  <c r="BG341" i="5"/>
  <c r="BF341" i="5"/>
  <c r="T341" i="5"/>
  <c r="R341" i="5"/>
  <c r="P341" i="5"/>
  <c r="BI329" i="5"/>
  <c r="BH329" i="5"/>
  <c r="BG329" i="5"/>
  <c r="BF329" i="5"/>
  <c r="T329" i="5"/>
  <c r="R329" i="5"/>
  <c r="P329" i="5"/>
  <c r="BI318" i="5"/>
  <c r="BH318" i="5"/>
  <c r="BG318" i="5"/>
  <c r="BF318" i="5"/>
  <c r="T318" i="5"/>
  <c r="R318" i="5"/>
  <c r="P318" i="5"/>
  <c r="BI308" i="5"/>
  <c r="BH308" i="5"/>
  <c r="BG308" i="5"/>
  <c r="BF308" i="5"/>
  <c r="T308" i="5"/>
  <c r="R308" i="5"/>
  <c r="P308" i="5"/>
  <c r="BI298" i="5"/>
  <c r="BH298" i="5"/>
  <c r="BG298" i="5"/>
  <c r="BF298" i="5"/>
  <c r="T298" i="5"/>
  <c r="R298" i="5"/>
  <c r="P298" i="5"/>
  <c r="BI287" i="5"/>
  <c r="BH287" i="5"/>
  <c r="BG287" i="5"/>
  <c r="BF287" i="5"/>
  <c r="T287" i="5"/>
  <c r="R287" i="5"/>
  <c r="P287" i="5"/>
  <c r="BI276" i="5"/>
  <c r="BH276" i="5"/>
  <c r="BG276" i="5"/>
  <c r="BF276" i="5"/>
  <c r="T276" i="5"/>
  <c r="R276" i="5"/>
  <c r="P276" i="5"/>
  <c r="BI274" i="5"/>
  <c r="BH274" i="5"/>
  <c r="BG274" i="5"/>
  <c r="BF274" i="5"/>
  <c r="T274" i="5"/>
  <c r="R274" i="5"/>
  <c r="P274" i="5"/>
  <c r="BI235" i="5"/>
  <c r="BH235" i="5"/>
  <c r="BG235" i="5"/>
  <c r="BF235" i="5"/>
  <c r="T235" i="5"/>
  <c r="R235" i="5"/>
  <c r="P235" i="5"/>
  <c r="BI226" i="5"/>
  <c r="BH226" i="5"/>
  <c r="BG226" i="5"/>
  <c r="BF226" i="5"/>
  <c r="T226" i="5"/>
  <c r="R226" i="5"/>
  <c r="P226" i="5"/>
  <c r="BI218" i="5"/>
  <c r="BH218" i="5"/>
  <c r="BG218" i="5"/>
  <c r="BF218" i="5"/>
  <c r="T218" i="5"/>
  <c r="R218" i="5"/>
  <c r="P218" i="5"/>
  <c r="BI209" i="5"/>
  <c r="BH209" i="5"/>
  <c r="BG209" i="5"/>
  <c r="BF209" i="5"/>
  <c r="T209" i="5"/>
  <c r="R209" i="5"/>
  <c r="P209" i="5"/>
  <c r="BI201" i="5"/>
  <c r="BH201" i="5"/>
  <c r="BG201" i="5"/>
  <c r="BF201" i="5"/>
  <c r="T201" i="5"/>
  <c r="R201" i="5"/>
  <c r="P201" i="5"/>
  <c r="BI192" i="5"/>
  <c r="BH192" i="5"/>
  <c r="BG192" i="5"/>
  <c r="BF192" i="5"/>
  <c r="T192" i="5"/>
  <c r="R192" i="5"/>
  <c r="P192" i="5"/>
  <c r="BI184" i="5"/>
  <c r="BH184" i="5"/>
  <c r="BG184" i="5"/>
  <c r="BF184" i="5"/>
  <c r="T184" i="5"/>
  <c r="R184" i="5"/>
  <c r="P184" i="5"/>
  <c r="BI125" i="5"/>
  <c r="BH125" i="5"/>
  <c r="BG125" i="5"/>
  <c r="BF125" i="5"/>
  <c r="T125" i="5"/>
  <c r="R125" i="5"/>
  <c r="P125" i="5"/>
  <c r="BI117" i="5"/>
  <c r="BH117" i="5"/>
  <c r="BG117" i="5"/>
  <c r="BF117" i="5"/>
  <c r="T117" i="5"/>
  <c r="R117" i="5"/>
  <c r="P117" i="5"/>
  <c r="BI112" i="5"/>
  <c r="BH112" i="5"/>
  <c r="BG112" i="5"/>
  <c r="BF112" i="5"/>
  <c r="T112" i="5"/>
  <c r="R112" i="5"/>
  <c r="P112" i="5"/>
  <c r="BI107" i="5"/>
  <c r="BH107" i="5"/>
  <c r="BG107" i="5"/>
  <c r="BF107" i="5"/>
  <c r="T107" i="5"/>
  <c r="R107" i="5"/>
  <c r="P107" i="5"/>
  <c r="BI100" i="5"/>
  <c r="BH100" i="5"/>
  <c r="BG100" i="5"/>
  <c r="BF100" i="5"/>
  <c r="T100" i="5"/>
  <c r="R100" i="5"/>
  <c r="P100" i="5"/>
  <c r="BI95" i="5"/>
  <c r="BH95" i="5"/>
  <c r="BG95" i="5"/>
  <c r="BF95" i="5"/>
  <c r="T95" i="5"/>
  <c r="R95" i="5"/>
  <c r="P95" i="5"/>
  <c r="J89" i="5"/>
  <c r="J88" i="5"/>
  <c r="F88" i="5"/>
  <c r="F86" i="5"/>
  <c r="E84" i="5"/>
  <c r="J59" i="5"/>
  <c r="J58" i="5"/>
  <c r="F58" i="5"/>
  <c r="F56" i="5"/>
  <c r="E54" i="5"/>
  <c r="J20" i="5"/>
  <c r="E20" i="5"/>
  <c r="F89" i="5" s="1"/>
  <c r="J19" i="5"/>
  <c r="J14" i="5"/>
  <c r="J86" i="5" s="1"/>
  <c r="E7" i="5"/>
  <c r="E50" i="5"/>
  <c r="J39" i="4"/>
  <c r="J38" i="4"/>
  <c r="AY58" i="1"/>
  <c r="J37" i="4"/>
  <c r="AX58" i="1" s="1"/>
  <c r="BI438" i="4"/>
  <c r="BH438" i="4"/>
  <c r="BG438" i="4"/>
  <c r="BF438" i="4"/>
  <c r="T438" i="4"/>
  <c r="R438" i="4"/>
  <c r="P438" i="4"/>
  <c r="BI428" i="4"/>
  <c r="BH428" i="4"/>
  <c r="BG428" i="4"/>
  <c r="BF428" i="4"/>
  <c r="T428" i="4"/>
  <c r="R428" i="4"/>
  <c r="P428" i="4"/>
  <c r="BI420" i="4"/>
  <c r="BH420" i="4"/>
  <c r="BG420" i="4"/>
  <c r="BF420" i="4"/>
  <c r="T420" i="4"/>
  <c r="R420" i="4"/>
  <c r="P420" i="4"/>
  <c r="BI417" i="4"/>
  <c r="BH417" i="4"/>
  <c r="BG417" i="4"/>
  <c r="BF417" i="4"/>
  <c r="T417" i="4"/>
  <c r="R417" i="4"/>
  <c r="P417" i="4"/>
  <c r="BI415" i="4"/>
  <c r="BH415" i="4"/>
  <c r="BG415" i="4"/>
  <c r="BF415" i="4"/>
  <c r="T415" i="4"/>
  <c r="R415" i="4"/>
  <c r="P415" i="4"/>
  <c r="BI412" i="4"/>
  <c r="BH412" i="4"/>
  <c r="BG412" i="4"/>
  <c r="BF412" i="4"/>
  <c r="T412" i="4"/>
  <c r="R412" i="4"/>
  <c r="P412" i="4"/>
  <c r="BI409" i="4"/>
  <c r="BH409" i="4"/>
  <c r="BG409" i="4"/>
  <c r="BF409" i="4"/>
  <c r="T409" i="4"/>
  <c r="R409" i="4"/>
  <c r="P409" i="4"/>
  <c r="BI407" i="4"/>
  <c r="BH407" i="4"/>
  <c r="BG407" i="4"/>
  <c r="BF407" i="4"/>
  <c r="T407" i="4"/>
  <c r="R407" i="4"/>
  <c r="P407" i="4"/>
  <c r="BI396" i="4"/>
  <c r="BH396" i="4"/>
  <c r="BG396" i="4"/>
  <c r="BF396" i="4"/>
  <c r="T396" i="4"/>
  <c r="T395" i="4" s="1"/>
  <c r="R396" i="4"/>
  <c r="R395" i="4" s="1"/>
  <c r="P396" i="4"/>
  <c r="P395" i="4"/>
  <c r="BI387" i="4"/>
  <c r="BH387" i="4"/>
  <c r="BG387" i="4"/>
  <c r="BF387" i="4"/>
  <c r="T387" i="4"/>
  <c r="T386" i="4" s="1"/>
  <c r="R387" i="4"/>
  <c r="R386" i="4"/>
  <c r="P387" i="4"/>
  <c r="P386" i="4"/>
  <c r="BI379" i="4"/>
  <c r="BH379" i="4"/>
  <c r="BG379" i="4"/>
  <c r="BF379" i="4"/>
  <c r="T379" i="4"/>
  <c r="R379" i="4"/>
  <c r="P379" i="4"/>
  <c r="BI371" i="4"/>
  <c r="BH371" i="4"/>
  <c r="BG371" i="4"/>
  <c r="BF371" i="4"/>
  <c r="T371" i="4"/>
  <c r="T370" i="4" s="1"/>
  <c r="R371" i="4"/>
  <c r="R370" i="4"/>
  <c r="P371" i="4"/>
  <c r="P370" i="4" s="1"/>
  <c r="BI362" i="4"/>
  <c r="BH362" i="4"/>
  <c r="BG362" i="4"/>
  <c r="BF362" i="4"/>
  <c r="T362" i="4"/>
  <c r="T361" i="4"/>
  <c r="R362" i="4"/>
  <c r="R361" i="4" s="1"/>
  <c r="P362" i="4"/>
  <c r="P361" i="4"/>
  <c r="BI351" i="4"/>
  <c r="BH351" i="4"/>
  <c r="BG351" i="4"/>
  <c r="BF351" i="4"/>
  <c r="T351" i="4"/>
  <c r="R351" i="4"/>
  <c r="P351" i="4"/>
  <c r="BI339" i="4"/>
  <c r="BH339" i="4"/>
  <c r="BG339" i="4"/>
  <c r="BF339" i="4"/>
  <c r="T339" i="4"/>
  <c r="R339" i="4"/>
  <c r="P339" i="4"/>
  <c r="BI332" i="4"/>
  <c r="BH332" i="4"/>
  <c r="BG332" i="4"/>
  <c r="BF332" i="4"/>
  <c r="T332" i="4"/>
  <c r="R332" i="4"/>
  <c r="P332" i="4"/>
  <c r="BI324" i="4"/>
  <c r="BH324" i="4"/>
  <c r="BG324" i="4"/>
  <c r="BF324" i="4"/>
  <c r="T324" i="4"/>
  <c r="R324" i="4"/>
  <c r="P324" i="4"/>
  <c r="BI309" i="4"/>
  <c r="BH309" i="4"/>
  <c r="BG309" i="4"/>
  <c r="BF309" i="4"/>
  <c r="T309" i="4"/>
  <c r="R309" i="4"/>
  <c r="P309" i="4"/>
  <c r="BI299" i="4"/>
  <c r="BH299" i="4"/>
  <c r="BG299" i="4"/>
  <c r="BF299" i="4"/>
  <c r="T299" i="4"/>
  <c r="R299" i="4"/>
  <c r="P299" i="4"/>
  <c r="BI288" i="4"/>
  <c r="BH288" i="4"/>
  <c r="BG288" i="4"/>
  <c r="BF288" i="4"/>
  <c r="T288" i="4"/>
  <c r="R288" i="4"/>
  <c r="P288" i="4"/>
  <c r="BI277" i="4"/>
  <c r="BH277" i="4"/>
  <c r="BG277" i="4"/>
  <c r="BF277" i="4"/>
  <c r="T277" i="4"/>
  <c r="R277" i="4"/>
  <c r="P277" i="4"/>
  <c r="BI265" i="4"/>
  <c r="BH265" i="4"/>
  <c r="BG265" i="4"/>
  <c r="BF265" i="4"/>
  <c r="T265" i="4"/>
  <c r="R265" i="4"/>
  <c r="P265" i="4"/>
  <c r="BI254" i="4"/>
  <c r="BH254" i="4"/>
  <c r="BG254" i="4"/>
  <c r="BF254" i="4"/>
  <c r="T254" i="4"/>
  <c r="R254" i="4"/>
  <c r="P254" i="4"/>
  <c r="BI242" i="4"/>
  <c r="BH242" i="4"/>
  <c r="BG242" i="4"/>
  <c r="BF242" i="4"/>
  <c r="T242" i="4"/>
  <c r="R242" i="4"/>
  <c r="P242" i="4"/>
  <c r="BI231" i="4"/>
  <c r="BH231" i="4"/>
  <c r="BG231" i="4"/>
  <c r="BF231" i="4"/>
  <c r="T231" i="4"/>
  <c r="R231" i="4"/>
  <c r="P231" i="4"/>
  <c r="BI221" i="4"/>
  <c r="BH221" i="4"/>
  <c r="BG221" i="4"/>
  <c r="BF221" i="4"/>
  <c r="T221" i="4"/>
  <c r="R221" i="4"/>
  <c r="P221" i="4"/>
  <c r="BI209" i="4"/>
  <c r="BH209" i="4"/>
  <c r="BG209" i="4"/>
  <c r="BF209" i="4"/>
  <c r="T209" i="4"/>
  <c r="R209" i="4"/>
  <c r="P209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87" i="4"/>
  <c r="BH187" i="4"/>
  <c r="BG187" i="4"/>
  <c r="BF187" i="4"/>
  <c r="T187" i="4"/>
  <c r="R187" i="4"/>
  <c r="P187" i="4"/>
  <c r="BI178" i="4"/>
  <c r="BH178" i="4"/>
  <c r="BG178" i="4"/>
  <c r="BF178" i="4"/>
  <c r="T178" i="4"/>
  <c r="R178" i="4"/>
  <c r="P178" i="4"/>
  <c r="BI169" i="4"/>
  <c r="BH169" i="4"/>
  <c r="BG169" i="4"/>
  <c r="BF169" i="4"/>
  <c r="T169" i="4"/>
  <c r="R169" i="4"/>
  <c r="P169" i="4"/>
  <c r="BI160" i="4"/>
  <c r="BH160" i="4"/>
  <c r="BG160" i="4"/>
  <c r="BF160" i="4"/>
  <c r="T160" i="4"/>
  <c r="R160" i="4"/>
  <c r="P160" i="4"/>
  <c r="BI151" i="4"/>
  <c r="BH151" i="4"/>
  <c r="BG151" i="4"/>
  <c r="BF151" i="4"/>
  <c r="T151" i="4"/>
  <c r="R151" i="4"/>
  <c r="P151" i="4"/>
  <c r="BI142" i="4"/>
  <c r="BH142" i="4"/>
  <c r="BG142" i="4"/>
  <c r="BF142" i="4"/>
  <c r="T142" i="4"/>
  <c r="R142" i="4"/>
  <c r="P142" i="4"/>
  <c r="BI132" i="4"/>
  <c r="BH132" i="4"/>
  <c r="BG132" i="4"/>
  <c r="BF132" i="4"/>
  <c r="T132" i="4"/>
  <c r="R132" i="4"/>
  <c r="P132" i="4"/>
  <c r="BI123" i="4"/>
  <c r="BH123" i="4"/>
  <c r="BG123" i="4"/>
  <c r="BF123" i="4"/>
  <c r="T123" i="4"/>
  <c r="R123" i="4"/>
  <c r="P123" i="4"/>
  <c r="BI106" i="4"/>
  <c r="BH106" i="4"/>
  <c r="BG106" i="4"/>
  <c r="BF106" i="4"/>
  <c r="T106" i="4"/>
  <c r="R106" i="4"/>
  <c r="P106" i="4"/>
  <c r="BI97" i="4"/>
  <c r="BH97" i="4"/>
  <c r="BG97" i="4"/>
  <c r="BF97" i="4"/>
  <c r="T97" i="4"/>
  <c r="R97" i="4"/>
  <c r="P97" i="4"/>
  <c r="J91" i="4"/>
  <c r="J90" i="4"/>
  <c r="F90" i="4"/>
  <c r="F88" i="4"/>
  <c r="E86" i="4"/>
  <c r="J59" i="4"/>
  <c r="J58" i="4"/>
  <c r="F58" i="4"/>
  <c r="F56" i="4"/>
  <c r="E54" i="4"/>
  <c r="J20" i="4"/>
  <c r="E20" i="4"/>
  <c r="F91" i="4"/>
  <c r="J19" i="4"/>
  <c r="J14" i="4"/>
  <c r="J88" i="4" s="1"/>
  <c r="E7" i="4"/>
  <c r="E50" i="4"/>
  <c r="J39" i="3"/>
  <c r="J38" i="3"/>
  <c r="AY57" i="1"/>
  <c r="J37" i="3"/>
  <c r="AX57" i="1"/>
  <c r="BI629" i="3"/>
  <c r="BH629" i="3"/>
  <c r="BG629" i="3"/>
  <c r="BF629" i="3"/>
  <c r="T629" i="3"/>
  <c r="T628" i="3"/>
  <c r="R629" i="3"/>
  <c r="R628" i="3"/>
  <c r="P629" i="3"/>
  <c r="P628" i="3"/>
  <c r="BI626" i="3"/>
  <c r="BH626" i="3"/>
  <c r="BG626" i="3"/>
  <c r="BF626" i="3"/>
  <c r="T626" i="3"/>
  <c r="R626" i="3"/>
  <c r="P626" i="3"/>
  <c r="BI624" i="3"/>
  <c r="BH624" i="3"/>
  <c r="BG624" i="3"/>
  <c r="BF624" i="3"/>
  <c r="T624" i="3"/>
  <c r="R624" i="3"/>
  <c r="P624" i="3"/>
  <c r="BI617" i="3"/>
  <c r="BH617" i="3"/>
  <c r="BG617" i="3"/>
  <c r="BF617" i="3"/>
  <c r="T617" i="3"/>
  <c r="R617" i="3"/>
  <c r="P617" i="3"/>
  <c r="BI615" i="3"/>
  <c r="BH615" i="3"/>
  <c r="BG615" i="3"/>
  <c r="BF615" i="3"/>
  <c r="T615" i="3"/>
  <c r="R615" i="3"/>
  <c r="P615" i="3"/>
  <c r="BI609" i="3"/>
  <c r="BH609" i="3"/>
  <c r="BG609" i="3"/>
  <c r="BF609" i="3"/>
  <c r="T609" i="3"/>
  <c r="R609" i="3"/>
  <c r="P609" i="3"/>
  <c r="BI607" i="3"/>
  <c r="BH607" i="3"/>
  <c r="BG607" i="3"/>
  <c r="BF607" i="3"/>
  <c r="T607" i="3"/>
  <c r="R607" i="3"/>
  <c r="P607" i="3"/>
  <c r="BI601" i="3"/>
  <c r="BH601" i="3"/>
  <c r="BG601" i="3"/>
  <c r="BF601" i="3"/>
  <c r="T601" i="3"/>
  <c r="R601" i="3"/>
  <c r="P601" i="3"/>
  <c r="BI595" i="3"/>
  <c r="BH595" i="3"/>
  <c r="BG595" i="3"/>
  <c r="BF595" i="3"/>
  <c r="T595" i="3"/>
  <c r="R595" i="3"/>
  <c r="P595" i="3"/>
  <c r="BI589" i="3"/>
  <c r="BH589" i="3"/>
  <c r="BG589" i="3"/>
  <c r="BF589" i="3"/>
  <c r="T589" i="3"/>
  <c r="R589" i="3"/>
  <c r="P589" i="3"/>
  <c r="BI583" i="3"/>
  <c r="BH583" i="3"/>
  <c r="BG583" i="3"/>
  <c r="BF583" i="3"/>
  <c r="T583" i="3"/>
  <c r="R583" i="3"/>
  <c r="P583" i="3"/>
  <c r="BI577" i="3"/>
  <c r="BH577" i="3"/>
  <c r="BG577" i="3"/>
  <c r="BF577" i="3"/>
  <c r="T577" i="3"/>
  <c r="R577" i="3"/>
  <c r="P577" i="3"/>
  <c r="BI575" i="3"/>
  <c r="BH575" i="3"/>
  <c r="BG575" i="3"/>
  <c r="BF575" i="3"/>
  <c r="T575" i="3"/>
  <c r="R575" i="3"/>
  <c r="P575" i="3"/>
  <c r="BI567" i="3"/>
  <c r="BH567" i="3"/>
  <c r="BG567" i="3"/>
  <c r="BF567" i="3"/>
  <c r="T567" i="3"/>
  <c r="R567" i="3"/>
  <c r="P567" i="3"/>
  <c r="BI559" i="3"/>
  <c r="BH559" i="3"/>
  <c r="BG559" i="3"/>
  <c r="BF559" i="3"/>
  <c r="T559" i="3"/>
  <c r="R559" i="3"/>
  <c r="P559" i="3"/>
  <c r="BI553" i="3"/>
  <c r="BH553" i="3"/>
  <c r="BG553" i="3"/>
  <c r="BF553" i="3"/>
  <c r="T553" i="3"/>
  <c r="R553" i="3"/>
  <c r="P553" i="3"/>
  <c r="BI546" i="3"/>
  <c r="BH546" i="3"/>
  <c r="BG546" i="3"/>
  <c r="BF546" i="3"/>
  <c r="T546" i="3"/>
  <c r="R546" i="3"/>
  <c r="P546" i="3"/>
  <c r="BI539" i="3"/>
  <c r="BH539" i="3"/>
  <c r="BG539" i="3"/>
  <c r="BF539" i="3"/>
  <c r="T539" i="3"/>
  <c r="R539" i="3"/>
  <c r="P539" i="3"/>
  <c r="BI537" i="3"/>
  <c r="BH537" i="3"/>
  <c r="BG537" i="3"/>
  <c r="BF537" i="3"/>
  <c r="T537" i="3"/>
  <c r="R537" i="3"/>
  <c r="P537" i="3"/>
  <c r="BI530" i="3"/>
  <c r="BH530" i="3"/>
  <c r="BG530" i="3"/>
  <c r="BF530" i="3"/>
  <c r="T530" i="3"/>
  <c r="R530" i="3"/>
  <c r="P530" i="3"/>
  <c r="BI523" i="3"/>
  <c r="BH523" i="3"/>
  <c r="BG523" i="3"/>
  <c r="BF523" i="3"/>
  <c r="T523" i="3"/>
  <c r="R523" i="3"/>
  <c r="P523" i="3"/>
  <c r="BI521" i="3"/>
  <c r="BH521" i="3"/>
  <c r="BG521" i="3"/>
  <c r="BF521" i="3"/>
  <c r="T521" i="3"/>
  <c r="R521" i="3"/>
  <c r="P521" i="3"/>
  <c r="BI514" i="3"/>
  <c r="BH514" i="3"/>
  <c r="BG514" i="3"/>
  <c r="BF514" i="3"/>
  <c r="T514" i="3"/>
  <c r="R514" i="3"/>
  <c r="P514" i="3"/>
  <c r="BI507" i="3"/>
  <c r="BH507" i="3"/>
  <c r="BG507" i="3"/>
  <c r="BF507" i="3"/>
  <c r="T507" i="3"/>
  <c r="R507" i="3"/>
  <c r="P507" i="3"/>
  <c r="BI505" i="3"/>
  <c r="BH505" i="3"/>
  <c r="BG505" i="3"/>
  <c r="BF505" i="3"/>
  <c r="T505" i="3"/>
  <c r="R505" i="3"/>
  <c r="P505" i="3"/>
  <c r="BI498" i="3"/>
  <c r="BH498" i="3"/>
  <c r="BG498" i="3"/>
  <c r="BF498" i="3"/>
  <c r="T498" i="3"/>
  <c r="R498" i="3"/>
  <c r="P498" i="3"/>
  <c r="BI496" i="3"/>
  <c r="BH496" i="3"/>
  <c r="BG496" i="3"/>
  <c r="BF496" i="3"/>
  <c r="T496" i="3"/>
  <c r="R496" i="3"/>
  <c r="P496" i="3"/>
  <c r="BI489" i="3"/>
  <c r="BH489" i="3"/>
  <c r="BG489" i="3"/>
  <c r="BF489" i="3"/>
  <c r="T489" i="3"/>
  <c r="R489" i="3"/>
  <c r="P489" i="3"/>
  <c r="BI487" i="3"/>
  <c r="BH487" i="3"/>
  <c r="BG487" i="3"/>
  <c r="BF487" i="3"/>
  <c r="T487" i="3"/>
  <c r="R487" i="3"/>
  <c r="P487" i="3"/>
  <c r="BI479" i="3"/>
  <c r="BH479" i="3"/>
  <c r="BG479" i="3"/>
  <c r="BF479" i="3"/>
  <c r="T479" i="3"/>
  <c r="R479" i="3"/>
  <c r="P479" i="3"/>
  <c r="BI477" i="3"/>
  <c r="BH477" i="3"/>
  <c r="BG477" i="3"/>
  <c r="BF477" i="3"/>
  <c r="T477" i="3"/>
  <c r="R477" i="3"/>
  <c r="P477" i="3"/>
  <c r="BI467" i="3"/>
  <c r="BH467" i="3"/>
  <c r="BG467" i="3"/>
  <c r="BF467" i="3"/>
  <c r="T467" i="3"/>
  <c r="R467" i="3"/>
  <c r="P467" i="3"/>
  <c r="BI465" i="3"/>
  <c r="BH465" i="3"/>
  <c r="BG465" i="3"/>
  <c r="BF465" i="3"/>
  <c r="T465" i="3"/>
  <c r="R465" i="3"/>
  <c r="P465" i="3"/>
  <c r="BI458" i="3"/>
  <c r="BH458" i="3"/>
  <c r="BG458" i="3"/>
  <c r="BF458" i="3"/>
  <c r="T458" i="3"/>
  <c r="R458" i="3"/>
  <c r="P458" i="3"/>
  <c r="BI430" i="3"/>
  <c r="BH430" i="3"/>
  <c r="BG430" i="3"/>
  <c r="BF430" i="3"/>
  <c r="T430" i="3"/>
  <c r="T429" i="3"/>
  <c r="R430" i="3"/>
  <c r="R429" i="3" s="1"/>
  <c r="P430" i="3"/>
  <c r="P429" i="3"/>
  <c r="BI423" i="3"/>
  <c r="BH423" i="3"/>
  <c r="BG423" i="3"/>
  <c r="BF423" i="3"/>
  <c r="T423" i="3"/>
  <c r="R423" i="3"/>
  <c r="P423" i="3"/>
  <c r="BI387" i="3"/>
  <c r="BH387" i="3"/>
  <c r="BG387" i="3"/>
  <c r="BF387" i="3"/>
  <c r="T387" i="3"/>
  <c r="R387" i="3"/>
  <c r="P387" i="3"/>
  <c r="BI380" i="3"/>
  <c r="BH380" i="3"/>
  <c r="BG380" i="3"/>
  <c r="BF380" i="3"/>
  <c r="T380" i="3"/>
  <c r="R380" i="3"/>
  <c r="P380" i="3"/>
  <c r="BI369" i="3"/>
  <c r="BH369" i="3"/>
  <c r="BG369" i="3"/>
  <c r="BF369" i="3"/>
  <c r="T369" i="3"/>
  <c r="R369" i="3"/>
  <c r="P369" i="3"/>
  <c r="BI353" i="3"/>
  <c r="BH353" i="3"/>
  <c r="BG353" i="3"/>
  <c r="BF353" i="3"/>
  <c r="T353" i="3"/>
  <c r="R353" i="3"/>
  <c r="P353" i="3"/>
  <c r="BI342" i="3"/>
  <c r="BH342" i="3"/>
  <c r="BG342" i="3"/>
  <c r="BF342" i="3"/>
  <c r="T342" i="3"/>
  <c r="R342" i="3"/>
  <c r="P342" i="3"/>
  <c r="BI330" i="3"/>
  <c r="BH330" i="3"/>
  <c r="BG330" i="3"/>
  <c r="BF330" i="3"/>
  <c r="T330" i="3"/>
  <c r="R330" i="3"/>
  <c r="P330" i="3"/>
  <c r="BI320" i="3"/>
  <c r="BH320" i="3"/>
  <c r="BG320" i="3"/>
  <c r="BF320" i="3"/>
  <c r="T320" i="3"/>
  <c r="R320" i="3"/>
  <c r="P320" i="3"/>
  <c r="BI308" i="3"/>
  <c r="BH308" i="3"/>
  <c r="BG308" i="3"/>
  <c r="BF308" i="3"/>
  <c r="T308" i="3"/>
  <c r="R308" i="3"/>
  <c r="P308" i="3"/>
  <c r="BI297" i="3"/>
  <c r="BH297" i="3"/>
  <c r="BG297" i="3"/>
  <c r="BF297" i="3"/>
  <c r="T297" i="3"/>
  <c r="R297" i="3"/>
  <c r="P297" i="3"/>
  <c r="BI286" i="3"/>
  <c r="BH286" i="3"/>
  <c r="BG286" i="3"/>
  <c r="BF286" i="3"/>
  <c r="T286" i="3"/>
  <c r="R286" i="3"/>
  <c r="P286" i="3"/>
  <c r="BI275" i="3"/>
  <c r="BH275" i="3"/>
  <c r="BG275" i="3"/>
  <c r="BF275" i="3"/>
  <c r="T275" i="3"/>
  <c r="R275" i="3"/>
  <c r="P275" i="3"/>
  <c r="BI264" i="3"/>
  <c r="BH264" i="3"/>
  <c r="BG264" i="3"/>
  <c r="BF264" i="3"/>
  <c r="T264" i="3"/>
  <c r="R264" i="3"/>
  <c r="P264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23" i="3"/>
  <c r="BH223" i="3"/>
  <c r="BG223" i="3"/>
  <c r="BF223" i="3"/>
  <c r="T223" i="3"/>
  <c r="R223" i="3"/>
  <c r="P223" i="3"/>
  <c r="BI214" i="3"/>
  <c r="BH214" i="3"/>
  <c r="BG214" i="3"/>
  <c r="BF214" i="3"/>
  <c r="T214" i="3"/>
  <c r="R214" i="3"/>
  <c r="P214" i="3"/>
  <c r="BI204" i="3"/>
  <c r="BH204" i="3"/>
  <c r="BG204" i="3"/>
  <c r="BF204" i="3"/>
  <c r="T204" i="3"/>
  <c r="R204" i="3"/>
  <c r="P204" i="3"/>
  <c r="BI194" i="3"/>
  <c r="BH194" i="3"/>
  <c r="BG194" i="3"/>
  <c r="BF194" i="3"/>
  <c r="T194" i="3"/>
  <c r="R194" i="3"/>
  <c r="P194" i="3"/>
  <c r="BI185" i="3"/>
  <c r="BH185" i="3"/>
  <c r="BG185" i="3"/>
  <c r="BF185" i="3"/>
  <c r="T185" i="3"/>
  <c r="R185" i="3"/>
  <c r="P185" i="3"/>
  <c r="BI175" i="3"/>
  <c r="BH175" i="3"/>
  <c r="BG175" i="3"/>
  <c r="BF175" i="3"/>
  <c r="T175" i="3"/>
  <c r="R175" i="3"/>
  <c r="P175" i="3"/>
  <c r="BI166" i="3"/>
  <c r="BH166" i="3"/>
  <c r="BG166" i="3"/>
  <c r="BF166" i="3"/>
  <c r="T166" i="3"/>
  <c r="R166" i="3"/>
  <c r="P166" i="3"/>
  <c r="BI156" i="3"/>
  <c r="BH156" i="3"/>
  <c r="BG156" i="3"/>
  <c r="BF156" i="3"/>
  <c r="T156" i="3"/>
  <c r="R156" i="3"/>
  <c r="P156" i="3"/>
  <c r="BI146" i="3"/>
  <c r="BH146" i="3"/>
  <c r="BG146" i="3"/>
  <c r="BF146" i="3"/>
  <c r="T146" i="3"/>
  <c r="R146" i="3"/>
  <c r="P146" i="3"/>
  <c r="BI136" i="3"/>
  <c r="BH136" i="3"/>
  <c r="BG136" i="3"/>
  <c r="BF136" i="3"/>
  <c r="T136" i="3"/>
  <c r="R136" i="3"/>
  <c r="P136" i="3"/>
  <c r="BI94" i="3"/>
  <c r="BH94" i="3"/>
  <c r="BG94" i="3"/>
  <c r="BF94" i="3"/>
  <c r="T94" i="3"/>
  <c r="R94" i="3"/>
  <c r="P94" i="3"/>
  <c r="J88" i="3"/>
  <c r="J87" i="3"/>
  <c r="F87" i="3"/>
  <c r="F85" i="3"/>
  <c r="E83" i="3"/>
  <c r="J59" i="3"/>
  <c r="J58" i="3"/>
  <c r="F58" i="3"/>
  <c r="F56" i="3"/>
  <c r="E54" i="3"/>
  <c r="J20" i="3"/>
  <c r="E20" i="3"/>
  <c r="F59" i="3"/>
  <c r="J19" i="3"/>
  <c r="J14" i="3"/>
  <c r="J56" i="3"/>
  <c r="E7" i="3"/>
  <c r="E79" i="3" s="1"/>
  <c r="J39" i="2"/>
  <c r="J38" i="2"/>
  <c r="AY56" i="1"/>
  <c r="J37" i="2"/>
  <c r="AX56" i="1"/>
  <c r="BI701" i="2"/>
  <c r="BH701" i="2"/>
  <c r="BG701" i="2"/>
  <c r="BF701" i="2"/>
  <c r="T701" i="2"/>
  <c r="T700" i="2"/>
  <c r="R701" i="2"/>
  <c r="R700" i="2"/>
  <c r="P701" i="2"/>
  <c r="P700" i="2" s="1"/>
  <c r="BI698" i="2"/>
  <c r="BH698" i="2"/>
  <c r="BG698" i="2"/>
  <c r="BF698" i="2"/>
  <c r="T698" i="2"/>
  <c r="R698" i="2"/>
  <c r="P698" i="2"/>
  <c r="BI696" i="2"/>
  <c r="BH696" i="2"/>
  <c r="BG696" i="2"/>
  <c r="BF696" i="2"/>
  <c r="T696" i="2"/>
  <c r="R696" i="2"/>
  <c r="P696" i="2"/>
  <c r="BI689" i="2"/>
  <c r="BH689" i="2"/>
  <c r="BG689" i="2"/>
  <c r="BF689" i="2"/>
  <c r="T689" i="2"/>
  <c r="R689" i="2"/>
  <c r="P689" i="2"/>
  <c r="BI683" i="2"/>
  <c r="BH683" i="2"/>
  <c r="BG683" i="2"/>
  <c r="BF683" i="2"/>
  <c r="T683" i="2"/>
  <c r="R683" i="2"/>
  <c r="P683" i="2"/>
  <c r="BI681" i="2"/>
  <c r="BH681" i="2"/>
  <c r="BG681" i="2"/>
  <c r="BF681" i="2"/>
  <c r="T681" i="2"/>
  <c r="R681" i="2"/>
  <c r="P681" i="2"/>
  <c r="BI675" i="2"/>
  <c r="BH675" i="2"/>
  <c r="BG675" i="2"/>
  <c r="BF675" i="2"/>
  <c r="T675" i="2"/>
  <c r="R675" i="2"/>
  <c r="P675" i="2"/>
  <c r="BI669" i="2"/>
  <c r="BH669" i="2"/>
  <c r="BG669" i="2"/>
  <c r="BF669" i="2"/>
  <c r="T669" i="2"/>
  <c r="R669" i="2"/>
  <c r="P669" i="2"/>
  <c r="BI663" i="2"/>
  <c r="BH663" i="2"/>
  <c r="BG663" i="2"/>
  <c r="BF663" i="2"/>
  <c r="T663" i="2"/>
  <c r="R663" i="2"/>
  <c r="P663" i="2"/>
  <c r="BI661" i="2"/>
  <c r="BH661" i="2"/>
  <c r="BG661" i="2"/>
  <c r="BF661" i="2"/>
  <c r="T661" i="2"/>
  <c r="R661" i="2"/>
  <c r="P661" i="2"/>
  <c r="BI655" i="2"/>
  <c r="BH655" i="2"/>
  <c r="BG655" i="2"/>
  <c r="BF655" i="2"/>
  <c r="T655" i="2"/>
  <c r="R655" i="2"/>
  <c r="P655" i="2"/>
  <c r="BI649" i="2"/>
  <c r="BH649" i="2"/>
  <c r="BG649" i="2"/>
  <c r="BF649" i="2"/>
  <c r="T649" i="2"/>
  <c r="R649" i="2"/>
  <c r="P649" i="2"/>
  <c r="BI647" i="2"/>
  <c r="BH647" i="2"/>
  <c r="BG647" i="2"/>
  <c r="BF647" i="2"/>
  <c r="T647" i="2"/>
  <c r="R647" i="2"/>
  <c r="P647" i="2"/>
  <c r="BI639" i="2"/>
  <c r="BH639" i="2"/>
  <c r="BG639" i="2"/>
  <c r="BF639" i="2"/>
  <c r="T639" i="2"/>
  <c r="R639" i="2"/>
  <c r="P639" i="2"/>
  <c r="BI637" i="2"/>
  <c r="BH637" i="2"/>
  <c r="BG637" i="2"/>
  <c r="BF637" i="2"/>
  <c r="T637" i="2"/>
  <c r="R637" i="2"/>
  <c r="P637" i="2"/>
  <c r="BI629" i="2"/>
  <c r="BH629" i="2"/>
  <c r="BG629" i="2"/>
  <c r="BF629" i="2"/>
  <c r="T629" i="2"/>
  <c r="R629" i="2"/>
  <c r="P629" i="2"/>
  <c r="BI623" i="2"/>
  <c r="BH623" i="2"/>
  <c r="BG623" i="2"/>
  <c r="BF623" i="2"/>
  <c r="T623" i="2"/>
  <c r="R623" i="2"/>
  <c r="P623" i="2"/>
  <c r="BI615" i="2"/>
  <c r="BH615" i="2"/>
  <c r="BG615" i="2"/>
  <c r="BF615" i="2"/>
  <c r="T615" i="2"/>
  <c r="R615" i="2"/>
  <c r="P615" i="2"/>
  <c r="BI613" i="2"/>
  <c r="BH613" i="2"/>
  <c r="BG613" i="2"/>
  <c r="BF613" i="2"/>
  <c r="T613" i="2"/>
  <c r="R613" i="2"/>
  <c r="P613" i="2"/>
  <c r="BI606" i="2"/>
  <c r="BH606" i="2"/>
  <c r="BG606" i="2"/>
  <c r="BF606" i="2"/>
  <c r="T606" i="2"/>
  <c r="R606" i="2"/>
  <c r="P606" i="2"/>
  <c r="BI599" i="2"/>
  <c r="BH599" i="2"/>
  <c r="BG599" i="2"/>
  <c r="BF599" i="2"/>
  <c r="T599" i="2"/>
  <c r="R599" i="2"/>
  <c r="P599" i="2"/>
  <c r="BI591" i="2"/>
  <c r="BH591" i="2"/>
  <c r="BG591" i="2"/>
  <c r="BF591" i="2"/>
  <c r="T591" i="2"/>
  <c r="R591" i="2"/>
  <c r="P591" i="2"/>
  <c r="BI589" i="2"/>
  <c r="BH589" i="2"/>
  <c r="BG589" i="2"/>
  <c r="BF589" i="2"/>
  <c r="T589" i="2"/>
  <c r="R589" i="2"/>
  <c r="P589" i="2"/>
  <c r="BI581" i="2"/>
  <c r="BH581" i="2"/>
  <c r="BG581" i="2"/>
  <c r="BF581" i="2"/>
  <c r="T581" i="2"/>
  <c r="R581" i="2"/>
  <c r="P581" i="2"/>
  <c r="BI579" i="2"/>
  <c r="BH579" i="2"/>
  <c r="BG579" i="2"/>
  <c r="BF579" i="2"/>
  <c r="T579" i="2"/>
  <c r="R579" i="2"/>
  <c r="P579" i="2"/>
  <c r="BI571" i="2"/>
  <c r="BH571" i="2"/>
  <c r="BG571" i="2"/>
  <c r="BF571" i="2"/>
  <c r="T571" i="2"/>
  <c r="R571" i="2"/>
  <c r="P571" i="2"/>
  <c r="BI569" i="2"/>
  <c r="BH569" i="2"/>
  <c r="BG569" i="2"/>
  <c r="BF569" i="2"/>
  <c r="T569" i="2"/>
  <c r="R569" i="2"/>
  <c r="P569" i="2"/>
  <c r="BI559" i="2"/>
  <c r="BH559" i="2"/>
  <c r="BG559" i="2"/>
  <c r="BF559" i="2"/>
  <c r="T559" i="2"/>
  <c r="R559" i="2"/>
  <c r="P559" i="2"/>
  <c r="BI553" i="2"/>
  <c r="BH553" i="2"/>
  <c r="BG553" i="2"/>
  <c r="BF553" i="2"/>
  <c r="T553" i="2"/>
  <c r="R553" i="2"/>
  <c r="P553" i="2"/>
  <c r="BI551" i="2"/>
  <c r="BH551" i="2"/>
  <c r="BG551" i="2"/>
  <c r="BF551" i="2"/>
  <c r="T551" i="2"/>
  <c r="R551" i="2"/>
  <c r="P551" i="2"/>
  <c r="BI543" i="2"/>
  <c r="BH543" i="2"/>
  <c r="BG543" i="2"/>
  <c r="BF543" i="2"/>
  <c r="T543" i="2"/>
  <c r="R543" i="2"/>
  <c r="P543" i="2"/>
  <c r="BI537" i="2"/>
  <c r="BH537" i="2"/>
  <c r="BG537" i="2"/>
  <c r="BF537" i="2"/>
  <c r="T537" i="2"/>
  <c r="R537" i="2"/>
  <c r="P537" i="2"/>
  <c r="BI535" i="2"/>
  <c r="BH535" i="2"/>
  <c r="BG535" i="2"/>
  <c r="BF535" i="2"/>
  <c r="T535" i="2"/>
  <c r="R535" i="2"/>
  <c r="P535" i="2"/>
  <c r="BI522" i="2"/>
  <c r="BH522" i="2"/>
  <c r="BG522" i="2"/>
  <c r="BF522" i="2"/>
  <c r="T522" i="2"/>
  <c r="R522" i="2"/>
  <c r="P522" i="2"/>
  <c r="BI518" i="2"/>
  <c r="BH518" i="2"/>
  <c r="BG518" i="2"/>
  <c r="BF518" i="2"/>
  <c r="T518" i="2"/>
  <c r="R518" i="2"/>
  <c r="P518" i="2"/>
  <c r="BI485" i="2"/>
  <c r="BH485" i="2"/>
  <c r="BG485" i="2"/>
  <c r="BF485" i="2"/>
  <c r="T485" i="2"/>
  <c r="R485" i="2"/>
  <c r="P485" i="2"/>
  <c r="BI478" i="2"/>
  <c r="BH478" i="2"/>
  <c r="BG478" i="2"/>
  <c r="BF478" i="2"/>
  <c r="T478" i="2"/>
  <c r="R478" i="2"/>
  <c r="P478" i="2"/>
  <c r="BI462" i="2"/>
  <c r="BH462" i="2"/>
  <c r="BG462" i="2"/>
  <c r="BF462" i="2"/>
  <c r="T462" i="2"/>
  <c r="R462" i="2"/>
  <c r="P462" i="2"/>
  <c r="BI446" i="2"/>
  <c r="BH446" i="2"/>
  <c r="BG446" i="2"/>
  <c r="BF446" i="2"/>
  <c r="T446" i="2"/>
  <c r="R446" i="2"/>
  <c r="P446" i="2"/>
  <c r="BI436" i="2"/>
  <c r="BH436" i="2"/>
  <c r="BG436" i="2"/>
  <c r="BF436" i="2"/>
  <c r="T436" i="2"/>
  <c r="R436" i="2"/>
  <c r="P436" i="2"/>
  <c r="BI425" i="2"/>
  <c r="BH425" i="2"/>
  <c r="BG425" i="2"/>
  <c r="BF425" i="2"/>
  <c r="T425" i="2"/>
  <c r="R425" i="2"/>
  <c r="P425" i="2"/>
  <c r="BI414" i="2"/>
  <c r="BH414" i="2"/>
  <c r="BG414" i="2"/>
  <c r="BF414" i="2"/>
  <c r="T414" i="2"/>
  <c r="R414" i="2"/>
  <c r="P414" i="2"/>
  <c r="BI402" i="2"/>
  <c r="BH402" i="2"/>
  <c r="BG402" i="2"/>
  <c r="BF402" i="2"/>
  <c r="T402" i="2"/>
  <c r="R402" i="2"/>
  <c r="P402" i="2"/>
  <c r="BI389" i="2"/>
  <c r="BH389" i="2"/>
  <c r="BG389" i="2"/>
  <c r="BF389" i="2"/>
  <c r="T389" i="2"/>
  <c r="R389" i="2"/>
  <c r="P389" i="2"/>
  <c r="BI377" i="2"/>
  <c r="BH377" i="2"/>
  <c r="BG377" i="2"/>
  <c r="BF377" i="2"/>
  <c r="T377" i="2"/>
  <c r="R377" i="2"/>
  <c r="P377" i="2"/>
  <c r="BI366" i="2"/>
  <c r="BH366" i="2"/>
  <c r="BG366" i="2"/>
  <c r="BF366" i="2"/>
  <c r="T366" i="2"/>
  <c r="R366" i="2"/>
  <c r="P366" i="2"/>
  <c r="BI354" i="2"/>
  <c r="BH354" i="2"/>
  <c r="BG354" i="2"/>
  <c r="BF354" i="2"/>
  <c r="T354" i="2"/>
  <c r="R354" i="2"/>
  <c r="P354" i="2"/>
  <c r="BI341" i="2"/>
  <c r="BH341" i="2"/>
  <c r="BG341" i="2"/>
  <c r="BF341" i="2"/>
  <c r="T341" i="2"/>
  <c r="R341" i="2"/>
  <c r="P341" i="2"/>
  <c r="BI329" i="2"/>
  <c r="BH329" i="2"/>
  <c r="BG329" i="2"/>
  <c r="BF329" i="2"/>
  <c r="T329" i="2"/>
  <c r="R329" i="2"/>
  <c r="P329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283" i="2"/>
  <c r="BH283" i="2"/>
  <c r="BG283" i="2"/>
  <c r="BF283" i="2"/>
  <c r="T283" i="2"/>
  <c r="R283" i="2"/>
  <c r="P283" i="2"/>
  <c r="BI272" i="2"/>
  <c r="BH272" i="2"/>
  <c r="BG272" i="2"/>
  <c r="BF272" i="2"/>
  <c r="T272" i="2"/>
  <c r="R272" i="2"/>
  <c r="P272" i="2"/>
  <c r="BI263" i="2"/>
  <c r="BH263" i="2"/>
  <c r="BG263" i="2"/>
  <c r="BF263" i="2"/>
  <c r="T263" i="2"/>
  <c r="R263" i="2"/>
  <c r="P263" i="2"/>
  <c r="BI254" i="2"/>
  <c r="BH254" i="2"/>
  <c r="BG254" i="2"/>
  <c r="BF254" i="2"/>
  <c r="T254" i="2"/>
  <c r="R254" i="2"/>
  <c r="P254" i="2"/>
  <c r="BI246" i="2"/>
  <c r="BH246" i="2"/>
  <c r="BG246" i="2"/>
  <c r="BF246" i="2"/>
  <c r="T246" i="2"/>
  <c r="R246" i="2"/>
  <c r="P246" i="2"/>
  <c r="BI237" i="2"/>
  <c r="BH237" i="2"/>
  <c r="BG237" i="2"/>
  <c r="BF237" i="2"/>
  <c r="T237" i="2"/>
  <c r="R237" i="2"/>
  <c r="P237" i="2"/>
  <c r="BI229" i="2"/>
  <c r="BH229" i="2"/>
  <c r="BG229" i="2"/>
  <c r="BF229" i="2"/>
  <c r="T229" i="2"/>
  <c r="R229" i="2"/>
  <c r="P229" i="2"/>
  <c r="BI219" i="2"/>
  <c r="BH219" i="2"/>
  <c r="BG219" i="2"/>
  <c r="BF219" i="2"/>
  <c r="T219" i="2"/>
  <c r="R219" i="2"/>
  <c r="P219" i="2"/>
  <c r="BI211" i="2"/>
  <c r="BH211" i="2"/>
  <c r="BG211" i="2"/>
  <c r="BF211" i="2"/>
  <c r="T211" i="2"/>
  <c r="R211" i="2"/>
  <c r="P211" i="2"/>
  <c r="BI161" i="2"/>
  <c r="BH161" i="2"/>
  <c r="BG161" i="2"/>
  <c r="BF161" i="2"/>
  <c r="T161" i="2"/>
  <c r="R161" i="2"/>
  <c r="P161" i="2"/>
  <c r="BI153" i="2"/>
  <c r="BH153" i="2"/>
  <c r="BG153" i="2"/>
  <c r="BF153" i="2"/>
  <c r="T153" i="2"/>
  <c r="R153" i="2"/>
  <c r="P153" i="2"/>
  <c r="BI145" i="2"/>
  <c r="BH145" i="2"/>
  <c r="BG145" i="2"/>
  <c r="BF145" i="2"/>
  <c r="T145" i="2"/>
  <c r="R145" i="2"/>
  <c r="P145" i="2"/>
  <c r="BI137" i="2"/>
  <c r="BH137" i="2"/>
  <c r="BG137" i="2"/>
  <c r="BF137" i="2"/>
  <c r="T137" i="2"/>
  <c r="R137" i="2"/>
  <c r="P137" i="2"/>
  <c r="BI129" i="2"/>
  <c r="BH129" i="2"/>
  <c r="BG129" i="2"/>
  <c r="BF129" i="2"/>
  <c r="T129" i="2"/>
  <c r="R129" i="2"/>
  <c r="P129" i="2"/>
  <c r="BI121" i="2"/>
  <c r="BH121" i="2"/>
  <c r="BG121" i="2"/>
  <c r="BF121" i="2"/>
  <c r="T121" i="2"/>
  <c r="R121" i="2"/>
  <c r="P121" i="2"/>
  <c r="BI113" i="2"/>
  <c r="BH113" i="2"/>
  <c r="BG113" i="2"/>
  <c r="BF113" i="2"/>
  <c r="T113" i="2"/>
  <c r="R113" i="2"/>
  <c r="P113" i="2"/>
  <c r="BI105" i="2"/>
  <c r="BH105" i="2"/>
  <c r="BG105" i="2"/>
  <c r="BF105" i="2"/>
  <c r="T105" i="2"/>
  <c r="R105" i="2"/>
  <c r="P105" i="2"/>
  <c r="BI94" i="2"/>
  <c r="BH94" i="2"/>
  <c r="BG94" i="2"/>
  <c r="BF94" i="2"/>
  <c r="T94" i="2"/>
  <c r="R94" i="2"/>
  <c r="P94" i="2"/>
  <c r="J88" i="2"/>
  <c r="J87" i="2"/>
  <c r="F87" i="2"/>
  <c r="F85" i="2"/>
  <c r="E83" i="2"/>
  <c r="J59" i="2"/>
  <c r="J58" i="2"/>
  <c r="F58" i="2"/>
  <c r="F56" i="2"/>
  <c r="E54" i="2"/>
  <c r="J20" i="2"/>
  <c r="E20" i="2"/>
  <c r="F88" i="2" s="1"/>
  <c r="J19" i="2"/>
  <c r="J14" i="2"/>
  <c r="J56" i="2" s="1"/>
  <c r="E7" i="2"/>
  <c r="E50" i="2"/>
  <c r="L50" i="1"/>
  <c r="AM50" i="1"/>
  <c r="AM49" i="1"/>
  <c r="L49" i="1"/>
  <c r="AM47" i="1"/>
  <c r="L47" i="1"/>
  <c r="L45" i="1"/>
  <c r="L44" i="1"/>
  <c r="BK522" i="5"/>
  <c r="BK520" i="6"/>
  <c r="J425" i="6"/>
  <c r="BK512" i="8"/>
  <c r="J421" i="9"/>
  <c r="BK90" i="13"/>
  <c r="J639" i="2"/>
  <c r="BK639" i="2"/>
  <c r="BK246" i="2"/>
  <c r="BK595" i="3"/>
  <c r="BK546" i="3"/>
  <c r="J330" i="3"/>
  <c r="J253" i="3"/>
  <c r="J412" i="4"/>
  <c r="J97" i="4"/>
  <c r="J169" i="4"/>
  <c r="BK576" i="5"/>
  <c r="J641" i="5"/>
  <c r="BK298" i="5"/>
  <c r="BK450" i="6"/>
  <c r="BK159" i="6"/>
  <c r="BK437" i="8"/>
  <c r="BK134" i="8"/>
  <c r="J315" i="9"/>
  <c r="BK450" i="9"/>
  <c r="BK753" i="9"/>
  <c r="BK220" i="10"/>
  <c r="BK198" i="11"/>
  <c r="J90" i="12"/>
  <c r="J681" i="2"/>
  <c r="J211" i="2"/>
  <c r="J537" i="2"/>
  <c r="J539" i="3"/>
  <c r="J423" i="3"/>
  <c r="J339" i="4"/>
  <c r="BK568" i="5"/>
  <c r="BK570" i="5"/>
  <c r="J431" i="5"/>
  <c r="BK112" i="5"/>
  <c r="BK217" i="6"/>
  <c r="J486" i="6"/>
  <c r="J93" i="7"/>
  <c r="J143" i="8"/>
  <c r="BK758" i="9"/>
  <c r="BK188" i="9"/>
  <c r="BK262" i="9"/>
  <c r="BK588" i="9"/>
  <c r="J183" i="10"/>
  <c r="BK125" i="11"/>
  <c r="J288" i="11"/>
  <c r="BK661" i="2"/>
  <c r="J606" i="2"/>
  <c r="BK211" i="2"/>
  <c r="J530" i="3"/>
  <c r="J507" i="3"/>
  <c r="BK288" i="4"/>
  <c r="J671" i="5"/>
  <c r="J117" i="5"/>
  <c r="J753" i="5"/>
  <c r="BK528" i="5"/>
  <c r="BK312" i="6"/>
  <c r="J208" i="6"/>
  <c r="BK555" i="8"/>
  <c r="J698" i="8"/>
  <c r="J411" i="9"/>
  <c r="J707" i="9"/>
  <c r="BK106" i="9"/>
  <c r="J158" i="10"/>
  <c r="J188" i="11"/>
  <c r="BK500" i="11"/>
  <c r="J698" i="2"/>
  <c r="BK137" i="2"/>
  <c r="J559" i="2"/>
  <c r="BK283" i="2"/>
  <c r="BK615" i="3"/>
  <c r="J626" i="3"/>
  <c r="BK187" i="4"/>
  <c r="BK511" i="5"/>
  <c r="J184" i="5"/>
  <c r="BK95" i="5"/>
  <c r="BK208" i="6"/>
  <c r="J502" i="8"/>
  <c r="BK466" i="8"/>
  <c r="BK242" i="9"/>
  <c r="BK458" i="9"/>
  <c r="J96" i="10"/>
  <c r="J133" i="11"/>
  <c r="J329" i="2"/>
  <c r="BK219" i="2"/>
  <c r="BK521" i="3"/>
  <c r="J575" i="3"/>
  <c r="J209" i="4"/>
  <c r="J309" i="4"/>
  <c r="J724" i="5"/>
  <c r="J554" i="5"/>
  <c r="J592" i="5"/>
  <c r="J528" i="5"/>
  <c r="J537" i="5"/>
  <c r="J548" i="5"/>
  <c r="J440" i="6"/>
  <c r="J380" i="6"/>
  <c r="BK629" i="8"/>
  <c r="BK406" i="8"/>
  <c r="BK684" i="9"/>
  <c r="J594" i="9"/>
  <c r="BK600" i="9"/>
  <c r="BK612" i="9"/>
  <c r="BK150" i="10"/>
  <c r="J439" i="11"/>
  <c r="J117" i="11"/>
  <c r="BK93" i="13"/>
  <c r="J581" i="2"/>
  <c r="BK655" i="2"/>
  <c r="J522" i="2"/>
  <c r="J477" i="3"/>
  <c r="BK489" i="3"/>
  <c r="J221" i="4"/>
  <c r="J663" i="5"/>
  <c r="BK554" i="5"/>
  <c r="J582" i="5"/>
  <c r="J198" i="6"/>
  <c r="J284" i="8"/>
  <c r="BK224" i="8"/>
  <c r="J755" i="9"/>
  <c r="BK358" i="9"/>
  <c r="J149" i="9"/>
  <c r="J142" i="10"/>
  <c r="BK483" i="11"/>
  <c r="J460" i="11"/>
  <c r="J86" i="13"/>
  <c r="BK113" i="2"/>
  <c r="BK377" i="2"/>
  <c r="BK575" i="3"/>
  <c r="J251" i="3"/>
  <c r="J387" i="3"/>
  <c r="BK309" i="4"/>
  <c r="J453" i="5"/>
  <c r="BK598" i="5"/>
  <c r="BK657" i="5"/>
  <c r="BK396" i="6"/>
  <c r="J546" i="8"/>
  <c r="J124" i="8"/>
  <c r="J254" i="9"/>
  <c r="BK379" i="9"/>
  <c r="J379" i="9"/>
  <c r="BK247" i="10"/>
  <c r="BK158" i="10"/>
  <c r="J309" i="11"/>
  <c r="BK178" i="11"/>
  <c r="BK341" i="5"/>
  <c r="J621" i="5"/>
  <c r="BK531" i="6"/>
  <c r="BK470" i="6"/>
  <c r="J466" i="8"/>
  <c r="J615" i="8"/>
  <c r="BK715" i="8"/>
  <c r="BK123" i="9"/>
  <c r="J479" i="9"/>
  <c r="J644" i="9"/>
  <c r="J173" i="10"/>
  <c r="BK264" i="11"/>
  <c r="BK419" i="11"/>
  <c r="J85" i="13"/>
  <c r="J535" i="2"/>
  <c r="BK559" i="2"/>
  <c r="J297" i="3"/>
  <c r="BK465" i="3"/>
  <c r="BK308" i="3"/>
  <c r="J417" i="4"/>
  <c r="BK106" i="4"/>
  <c r="J288" i="4"/>
  <c r="J287" i="5"/>
  <c r="J520" i="5"/>
  <c r="J598" i="5"/>
  <c r="J95" i="6"/>
  <c r="BK93" i="7"/>
  <c r="J303" i="8"/>
  <c r="BK615" i="8"/>
  <c r="BK390" i="9"/>
  <c r="BK216" i="9"/>
  <c r="J466" i="9"/>
  <c r="BK134" i="10"/>
  <c r="J242" i="11"/>
  <c r="BK518" i="2"/>
  <c r="BK683" i="2"/>
  <c r="J354" i="2"/>
  <c r="J615" i="3"/>
  <c r="BK151" i="4"/>
  <c r="BK643" i="5"/>
  <c r="J522" i="5"/>
  <c r="J657" i="5"/>
  <c r="BK730" i="5"/>
  <c r="BK432" i="6"/>
  <c r="BK416" i="8"/>
  <c r="J194" i="8"/>
  <c r="BK689" i="8"/>
  <c r="J262" i="9"/>
  <c r="J123" i="9"/>
  <c r="J497" i="9"/>
  <c r="J205" i="10"/>
  <c r="BK133" i="11"/>
  <c r="J543" i="11"/>
  <c r="BK606" i="2"/>
  <c r="BK145" i="2"/>
  <c r="BK354" i="2"/>
  <c r="BK530" i="3"/>
  <c r="J204" i="3"/>
  <c r="J265" i="4"/>
  <c r="J420" i="4"/>
  <c r="J665" i="5"/>
  <c r="BK100" i="5"/>
  <c r="BK276" i="5"/>
  <c r="J484" i="6"/>
  <c r="J396" i="6"/>
  <c r="J103" i="7"/>
  <c r="J593" i="8"/>
  <c r="BK525" i="8"/>
  <c r="J188" i="9"/>
  <c r="BK157" i="9"/>
  <c r="J280" i="9"/>
  <c r="J181" i="10"/>
  <c r="BK209" i="11"/>
  <c r="J90" i="13"/>
  <c r="BK329" i="2"/>
  <c r="J161" i="2"/>
  <c r="J369" i="3"/>
  <c r="BK330" i="3"/>
  <c r="J371" i="4"/>
  <c r="BK609" i="5"/>
  <c r="J568" i="5"/>
  <c r="J201" i="5"/>
  <c r="J169" i="6"/>
  <c r="J127" i="7"/>
  <c r="J474" i="8"/>
  <c r="BK124" i="8"/>
  <c r="BK513" i="9"/>
  <c r="BK606" i="9"/>
  <c r="BK320" i="11"/>
  <c r="BK675" i="2"/>
  <c r="BK485" i="2"/>
  <c r="BK607" i="3"/>
  <c r="BK609" i="3"/>
  <c r="J489" i="3"/>
  <c r="BK175" i="3"/>
  <c r="BK160" i="4"/>
  <c r="BK231" i="4"/>
  <c r="J160" i="4"/>
  <c r="J609" i="5"/>
  <c r="BK693" i="5"/>
  <c r="J439" i="5"/>
  <c r="BK406" i="5"/>
  <c r="BK592" i="5"/>
  <c r="J298" i="5"/>
  <c r="BK492" i="6"/>
  <c r="BK502" i="6"/>
  <c r="BK483" i="8"/>
  <c r="BK166" i="8"/>
  <c r="BK654" i="8"/>
  <c r="BK324" i="9"/>
  <c r="BK198" i="9"/>
  <c r="J734" i="9"/>
  <c r="BK181" i="10"/>
  <c r="J233" i="11"/>
  <c r="J429" i="11"/>
  <c r="J88" i="12"/>
  <c r="BK83" i="13"/>
  <c r="BK229" i="2"/>
  <c r="BK637" i="2"/>
  <c r="J113" i="2"/>
  <c r="J553" i="3"/>
  <c r="J514" i="3"/>
  <c r="J185" i="3"/>
  <c r="J106" i="4"/>
  <c r="J562" i="5"/>
  <c r="J455" i="5"/>
  <c r="J369" i="6"/>
  <c r="J468" i="6"/>
  <c r="BK194" i="8"/>
  <c r="J379" i="8"/>
  <c r="J780" i="9"/>
  <c r="BK695" i="9"/>
  <c r="BK272" i="9"/>
  <c r="BK189" i="10"/>
  <c r="J125" i="11"/>
  <c r="J91" i="13"/>
  <c r="J414" i="2"/>
  <c r="BK615" i="2"/>
  <c r="J583" i="3"/>
  <c r="BK299" i="4"/>
  <c r="J187" i="4"/>
  <c r="J218" i="5"/>
  <c r="BK497" i="5"/>
  <c r="J483" i="5"/>
  <c r="BK484" i="6"/>
  <c r="J333" i="8"/>
  <c r="J437" i="8"/>
  <c r="BK668" i="9"/>
  <c r="BK769" i="9"/>
  <c r="J157" i="9"/>
  <c r="BK183" i="10"/>
  <c r="J375" i="11"/>
  <c r="BK141" i="11"/>
  <c r="J82" i="13"/>
  <c r="BK318" i="5"/>
  <c r="J520" i="6"/>
  <c r="BK476" i="6"/>
  <c r="BK115" i="8"/>
  <c r="BK360" i="8"/>
  <c r="BK680" i="8"/>
  <c r="J234" i="9"/>
  <c r="J618" i="9"/>
  <c r="BK628" i="9"/>
  <c r="BK212" i="10"/>
  <c r="BK439" i="11"/>
  <c r="J235" i="11"/>
  <c r="J96" i="13"/>
  <c r="AS55" i="1"/>
  <c r="BK320" i="3"/>
  <c r="J505" i="3"/>
  <c r="J379" i="4"/>
  <c r="J407" i="4"/>
  <c r="BK362" i="4"/>
  <c r="BK520" i="5"/>
  <c r="BK274" i="5"/>
  <c r="J469" i="5"/>
  <c r="BK529" i="6"/>
  <c r="J289" i="6"/>
  <c r="BK135" i="7"/>
  <c r="J183" i="8"/>
  <c r="BK583" i="8"/>
  <c r="BK303" i="8"/>
  <c r="BK280" i="9"/>
  <c r="J207" i="9"/>
  <c r="J166" i="9"/>
  <c r="BK123" i="10"/>
  <c r="J256" i="11"/>
  <c r="J87" i="13"/>
  <c r="J543" i="2"/>
  <c r="J389" i="2"/>
  <c r="BK237" i="2"/>
  <c r="BK214" i="3"/>
  <c r="BK251" i="3"/>
  <c r="J498" i="3"/>
  <c r="J151" i="4"/>
  <c r="BK762" i="5"/>
  <c r="BK461" i="5"/>
  <c r="BK287" i="5"/>
  <c r="J377" i="5"/>
  <c r="BK189" i="6"/>
  <c r="J460" i="6"/>
  <c r="BK546" i="8"/>
  <c r="BK593" i="8"/>
  <c r="BK343" i="8"/>
  <c r="J635" i="9"/>
  <c r="J586" i="9"/>
  <c r="J576" i="9"/>
  <c r="J348" i="11"/>
  <c r="J109" i="11"/>
  <c r="J663" i="2"/>
  <c r="J153" i="2"/>
  <c r="J518" i="2"/>
  <c r="J214" i="3"/>
  <c r="J496" i="3"/>
  <c r="BK324" i="4"/>
  <c r="J318" i="5"/>
  <c r="BK548" i="5"/>
  <c r="BK649" i="5"/>
  <c r="BK499" i="5"/>
  <c r="BK512" i="6"/>
  <c r="J301" i="6"/>
  <c r="BK234" i="8"/>
  <c r="BK97" i="8"/>
  <c r="J270" i="8"/>
  <c r="J578" i="9"/>
  <c r="BK337" i="9"/>
  <c r="BK505" i="9"/>
  <c r="BK237" i="10"/>
  <c r="BK394" i="11"/>
  <c r="BK546" i="11"/>
  <c r="BK85" i="13"/>
  <c r="BK318" i="2"/>
  <c r="J599" i="2"/>
  <c r="BK366" i="2"/>
  <c r="BK467" i="3"/>
  <c r="J194" i="3"/>
  <c r="BK396" i="4"/>
  <c r="J745" i="5"/>
  <c r="BK425" i="6"/>
  <c r="J414" i="6"/>
  <c r="BK119" i="7"/>
  <c r="J224" i="8"/>
  <c r="BK675" i="9"/>
  <c r="J324" i="9"/>
  <c r="J259" i="10"/>
  <c r="J701" i="2"/>
  <c r="J254" i="2"/>
  <c r="J551" i="2"/>
  <c r="J353" i="3"/>
  <c r="BK275" i="3"/>
  <c r="J156" i="3"/>
  <c r="J231" i="4"/>
  <c r="BK169" i="4"/>
  <c r="BK665" i="5"/>
  <c r="BK226" i="5"/>
  <c r="BK556" i="5"/>
  <c r="J584" i="5"/>
  <c r="J677" i="5"/>
  <c r="J615" i="5"/>
  <c r="J476" i="6"/>
  <c r="BK323" i="6"/>
  <c r="J253" i="8"/>
  <c r="J322" i="8"/>
  <c r="J390" i="8"/>
  <c r="BK720" i="9"/>
  <c r="J358" i="9"/>
  <c r="J458" i="9"/>
  <c r="BK266" i="10"/>
  <c r="J178" i="11"/>
  <c r="J385" i="11"/>
  <c r="BK669" i="2"/>
  <c r="J591" i="2"/>
  <c r="BK571" i="2"/>
  <c r="J145" i="2"/>
  <c r="BK523" i="3"/>
  <c r="J430" i="3"/>
  <c r="J254" i="4"/>
  <c r="BK671" i="5"/>
  <c r="J635" i="5"/>
  <c r="J112" i="5"/>
  <c r="BK468" i="6"/>
  <c r="J132" i="7"/>
  <c r="J204" i="8"/>
  <c r="J689" i="8"/>
  <c r="BK707" i="9"/>
  <c r="BK411" i="9"/>
  <c r="J266" i="10"/>
  <c r="BK86" i="12"/>
  <c r="J683" i="2"/>
  <c r="J647" i="2"/>
  <c r="BK105" i="2"/>
  <c r="J94" i="2"/>
  <c r="J607" i="3"/>
  <c r="BK369" i="3"/>
  <c r="BK420" i="4"/>
  <c r="J420" i="5"/>
  <c r="J490" i="5"/>
  <c r="J406" i="5"/>
  <c r="BK775" i="5"/>
  <c r="J502" i="6"/>
  <c r="J334" i="6"/>
  <c r="BK261" i="8"/>
  <c r="BK143" i="8"/>
  <c r="J629" i="8"/>
  <c r="J753" i="9"/>
  <c r="J297" i="9"/>
  <c r="J368" i="9"/>
  <c r="BK531" i="9"/>
  <c r="BK297" i="9"/>
  <c r="BK254" i="9"/>
  <c r="J600" i="9"/>
  <c r="J197" i="10"/>
  <c r="J330" i="11"/>
  <c r="BK471" i="11"/>
  <c r="J86" i="12"/>
  <c r="J683" i="5"/>
  <c r="J329" i="5"/>
  <c r="BK460" i="6"/>
  <c r="J112" i="7"/>
  <c r="J398" i="8"/>
  <c r="BK313" i="8"/>
  <c r="J289" i="9"/>
  <c r="BK99" i="9"/>
  <c r="J225" i="9"/>
  <c r="BK225" i="9"/>
  <c r="J249" i="10"/>
  <c r="BK259" i="10"/>
  <c r="J198" i="11"/>
  <c r="BK543" i="11"/>
  <c r="BK689" i="2"/>
  <c r="J579" i="2"/>
  <c r="J425" i="2"/>
  <c r="BK380" i="3"/>
  <c r="BK624" i="3"/>
  <c r="BK415" i="4"/>
  <c r="J277" i="4"/>
  <c r="BK431" i="5"/>
  <c r="J505" i="5"/>
  <c r="J755" i="5"/>
  <c r="BK462" i="6"/>
  <c r="J159" i="6"/>
  <c r="BK492" i="8"/>
  <c r="BK174" i="8"/>
  <c r="J718" i="8"/>
  <c r="J652" i="9"/>
  <c r="BK149" i="9"/>
  <c r="BK646" i="9"/>
  <c r="BK551" i="9"/>
  <c r="BK365" i="11"/>
  <c r="J554" i="11"/>
  <c r="BK96" i="13"/>
  <c r="J615" i="2"/>
  <c r="BK129" i="2"/>
  <c r="J553" i="2"/>
  <c r="J479" i="3"/>
  <c r="BK537" i="3"/>
  <c r="BK553" i="3"/>
  <c r="BK438" i="4"/>
  <c r="BK123" i="4"/>
  <c r="BK396" i="5"/>
  <c r="J352" i="5"/>
  <c r="J475" i="5"/>
  <c r="BK478" i="6"/>
  <c r="BK334" i="6"/>
  <c r="BK602" i="8"/>
  <c r="BK270" i="8"/>
  <c r="BK718" i="8"/>
  <c r="J337" i="9"/>
  <c r="J513" i="9"/>
  <c r="J139" i="9"/>
  <c r="J483" i="11"/>
  <c r="BK348" i="11"/>
  <c r="BK92" i="13"/>
  <c r="J675" i="2"/>
  <c r="BK535" i="2"/>
  <c r="J478" i="2"/>
  <c r="J601" i="3"/>
  <c r="BK496" i="3"/>
  <c r="BK204" i="3"/>
  <c r="J463" i="5"/>
  <c r="BK235" i="5"/>
  <c r="J570" i="5"/>
  <c r="J775" i="5"/>
  <c r="J357" i="6"/>
  <c r="BK452" i="6"/>
  <c r="BK333" i="8"/>
  <c r="J343" i="8"/>
  <c r="J106" i="9"/>
  <c r="BK578" i="9"/>
  <c r="BK594" i="9"/>
  <c r="J684" i="9"/>
  <c r="BK109" i="11"/>
  <c r="BK88" i="12"/>
  <c r="J655" i="2"/>
  <c r="BK663" i="2"/>
  <c r="J105" i="2"/>
  <c r="BK559" i="3"/>
  <c r="BK264" i="3"/>
  <c r="J428" i="4"/>
  <c r="J767" i="5"/>
  <c r="J651" i="5"/>
  <c r="J462" i="6"/>
  <c r="J312" i="6"/>
  <c r="J261" i="8"/>
  <c r="BK706" i="8"/>
  <c r="J646" i="9"/>
  <c r="BK207" i="9"/>
  <c r="J448" i="11"/>
  <c r="BK629" i="2"/>
  <c r="AS64" i="1"/>
  <c r="J166" i="3"/>
  <c r="J577" i="3"/>
  <c r="BK407" i="4"/>
  <c r="J351" i="4"/>
  <c r="J196" i="4"/>
  <c r="J627" i="5"/>
  <c r="BK546" i="5"/>
  <c r="BK184" i="5"/>
  <c r="J308" i="5"/>
  <c r="J95" i="5"/>
  <c r="J107" i="5"/>
  <c r="J346" i="6"/>
  <c r="BK129" i="7"/>
  <c r="BK214" i="8"/>
  <c r="J706" i="8"/>
  <c r="BK166" i="9"/>
  <c r="BK112" i="10"/>
  <c r="BK460" i="11"/>
  <c r="BK554" i="11"/>
  <c r="BK91" i="13"/>
  <c r="J137" i="2"/>
  <c r="BK414" i="2"/>
  <c r="J462" i="2"/>
  <c r="J286" i="3"/>
  <c r="J458" i="3"/>
  <c r="BK332" i="4"/>
  <c r="J192" i="5"/>
  <c r="BK218" i="5"/>
  <c r="J209" i="5"/>
  <c r="BK701" i="5"/>
  <c r="BK407" i="6"/>
  <c r="J492" i="8"/>
  <c r="J416" i="8"/>
  <c r="J588" i="9"/>
  <c r="BK522" i="9"/>
  <c r="J165" i="10"/>
  <c r="J219" i="11"/>
  <c r="J320" i="11"/>
  <c r="J661" i="2"/>
  <c r="BK316" i="2"/>
  <c r="J446" i="2"/>
  <c r="J342" i="3"/>
  <c r="BK617" i="3"/>
  <c r="BK409" i="4"/>
  <c r="J607" i="5"/>
  <c r="BK713" i="5"/>
  <c r="BK352" i="5"/>
  <c r="BK179" i="6"/>
  <c r="BK106" i="8"/>
  <c r="J158" i="11"/>
  <c r="BK755" i="5"/>
  <c r="BK439" i="5"/>
  <c r="BK227" i="6"/>
  <c r="BK245" i="8"/>
  <c r="BK390" i="8"/>
  <c r="BK131" i="9"/>
  <c r="BK421" i="9"/>
  <c r="BK113" i="9"/>
  <c r="J189" i="10"/>
  <c r="J411" i="11"/>
  <c r="BK90" i="12"/>
  <c r="BK272" i="2"/>
  <c r="J237" i="2"/>
  <c r="AS59" i="1"/>
  <c r="BK387" i="3"/>
  <c r="J589" i="3"/>
  <c r="J299" i="4"/>
  <c r="BK412" i="4"/>
  <c r="J511" i="5"/>
  <c r="BK107" i="5"/>
  <c r="BK745" i="5"/>
  <c r="BK420" i="5"/>
  <c r="BK369" i="6"/>
  <c r="J351" i="8"/>
  <c r="BK183" i="8"/>
  <c r="BK734" i="9"/>
  <c r="BK479" i="9"/>
  <c r="BK368" i="9"/>
  <c r="J150" i="10"/>
  <c r="BK518" i="11"/>
  <c r="J365" i="11"/>
  <c r="BK94" i="13"/>
  <c r="BK649" i="2"/>
  <c r="BK553" i="2"/>
  <c r="BK263" i="2"/>
  <c r="BK487" i="3"/>
  <c r="BK136" i="3"/>
  <c r="J242" i="4"/>
  <c r="J762" i="5"/>
  <c r="J539" i="5"/>
  <c r="BK629" i="5"/>
  <c r="BK117" i="5"/>
  <c r="J287" i="6"/>
  <c r="BK169" i="6"/>
  <c r="BK144" i="8"/>
  <c r="J525" i="8"/>
  <c r="J654" i="8"/>
  <c r="BK497" i="9"/>
  <c r="J660" i="9"/>
  <c r="J769" i="9"/>
  <c r="BK228" i="10"/>
  <c r="J394" i="11"/>
  <c r="BK402" i="11"/>
  <c r="BK698" i="2"/>
  <c r="J571" i="2"/>
  <c r="J229" i="2"/>
  <c r="BK601" i="3"/>
  <c r="BK567" i="3"/>
  <c r="BK249" i="3"/>
  <c r="J142" i="4"/>
  <c r="BK446" i="5"/>
  <c r="BK582" i="5"/>
  <c r="BK724" i="5"/>
  <c r="BK201" i="5"/>
  <c r="J531" i="6"/>
  <c r="J449" i="8"/>
  <c r="BK253" i="8"/>
  <c r="BK626" i="9"/>
  <c r="BK234" i="9"/>
  <c r="BK348" i="9"/>
  <c r="J505" i="9"/>
  <c r="BK165" i="10"/>
  <c r="J419" i="11"/>
  <c r="BK89" i="13"/>
  <c r="BK425" i="2"/>
  <c r="J637" i="2"/>
  <c r="BK94" i="2"/>
  <c r="J617" i="3"/>
  <c r="BK194" i="3"/>
  <c r="BK286" i="3"/>
  <c r="BK132" i="4"/>
  <c r="BK209" i="5"/>
  <c r="J461" i="5"/>
  <c r="BK440" i="6"/>
  <c r="J166" i="8"/>
  <c r="J155" i="8"/>
  <c r="BK755" i="9"/>
  <c r="J675" i="9"/>
  <c r="BK249" i="11"/>
  <c r="BK551" i="2"/>
  <c r="J569" i="2"/>
  <c r="BK430" i="3"/>
  <c r="BK146" i="3"/>
  <c r="J308" i="3"/>
  <c r="J362" i="4"/>
  <c r="BK277" i="4"/>
  <c r="J723" i="5"/>
  <c r="BK738" i="5"/>
  <c r="J732" i="5"/>
  <c r="BK615" i="5"/>
  <c r="J764" i="5"/>
  <c r="BK475" i="5"/>
  <c r="J323" i="6"/>
  <c r="J442" i="6"/>
  <c r="J174" i="8"/>
  <c r="BK274" i="8"/>
  <c r="J440" i="9"/>
  <c r="BK306" i="9"/>
  <c r="BK142" i="10"/>
  <c r="BK411" i="11"/>
  <c r="BK278" i="11"/>
  <c r="J94" i="13"/>
  <c r="J402" i="2"/>
  <c r="BK613" i="2"/>
  <c r="BK121" i="2"/>
  <c r="J275" i="3"/>
  <c r="BK514" i="3"/>
  <c r="J132" i="4"/>
  <c r="J446" i="5"/>
  <c r="BK753" i="5"/>
  <c r="BK505" i="5"/>
  <c r="J389" i="5"/>
  <c r="BK301" i="6"/>
  <c r="BK103" i="7"/>
  <c r="BK426" i="8"/>
  <c r="J539" i="9"/>
  <c r="J348" i="9"/>
  <c r="J668" i="9"/>
  <c r="BK95" i="11"/>
  <c r="BK375" i="11"/>
  <c r="J219" i="2"/>
  <c r="BK254" i="2"/>
  <c r="J283" i="2"/>
  <c r="BK507" i="3"/>
  <c r="BK626" i="3"/>
  <c r="BK379" i="4"/>
  <c r="BK192" i="5"/>
  <c r="J396" i="5"/>
  <c r="J179" i="6"/>
  <c r="J512" i="8"/>
  <c r="J214" i="8"/>
  <c r="J93" i="13"/>
  <c r="J693" i="5"/>
  <c r="BK413" i="5"/>
  <c r="BK414" i="6"/>
  <c r="BK287" i="6"/>
  <c r="J97" i="8"/>
  <c r="J234" i="8"/>
  <c r="BK379" i="8"/>
  <c r="BK660" i="9"/>
  <c r="BK440" i="9"/>
  <c r="J112" i="10"/>
  <c r="J141" i="11"/>
  <c r="BK188" i="11"/>
  <c r="BK87" i="13"/>
  <c r="BK446" i="2"/>
  <c r="J649" i="2"/>
  <c r="J246" i="2"/>
  <c r="BK161" i="2"/>
  <c r="J559" i="3"/>
  <c r="J94" i="3"/>
  <c r="J521" i="3"/>
  <c r="BK221" i="4"/>
  <c r="BK254" i="4"/>
  <c r="J415" i="4"/>
  <c r="BK677" i="5"/>
  <c r="BK627" i="5"/>
  <c r="J713" i="5"/>
  <c r="J470" i="6"/>
  <c r="BK442" i="6"/>
  <c r="BK88" i="8"/>
  <c r="BK457" i="8"/>
  <c r="BK576" i="9"/>
  <c r="J758" i="9"/>
  <c r="J252" i="10"/>
  <c r="BK233" i="11"/>
  <c r="J298" i="11"/>
  <c r="BK88" i="13"/>
  <c r="J263" i="2"/>
  <c r="J623" i="2"/>
  <c r="J316" i="2"/>
  <c r="J136" i="3"/>
  <c r="BK423" i="3"/>
  <c r="BK297" i="3"/>
  <c r="BK265" i="4"/>
  <c r="J643" i="5"/>
  <c r="J600" i="5"/>
  <c r="BK683" i="5"/>
  <c r="BK621" i="5"/>
  <c r="J478" i="6"/>
  <c r="J543" i="6"/>
  <c r="BK398" i="8"/>
  <c r="BK155" i="8"/>
  <c r="BK560" i="9"/>
  <c r="J560" i="9"/>
  <c r="J99" i="9"/>
  <c r="BK326" i="9"/>
  <c r="BK205" i="10"/>
  <c r="J264" i="11"/>
  <c r="J485" i="2"/>
  <c r="J629" i="2"/>
  <c r="J318" i="2"/>
  <c r="J380" i="3"/>
  <c r="J537" i="3"/>
  <c r="J465" i="3"/>
  <c r="BK196" i="4"/>
  <c r="J100" i="5"/>
  <c r="J499" i="5"/>
  <c r="J649" i="5"/>
  <c r="BK308" i="5"/>
  <c r="BK538" i="6"/>
  <c r="BK486" i="6"/>
  <c r="J88" i="8"/>
  <c r="J360" i="8"/>
  <c r="BK431" i="9"/>
  <c r="J131" i="9"/>
  <c r="J134" i="10"/>
  <c r="BK256" i="11"/>
  <c r="BK298" i="11"/>
  <c r="J589" i="2"/>
  <c r="BK623" i="2"/>
  <c r="J624" i="3"/>
  <c r="BK498" i="3"/>
  <c r="J467" i="3"/>
  <c r="BK97" i="4"/>
  <c r="J413" i="5"/>
  <c r="J276" i="5"/>
  <c r="BK453" i="5"/>
  <c r="BK380" i="6"/>
  <c r="J602" i="8"/>
  <c r="J406" i="8"/>
  <c r="J489" i="9"/>
  <c r="J628" i="9"/>
  <c r="J220" i="10"/>
  <c r="BK448" i="11"/>
  <c r="BK537" i="2"/>
  <c r="BK543" i="2"/>
  <c r="BK153" i="2"/>
  <c r="J314" i="2"/>
  <c r="BK505" i="3"/>
  <c r="BK539" i="3"/>
  <c r="J264" i="3"/>
  <c r="J332" i="4"/>
  <c r="J178" i="4"/>
  <c r="BK455" i="5"/>
  <c r="BK329" i="5"/>
  <c r="J497" i="5"/>
  <c r="BK463" i="5"/>
  <c r="BK635" i="5"/>
  <c r="BK543" i="6"/>
  <c r="J217" i="6"/>
  <c r="BK537" i="8"/>
  <c r="J144" i="8"/>
  <c r="J728" i="8"/>
  <c r="J626" i="9"/>
  <c r="BK568" i="9"/>
  <c r="J247" i="10"/>
  <c r="J209" i="11"/>
  <c r="J541" i="11"/>
  <c r="BK84" i="13"/>
  <c r="BK701" i="2"/>
  <c r="BK462" i="2"/>
  <c r="BK589" i="3"/>
  <c r="J249" i="3"/>
  <c r="BK417" i="4"/>
  <c r="BK562" i="5"/>
  <c r="J341" i="5"/>
  <c r="BK600" i="5"/>
  <c r="J235" i="5"/>
  <c r="J432" i="6"/>
  <c r="J564" i="8"/>
  <c r="BK728" i="8"/>
  <c r="J568" i="9"/>
  <c r="BK618" i="9"/>
  <c r="BK173" i="10"/>
  <c r="BK385" i="11"/>
  <c r="J166" i="11"/>
  <c r="J88" i="13"/>
  <c r="BK647" i="2"/>
  <c r="BK569" i="2"/>
  <c r="BK577" i="3"/>
  <c r="BK479" i="3"/>
  <c r="J324" i="4"/>
  <c r="J438" i="4"/>
  <c r="J226" i="5"/>
  <c r="BK539" i="5"/>
  <c r="J189" i="6"/>
  <c r="J313" i="8"/>
  <c r="J106" i="8"/>
  <c r="BK309" i="11"/>
  <c r="BK166" i="11"/>
  <c r="J95" i="13"/>
  <c r="J669" i="2"/>
  <c r="BK314" i="2"/>
  <c r="J523" i="3"/>
  <c r="BK583" i="3"/>
  <c r="BK428" i="4"/>
  <c r="BK377" i="5"/>
  <c r="J481" i="5"/>
  <c r="J629" i="5"/>
  <c r="BK540" i="6"/>
  <c r="BK351" i="8"/>
  <c r="J583" i="8"/>
  <c r="BK368" i="8"/>
  <c r="BK179" i="9"/>
  <c r="BK104" i="10"/>
  <c r="BK242" i="11"/>
  <c r="BK341" i="2"/>
  <c r="BK589" i="2"/>
  <c r="J129" i="2"/>
  <c r="J595" i="3"/>
  <c r="BK353" i="3"/>
  <c r="BK242" i="4"/>
  <c r="J198" i="4"/>
  <c r="J123" i="4"/>
  <c r="BK607" i="5"/>
  <c r="BK537" i="5"/>
  <c r="BK764" i="5"/>
  <c r="BK651" i="5"/>
  <c r="J362" i="5"/>
  <c r="J492" i="6"/>
  <c r="BK112" i="7"/>
  <c r="J368" i="8"/>
  <c r="J537" i="8"/>
  <c r="J551" i="9"/>
  <c r="BK400" i="9"/>
  <c r="BK139" i="9"/>
  <c r="BK539" i="9"/>
  <c r="J278" i="11"/>
  <c r="BK235" i="11"/>
  <c r="J613" i="2"/>
  <c r="BK681" i="2"/>
  <c r="J272" i="2"/>
  <c r="BK402" i="2"/>
  <c r="BK342" i="3"/>
  <c r="BK629" i="3"/>
  <c r="BK351" i="4"/>
  <c r="J701" i="5"/>
  <c r="J576" i="5"/>
  <c r="J738" i="5"/>
  <c r="J538" i="6"/>
  <c r="BK289" i="6"/>
  <c r="J115" i="8"/>
  <c r="BK564" i="8"/>
  <c r="J198" i="9"/>
  <c r="J113" i="9"/>
  <c r="J242" i="9"/>
  <c r="J237" i="10"/>
  <c r="BK330" i="11"/>
  <c r="BK541" i="11"/>
  <c r="J84" i="13"/>
  <c r="BK599" i="2"/>
  <c r="BK478" i="2"/>
  <c r="BK389" i="2"/>
  <c r="BK458" i="3"/>
  <c r="J546" i="3"/>
  <c r="J119" i="7"/>
  <c r="BK284" i="8"/>
  <c r="BK502" i="8"/>
  <c r="J715" i="8"/>
  <c r="BK322" i="8"/>
  <c r="J522" i="9"/>
  <c r="J612" i="9"/>
  <c r="J306" i="9"/>
  <c r="J216" i="9"/>
  <c r="BK780" i="9"/>
  <c r="BK570" i="9"/>
  <c r="J570" i="9"/>
  <c r="BK489" i="9"/>
  <c r="J104" i="10"/>
  <c r="BK249" i="10"/>
  <c r="BK117" i="11"/>
  <c r="J546" i="11"/>
  <c r="J92" i="13"/>
  <c r="BK389" i="5"/>
  <c r="BK125" i="5"/>
  <c r="J450" i="6"/>
  <c r="J227" i="6"/>
  <c r="BK449" i="8"/>
  <c r="J555" i="8"/>
  <c r="J606" i="9"/>
  <c r="BK644" i="9"/>
  <c r="J179" i="9"/>
  <c r="BK226" i="11"/>
  <c r="J249" i="11"/>
  <c r="J89" i="13"/>
  <c r="BK696" i="2"/>
  <c r="BK522" i="2"/>
  <c r="J567" i="3"/>
  <c r="BK94" i="3"/>
  <c r="J629" i="3"/>
  <c r="BK198" i="4"/>
  <c r="BK142" i="4"/>
  <c r="BK339" i="4"/>
  <c r="BK723" i="5"/>
  <c r="BK767" i="5"/>
  <c r="J274" i="5"/>
  <c r="BK95" i="6"/>
  <c r="J407" i="6"/>
  <c r="J295" i="8"/>
  <c r="J134" i="8"/>
  <c r="BK698" i="8"/>
  <c r="BK466" i="9"/>
  <c r="BK635" i="9"/>
  <c r="J531" i="9"/>
  <c r="BK429" i="11"/>
  <c r="BK288" i="11"/>
  <c r="J518" i="11"/>
  <c r="BK95" i="13"/>
  <c r="J696" i="2"/>
  <c r="BK591" i="2"/>
  <c r="BK579" i="2"/>
  <c r="BK253" i="3"/>
  <c r="J609" i="3"/>
  <c r="BK223" i="3"/>
  <c r="BK371" i="4"/>
  <c r="BK481" i="5"/>
  <c r="J125" i="5"/>
  <c r="J556" i="5"/>
  <c r="J546" i="5"/>
  <c r="J540" i="6"/>
  <c r="BK132" i="7"/>
  <c r="J457" i="8"/>
  <c r="J483" i="8"/>
  <c r="J450" i="9"/>
  <c r="BK289" i="9"/>
  <c r="J272" i="9"/>
  <c r="J123" i="10"/>
  <c r="BK219" i="11"/>
  <c r="J226" i="11"/>
  <c r="BK158" i="11"/>
  <c r="J377" i="2"/>
  <c r="J341" i="2"/>
  <c r="BK581" i="2"/>
  <c r="BK156" i="3"/>
  <c r="BK166" i="3"/>
  <c r="J396" i="4"/>
  <c r="BK387" i="4"/>
  <c r="J433" i="5"/>
  <c r="BK490" i="5"/>
  <c r="BK663" i="5"/>
  <c r="BK346" i="6"/>
  <c r="J135" i="7"/>
  <c r="J245" i="8"/>
  <c r="BK474" i="8"/>
  <c r="BK315" i="9"/>
  <c r="BK586" i="9"/>
  <c r="J431" i="9"/>
  <c r="BK252" i="10"/>
  <c r="J402" i="11"/>
  <c r="BK86" i="13"/>
  <c r="J121" i="2"/>
  <c r="J366" i="2"/>
  <c r="BK436" i="2"/>
  <c r="J146" i="3"/>
  <c r="BK477" i="3"/>
  <c r="J387" i="4"/>
  <c r="BK483" i="5"/>
  <c r="BK641" i="5"/>
  <c r="BK362" i="5"/>
  <c r="J529" i="6"/>
  <c r="J452" i="6"/>
  <c r="J574" i="8"/>
  <c r="BK204" i="8"/>
  <c r="J680" i="8"/>
  <c r="J390" i="9"/>
  <c r="BK197" i="10"/>
  <c r="BK185" i="3"/>
  <c r="J175" i="3"/>
  <c r="BK178" i="4"/>
  <c r="BK433" i="5"/>
  <c r="BK732" i="5"/>
  <c r="BK584" i="5"/>
  <c r="J512" i="6"/>
  <c r="BK198" i="6"/>
  <c r="BK295" i="8"/>
  <c r="J426" i="8"/>
  <c r="J400" i="9"/>
  <c r="J326" i="9"/>
  <c r="BK652" i="9"/>
  <c r="BK96" i="10"/>
  <c r="J95" i="11"/>
  <c r="J83" i="13"/>
  <c r="J689" i="2"/>
  <c r="J436" i="2"/>
  <c r="J320" i="3"/>
  <c r="J223" i="3"/>
  <c r="J487" i="3"/>
  <c r="BK209" i="4"/>
  <c r="J730" i="5"/>
  <c r="BK469" i="5"/>
  <c r="BK357" i="6"/>
  <c r="BK127" i="7"/>
  <c r="BK574" i="8"/>
  <c r="J274" i="8"/>
  <c r="BK82" i="13"/>
  <c r="F36" i="11" l="1"/>
  <c r="BA67" i="1" s="1"/>
  <c r="P84" i="12"/>
  <c r="P83" i="12" s="1"/>
  <c r="AU68" i="1" s="1"/>
  <c r="BK568" i="2"/>
  <c r="J568" i="2" s="1"/>
  <c r="J67" i="2" s="1"/>
  <c r="P457" i="3"/>
  <c r="T419" i="4"/>
  <c r="BK94" i="5"/>
  <c r="BK93" i="5" s="1"/>
  <c r="J93" i="5" s="1"/>
  <c r="J64" i="5" s="1"/>
  <c r="J94" i="5"/>
  <c r="J65" i="5" s="1"/>
  <c r="R752" i="5"/>
  <c r="R761" i="5"/>
  <c r="T439" i="6"/>
  <c r="R537" i="6"/>
  <c r="T102" i="7"/>
  <c r="BK87" i="8"/>
  <c r="BK86" i="8" s="1"/>
  <c r="J87" i="8"/>
  <c r="J61" i="8" s="1"/>
  <c r="T568" i="2"/>
  <c r="T93" i="3"/>
  <c r="T623" i="3"/>
  <c r="P96" i="4"/>
  <c r="R419" i="4"/>
  <c r="P430" i="5"/>
  <c r="P439" i="6"/>
  <c r="BK537" i="6"/>
  <c r="J537" i="6"/>
  <c r="J69" i="6"/>
  <c r="BK126" i="7"/>
  <c r="J126" i="7" s="1"/>
  <c r="J67" i="7" s="1"/>
  <c r="BK273" i="8"/>
  <c r="BK272" i="8" s="1"/>
  <c r="J272" i="8" s="1"/>
  <c r="J62" i="8" s="1"/>
  <c r="J273" i="8"/>
  <c r="J63" i="8" s="1"/>
  <c r="P273" i="8"/>
  <c r="T478" i="9"/>
  <c r="T643" i="9"/>
  <c r="T757" i="9"/>
  <c r="R95" i="10"/>
  <c r="BK180" i="10"/>
  <c r="J180" i="10"/>
  <c r="J68" i="10" s="1"/>
  <c r="T180" i="10"/>
  <c r="R251" i="10"/>
  <c r="P263" i="11"/>
  <c r="R384" i="11"/>
  <c r="P540" i="11"/>
  <c r="P568" i="2"/>
  <c r="BK93" i="3"/>
  <c r="J93" i="3" s="1"/>
  <c r="J65" i="3" s="1"/>
  <c r="R623" i="3"/>
  <c r="T96" i="4"/>
  <c r="BK419" i="4"/>
  <c r="J419" i="4" s="1"/>
  <c r="J72" i="4" s="1"/>
  <c r="P94" i="5"/>
  <c r="T752" i="5"/>
  <c r="T761" i="5"/>
  <c r="BK439" i="6"/>
  <c r="J439" i="6"/>
  <c r="J67" i="6" s="1"/>
  <c r="R528" i="6"/>
  <c r="R126" i="7"/>
  <c r="P87" i="8"/>
  <c r="P86" i="8" s="1"/>
  <c r="BK436" i="8"/>
  <c r="J436" i="8" s="1"/>
  <c r="J64" i="8" s="1"/>
  <c r="T98" i="9"/>
  <c r="P643" i="9"/>
  <c r="BK757" i="9"/>
  <c r="J757" i="9"/>
  <c r="J74" i="9" s="1"/>
  <c r="R133" i="10"/>
  <c r="P180" i="10"/>
  <c r="BK251" i="10"/>
  <c r="J251" i="10" s="1"/>
  <c r="J71" i="10" s="1"/>
  <c r="T94" i="11"/>
  <c r="BK459" i="11"/>
  <c r="J459" i="11" s="1"/>
  <c r="J68" i="11" s="1"/>
  <c r="R568" i="2"/>
  <c r="T695" i="2"/>
  <c r="R457" i="3"/>
  <c r="P406" i="4"/>
  <c r="R414" i="4"/>
  <c r="T430" i="5"/>
  <c r="T93" i="5" s="1"/>
  <c r="T92" i="5" s="1"/>
  <c r="P94" i="6"/>
  <c r="P528" i="6"/>
  <c r="T537" i="6"/>
  <c r="P126" i="7"/>
  <c r="P91" i="7" s="1"/>
  <c r="P90" i="7" s="1"/>
  <c r="AU62" i="1" s="1"/>
  <c r="R87" i="8"/>
  <c r="R86" i="8" s="1"/>
  <c r="T273" i="8"/>
  <c r="T272" i="8" s="1"/>
  <c r="T85" i="8" s="1"/>
  <c r="R478" i="9"/>
  <c r="P683" i="9"/>
  <c r="BK752" i="9"/>
  <c r="J752" i="9" s="1"/>
  <c r="J73" i="9" s="1"/>
  <c r="T752" i="9"/>
  <c r="BK95" i="10"/>
  <c r="J95" i="10"/>
  <c r="J65" i="10"/>
  <c r="P133" i="10"/>
  <c r="T204" i="10"/>
  <c r="R246" i="10"/>
  <c r="T263" i="11"/>
  <c r="R459" i="11"/>
  <c r="R540" i="11"/>
  <c r="T93" i="2"/>
  <c r="BK521" i="2"/>
  <c r="J521" i="2" s="1"/>
  <c r="J66" i="2" s="1"/>
  <c r="R695" i="2"/>
  <c r="P93" i="3"/>
  <c r="BK623" i="3"/>
  <c r="J623" i="3" s="1"/>
  <c r="J68" i="3" s="1"/>
  <c r="BK96" i="4"/>
  <c r="J96" i="4" s="1"/>
  <c r="J65" i="4" s="1"/>
  <c r="T406" i="4"/>
  <c r="T414" i="4"/>
  <c r="R94" i="5"/>
  <c r="BK752" i="5"/>
  <c r="J752" i="5"/>
  <c r="J68" i="5"/>
  <c r="BK94" i="6"/>
  <c r="J94" i="6"/>
  <c r="J65" i="6" s="1"/>
  <c r="R439" i="6"/>
  <c r="R93" i="6" s="1"/>
  <c r="R92" i="6" s="1"/>
  <c r="P537" i="6"/>
  <c r="BK102" i="7"/>
  <c r="J102" i="7"/>
  <c r="J66" i="7"/>
  <c r="T126" i="7"/>
  <c r="T436" i="8"/>
  <c r="BK98" i="9"/>
  <c r="BK478" i="9"/>
  <c r="J478" i="9" s="1"/>
  <c r="J68" i="9" s="1"/>
  <c r="T683" i="9"/>
  <c r="R752" i="9"/>
  <c r="BK133" i="10"/>
  <c r="J133" i="10" s="1"/>
  <c r="J67" i="10" s="1"/>
  <c r="R204" i="10"/>
  <c r="P246" i="10"/>
  <c r="R94" i="11"/>
  <c r="T459" i="11"/>
  <c r="T540" i="11"/>
  <c r="BK93" i="2"/>
  <c r="R521" i="2"/>
  <c r="P695" i="2"/>
  <c r="R93" i="3"/>
  <c r="R92" i="3" s="1"/>
  <c r="R91" i="3" s="1"/>
  <c r="P623" i="3"/>
  <c r="R406" i="4"/>
  <c r="P414" i="4"/>
  <c r="T94" i="5"/>
  <c r="P752" i="5"/>
  <c r="P761" i="5"/>
  <c r="T94" i="6"/>
  <c r="T93" i="6" s="1"/>
  <c r="T92" i="6" s="1"/>
  <c r="T528" i="6"/>
  <c r="R102" i="7"/>
  <c r="R91" i="7" s="1"/>
  <c r="R90" i="7" s="1"/>
  <c r="R436" i="8"/>
  <c r="P478" i="9"/>
  <c r="R683" i="9"/>
  <c r="P752" i="9"/>
  <c r="T133" i="10"/>
  <c r="R180" i="10"/>
  <c r="BK246" i="10"/>
  <c r="J246" i="10" s="1"/>
  <c r="J70" i="10" s="1"/>
  <c r="T246" i="10"/>
  <c r="BK94" i="11"/>
  <c r="J94" i="11"/>
  <c r="J65" i="11" s="1"/>
  <c r="BK263" i="11"/>
  <c r="J263" i="11" s="1"/>
  <c r="J66" i="11" s="1"/>
  <c r="T384" i="11"/>
  <c r="R93" i="2"/>
  <c r="R92" i="2" s="1"/>
  <c r="R91" i="2" s="1"/>
  <c r="T521" i="2"/>
  <c r="T457" i="3"/>
  <c r="P419" i="4"/>
  <c r="BK430" i="5"/>
  <c r="J430" i="5"/>
  <c r="J67" i="5"/>
  <c r="R94" i="6"/>
  <c r="BK528" i="6"/>
  <c r="J528" i="6" s="1"/>
  <c r="J68" i="6" s="1"/>
  <c r="P102" i="7"/>
  <c r="P436" i="8"/>
  <c r="P272" i="8"/>
  <c r="R98" i="9"/>
  <c r="BK683" i="9"/>
  <c r="J683" i="9" s="1"/>
  <c r="J72" i="9" s="1"/>
  <c r="P757" i="9"/>
  <c r="T95" i="10"/>
  <c r="P204" i="10"/>
  <c r="P94" i="10" s="1"/>
  <c r="P93" i="10" s="1"/>
  <c r="AU66" i="1" s="1"/>
  <c r="P251" i="10"/>
  <c r="R263" i="11"/>
  <c r="P384" i="11"/>
  <c r="BK540" i="11"/>
  <c r="J540" i="11" s="1"/>
  <c r="J69" i="11" s="1"/>
  <c r="P81" i="13"/>
  <c r="P80" i="13"/>
  <c r="AU69" i="1" s="1"/>
  <c r="P93" i="2"/>
  <c r="P92" i="2"/>
  <c r="P91" i="2"/>
  <c r="AU56" i="1" s="1"/>
  <c r="P521" i="2"/>
  <c r="BK695" i="2"/>
  <c r="J695" i="2"/>
  <c r="J68" i="2" s="1"/>
  <c r="BK457" i="3"/>
  <c r="J457" i="3"/>
  <c r="J67" i="3"/>
  <c r="R96" i="4"/>
  <c r="BK406" i="4"/>
  <c r="J406" i="4" s="1"/>
  <c r="J70" i="4" s="1"/>
  <c r="BK414" i="4"/>
  <c r="J414" i="4"/>
  <c r="J71" i="4" s="1"/>
  <c r="R430" i="5"/>
  <c r="BK761" i="5"/>
  <c r="J761" i="5"/>
  <c r="J69" i="5" s="1"/>
  <c r="T87" i="8"/>
  <c r="T86" i="8"/>
  <c r="R273" i="8"/>
  <c r="P98" i="9"/>
  <c r="BK643" i="9"/>
  <c r="J643" i="9"/>
  <c r="J71" i="9"/>
  <c r="R643" i="9"/>
  <c r="R757" i="9"/>
  <c r="P95" i="10"/>
  <c r="BK204" i="10"/>
  <c r="J204" i="10" s="1"/>
  <c r="J69" i="10" s="1"/>
  <c r="T251" i="10"/>
  <c r="P94" i="11"/>
  <c r="BK384" i="11"/>
  <c r="J384" i="11"/>
  <c r="J67" i="11" s="1"/>
  <c r="P459" i="11"/>
  <c r="BK81" i="13"/>
  <c r="J81" i="13"/>
  <c r="J60" i="13" s="1"/>
  <c r="R81" i="13"/>
  <c r="R80" i="13"/>
  <c r="T81" i="13"/>
  <c r="T80" i="13" s="1"/>
  <c r="BK361" i="4"/>
  <c r="J361" i="4" s="1"/>
  <c r="J66" i="4" s="1"/>
  <c r="BK717" i="8"/>
  <c r="J717" i="8" s="1"/>
  <c r="J65" i="8" s="1"/>
  <c r="BK429" i="3"/>
  <c r="J429" i="3" s="1"/>
  <c r="J66" i="3" s="1"/>
  <c r="BK395" i="4"/>
  <c r="J395" i="4"/>
  <c r="J69" i="4" s="1"/>
  <c r="BK545" i="11"/>
  <c r="J545" i="11"/>
  <c r="J70" i="11"/>
  <c r="BK89" i="12"/>
  <c r="J89" i="12"/>
  <c r="J63" i="12" s="1"/>
  <c r="BK431" i="6"/>
  <c r="J431" i="6" s="1"/>
  <c r="J66" i="6" s="1"/>
  <c r="BK92" i="7"/>
  <c r="J92" i="7"/>
  <c r="J65" i="7" s="1"/>
  <c r="BK87" i="12"/>
  <c r="J87" i="12" s="1"/>
  <c r="J62" i="12" s="1"/>
  <c r="BK412" i="5"/>
  <c r="J412" i="5" s="1"/>
  <c r="J66" i="5" s="1"/>
  <c r="BK634" i="9"/>
  <c r="J634" i="9" s="1"/>
  <c r="J70" i="9" s="1"/>
  <c r="BK85" i="12"/>
  <c r="J85" i="12"/>
  <c r="J61" i="12" s="1"/>
  <c r="BK700" i="2"/>
  <c r="J700" i="2"/>
  <c r="J69" i="2"/>
  <c r="BK766" i="5"/>
  <c r="J766" i="5"/>
  <c r="J70" i="5" s="1"/>
  <c r="BK542" i="6"/>
  <c r="J542" i="6" s="1"/>
  <c r="J70" i="6" s="1"/>
  <c r="BK134" i="7"/>
  <c r="J134" i="7"/>
  <c r="J68" i="7" s="1"/>
  <c r="BK465" i="9"/>
  <c r="J465" i="9" s="1"/>
  <c r="J67" i="9" s="1"/>
  <c r="BK628" i="3"/>
  <c r="J628" i="3" s="1"/>
  <c r="J69" i="3" s="1"/>
  <c r="BK386" i="4"/>
  <c r="J386" i="4"/>
  <c r="J68" i="4" s="1"/>
  <c r="BK457" i="9"/>
  <c r="J457" i="9"/>
  <c r="J66" i="9"/>
  <c r="BK122" i="10"/>
  <c r="J122" i="10"/>
  <c r="J66" i="10" s="1"/>
  <c r="BE93" i="13"/>
  <c r="J52" i="13"/>
  <c r="E70" i="13"/>
  <c r="BE82" i="13"/>
  <c r="BE83" i="13"/>
  <c r="BE90" i="13"/>
  <c r="BE91" i="13"/>
  <c r="BE92" i="13"/>
  <c r="BE86" i="13"/>
  <c r="F55" i="13"/>
  <c r="BE87" i="13"/>
  <c r="BE84" i="13"/>
  <c r="BE85" i="13"/>
  <c r="BE88" i="13"/>
  <c r="BE89" i="13"/>
  <c r="BE94" i="13"/>
  <c r="BE95" i="13"/>
  <c r="BE96" i="13"/>
  <c r="E48" i="12"/>
  <c r="F55" i="12"/>
  <c r="J77" i="12"/>
  <c r="BE86" i="12"/>
  <c r="BE90" i="12"/>
  <c r="BE88" i="12"/>
  <c r="E50" i="11"/>
  <c r="BE141" i="11"/>
  <c r="BE233" i="11"/>
  <c r="BE256" i="11"/>
  <c r="BE278" i="11"/>
  <c r="BE348" i="11"/>
  <c r="BE375" i="11"/>
  <c r="BE411" i="11"/>
  <c r="BE460" i="11"/>
  <c r="BE483" i="11"/>
  <c r="BE518" i="11"/>
  <c r="BE541" i="11"/>
  <c r="BE543" i="11"/>
  <c r="BE546" i="11"/>
  <c r="BE554" i="11"/>
  <c r="J56" i="11"/>
  <c r="BE117" i="11"/>
  <c r="BE125" i="11"/>
  <c r="BE133" i="11"/>
  <c r="BE264" i="11"/>
  <c r="BE320" i="11"/>
  <c r="BE429" i="11"/>
  <c r="BE166" i="11"/>
  <c r="BE178" i="11"/>
  <c r="BE219" i="11"/>
  <c r="BE330" i="11"/>
  <c r="BE385" i="11"/>
  <c r="BE394" i="11"/>
  <c r="BE419" i="11"/>
  <c r="BE500" i="11"/>
  <c r="BE158" i="11"/>
  <c r="F59" i="11"/>
  <c r="BE188" i="11"/>
  <c r="BE198" i="11"/>
  <c r="BE226" i="11"/>
  <c r="BE249" i="11"/>
  <c r="BE402" i="11"/>
  <c r="BE471" i="11"/>
  <c r="BE95" i="11"/>
  <c r="BE109" i="11"/>
  <c r="BE235" i="11"/>
  <c r="BE309" i="11"/>
  <c r="BE439" i="11"/>
  <c r="BE448" i="11"/>
  <c r="BE209" i="11"/>
  <c r="BE242" i="11"/>
  <c r="BE288" i="11"/>
  <c r="BE298" i="11"/>
  <c r="BE365" i="11"/>
  <c r="E81" i="10"/>
  <c r="BE237" i="10"/>
  <c r="BE247" i="10"/>
  <c r="BE259" i="10"/>
  <c r="BE266" i="10"/>
  <c r="BE96" i="10"/>
  <c r="BE104" i="10"/>
  <c r="BE112" i="10"/>
  <c r="BE150" i="10"/>
  <c r="BE212" i="10"/>
  <c r="BE252" i="10"/>
  <c r="J98" i="9"/>
  <c r="J65" i="9"/>
  <c r="J56" i="10"/>
  <c r="BE173" i="10"/>
  <c r="BE189" i="10"/>
  <c r="F59" i="10"/>
  <c r="BE165" i="10"/>
  <c r="BE181" i="10"/>
  <c r="BE249" i="10"/>
  <c r="BE197" i="10"/>
  <c r="BE220" i="10"/>
  <c r="BE228" i="10"/>
  <c r="BE123" i="10"/>
  <c r="BE134" i="10"/>
  <c r="BE142" i="10"/>
  <c r="BE158" i="10"/>
  <c r="BE183" i="10"/>
  <c r="BE205" i="10"/>
  <c r="BE513" i="9"/>
  <c r="BE522" i="9"/>
  <c r="BE531" i="9"/>
  <c r="BE626" i="9"/>
  <c r="BE675" i="9"/>
  <c r="BE695" i="9"/>
  <c r="BE758" i="9"/>
  <c r="BE769" i="9"/>
  <c r="BE780" i="9"/>
  <c r="E50" i="9"/>
  <c r="J90" i="9"/>
  <c r="BE149" i="9"/>
  <c r="BE166" i="9"/>
  <c r="BE188" i="9"/>
  <c r="BE198" i="9"/>
  <c r="BE315" i="9"/>
  <c r="BE324" i="9"/>
  <c r="BE421" i="9"/>
  <c r="BE450" i="9"/>
  <c r="BE479" i="9"/>
  <c r="BE578" i="9"/>
  <c r="BE586" i="9"/>
  <c r="BE734" i="9"/>
  <c r="BE262" i="9"/>
  <c r="BE400" i="9"/>
  <c r="BE539" i="9"/>
  <c r="BE588" i="9"/>
  <c r="BE644" i="9"/>
  <c r="BE660" i="9"/>
  <c r="BE123" i="9"/>
  <c r="BE254" i="9"/>
  <c r="BE289" i="9"/>
  <c r="BE337" i="9"/>
  <c r="BE379" i="9"/>
  <c r="BE466" i="9"/>
  <c r="BE505" i="9"/>
  <c r="BE568" i="9"/>
  <c r="BE628" i="9"/>
  <c r="BE635" i="9"/>
  <c r="BE668" i="9"/>
  <c r="BE753" i="9"/>
  <c r="BE755" i="9"/>
  <c r="BE106" i="9"/>
  <c r="BE207" i="9"/>
  <c r="BE242" i="9"/>
  <c r="BE280" i="9"/>
  <c r="BE326" i="9"/>
  <c r="BE358" i="9"/>
  <c r="BE368" i="9"/>
  <c r="BE390" i="9"/>
  <c r="BE411" i="9"/>
  <c r="BE489" i="9"/>
  <c r="BE497" i="9"/>
  <c r="BE576" i="9"/>
  <c r="BE684" i="9"/>
  <c r="F93" i="9"/>
  <c r="BE131" i="9"/>
  <c r="BE139" i="9"/>
  <c r="BE225" i="9"/>
  <c r="BE272" i="9"/>
  <c r="BE297" i="9"/>
  <c r="BE348" i="9"/>
  <c r="BE431" i="9"/>
  <c r="BE551" i="9"/>
  <c r="BE560" i="9"/>
  <c r="BE570" i="9"/>
  <c r="BE646" i="9"/>
  <c r="BE652" i="9"/>
  <c r="BE707" i="9"/>
  <c r="BE720" i="9"/>
  <c r="BE99" i="9"/>
  <c r="BE113" i="9"/>
  <c r="BE157" i="9"/>
  <c r="BE179" i="9"/>
  <c r="BE216" i="9"/>
  <c r="BE234" i="9"/>
  <c r="BE306" i="9"/>
  <c r="BE440" i="9"/>
  <c r="BE458" i="9"/>
  <c r="BE594" i="9"/>
  <c r="BE600" i="9"/>
  <c r="BE606" i="9"/>
  <c r="BE612" i="9"/>
  <c r="BE618" i="9"/>
  <c r="BE253" i="8"/>
  <c r="BE426" i="8"/>
  <c r="BE457" i="8"/>
  <c r="BE525" i="8"/>
  <c r="BE546" i="8"/>
  <c r="BE564" i="8"/>
  <c r="BE615" i="8"/>
  <c r="BE629" i="8"/>
  <c r="BE654" i="8"/>
  <c r="BE680" i="8"/>
  <c r="BE689" i="8"/>
  <c r="BE698" i="8"/>
  <c r="BE706" i="8"/>
  <c r="BE715" i="8"/>
  <c r="BE718" i="8"/>
  <c r="BE728" i="8"/>
  <c r="E48" i="8"/>
  <c r="BE97" i="8"/>
  <c r="BE106" i="8"/>
  <c r="BE115" i="8"/>
  <c r="BE166" i="8"/>
  <c r="BE194" i="8"/>
  <c r="BE204" i="8"/>
  <c r="BE224" i="8"/>
  <c r="BE261" i="8"/>
  <c r="BE284" i="8"/>
  <c r="BE295" i="8"/>
  <c r="BE449" i="8"/>
  <c r="J52" i="8"/>
  <c r="F82" i="8"/>
  <c r="BE143" i="8"/>
  <c r="BE144" i="8"/>
  <c r="BE270" i="8"/>
  <c r="BE274" i="8"/>
  <c r="BE313" i="8"/>
  <c r="BE322" i="8"/>
  <c r="BE398" i="8"/>
  <c r="BE483" i="8"/>
  <c r="BE492" i="8"/>
  <c r="BE537" i="8"/>
  <c r="BE555" i="8"/>
  <c r="BE602" i="8"/>
  <c r="BE245" i="8"/>
  <c r="BE333" i="8"/>
  <c r="BE368" i="8"/>
  <c r="BE437" i="8"/>
  <c r="BE88" i="8"/>
  <c r="BE155" i="8"/>
  <c r="BE174" i="8"/>
  <c r="BE183" i="8"/>
  <c r="BE234" i="8"/>
  <c r="BE343" i="8"/>
  <c r="BE390" i="8"/>
  <c r="BE406" i="8"/>
  <c r="BE512" i="8"/>
  <c r="BE574" i="8"/>
  <c r="BE593" i="8"/>
  <c r="BE303" i="8"/>
  <c r="BE351" i="8"/>
  <c r="BE502" i="8"/>
  <c r="BE124" i="8"/>
  <c r="BE214" i="8"/>
  <c r="BE360" i="8"/>
  <c r="BE416" i="8"/>
  <c r="BE466" i="8"/>
  <c r="BE583" i="8"/>
  <c r="BE134" i="8"/>
  <c r="BE379" i="8"/>
  <c r="BE474" i="8"/>
  <c r="J84" i="7"/>
  <c r="BE129" i="7"/>
  <c r="BK93" i="6"/>
  <c r="J93" i="6" s="1"/>
  <c r="J64" i="6" s="1"/>
  <c r="BE93" i="7"/>
  <c r="BE103" i="7"/>
  <c r="BE112" i="7"/>
  <c r="BE127" i="7"/>
  <c r="E50" i="7"/>
  <c r="F59" i="7"/>
  <c r="BE119" i="7"/>
  <c r="BE135" i="7"/>
  <c r="BE132" i="7"/>
  <c r="E50" i="6"/>
  <c r="BE189" i="6"/>
  <c r="BE198" i="6"/>
  <c r="BE217" i="6"/>
  <c r="BE287" i="6"/>
  <c r="BE407" i="6"/>
  <c r="BE414" i="6"/>
  <c r="BE512" i="6"/>
  <c r="BE529" i="6"/>
  <c r="F59" i="6"/>
  <c r="BE227" i="6"/>
  <c r="BE301" i="6"/>
  <c r="BE323" i="6"/>
  <c r="BE425" i="6"/>
  <c r="BE450" i="6"/>
  <c r="BE478" i="6"/>
  <c r="J56" i="6"/>
  <c r="BE95" i="6"/>
  <c r="BE357" i="6"/>
  <c r="BE452" i="6"/>
  <c r="BE462" i="6"/>
  <c r="BE468" i="6"/>
  <c r="BE543" i="6"/>
  <c r="BE159" i="6"/>
  <c r="BE169" i="6"/>
  <c r="BE334" i="6"/>
  <c r="BE369" i="6"/>
  <c r="BE396" i="6"/>
  <c r="BE492" i="6"/>
  <c r="BE531" i="6"/>
  <c r="BE538" i="6"/>
  <c r="BE179" i="6"/>
  <c r="BE289" i="6"/>
  <c r="BE380" i="6"/>
  <c r="BE432" i="6"/>
  <c r="BE440" i="6"/>
  <c r="BE476" i="6"/>
  <c r="BE484" i="6"/>
  <c r="BE486" i="6"/>
  <c r="BE520" i="6"/>
  <c r="BE502" i="6"/>
  <c r="BE540" i="6"/>
  <c r="BE208" i="6"/>
  <c r="BE312" i="6"/>
  <c r="BE346" i="6"/>
  <c r="BE442" i="6"/>
  <c r="BE460" i="6"/>
  <c r="BE470" i="6"/>
  <c r="J56" i="5"/>
  <c r="BE308" i="5"/>
  <c r="BE406" i="5"/>
  <c r="BE439" i="5"/>
  <c r="BE511" i="5"/>
  <c r="BE520" i="5"/>
  <c r="BE528" i="5"/>
  <c r="BE539" i="5"/>
  <c r="BE556" i="5"/>
  <c r="BE570" i="5"/>
  <c r="BE600" i="5"/>
  <c r="BE607" i="5"/>
  <c r="BE609" i="5"/>
  <c r="BE627" i="5"/>
  <c r="BE643" i="5"/>
  <c r="BE762" i="5"/>
  <c r="BE767" i="5"/>
  <c r="BE775" i="5"/>
  <c r="BE95" i="5"/>
  <c r="BE413" i="5"/>
  <c r="BE562" i="5"/>
  <c r="BE568" i="5"/>
  <c r="BE641" i="5"/>
  <c r="BE745" i="5"/>
  <c r="BE192" i="5"/>
  <c r="BE218" i="5"/>
  <c r="BE226" i="5"/>
  <c r="BE298" i="5"/>
  <c r="BE318" i="5"/>
  <c r="BE389" i="5"/>
  <c r="BE396" i="5"/>
  <c r="BE431" i="5"/>
  <c r="BE433" i="5"/>
  <c r="BE483" i="5"/>
  <c r="BE546" i="5"/>
  <c r="BE598" i="5"/>
  <c r="BE663" i="5"/>
  <c r="BE665" i="5"/>
  <c r="BE693" i="5"/>
  <c r="BE730" i="5"/>
  <c r="BE755" i="5"/>
  <c r="E80" i="5"/>
  <c r="BE125" i="5"/>
  <c r="BE184" i="5"/>
  <c r="BE276" i="5"/>
  <c r="BE446" i="5"/>
  <c r="BE455" i="5"/>
  <c r="BE463" i="5"/>
  <c r="BE469" i="5"/>
  <c r="BE548" i="5"/>
  <c r="BE592" i="5"/>
  <c r="BE677" i="5"/>
  <c r="BE724" i="5"/>
  <c r="BE753" i="5"/>
  <c r="F59" i="5"/>
  <c r="BE201" i="5"/>
  <c r="BE209" i="5"/>
  <c r="BE235" i="5"/>
  <c r="BE287" i="5"/>
  <c r="BE341" i="5"/>
  <c r="BE490" i="5"/>
  <c r="BE537" i="5"/>
  <c r="BE649" i="5"/>
  <c r="BE723" i="5"/>
  <c r="BE100" i="5"/>
  <c r="BE453" i="5"/>
  <c r="BE461" i="5"/>
  <c r="BE481" i="5"/>
  <c r="BE497" i="5"/>
  <c r="BE522" i="5"/>
  <c r="BE554" i="5"/>
  <c r="BE635" i="5"/>
  <c r="BE651" i="5"/>
  <c r="BE657" i="5"/>
  <c r="BE713" i="5"/>
  <c r="BE732" i="5"/>
  <c r="BE738" i="5"/>
  <c r="BE764" i="5"/>
  <c r="BE274" i="5"/>
  <c r="BE352" i="5"/>
  <c r="BE362" i="5"/>
  <c r="BE377" i="5"/>
  <c r="BE420" i="5"/>
  <c r="BE475" i="5"/>
  <c r="BE505" i="5"/>
  <c r="BE621" i="5"/>
  <c r="BE683" i="5"/>
  <c r="BE107" i="5"/>
  <c r="BE112" i="5"/>
  <c r="BE117" i="5"/>
  <c r="BE329" i="5"/>
  <c r="BE499" i="5"/>
  <c r="BE576" i="5"/>
  <c r="BE582" i="5"/>
  <c r="BE584" i="5"/>
  <c r="BE615" i="5"/>
  <c r="BE629" i="5"/>
  <c r="BE671" i="5"/>
  <c r="BE701" i="5"/>
  <c r="F59" i="4"/>
  <c r="BE132" i="4"/>
  <c r="BE151" i="4"/>
  <c r="BE209" i="4"/>
  <c r="BE221" i="4"/>
  <c r="BE265" i="4"/>
  <c r="BE299" i="4"/>
  <c r="BE371" i="4"/>
  <c r="BE407" i="4"/>
  <c r="BE412" i="4"/>
  <c r="BE417" i="4"/>
  <c r="E82" i="4"/>
  <c r="BE97" i="4"/>
  <c r="BE160" i="4"/>
  <c r="BE178" i="4"/>
  <c r="BE277" i="4"/>
  <c r="BE332" i="4"/>
  <c r="BE379" i="4"/>
  <c r="BE387" i="4"/>
  <c r="BE415" i="4"/>
  <c r="BE428" i="4"/>
  <c r="BE231" i="4"/>
  <c r="BE242" i="4"/>
  <c r="BE396" i="4"/>
  <c r="BE409" i="4"/>
  <c r="BE420" i="4"/>
  <c r="BE288" i="4"/>
  <c r="BE309" i="4"/>
  <c r="BE187" i="4"/>
  <c r="BE196" i="4"/>
  <c r="BE339" i="4"/>
  <c r="BE351" i="4"/>
  <c r="BE362" i="4"/>
  <c r="J56" i="4"/>
  <c r="BE106" i="4"/>
  <c r="BE123" i="4"/>
  <c r="BE142" i="4"/>
  <c r="BE169" i="4"/>
  <c r="BE198" i="4"/>
  <c r="BE254" i="4"/>
  <c r="BE324" i="4"/>
  <c r="BE438" i="4"/>
  <c r="BE94" i="3"/>
  <c r="BE249" i="3"/>
  <c r="BE369" i="3"/>
  <c r="BE479" i="3"/>
  <c r="BE505" i="3"/>
  <c r="BE507" i="3"/>
  <c r="BE521" i="3"/>
  <c r="BE539" i="3"/>
  <c r="BE567" i="3"/>
  <c r="BE577" i="3"/>
  <c r="BE609" i="3"/>
  <c r="BE629" i="3"/>
  <c r="E50" i="3"/>
  <c r="J85" i="3"/>
  <c r="BE136" i="3"/>
  <c r="BE166" i="3"/>
  <c r="BE204" i="3"/>
  <c r="BE275" i="3"/>
  <c r="BE423" i="3"/>
  <c r="BE458" i="3"/>
  <c r="BE477" i="3"/>
  <c r="BE523" i="3"/>
  <c r="BE537" i="3"/>
  <c r="BE589" i="3"/>
  <c r="BE595" i="3"/>
  <c r="BE607" i="3"/>
  <c r="J93" i="2"/>
  <c r="J65" i="2"/>
  <c r="F88" i="3"/>
  <c r="BE251" i="3"/>
  <c r="BE617" i="3"/>
  <c r="BE146" i="3"/>
  <c r="BE175" i="3"/>
  <c r="BE264" i="3"/>
  <c r="BE380" i="3"/>
  <c r="BE496" i="3"/>
  <c r="BE559" i="3"/>
  <c r="BE575" i="3"/>
  <c r="BE194" i="3"/>
  <c r="BE308" i="3"/>
  <c r="BE430" i="3"/>
  <c r="BE530" i="3"/>
  <c r="BE583" i="3"/>
  <c r="BE615" i="3"/>
  <c r="BE624" i="3"/>
  <c r="BE156" i="3"/>
  <c r="BE297" i="3"/>
  <c r="BE320" i="3"/>
  <c r="BE330" i="3"/>
  <c r="BE342" i="3"/>
  <c r="BE489" i="3"/>
  <c r="BE546" i="3"/>
  <c r="BE601" i="3"/>
  <c r="BE214" i="3"/>
  <c r="BE223" i="3"/>
  <c r="BE286" i="3"/>
  <c r="BE387" i="3"/>
  <c r="BE487" i="3"/>
  <c r="BE514" i="3"/>
  <c r="BE626" i="3"/>
  <c r="BE185" i="3"/>
  <c r="BE253" i="3"/>
  <c r="BE353" i="3"/>
  <c r="BE465" i="3"/>
  <c r="BE467" i="3"/>
  <c r="BE498" i="3"/>
  <c r="BE553" i="3"/>
  <c r="BE105" i="2"/>
  <c r="BE254" i="2"/>
  <c r="BE263" i="2"/>
  <c r="BE272" i="2"/>
  <c r="BE485" i="2"/>
  <c r="E79" i="2"/>
  <c r="BE113" i="2"/>
  <c r="BE121" i="2"/>
  <c r="BE153" i="2"/>
  <c r="BE161" i="2"/>
  <c r="BE211" i="2"/>
  <c r="BE283" i="2"/>
  <c r="BE318" i="2"/>
  <c r="BE329" i="2"/>
  <c r="BE537" i="2"/>
  <c r="BE543" i="2"/>
  <c r="BE571" i="2"/>
  <c r="BE341" i="2"/>
  <c r="BE402" i="2"/>
  <c r="BE462" i="2"/>
  <c r="F59" i="2"/>
  <c r="J85" i="2"/>
  <c r="BE129" i="2"/>
  <c r="BE137" i="2"/>
  <c r="BE145" i="2"/>
  <c r="BE219" i="2"/>
  <c r="BE229" i="2"/>
  <c r="BE237" i="2"/>
  <c r="BE354" i="2"/>
  <c r="BE377" i="2"/>
  <c r="BE446" i="2"/>
  <c r="BE478" i="2"/>
  <c r="BE553" i="2"/>
  <c r="BE591" i="2"/>
  <c r="BE606" i="2"/>
  <c r="BE629" i="2"/>
  <c r="BE647" i="2"/>
  <c r="BE246" i="2"/>
  <c r="BE316" i="2"/>
  <c r="BE518" i="2"/>
  <c r="BE551" i="2"/>
  <c r="BE559" i="2"/>
  <c r="BE569" i="2"/>
  <c r="BE589" i="2"/>
  <c r="BE613" i="2"/>
  <c r="BE615" i="2"/>
  <c r="BE637" i="2"/>
  <c r="BE639" i="2"/>
  <c r="BE655" i="2"/>
  <c r="BE681" i="2"/>
  <c r="BE689" i="2"/>
  <c r="BE94" i="2"/>
  <c r="BE314" i="2"/>
  <c r="BE414" i="2"/>
  <c r="BE425" i="2"/>
  <c r="BE436" i="2"/>
  <c r="BE581" i="2"/>
  <c r="BE599" i="2"/>
  <c r="BE661" i="2"/>
  <c r="BE669" i="2"/>
  <c r="BE696" i="2"/>
  <c r="BE366" i="2"/>
  <c r="BE389" i="2"/>
  <c r="BE522" i="2"/>
  <c r="BE535" i="2"/>
  <c r="BE579" i="2"/>
  <c r="BE623" i="2"/>
  <c r="BE649" i="2"/>
  <c r="BE663" i="2"/>
  <c r="BE675" i="2"/>
  <c r="BE683" i="2"/>
  <c r="BE698" i="2"/>
  <c r="BE701" i="2"/>
  <c r="F36" i="9"/>
  <c r="BA65" i="1" s="1"/>
  <c r="F38" i="2"/>
  <c r="BC56" i="1" s="1"/>
  <c r="AS54" i="1"/>
  <c r="J36" i="3"/>
  <c r="AW57" i="1" s="1"/>
  <c r="F36" i="4"/>
  <c r="BA58" i="1" s="1"/>
  <c r="J36" i="10"/>
  <c r="AW66" i="1" s="1"/>
  <c r="J34" i="12"/>
  <c r="AW68" i="1"/>
  <c r="F34" i="12"/>
  <c r="BA68" i="1" s="1"/>
  <c r="F38" i="4"/>
  <c r="BC58" i="1" s="1"/>
  <c r="F37" i="7"/>
  <c r="BB62" i="1" s="1"/>
  <c r="F35" i="13"/>
  <c r="BB69" i="1"/>
  <c r="F39" i="6"/>
  <c r="BD61" i="1" s="1"/>
  <c r="F38" i="6"/>
  <c r="BC61" i="1" s="1"/>
  <c r="F36" i="10"/>
  <c r="BA66" i="1" s="1"/>
  <c r="F37" i="8"/>
  <c r="BD63" i="1"/>
  <c r="F35" i="12"/>
  <c r="BB68" i="1" s="1"/>
  <c r="J34" i="13"/>
  <c r="AW69" i="1" s="1"/>
  <c r="F37" i="5"/>
  <c r="BB60" i="1" s="1"/>
  <c r="F38" i="7"/>
  <c r="BC62" i="1" s="1"/>
  <c r="F38" i="10"/>
  <c r="BC66" i="1" s="1"/>
  <c r="J36" i="6"/>
  <c r="AW61" i="1" s="1"/>
  <c r="F39" i="9"/>
  <c r="BD65" i="1" s="1"/>
  <c r="F39" i="5"/>
  <c r="BD60" i="1"/>
  <c r="F36" i="8"/>
  <c r="BC63" i="1" s="1"/>
  <c r="F39" i="7"/>
  <c r="BD62" i="1" s="1"/>
  <c r="F38" i="11"/>
  <c r="BC67" i="1" s="1"/>
  <c r="F38" i="9"/>
  <c r="BC65" i="1" s="1"/>
  <c r="F39" i="4"/>
  <c r="BD58" i="1" s="1"/>
  <c r="J36" i="5"/>
  <c r="AW60" i="1" s="1"/>
  <c r="F37" i="10"/>
  <c r="BB66" i="1" s="1"/>
  <c r="J36" i="9"/>
  <c r="AW65" i="1" s="1"/>
  <c r="F36" i="7"/>
  <c r="BA62" i="1" s="1"/>
  <c r="F37" i="3"/>
  <c r="BB57" i="1" s="1"/>
  <c r="J36" i="4"/>
  <c r="AW58" i="1" s="1"/>
  <c r="F37" i="11"/>
  <c r="BB67" i="1" s="1"/>
  <c r="F39" i="3"/>
  <c r="BD57" i="1" s="1"/>
  <c r="F38" i="5"/>
  <c r="BC60" i="1" s="1"/>
  <c r="J36" i="7"/>
  <c r="AW62" i="1" s="1"/>
  <c r="F38" i="3"/>
  <c r="BC57" i="1"/>
  <c r="F36" i="6"/>
  <c r="BA61" i="1" s="1"/>
  <c r="F37" i="6"/>
  <c r="BB61" i="1" s="1"/>
  <c r="F39" i="2"/>
  <c r="BD56" i="1" s="1"/>
  <c r="J34" i="8"/>
  <c r="AW63" i="1"/>
  <c r="F39" i="10"/>
  <c r="BD66" i="1" s="1"/>
  <c r="F37" i="12"/>
  <c r="BD68" i="1" s="1"/>
  <c r="F36" i="12"/>
  <c r="BC68" i="1" s="1"/>
  <c r="J36" i="2"/>
  <c r="AW56" i="1"/>
  <c r="J36" i="11"/>
  <c r="AW67" i="1" s="1"/>
  <c r="F37" i="9"/>
  <c r="BB65" i="1" s="1"/>
  <c r="F37" i="4"/>
  <c r="BB58" i="1" s="1"/>
  <c r="F34" i="13"/>
  <c r="BA69" i="1"/>
  <c r="F39" i="11"/>
  <c r="BD67" i="1" s="1"/>
  <c r="F36" i="13"/>
  <c r="BC69" i="1" s="1"/>
  <c r="F37" i="2"/>
  <c r="BB56" i="1" s="1"/>
  <c r="F36" i="2"/>
  <c r="BA56" i="1"/>
  <c r="F34" i="8"/>
  <c r="BA63" i="1" s="1"/>
  <c r="F36" i="3"/>
  <c r="BA57" i="1" s="1"/>
  <c r="F35" i="8"/>
  <c r="BB63" i="1" s="1"/>
  <c r="F36" i="5"/>
  <c r="BA60" i="1"/>
  <c r="F37" i="13"/>
  <c r="BD69" i="1" s="1"/>
  <c r="P93" i="11" l="1"/>
  <c r="P92" i="11" s="1"/>
  <c r="AU67" i="1" s="1"/>
  <c r="AU64" i="1" s="1"/>
  <c r="T94" i="10"/>
  <c r="T93" i="10" s="1"/>
  <c r="BK94" i="10"/>
  <c r="J94" i="10" s="1"/>
  <c r="J64" i="10" s="1"/>
  <c r="P97" i="9"/>
  <c r="P96" i="9" s="1"/>
  <c r="AU65" i="1" s="1"/>
  <c r="R95" i="4"/>
  <c r="R94" i="4" s="1"/>
  <c r="BK92" i="3"/>
  <c r="J92" i="3" s="1"/>
  <c r="J64" i="3" s="1"/>
  <c r="BK93" i="11"/>
  <c r="J93" i="11" s="1"/>
  <c r="J64" i="11" s="1"/>
  <c r="BK567" i="9"/>
  <c r="J567" i="9" s="1"/>
  <c r="J69" i="9" s="1"/>
  <c r="BK92" i="2"/>
  <c r="J92" i="2" s="1"/>
  <c r="J64" i="2" s="1"/>
  <c r="R93" i="5"/>
  <c r="R92" i="5"/>
  <c r="P93" i="5"/>
  <c r="P92" i="5"/>
  <c r="AU60" i="1"/>
  <c r="P95" i="4"/>
  <c r="P94" i="4" s="1"/>
  <c r="AU58" i="1" s="1"/>
  <c r="T92" i="2"/>
  <c r="T91" i="2"/>
  <c r="R97" i="9"/>
  <c r="R96" i="9" s="1"/>
  <c r="R93" i="11"/>
  <c r="R92" i="11" s="1"/>
  <c r="T97" i="9"/>
  <c r="T96" i="9" s="1"/>
  <c r="T92" i="3"/>
  <c r="T91" i="3"/>
  <c r="T91" i="7"/>
  <c r="T90" i="7"/>
  <c r="R94" i="10"/>
  <c r="R93" i="10" s="1"/>
  <c r="T95" i="4"/>
  <c r="T94" i="4" s="1"/>
  <c r="R272" i="8"/>
  <c r="R85" i="8" s="1"/>
  <c r="BK97" i="9"/>
  <c r="BK96" i="9" s="1"/>
  <c r="J96" i="9" s="1"/>
  <c r="J32" i="9" s="1"/>
  <c r="AG65" i="1" s="1"/>
  <c r="P93" i="6"/>
  <c r="P92" i="6" s="1"/>
  <c r="AU61" i="1" s="1"/>
  <c r="P85" i="8"/>
  <c r="AU63" i="1" s="1"/>
  <c r="T93" i="11"/>
  <c r="T92" i="11" s="1"/>
  <c r="P92" i="3"/>
  <c r="P91" i="3" s="1"/>
  <c r="AU57" i="1" s="1"/>
  <c r="BK370" i="4"/>
  <c r="J370" i="4"/>
  <c r="J67" i="4" s="1"/>
  <c r="BK91" i="7"/>
  <c r="J91" i="7" s="1"/>
  <c r="J64" i="7" s="1"/>
  <c r="BK80" i="13"/>
  <c r="J80" i="13" s="1"/>
  <c r="J59" i="13" s="1"/>
  <c r="BK84" i="12"/>
  <c r="J84" i="12" s="1"/>
  <c r="J60" i="12" s="1"/>
  <c r="BK85" i="8"/>
  <c r="J85" i="8" s="1"/>
  <c r="J59" i="8" s="1"/>
  <c r="J86" i="8"/>
  <c r="J60" i="8"/>
  <c r="BK92" i="6"/>
  <c r="J92" i="6" s="1"/>
  <c r="J32" i="6" s="1"/>
  <c r="AG61" i="1" s="1"/>
  <c r="BK92" i="5"/>
  <c r="J92" i="5"/>
  <c r="J63" i="5" s="1"/>
  <c r="BK91" i="3"/>
  <c r="J91" i="3"/>
  <c r="J63" i="3"/>
  <c r="BB59" i="1"/>
  <c r="AX59" i="1" s="1"/>
  <c r="BD64" i="1"/>
  <c r="F35" i="5"/>
  <c r="AZ60" i="1" s="1"/>
  <c r="F35" i="7"/>
  <c r="AZ62" i="1" s="1"/>
  <c r="BA59" i="1"/>
  <c r="AW59" i="1" s="1"/>
  <c r="BC55" i="1"/>
  <c r="AY55" i="1" s="1"/>
  <c r="J35" i="11"/>
  <c r="AV67" i="1" s="1"/>
  <c r="AT67" i="1" s="1"/>
  <c r="F35" i="4"/>
  <c r="AZ58" i="1" s="1"/>
  <c r="J35" i="10"/>
  <c r="AV66" i="1" s="1"/>
  <c r="AT66" i="1" s="1"/>
  <c r="J33" i="8"/>
  <c r="AV63" i="1" s="1"/>
  <c r="AT63" i="1" s="1"/>
  <c r="F35" i="9"/>
  <c r="AZ65" i="1" s="1"/>
  <c r="J33" i="12"/>
  <c r="AV68" i="1"/>
  <c r="AT68" i="1" s="1"/>
  <c r="BD55" i="1"/>
  <c r="J35" i="5"/>
  <c r="AV60" i="1"/>
  <c r="AT60" i="1" s="1"/>
  <c r="F35" i="2"/>
  <c r="AZ56" i="1"/>
  <c r="BC64" i="1"/>
  <c r="AY64" i="1" s="1"/>
  <c r="BA64" i="1"/>
  <c r="AW64" i="1" s="1"/>
  <c r="BB64" i="1"/>
  <c r="AX64" i="1" s="1"/>
  <c r="F33" i="12"/>
  <c r="AZ68" i="1"/>
  <c r="J33" i="13"/>
  <c r="AV69" i="1" s="1"/>
  <c r="AT69" i="1" s="1"/>
  <c r="J35" i="3"/>
  <c r="AV57" i="1"/>
  <c r="AT57" i="1" s="1"/>
  <c r="J35" i="6"/>
  <c r="AV61" i="1"/>
  <c r="AT61" i="1"/>
  <c r="F35" i="6"/>
  <c r="AZ61" i="1" s="1"/>
  <c r="BA55" i="1"/>
  <c r="AW55" i="1" s="1"/>
  <c r="F35" i="10"/>
  <c r="AZ66" i="1" s="1"/>
  <c r="BC59" i="1"/>
  <c r="AY59" i="1" s="1"/>
  <c r="J35" i="2"/>
  <c r="AV56" i="1" s="1"/>
  <c r="AT56" i="1" s="1"/>
  <c r="J35" i="4"/>
  <c r="AV58" i="1" s="1"/>
  <c r="AT58" i="1" s="1"/>
  <c r="J35" i="7"/>
  <c r="AV62" i="1" s="1"/>
  <c r="AT62" i="1" s="1"/>
  <c r="BD59" i="1"/>
  <c r="F33" i="8"/>
  <c r="AZ63" i="1"/>
  <c r="BB55" i="1"/>
  <c r="J35" i="9"/>
  <c r="AV65" i="1" s="1"/>
  <c r="AT65" i="1" s="1"/>
  <c r="F33" i="13"/>
  <c r="AZ69" i="1" s="1"/>
  <c r="F35" i="11"/>
  <c r="AZ67" i="1" s="1"/>
  <c r="F35" i="3"/>
  <c r="AZ57" i="1"/>
  <c r="BK92" i="11" l="1"/>
  <c r="J92" i="11" s="1"/>
  <c r="J32" i="11" s="1"/>
  <c r="AG67" i="1" s="1"/>
  <c r="AN67" i="1" s="1"/>
  <c r="BK93" i="10"/>
  <c r="J93" i="10" s="1"/>
  <c r="J63" i="10" s="1"/>
  <c r="J97" i="9"/>
  <c r="J64" i="9" s="1"/>
  <c r="BK90" i="7"/>
  <c r="J90" i="7"/>
  <c r="BK91" i="2"/>
  <c r="J91" i="2"/>
  <c r="J32" i="2" s="1"/>
  <c r="AG56" i="1" s="1"/>
  <c r="BK83" i="12"/>
  <c r="J83" i="12"/>
  <c r="J63" i="9"/>
  <c r="BK95" i="4"/>
  <c r="J95" i="4" s="1"/>
  <c r="J64" i="4" s="1"/>
  <c r="J41" i="9"/>
  <c r="AN61" i="1"/>
  <c r="J63" i="6"/>
  <c r="J41" i="6"/>
  <c r="AN65" i="1"/>
  <c r="AZ64" i="1"/>
  <c r="AV64" i="1" s="1"/>
  <c r="AT64" i="1" s="1"/>
  <c r="AZ59" i="1"/>
  <c r="AV59" i="1" s="1"/>
  <c r="AT59" i="1" s="1"/>
  <c r="AX55" i="1"/>
  <c r="J32" i="5"/>
  <c r="AG60" i="1"/>
  <c r="BD54" i="1"/>
  <c r="W33" i="1" s="1"/>
  <c r="J30" i="12"/>
  <c r="AG68" i="1" s="1"/>
  <c r="AU59" i="1"/>
  <c r="BA54" i="1"/>
  <c r="W30" i="1" s="1"/>
  <c r="AZ55" i="1"/>
  <c r="J30" i="8"/>
  <c r="AG63" i="1" s="1"/>
  <c r="AN63" i="1" s="1"/>
  <c r="BB54" i="1"/>
  <c r="AX54" i="1" s="1"/>
  <c r="J32" i="3"/>
  <c r="AG57" i="1"/>
  <c r="AU55" i="1"/>
  <c r="J30" i="13"/>
  <c r="AG69" i="1" s="1"/>
  <c r="J32" i="7"/>
  <c r="AG62" i="1"/>
  <c r="BC54" i="1"/>
  <c r="W32" i="1" s="1"/>
  <c r="J41" i="11" l="1"/>
  <c r="J63" i="11"/>
  <c r="J32" i="10"/>
  <c r="AG66" i="1" s="1"/>
  <c r="AG64" i="1" s="1"/>
  <c r="AN64" i="1" s="1"/>
  <c r="J39" i="12"/>
  <c r="J41" i="7"/>
  <c r="J39" i="13"/>
  <c r="J41" i="2"/>
  <c r="BK94" i="4"/>
  <c r="J94" i="4" s="1"/>
  <c r="J63" i="4" s="1"/>
  <c r="J59" i="12"/>
  <c r="J63" i="7"/>
  <c r="J63" i="2"/>
  <c r="J39" i="8"/>
  <c r="J41" i="5"/>
  <c r="AN60" i="1"/>
  <c r="J41" i="3"/>
  <c r="AN57" i="1"/>
  <c r="AN62" i="1"/>
  <c r="AN68" i="1"/>
  <c r="AN69" i="1"/>
  <c r="AN56" i="1"/>
  <c r="AV55" i="1"/>
  <c r="AT55" i="1" s="1"/>
  <c r="AZ54" i="1"/>
  <c r="W29" i="1" s="1"/>
  <c r="AU54" i="1"/>
  <c r="AY54" i="1"/>
  <c r="AG59" i="1"/>
  <c r="AW54" i="1"/>
  <c r="AK30" i="1" s="1"/>
  <c r="W31" i="1"/>
  <c r="AN66" i="1" l="1"/>
  <c r="J41" i="10"/>
  <c r="AN59" i="1"/>
  <c r="J32" i="4"/>
  <c r="AG58" i="1"/>
  <c r="AN58" i="1" s="1"/>
  <c r="AV54" i="1"/>
  <c r="AK29" i="1" s="1"/>
  <c r="J41" i="4" l="1"/>
  <c r="AG55" i="1"/>
  <c r="AG54" i="1" s="1"/>
  <c r="AK26" i="1" s="1"/>
  <c r="AT54" i="1"/>
  <c r="AN55" i="1" l="1"/>
  <c r="AN54" i="1"/>
  <c r="AK35" i="1"/>
</calcChain>
</file>

<file path=xl/sharedStrings.xml><?xml version="1.0" encoding="utf-8"?>
<sst xmlns="http://schemas.openxmlformats.org/spreadsheetml/2006/main" count="54915" uniqueCount="3215">
  <si>
    <t>Export Komplet</t>
  </si>
  <si>
    <t>VZ</t>
  </si>
  <si>
    <t>2.0</t>
  </si>
  <si>
    <t/>
  </si>
  <si>
    <t>False</t>
  </si>
  <si>
    <t>{66b7d215-c680-419f-a3fe-efcba4881870}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</si>
  <si>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</si>
  <si>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</si>
  <si>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</si>
  <si>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</si>
  <si>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</si>
  <si>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</si>
  <si>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</si>
  <si>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</si>
  <si>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</si>
  <si>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11-9216-03-00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</si>
  <si>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</si>
  <si>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</si>
  <si>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DPS-Sezemovo Ústí, ul. Pod Vrbou</t>
  </si>
  <si>
    <t>KSO:</t>
  </si>
  <si>
    <t>827</t>
  </si>
  <si>
    <t>CC-CZ:</t>
  </si>
  <si>
    <t>222</t>
  </si>
  <si>
    <t>Místo:</t>
  </si>
  <si>
    <t>Sezimovo Ústí</t>
  </si>
  <si>
    <t>Datum:</t>
  </si>
  <si>
    <t>26. 1. 2022</t>
  </si>
  <si>
    <t>CZ-CPV:</t>
  </si>
  <si>
    <t>45231300-8</t>
  </si>
  <si>
    <t>CZ-CPA:</t>
  </si>
  <si>
    <t>42.21.22</t>
  </si>
  <si>
    <t>Zadavatel:</t>
  </si>
  <si>
    <t>IČ:</t>
  </si>
  <si>
    <t>26069539</t>
  </si>
  <si>
    <t>Vodárenská společnost Táborsko s. r. o.</t>
  </si>
  <si>
    <t>DIČ:</t>
  </si>
  <si>
    <t>Uchazeč:</t>
  </si>
  <si>
    <t>Vyplň údaj</t>
  </si>
  <si>
    <t>Projektant:</t>
  </si>
  <si>
    <t>26475081</t>
  </si>
  <si>
    <t>Sweco Hydroprojekt a.s.</t>
  </si>
  <si>
    <t>True</t>
  </si>
  <si>
    <t>Zpracovatel:</t>
  </si>
  <si>
    <t>Bc. Barbora Chladová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</si>
  <si>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</si>
  <si>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 Rozpočet se odkazuje na dokument F.1 -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</si>
  <si>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</si>
  <si>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</si>
  <si>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</si>
  <si>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</si>
  <si>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</si>
  <si>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</si>
  <si>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</si>
  <si>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</si>
  <si>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</si>
  <si>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</si>
  <si>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</si>
  <si>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</si>
  <si>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</si>
  <si>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</si>
  <si>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</si>
  <si>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</si>
  <si>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</si>
  <si>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</si>
  <si>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</si>
  <si>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</si>
  <si>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</si>
  <si>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</si>
  <si>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</si>
  <si>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</si>
  <si>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</si>
  <si>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</si>
  <si>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</si>
  <si>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</si>
  <si>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</si>
  <si>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</si>
  <si>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</si>
  <si>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</si>
  <si>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</si>
  <si>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</si>
  <si>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</si>
  <si>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</si>
  <si>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</si>
  <si>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</si>
  <si>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</si>
  <si>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Rekonstrukce kanalizace</t>
  </si>
  <si>
    <t>STA</t>
  </si>
  <si>
    <t>1</t>
  </si>
  <si>
    <t>{dc77980b-df9c-416b-8ad5-92715d178dd6}</t>
  </si>
  <si>
    <t>2</t>
  </si>
  <si>
    <t>/</t>
  </si>
  <si>
    <t>SO 01A</t>
  </si>
  <si>
    <t>Hlavní a vedlejší řady</t>
  </si>
  <si>
    <t>Soupis</t>
  </si>
  <si>
    <t>{1020ab47-8221-4d97-b0f0-34bdd670b9fa}</t>
  </si>
  <si>
    <t>SO 01B</t>
  </si>
  <si>
    <t>Přepojení kanalizačních přípojek</t>
  </si>
  <si>
    <t>{36e939bc-41dc-4ab9-97ce-f8f0e431ed2c}</t>
  </si>
  <si>
    <t>SO 01C</t>
  </si>
  <si>
    <t>Rušení kanalizačních řadů a přípojek</t>
  </si>
  <si>
    <t>{61a7c76c-1b28-4e8f-84d1-26ae16b3058b}</t>
  </si>
  <si>
    <t>SO 02</t>
  </si>
  <si>
    <t>Přeložka vodovodu</t>
  </si>
  <si>
    <t>{3ea7a0d5-7333-4c9b-8a2c-c8f0591996d6}</t>
  </si>
  <si>
    <t>SO 02A</t>
  </si>
  <si>
    <t>Hlavní a vedlepší vodovodní řady</t>
  </si>
  <si>
    <t>{23f083a0-e9ee-48da-8ccf-1d5ea7da0ac5}</t>
  </si>
  <si>
    <t>SO 02B</t>
  </si>
  <si>
    <t>Vodovodní přípojky</t>
  </si>
  <si>
    <t>{2f412cda-8f4c-4752-abcb-0ba9580d6602}</t>
  </si>
  <si>
    <t>SO 02C</t>
  </si>
  <si>
    <t>Rušení vodovodních řadů a přípojek</t>
  </si>
  <si>
    <t>{eff490bc-74f9-4147-bcb9-6b413e8d2041}</t>
  </si>
  <si>
    <t>SO 03</t>
  </si>
  <si>
    <t>Přeložka veřejného osvětlení ul. Pod Vrbou</t>
  </si>
  <si>
    <t>{ab7e08b5-9b9f-47c7-be48-ace4b5f5652d}</t>
  </si>
  <si>
    <t>827 2</t>
  </si>
  <si>
    <t>SO 04</t>
  </si>
  <si>
    <t>Rušení a obnova komunikace a chodníků</t>
  </si>
  <si>
    <t>{daf2ee09-8d31-4d12-ac3d-e2f3b5c5a8f2}</t>
  </si>
  <si>
    <t>SO 04a</t>
  </si>
  <si>
    <t xml:space="preserve">Rušení a obnova komunikace </t>
  </si>
  <si>
    <t>{0600e7c2-ca1d-497f-9b75-8745c78fc5f3}</t>
  </si>
  <si>
    <t>SO 04b</t>
  </si>
  <si>
    <t xml:space="preserve">Rušení a obnova chodníků </t>
  </si>
  <si>
    <t>{25b1aa36-8f25-4a79-bb7c-9dd1fa2565b6}</t>
  </si>
  <si>
    <t>SO 04c</t>
  </si>
  <si>
    <t xml:space="preserve">Rušení a obnova komunikací a chodníků </t>
  </si>
  <si>
    <t>{d49cfe9a-e000-4715-a950-2f0aa2a0baf2}</t>
  </si>
  <si>
    <t>VRN</t>
  </si>
  <si>
    <t>Vedlejší rozpočtové náklady</t>
  </si>
  <si>
    <t>{0b7f086c-daa2-4dea-8549-e23604824113}</t>
  </si>
  <si>
    <t>ON</t>
  </si>
  <si>
    <t>Ostatní náklady</t>
  </si>
  <si>
    <t>{e9cc703b-0e97-4210-aab5-139bcaeaa3a5}</t>
  </si>
  <si>
    <t>Celk_zásyp</t>
  </si>
  <si>
    <t>1582,767</t>
  </si>
  <si>
    <t>Obsyp</t>
  </si>
  <si>
    <t>Obsyp potrubí DN300 a DN400</t>
  </si>
  <si>
    <t>m3</t>
  </si>
  <si>
    <t>512,214</t>
  </si>
  <si>
    <t>KRYCÍ LIST SOUPISU PRACÍ</t>
  </si>
  <si>
    <t>sedlo_lože_šd</t>
  </si>
  <si>
    <t>324,54</t>
  </si>
  <si>
    <t>výk_2r</t>
  </si>
  <si>
    <t>51,945</t>
  </si>
  <si>
    <t>Výk_2s</t>
  </si>
  <si>
    <t>121,205</t>
  </si>
  <si>
    <t>výk_3r</t>
  </si>
  <si>
    <t>178,097</t>
  </si>
  <si>
    <t>Objekt:</t>
  </si>
  <si>
    <t>Výk_3s</t>
  </si>
  <si>
    <t>415,56</t>
  </si>
  <si>
    <t>SO 01 - Rekonstrukce kanalizace</t>
  </si>
  <si>
    <t>výk_4r</t>
  </si>
  <si>
    <t>252,304</t>
  </si>
  <si>
    <t>Soupis:</t>
  </si>
  <si>
    <t>Výk_4s</t>
  </si>
  <si>
    <t>588,71</t>
  </si>
  <si>
    <t>SO 01A - Hlavní a vedlejší řady</t>
  </si>
  <si>
    <t>výk_5r_6r</t>
  </si>
  <si>
    <t>259,725</t>
  </si>
  <si>
    <t>Výk_5s</t>
  </si>
  <si>
    <t>484,82</t>
  </si>
  <si>
    <t>Výk_6s</t>
  </si>
  <si>
    <t>Výkop_trouby</t>
  </si>
  <si>
    <t>2473,57</t>
  </si>
  <si>
    <t>beton_lože</t>
  </si>
  <si>
    <t>18,196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</si>
  <si>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Rozpočet se odkazuje na dokument F.1 -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</si>
  <si>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</si>
  <si>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</si>
  <si>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</si>
  <si>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</si>
  <si>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</si>
  <si>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</si>
  <si>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</si>
  <si>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</si>
  <si>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</si>
  <si>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SKL - Skládkovné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</si>
  <si>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</si>
  <si>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</si>
  <si>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</si>
  <si>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</si>
  <si>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</si>
  <si>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</si>
  <si>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</si>
  <si>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</si>
  <si>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</si>
  <si>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</si>
  <si>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</si>
  <si>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</si>
  <si>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</si>
  <si>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</si>
  <si>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</si>
  <si>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</si>
  <si>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</si>
  <si>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</si>
  <si>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115001104</t>
  </si>
  <si>
    <t>Převedení vody potrubím průměru DN přes 250 do 300</t>
  </si>
  <si>
    <t>m</t>
  </si>
  <si>
    <t>CS ÚRS 2021 02</t>
  </si>
  <si>
    <t>4</t>
  </si>
  <si>
    <t>2011914960</t>
  </si>
  <si>
    <t>Online PSC</t>
  </si>
  <si>
    <t>https://podminky.urs.cz/item/CS_URS_2021_02/115001104</t>
  </si>
  <si>
    <t>VV</t>
  </si>
  <si>
    <t>"11-9216-0300_DPS"</t>
  </si>
  <si>
    <t>"Sezimovo Ústí_Rekonstrukce vodovodu a kanalizace"</t>
  </si>
  <si>
    <t>"TZ, D.1.1.1"</t>
  </si>
  <si>
    <t>"Délka potrubí - DN250, DN300"</t>
  </si>
  <si>
    <t>"Hlavní řady" 72,12 "m"</t>
  </si>
  <si>
    <t>"Vedlejší řady" 276,75+81,90 "m"</t>
  </si>
  <si>
    <t>"Délka potrubí -  DN400"</t>
  </si>
  <si>
    <t>"Hlavní řady" 303,94 "m"</t>
  </si>
  <si>
    <t>Součet</t>
  </si>
  <si>
    <t>115101201</t>
  </si>
  <si>
    <t>Čerpání vody na dopravní výšku do 10 m s uvažovaným průměrným přítokem do 500 l/min</t>
  </si>
  <si>
    <t>hod</t>
  </si>
  <si>
    <t>-1119731270</t>
  </si>
  <si>
    <t>https://podminky.urs.cz/item/CS_URS_2021_02/115101201</t>
  </si>
  <si>
    <t>"Pravděpodobnost čerpání 90 dní"</t>
  </si>
  <si>
    <t>90*24</t>
  </si>
  <si>
    <t>3</t>
  </si>
  <si>
    <t>115101301</t>
  </si>
  <si>
    <t>Pohotovost záložní čerpací soupravy pro dopravní výšku do 10 m s uvažovaným průměrným přítokem do 500 l/min</t>
  </si>
  <si>
    <t>den</t>
  </si>
  <si>
    <t>1680634731</t>
  </si>
  <si>
    <t>https://podminky.urs.cz/item/CS_URS_2021_02/115101301</t>
  </si>
  <si>
    <t>90</t>
  </si>
  <si>
    <t>119001402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</si>
  <si>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</si>
  <si>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-1537485964</t>
  </si>
  <si>
    <t>https://podminky.urs.cz/item/CS_URS_2021_02/119001402</t>
  </si>
  <si>
    <t>"Teplovod"</t>
  </si>
  <si>
    <t>1*2,0 "m"</t>
  </si>
  <si>
    <t>5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</si>
  <si>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</si>
  <si>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</si>
  <si>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624171519</t>
  </si>
  <si>
    <t>https://podminky.urs.cz/item/CS_URS_2021_02/119001405</t>
  </si>
  <si>
    <t>"Vodovod, vodovodní přípojky"</t>
  </si>
  <si>
    <t>15*2 "m"</t>
  </si>
  <si>
    <t>6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</si>
  <si>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</si>
  <si>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</si>
  <si>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-1994127035</t>
  </si>
  <si>
    <t>https://podminky.urs.cz/item/CS_URS_2021_02/119001421</t>
  </si>
  <si>
    <t>"Kabely: VO, Elektro, Tech.Sl., Sděl. data, "</t>
  </si>
  <si>
    <t>37</t>
  </si>
  <si>
    <t>7</t>
  </si>
  <si>
    <t>130001101</t>
  </si>
  <si>
    <t>Příplatek k cenám hloubených vykopávek za ztížení vykopávky v blízkosti podzemního vedení nebo výbušnin pro jakoukoliv třídu horniny</t>
  </si>
  <si>
    <t>-1345550850</t>
  </si>
  <si>
    <t>https://podminky.urs.cz/item/CS_URS_2021_02/130001101</t>
  </si>
  <si>
    <t>"25% výkopu pro řad bude ve ztížených podmínkách"</t>
  </si>
  <si>
    <t>Výkop_trouby*0,25</t>
  </si>
  <si>
    <t>8</t>
  </si>
  <si>
    <t>132112212</t>
  </si>
  <si>
    <t>Hloubení rýh šířky přes 800 do 2 000 mm ručně zapažených i nezapažených, s urovnáním dna do předepsaného profilu a spádu v hornině třídy těžitelnosti I skupiny 1 a 2 nesoudržných</t>
  </si>
  <si>
    <t>CS ÚRS 2020 02</t>
  </si>
  <si>
    <t>-1959231870</t>
  </si>
  <si>
    <t>"Předpoklad 70% výkopu bude prováděno strojně a 30% ručně"</t>
  </si>
  <si>
    <t>"Předpokládaná těžiteplnost: 2.tř.: - 7, 3.tř.: - 24%, 4. tř.: - 34%, 5. tř.: - 28%, 6. tř.: - 7%"</t>
  </si>
  <si>
    <t>Výkop_trouby*0,07*0,30</t>
  </si>
  <si>
    <t>9</t>
  </si>
  <si>
    <t>132154203</t>
  </si>
  <si>
    <t>Hloubení zapažených rýh šířky přes 800 do 2 000 mm strojně s urovnáním dna do předepsaného profilu a spádu v hornině třídy těžitelnosti I skupiny 1 a 2 přes 50 do 100 m3</t>
  </si>
  <si>
    <t>-2078213855</t>
  </si>
  <si>
    <t>https://podminky.urs.cz/item/CS_URS_2021_02/132154203</t>
  </si>
  <si>
    <t>"Výkop stok"</t>
  </si>
  <si>
    <t>"ST.1 a ST.2"</t>
  </si>
  <si>
    <t>"cca 95% asf. vozovka 390mm, 5% zámková dlažba 240mm"</t>
  </si>
  <si>
    <t>((304,05*1,50)+(2,9*2,3*11))*(2,790 - (0,95*0,390) - (0,05*0,240))</t>
  </si>
  <si>
    <t>(2,9*2,3*(0,150+0,100))*11</t>
  </si>
  <si>
    <t>- (8 "ks"*1,0*1,0)*(2,790 -0,390) "odečtení výkop UV,výkop v SO 04a"</t>
  </si>
  <si>
    <t>"ST.1_A"</t>
  </si>
  <si>
    <t>"cca 95% zámková dlažba 240mm, 5% asf.komunikace 390mm"</t>
  </si>
  <si>
    <t>((23,43*1,20)+(2,0*2,6*1))*(3,450 - (0,95*0,240) -(0,05*0,390))</t>
  </si>
  <si>
    <t>2,0*2,6*(0,150+0,100)</t>
  </si>
  <si>
    <t>"ST.1_B"</t>
  </si>
  <si>
    <t>((86,92*1,20)+(2,0*2,6*3))*(2,440 - (0,95*0,240) - (0,05*0,390))</t>
  </si>
  <si>
    <t>(2,0*2,6*(0,150+0,100))*3</t>
  </si>
  <si>
    <t>"ST.1_C"</t>
  </si>
  <si>
    <t>((82,32*1,20)+(2,0*2,6))*(2,230 - (0,95*0,240) - (0,05*0,390))</t>
  </si>
  <si>
    <t>"ST.2_A"</t>
  </si>
  <si>
    <t>((23,67*1,20)+(2,0*2,6))*(2,02 - (0,95*0,240) -(0,05*0,390))</t>
  </si>
  <si>
    <t>"ST.2_B"</t>
  </si>
  <si>
    <t>((55,40*1,20)+(2,0*2,6*2))*(2,210 - (0,95*0,240) - (0,05*0,390))</t>
  </si>
  <si>
    <t>(2,0*2,6*(0,150+0,100))*2</t>
  </si>
  <si>
    <t>"ST.2_C"</t>
  </si>
  <si>
    <t>"cca 90% zámková dlažba 240mm, 10% asf.komunikace 390mm"</t>
  </si>
  <si>
    <t>((22,18*1,20)+(2,0*2,6*2))*(2,610 -(0,90*0,240) - (0,10*0,390))</t>
  </si>
  <si>
    <t>"ST.3"</t>
  </si>
  <si>
    <t>((72,12*1,20)+(2,0*2,6*4))*(2,100 - (0,95*0,240) - (0,05*0,390))</t>
  </si>
  <si>
    <t>(2,0*2,6*(0,150+0,100))*4</t>
  </si>
  <si>
    <t>"ST.3_A"</t>
  </si>
  <si>
    <t>"cca 100% zámková dlažba 240mm"</t>
  </si>
  <si>
    <t>((25,26*1,20)+(2,0*2,6))*(1,820 -0,240)</t>
  </si>
  <si>
    <t>"Sanace - 4 šachty"</t>
  </si>
  <si>
    <t>(2,6*2,6*1,980-0,390)*4</t>
  </si>
  <si>
    <t>Výkop_trouby*0,07*0,70</t>
  </si>
  <si>
    <t>10</t>
  </si>
  <si>
    <t>132212212</t>
  </si>
  <si>
    <t>Hloubení rýh šířky přes 800 do 2 000 mm ručně zapažených i nezapažených, s urovnáním dna do předepsaného profilu a spádu v hornině třídy těžitelnosti I skupiny 3 nesoudržných</t>
  </si>
  <si>
    <t>-1098564328</t>
  </si>
  <si>
    <t>Výkop_trouby*0,24*0,30</t>
  </si>
  <si>
    <t>11</t>
  </si>
  <si>
    <t>132251254</t>
  </si>
  <si>
    <t>Hloubení nezapažených rýh šířky přes 800 do 2 000 mm strojně s urovnáním dna do předepsaného profilu a spádu v hornině třídy těžitelnosti I skupiny 3 přes 100 do 500 m3</t>
  </si>
  <si>
    <t>-1928676557</t>
  </si>
  <si>
    <t>https://podminky.urs.cz/item/CS_URS_2021_02/132251254</t>
  </si>
  <si>
    <t>P</t>
  </si>
  <si>
    <t>Poznámka k položce:_x000D_
Množství 50%</t>
  </si>
  <si>
    <t>Výkop_trouby*0,24*0,70</t>
  </si>
  <si>
    <t>12</t>
  </si>
  <si>
    <t>132312212</t>
  </si>
  <si>
    <t>Hloubení rýh šířky přes 800 do 2 000 mm ručně zapažených i nezapažených, s urovnáním dna do předepsaného profilu a spádu v hornině třídy těžitelnosti II skupiny 4 nesoudržných</t>
  </si>
  <si>
    <t>1963251278</t>
  </si>
  <si>
    <t>Výkop_trouby*0,34*0,30</t>
  </si>
  <si>
    <t>13</t>
  </si>
  <si>
    <t>132351255</t>
  </si>
  <si>
    <t>Hloubení nezapažených rýh šířky přes 800 do 2 000 mm strojně s urovnáním dna do předepsaného profilu a spádu v hornině třídy těžitelnosti II skupiny 4 přes 500 do 1 000 m3</t>
  </si>
  <si>
    <t>970840613</t>
  </si>
  <si>
    <t>https://podminky.urs.cz/item/CS_URS_2021_02/132351255</t>
  </si>
  <si>
    <t>Výkop_trouby*0,34*0,70</t>
  </si>
  <si>
    <t>14</t>
  </si>
  <si>
    <t>132412212</t>
  </si>
  <si>
    <t>Hloubení rýh šířky přes 800 do 2 000 mm ručně zapažených i nezapažených, s urovnáním dna do předepsaného profilu a spádu v hornině třídy těžitelnosti II skupiny 5 nesoudržných</t>
  </si>
  <si>
    <t>-1213145741</t>
  </si>
  <si>
    <t>Výkop_trouby*0,35*0,30</t>
  </si>
  <si>
    <t>132451254</t>
  </si>
  <si>
    <t>Hloubení nezapažených rýh šířky přes 800 do 2 000 mm strojně s urovnáním dna do předepsaného profilu a spádu v hornině třídy těžitelnosti II skupiny 5 přes 100 do 500 m3</t>
  </si>
  <si>
    <t>-1632266832</t>
  </si>
  <si>
    <t>https://podminky.urs.cz/item/CS_URS_2021_02/132451254</t>
  </si>
  <si>
    <t>Výkop_trouby*0,28*0,70</t>
  </si>
  <si>
    <t>16</t>
  </si>
  <si>
    <t>132551254</t>
  </si>
  <si>
    <t>Hloubení nezapažených rýh šířky přes 800 do 2 000 mm strojně s urovnáním dna do předepsaného profilu a spádu v hornině třídy těžitelnosti III skupiny 6 přes 100 do 500 m3</t>
  </si>
  <si>
    <t>-519757662</t>
  </si>
  <si>
    <t>https://podminky.urs.cz/item/CS_URS_2021_02/132551254</t>
  </si>
  <si>
    <t>17</t>
  </si>
  <si>
    <t>151201101</t>
  </si>
  <si>
    <t>Zřízení pažení a rozepření stěn rýh pro podzemní vedení zátažné, hloubky do 2 m</t>
  </si>
  <si>
    <t>m2</t>
  </si>
  <si>
    <t>1175487636</t>
  </si>
  <si>
    <t>https://podminky.urs.cz/item/CS_URS_2021_02/151201101</t>
  </si>
  <si>
    <t>(25,26*2,0)*(1,820-0,240)</t>
  </si>
  <si>
    <t>(2,0+2,6+2,0+2,6)*(1,820-0,240+0,150+0,100)</t>
  </si>
  <si>
    <t>((2,6+2,6+2,6+2,6)*1,980-0,390)*4</t>
  </si>
  <si>
    <t>18</t>
  </si>
  <si>
    <t>151201102</t>
  </si>
  <si>
    <t>Zřízení pažení a rozepření stěn rýh pro podzemní vedení zátažné, hloubky přes 2 do 4 m</t>
  </si>
  <si>
    <t>515404377</t>
  </si>
  <si>
    <t>https://podminky.urs.cz/item/CS_URS_2021_02/151201102</t>
  </si>
  <si>
    <t>"Výkopy: (d)*(prům. hloubka dna potrubí + podkladní vrstva pod potrubí) "</t>
  </si>
  <si>
    <t>(304,05*2)*(2,790 - (0,95*0,390) - (0,05*0,240))</t>
  </si>
  <si>
    <t>(10*(2,9+2,3+2,9+2,3)+1*(3,5+2,0+3,2+2,0))*(2,790 - (0,95*0,390) - (0,05*0,240) +(0,150+0,100)*11)</t>
  </si>
  <si>
    <t>(23,43*2)*(3,450 - (0,95*0,240) -(0,05*0,390))</t>
  </si>
  <si>
    <t>(2,0+2,6+2,0+2,6)*(3,450-0,240+0,150+0,100)</t>
  </si>
  <si>
    <t>(86,92*2)*(2,440 - (0,95*0,240) - (0,05*0,390))</t>
  </si>
  <si>
    <t>((2,0+2,6+2,0+2,6)*(2,440-0,240+0,150+0,100))*3</t>
  </si>
  <si>
    <t>(82,32*2)*(2,230 - (0,95*0,240) - (0,05*0,390))</t>
  </si>
  <si>
    <t>(2,0+2,6+2,0+2,6)*(2,230-0,240+0,150+0,100)</t>
  </si>
  <si>
    <t>(23,67*2)*(2,02 - (0,95*0,240) -(0,05*0,390))</t>
  </si>
  <si>
    <t>(2,0+2,6+2,0+2,6)*(2,202-0,240+0,150+0,100)</t>
  </si>
  <si>
    <t>(55,40*2)*(2,210 - (0,95*0,240) - (0,05*0,390))</t>
  </si>
  <si>
    <t>((2,0+2,6+2,0+2,6)*(2,210-0,240+0,150+0,100))*2</t>
  </si>
  <si>
    <t>(22,18*2)*(2,610 -(0,90*0,240) - (0,10*0,390))</t>
  </si>
  <si>
    <t>((2,0+2,6+2,0+2,6)*(2,610-0,240+0,150+0,100))*2</t>
  </si>
  <si>
    <t>(72,12*2)*(2,100 - (0,95*0,240) - (0,05*0,390))</t>
  </si>
  <si>
    <t>((2,0+2,6+2,0+2,6)*(2,100-0,240+0,150+0,100))*4</t>
  </si>
  <si>
    <t>19</t>
  </si>
  <si>
    <t>151201111</t>
  </si>
  <si>
    <t>Odstranění pažení a rozepření stěn rýh pro podzemní vedení s uložením materiálu na vzdálenost do 3 m od kraje výkopu zátažné, hloubky do 2 m</t>
  </si>
  <si>
    <t>1137905754</t>
  </si>
  <si>
    <t>https://podminky.urs.cz/item/CS_URS_2021_02/151201111</t>
  </si>
  <si>
    <t>20</t>
  </si>
  <si>
    <t>151201112</t>
  </si>
  <si>
    <t>Odstranění pažení a rozepření stěn rýh pro podzemní vedení s uložením materiálu na vzdálenost do 3 m od kraje výkopu zátažné, hloubky přes 2 do 4 m</t>
  </si>
  <si>
    <t>-1452228916</t>
  </si>
  <si>
    <t>https://podminky.urs.cz/item/CS_URS_2021_02/151201112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</si>
  <si>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</si>
  <si>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</si>
  <si>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-403017653</t>
  </si>
  <si>
    <t>https://podminky.urs.cz/item/CS_URS_2021_02/162751114</t>
  </si>
  <si>
    <t>"Předpoklad navrácení původní zeminy do výkopku bude z 50% - odvoz na trvalou skládku"</t>
  </si>
  <si>
    <t>(Výk_2s+výk_2r)*0,50</t>
  </si>
  <si>
    <t xml:space="preserve"> (Výk_3s+výk_3r)*0,50</t>
  </si>
  <si>
    <t>22</t>
  </si>
  <si>
    <t>162451105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</si>
  <si>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</si>
  <si>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-901196839</t>
  </si>
  <si>
    <t>https://podminky.urs.cz/item/CS_URS_2021_02/162451105</t>
  </si>
  <si>
    <t>"Předpoklad navrácení původní zeminy do výkopku bude z 50% - odvoz na mezideponii tam i zpět"</t>
  </si>
  <si>
    <t>383,404*2 'Přepočtené koeficientem množství</t>
  </si>
  <si>
    <t>23</t>
  </si>
  <si>
    <t>162451125</t>
  </si>
  <si>
    <t>Vodorovné přemístění výkopku nebo sypaniny po suchu na obvyklém dopravním prostředku, bez naložení výkopku, avšak se složením bez rozhrnutí z horniny třídy těžitelnosti II skupiny 4 a 5 na vzdálenost přes 1 000 do 1 500 m</t>
  </si>
  <si>
    <t>-1394546948</t>
  </si>
  <si>
    <t>https://podminky.urs.cz/item/CS_URS_2021_02/162451125</t>
  </si>
  <si>
    <t>(Výk_4s+výk_4r)*0,50</t>
  </si>
  <si>
    <t>(Výk_5s+výk_5r_6r)*0,50</t>
  </si>
  <si>
    <t>Výk_6s*0,50</t>
  </si>
  <si>
    <t>853,383*2 'Přepočtené koeficientem množství</t>
  </si>
  <si>
    <t>24</t>
  </si>
  <si>
    <t>162751134</t>
  </si>
  <si>
    <t>Vodorovné přemístění výkopku nebo sypaniny po suchu na obvyklém dopravním prostředku, bez naložení výkopku, avšak se složením bez rozhrnutí z horniny třídy těžitelnosti II skupiny 4 a 5 na vzdálenost přes 6 000 do 7 000 m</t>
  </si>
  <si>
    <t>181298763</t>
  </si>
  <si>
    <t>https://podminky.urs.cz/item/CS_URS_2021_02/162751134</t>
  </si>
  <si>
    <t>25</t>
  </si>
  <si>
    <t>162751115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</si>
  <si>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</si>
  <si>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1428632137</t>
  </si>
  <si>
    <t>https://podminky.urs.cz/item/CS_URS_2021_02/162751115</t>
  </si>
  <si>
    <t>"Výkop stok - zásyp a obsyp stok"</t>
  </si>
  <si>
    <t>(Celk_zásyp*2,0541)*0,50</t>
  </si>
  <si>
    <t>Obsyp* 2,0541</t>
  </si>
  <si>
    <t>26</t>
  </si>
  <si>
    <t>167151111</t>
  </si>
  <si>
    <t>Nakládání, skládání a překládání neulehlého výkopku nebo sypaniny strojně nakládání, množství přes 100 m3, z hornin třídy těžitelnosti I, skupiny 1 až 3</t>
  </si>
  <si>
    <t>637105954</t>
  </si>
  <si>
    <t>https://podminky.urs.cz/item/CS_URS_2021_02/167151111</t>
  </si>
  <si>
    <t>"Předpoklad navrácení původní zeminy do výkopku bude z 50% - odvoz na mezideponii tam i zpět, odvoz na trvalou skládku"</t>
  </si>
  <si>
    <t>27</t>
  </si>
  <si>
    <t>1301961367</t>
  </si>
  <si>
    <t>"Předpoklad navrácení původní zeminy do výkopku bude z 50% -  odvoz na trvalou skládku"</t>
  </si>
  <si>
    <t>28</t>
  </si>
  <si>
    <t>167151112</t>
  </si>
  <si>
    <t>Nakládání, skládání a překládání neulehlého výkopku nebo sypaniny strojně nakládání, množství přes 100 m3, z hornin třídy těžitelnosti II, skupiny 4 a 5</t>
  </si>
  <si>
    <t>-914974973</t>
  </si>
  <si>
    <t>https://podminky.urs.cz/item/CS_URS_2021_02/167151112</t>
  </si>
  <si>
    <t>792,78*2 'Přepočtené koeficientem množství</t>
  </si>
  <si>
    <t>29</t>
  </si>
  <si>
    <t>867115566</t>
  </si>
  <si>
    <t>30</t>
  </si>
  <si>
    <t>167151113</t>
  </si>
  <si>
    <t>Nakládání, skládání a překládání neulehlého výkopku nebo sypaniny strojně nakládání, množství přes 100 m3, z hornin třídy těžitelnosti III, skupiny 6 a 7</t>
  </si>
  <si>
    <t>-547822332</t>
  </si>
  <si>
    <t>https://podminky.urs.cz/item/CS_URS_2021_02/167151113</t>
  </si>
  <si>
    <t>60,603*2 'Přepočtené koeficientem množství</t>
  </si>
  <si>
    <t>31</t>
  </si>
  <si>
    <t>-2085331074</t>
  </si>
  <si>
    <t>"Předpoklad navrácení původní zeminy do výkopku bude z 50% -odvoz na trvalou skládku"</t>
  </si>
  <si>
    <t>32</t>
  </si>
  <si>
    <t>171251201</t>
  </si>
  <si>
    <t>Uložení sypaniny na skládky nebo meziskládky bez hutnění s upravením uložené sypaniny do předepsaného tvaru</t>
  </si>
  <si>
    <t>-358523224</t>
  </si>
  <si>
    <t>https://podminky.urs.cz/item/CS_URS_2021_02/171251201</t>
  </si>
  <si>
    <t>33</t>
  </si>
  <si>
    <t>174101101</t>
  </si>
  <si>
    <t>Zásyp sypaninou z jakékoliv horniny strojně s uložením výkopku ve vrstvách se zhutněním jam, šachet, rýh nebo kolem objektů v těchto vykopávkách</t>
  </si>
  <si>
    <t>-2139761224</t>
  </si>
  <si>
    <t>https://podminky.urs.cz/item/CS_URS_2021_02/174101101</t>
  </si>
  <si>
    <t>"Předpoklad navrácení původní zeminy do výkopku bude z 50%"</t>
  </si>
  <si>
    <t>"Výkop poturubí a šachet - lože pod potrubí a šachty - potrubí a šachty - obsyp"</t>
  </si>
  <si>
    <t>-sedlo_lože_šd</t>
  </si>
  <si>
    <t>- Obsyp</t>
  </si>
  <si>
    <t>-beton_lože</t>
  </si>
  <si>
    <t>"Šachty"</t>
  </si>
  <si>
    <t>- ((PI*(1,0/2)^2)*2,21)*2</t>
  </si>
  <si>
    <t>- ((PI*(1,0/2)^2)*1,71)*3</t>
  </si>
  <si>
    <t>- (PI*(1,0/2)^2)*(1,91+2,41+2,66+2,93+1,96+1,46+3,48+2,46+3,68+2,68+2,46+2,21+1,46+1,96+2,38)</t>
  </si>
  <si>
    <t>34</t>
  </si>
  <si>
    <t>M</t>
  </si>
  <si>
    <t>58344197</t>
  </si>
  <si>
    <t>štěrkodrť frakce 0/63</t>
  </si>
  <si>
    <t>t</t>
  </si>
  <si>
    <t>-1593410055</t>
  </si>
  <si>
    <t>35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</si>
  <si>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</si>
  <si>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</si>
  <si>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-816843940</t>
  </si>
  <si>
    <t>https://podminky.urs.cz/item/CS_URS_2021_02/175151101</t>
  </si>
  <si>
    <t>303,94*1,50*(0,400+0,300)</t>
  </si>
  <si>
    <t>-"potrubí DN400" (303,94*PI*(0,400/2)^2)</t>
  </si>
  <si>
    <t>23,43*1,20*(0,250+0,300)</t>
  </si>
  <si>
    <t>-"potrubí DN250" (23,43*PI*(0,250/2)^2)</t>
  </si>
  <si>
    <t>86,22*1,20*(0,250+0,300)</t>
  </si>
  <si>
    <t>-"potrubí DN250" (86,22*PI*(0,250/2)^2)</t>
  </si>
  <si>
    <t>59,70*1,20*(0,300+0,300)</t>
  </si>
  <si>
    <t>-"potrubí DN300" (59,70*PI*(0,300/2)^2)</t>
  </si>
  <si>
    <t>23,70*1,20*(0,250+0,300)</t>
  </si>
  <si>
    <t>-"potrubí DN250" (23,70*PI*(0,250/2)^2)</t>
  </si>
  <si>
    <t>55,40*1,20*(0,250+0,300)</t>
  </si>
  <si>
    <t>-"potrubí DN250" (55,40*PI*(0,250/2)^2)</t>
  </si>
  <si>
    <t>22,18*1,20*(0,300+0,300)</t>
  </si>
  <si>
    <t>-"potrubí DN300" (23,18*PI*(0,300/2)^2)</t>
  </si>
  <si>
    <t>72,12*1,20*(0,300+0,300)</t>
  </si>
  <si>
    <t>-"potrubí DN300" (72,12*PI*(0,300/2)^2)</t>
  </si>
  <si>
    <t>26,25*1,20*(0,250+0,300)</t>
  </si>
  <si>
    <t>-"potrubí DN300" (26,25*PI*(0,250/2)^2)</t>
  </si>
  <si>
    <t>36</t>
  </si>
  <si>
    <t>583313450</t>
  </si>
  <si>
    <t>kamenivo těžené drobné frakce 0/4</t>
  </si>
  <si>
    <t>816632818</t>
  </si>
  <si>
    <t>Vodorovné konstrukce</t>
  </si>
  <si>
    <t>451541111</t>
  </si>
  <si>
    <t>Lože pod potrubí, stoky a drobné objekty v otevřeném výkopu ze štěrkodrtě 0-63 mm</t>
  </si>
  <si>
    <t>285973984</t>
  </si>
  <si>
    <t>https://podminky.urs.cz/item/CS_URS_2021_02/451541111</t>
  </si>
  <si>
    <t>"Podkladní desky - šachty"</t>
  </si>
  <si>
    <t>2,6*2,6*0,100*25</t>
  </si>
  <si>
    <t>3,6*3,6*0,100</t>
  </si>
  <si>
    <t>"Betonové lože (tl.150+1/2 průměr trouby) pod potrubí"</t>
  </si>
  <si>
    <t>"DN400" 303,94*1,50*(0,150+0,200)</t>
  </si>
  <si>
    <t>"DN250" 276,750*1,20*(0,150+0,125)</t>
  </si>
  <si>
    <t>"DN300" 154,020*1,20*(0,150+0,150)</t>
  </si>
  <si>
    <t>38</t>
  </si>
  <si>
    <t>452112112</t>
  </si>
  <si>
    <t>Osazení betonových dílců prstenců nebo rámů pod poklopy a mříže, výšky do 100 mm</t>
  </si>
  <si>
    <t>kus</t>
  </si>
  <si>
    <t>-1070099433</t>
  </si>
  <si>
    <t>https://podminky.urs.cz/item/CS_URS_2021_02/452112112</t>
  </si>
  <si>
    <t>39</t>
  </si>
  <si>
    <t>59224012</t>
  </si>
  <si>
    <t>prstenec šachtový vyrovnávací betonový 625x100x80mm</t>
  </si>
  <si>
    <t>-1566438345</t>
  </si>
  <si>
    <t>"TZ, D.1.1.1, Tabulka šachet"</t>
  </si>
  <si>
    <t>1 "ks"</t>
  </si>
  <si>
    <t>40</t>
  </si>
  <si>
    <t>59224013</t>
  </si>
  <si>
    <t>prstenec šachtový vyrovnávací betonový 625x100x100mm</t>
  </si>
  <si>
    <t>-1211270254</t>
  </si>
  <si>
    <t>41</t>
  </si>
  <si>
    <t>452112122</t>
  </si>
  <si>
    <t>Osazení betonových dílců prstenců nebo rámů pod poklopy a mříže, výšky přes 100 do 200 mm</t>
  </si>
  <si>
    <t>17677897</t>
  </si>
  <si>
    <t>https://podminky.urs.cz/item/CS_URS_2021_02/452112122</t>
  </si>
  <si>
    <t>42</t>
  </si>
  <si>
    <t>59224188</t>
  </si>
  <si>
    <t>prstenec šachtový vyrovnávací betonový 625x120x120mm</t>
  </si>
  <si>
    <t>1240795164</t>
  </si>
  <si>
    <t>2 "ks"</t>
  </si>
  <si>
    <t>43</t>
  </si>
  <si>
    <t>452312131</t>
  </si>
  <si>
    <t>Podkladní a zajišťovací konstrukce z betonu prostého v otevřeném výkopu sedlové lože pod potrubí z betonu tř. C 12/15</t>
  </si>
  <si>
    <t>133091283</t>
  </si>
  <si>
    <t>https://podminky.urs.cz/item/CS_URS_2021_02/452312131</t>
  </si>
  <si>
    <t>Trubní vedení</t>
  </si>
  <si>
    <t>44</t>
  </si>
  <si>
    <t>871360310</t>
  </si>
  <si>
    <t>Montáž kanalizačního potrubí z plastů z polypropylenu PP hladkého plnostěnného SN 10 DN 250</t>
  </si>
  <si>
    <t>-1847468393</t>
  </si>
  <si>
    <t>https://podminky.urs.cz/item/CS_URS_2021_02/871360310</t>
  </si>
  <si>
    <t>45</t>
  </si>
  <si>
    <t>28617005</t>
  </si>
  <si>
    <t>trubka kanalizační PP plnostěnná třívrstvá DN 250x1000mm SN10</t>
  </si>
  <si>
    <t>-2020519104</t>
  </si>
  <si>
    <t>"DN250"</t>
  </si>
  <si>
    <t>276,75 "m"</t>
  </si>
  <si>
    <t>276,75*1,015 'Přepočtené koeficientem množství</t>
  </si>
  <si>
    <t>46</t>
  </si>
  <si>
    <t>871370310</t>
  </si>
  <si>
    <t>Montáž kanalizačního potrubí z plastů z polypropylenu PP hladkého plnostěnného SN 10 DN 300</t>
  </si>
  <si>
    <t>572484716</t>
  </si>
  <si>
    <t>https://podminky.urs.cz/item/CS_URS_2021_02/871370310</t>
  </si>
  <si>
    <t>47</t>
  </si>
  <si>
    <t>28617006</t>
  </si>
  <si>
    <t>trubka kanalizační PP plnostěnná třívrstvá DN 300x1000mm SN10</t>
  </si>
  <si>
    <t>248692676</t>
  </si>
  <si>
    <t>"DN300"</t>
  </si>
  <si>
    <t>72,12+81,90 "m"</t>
  </si>
  <si>
    <t>154,02*1,015 'Přepočtené koeficientem množství</t>
  </si>
  <si>
    <t>48</t>
  </si>
  <si>
    <t>871390310</t>
  </si>
  <si>
    <t>Montáž kanalizačního potrubí z plastů z polypropylenu PP hladkého plnostěnného SN 10 DN 400</t>
  </si>
  <si>
    <t>1747188709</t>
  </si>
  <si>
    <t>https://podminky.urs.cz/item/CS_URS_2021_02/871390310</t>
  </si>
  <si>
    <t>49</t>
  </si>
  <si>
    <t>28617007</t>
  </si>
  <si>
    <t>trubka kanalizační PP plnostěnná třívrstvá DN 400x1000mm SN10</t>
  </si>
  <si>
    <t>-1112468007</t>
  </si>
  <si>
    <t>"DN400"</t>
  </si>
  <si>
    <t>303,94"m"</t>
  </si>
  <si>
    <t>303,94*1,015 'Přepočtené koeficientem množství</t>
  </si>
  <si>
    <t>50</t>
  </si>
  <si>
    <t>892372121</t>
  </si>
  <si>
    <t>Tlakové zkoušky vzduchem těsnícími vaky ucpávkovými DN 300</t>
  </si>
  <si>
    <t>úsek</t>
  </si>
  <si>
    <t>1313778973</t>
  </si>
  <si>
    <t>https://podminky.urs.cz/item/CS_URS_2021_02/892372121</t>
  </si>
  <si>
    <t>51</t>
  </si>
  <si>
    <t>892392121</t>
  </si>
  <si>
    <t>Tlakové zkoušky vzduchem těsnícími vaky ucpávkovými DN 400</t>
  </si>
  <si>
    <t>-1965284772</t>
  </si>
  <si>
    <t>https://podminky.urs.cz/item/CS_URS_2021_02/892392121</t>
  </si>
  <si>
    <t>52</t>
  </si>
  <si>
    <t>894411311</t>
  </si>
  <si>
    <t>Osazení betonových nebo železobetonových dílců pro šachty skruží rovných</t>
  </si>
  <si>
    <t>403854014</t>
  </si>
  <si>
    <t>https://podminky.urs.cz/item/CS_URS_2021_02/894411311</t>
  </si>
  <si>
    <t>53</t>
  </si>
  <si>
    <t>59224160</t>
  </si>
  <si>
    <t>skruž kanalizační s ocelovými stupadly 100x25x12cm</t>
  </si>
  <si>
    <t>1217777581</t>
  </si>
  <si>
    <t>12 "ks"</t>
  </si>
  <si>
    <t>54</t>
  </si>
  <si>
    <t>59224161</t>
  </si>
  <si>
    <t>skruž kanalizační s ocelovými stupadly 100x50x12cm</t>
  </si>
  <si>
    <t>-1355683378</t>
  </si>
  <si>
    <t>55</t>
  </si>
  <si>
    <t>59224162</t>
  </si>
  <si>
    <t>skruž kanalizační s ocelovými stupadly 100x100x12cm</t>
  </si>
  <si>
    <t>586740799</t>
  </si>
  <si>
    <t>17 "ks"</t>
  </si>
  <si>
    <t>56</t>
  </si>
  <si>
    <t>894412411</t>
  </si>
  <si>
    <t>Osazení betonových nebo železobetonových dílců pro šachty skruží přechodových</t>
  </si>
  <si>
    <t>-1053563051</t>
  </si>
  <si>
    <t>https://podminky.urs.cz/item/CS_URS_2021_02/894412411</t>
  </si>
  <si>
    <t>57</t>
  </si>
  <si>
    <t>59224056</t>
  </si>
  <si>
    <t>kónus pro kanalizační šachty s kapsovým stupadlem 100/62,5x67x12cm</t>
  </si>
  <si>
    <t>-575073088</t>
  </si>
  <si>
    <t>4 +2"ks"</t>
  </si>
  <si>
    <t>58</t>
  </si>
  <si>
    <t>894414111</t>
  </si>
  <si>
    <t>Osazení betonových nebo železobetonových dílců pro šachty skruží základových (dno)</t>
  </si>
  <si>
    <t>1211334716</t>
  </si>
  <si>
    <t>https://podminky.urs.cz/item/CS_URS_2021_02/894414111</t>
  </si>
  <si>
    <t>59</t>
  </si>
  <si>
    <t>59224338</t>
  </si>
  <si>
    <t>dno betonové šachty kanalizační přímé 100x80x50cm</t>
  </si>
  <si>
    <t>1928113862</t>
  </si>
  <si>
    <t>10"ks"</t>
  </si>
  <si>
    <t>60</t>
  </si>
  <si>
    <t>59224339</t>
  </si>
  <si>
    <t>dno betonové šachty kanalizační přímé 100x100x60cm</t>
  </si>
  <si>
    <t>787759345</t>
  </si>
  <si>
    <t>61</t>
  </si>
  <si>
    <t>894414211</t>
  </si>
  <si>
    <t>Osazení betonových nebo železobetonových dílců pro šachty desek zákrytových</t>
  </si>
  <si>
    <t>1206710277</t>
  </si>
  <si>
    <t>https://podminky.urs.cz/item/CS_URS_2021_02/894414211</t>
  </si>
  <si>
    <t>62</t>
  </si>
  <si>
    <t>59266787r</t>
  </si>
  <si>
    <t>deska zákrytováTZK-Q 230/120-800</t>
  </si>
  <si>
    <t>r-položka</t>
  </si>
  <si>
    <t>-406871122</t>
  </si>
  <si>
    <t>18+2 "ks"</t>
  </si>
  <si>
    <t>63</t>
  </si>
  <si>
    <t>59224340</t>
  </si>
  <si>
    <t>těsnění elastomerové pro spojení šachetních dílů DN 800</t>
  </si>
  <si>
    <t>2032377561</t>
  </si>
  <si>
    <t>5+2 "ks"</t>
  </si>
  <si>
    <t>64</t>
  </si>
  <si>
    <t>59224348</t>
  </si>
  <si>
    <t>těsnění elastomerové pro spojení šachetních dílů DN 1000</t>
  </si>
  <si>
    <t>1289379529</t>
  </si>
  <si>
    <t>62 "ks"</t>
  </si>
  <si>
    <t>65</t>
  </si>
  <si>
    <t>899104112</t>
  </si>
  <si>
    <t>Osazení poklopů litinových a ocelových včetně rámů pro třídu zatížení D400, E600</t>
  </si>
  <si>
    <t>-1999718433</t>
  </si>
  <si>
    <t>https://podminky.urs.cz/item/CS_URS_2021_02/899104112</t>
  </si>
  <si>
    <t>66</t>
  </si>
  <si>
    <t>63126038</t>
  </si>
  <si>
    <t>poklop šachtový s kompozitním rámem kruhový DN 600 D400</t>
  </si>
  <si>
    <t>-1472914206</t>
  </si>
  <si>
    <t>24"ks"</t>
  </si>
  <si>
    <t>67</t>
  </si>
  <si>
    <t>63126039r</t>
  </si>
  <si>
    <t>poklop šachtový s kompozitním rámem kruhový DN 600 D400 s odvětráváním</t>
  </si>
  <si>
    <t>801997502</t>
  </si>
  <si>
    <t>998</t>
  </si>
  <si>
    <t>Přesun hmot</t>
  </si>
  <si>
    <t>68</t>
  </si>
  <si>
    <t>998276101</t>
  </si>
  <si>
    <t>Přesun hmot pro trubní vedení hloubené z trub z plastických hmot nebo sklolaminátových pro vodovody nebo kanalizace v otevřeném výkopu dopravní vzdálenost do 15 m</t>
  </si>
  <si>
    <t>1598957812</t>
  </si>
  <si>
    <t>https://podminky.urs.cz/item/CS_URS_2021_02/998276101</t>
  </si>
  <si>
    <t>69</t>
  </si>
  <si>
    <t>998276125</t>
  </si>
  <si>
    <t>Přesun hmot pro trubní vedení hloubené z trub z plastických hmot nebo sklolaminátových Příplatek k cenám za zvětšený přesun přes vymezenou největší dopravní vzdálenost přes 500 do 1000 m</t>
  </si>
  <si>
    <t>-633485829</t>
  </si>
  <si>
    <t>https://podminky.urs.cz/item/CS_URS_2021_02/998276125</t>
  </si>
  <si>
    <t>SKL</t>
  </si>
  <si>
    <t>Skládkovné</t>
  </si>
  <si>
    <t>70</t>
  </si>
  <si>
    <t>171201231</t>
  </si>
  <si>
    <t>Poplatek za uložení stavebního odpadu na recyklační skládce (skládkovné) zeminy a kamení zatříděného do Katalogu odpadů pod kódem 17 05 04</t>
  </si>
  <si>
    <t>1709168308</t>
  </si>
  <si>
    <t>https://podminky.urs.cz/item/CS_URS_2021_02/171201231</t>
  </si>
  <si>
    <t>(Výkop_trouby*1,7)*0,50</t>
  </si>
  <si>
    <t>1194,66</t>
  </si>
  <si>
    <t>305,526</t>
  </si>
  <si>
    <t>Pod_beton</t>
  </si>
  <si>
    <t>105,27</t>
  </si>
  <si>
    <t>Výk_2r</t>
  </si>
  <si>
    <t>56,191</t>
  </si>
  <si>
    <t>výk_2s</t>
  </si>
  <si>
    <t>Výk_3r</t>
  </si>
  <si>
    <t>192,655</t>
  </si>
  <si>
    <t>výk_3s</t>
  </si>
  <si>
    <t>Výk_4r</t>
  </si>
  <si>
    <t>272,928</t>
  </si>
  <si>
    <t>výk_4s</t>
  </si>
  <si>
    <t>SO 01B - Přepojení kanalizačních přípojek</t>
  </si>
  <si>
    <t>Výk_5_6_r</t>
  </si>
  <si>
    <t>280,955</t>
  </si>
  <si>
    <t>výk_5s</t>
  </si>
  <si>
    <t>224,764</t>
  </si>
  <si>
    <t>výk_6s</t>
  </si>
  <si>
    <t>1605,456</t>
  </si>
  <si>
    <t>24037154</t>
  </si>
  <si>
    <t>https://podminky.urs.cz/item/CS_URS_2021_02/132112212</t>
  </si>
  <si>
    <t>"Výkop přípojek"</t>
  </si>
  <si>
    <t>"cca 50% asfaltová komunikace 390mm, 50% zeleň 200mm"</t>
  </si>
  <si>
    <t>(0,90*72,99)*(2,790-(0,50*0,390) - (0,50*0,200))</t>
  </si>
  <si>
    <t>(0,90*267,40)*(2,790-(0,50*0,390) - (0,50*0,200))</t>
  </si>
  <si>
    <t>(0,90*20,8)*(3,450-(0,50*0,390) - (0,50*0,200))</t>
  </si>
  <si>
    <t>(0,90*72,80)*(2,440-(0,50*0,390) - (0,50*0,200))</t>
  </si>
  <si>
    <t>(0,90*45,63)*(2,230-(0,50*0,390) - (0,50*0,200))</t>
  </si>
  <si>
    <t>(0,90*4,44)*(2,02-(0,50*0,390) - (0,50*0,200))</t>
  </si>
  <si>
    <t>(0,90*75,10)*(2,210-(0,50*0,390) - (0,50*0,200))</t>
  </si>
  <si>
    <t>(0,90*50,05)*(2,610-(0,50*0,390) - (0,50*0,200))</t>
  </si>
  <si>
    <t>(0,90*65,02)*(2,10-(0,50*0,390) - (0,50*0,200))</t>
  </si>
  <si>
    <t>(0,90*24,26)*(1,820-(0,50*0,390) - (0,50*0,200))</t>
  </si>
  <si>
    <t>"ul. Okružní"</t>
  </si>
  <si>
    <t>(0,90*81,28)*(2,790-(0,50*0,390) - (0,50*0,200))</t>
  </si>
  <si>
    <t>"Předpoklad 50% výkopu bude prováděno ručně a 50% strojně"</t>
  </si>
  <si>
    <t>Výkop_trouby*0,07*0,50</t>
  </si>
  <si>
    <t>132151253</t>
  </si>
  <si>
    <t>Hloubení nezapažených rýh šířky přes 800 do 2 000 mm strojně s urovnáním dna do předepsaného profilu a spádu v hornině třídy těžitelnosti I skupiny 1 a 2 přes 50 do 100 m3</t>
  </si>
  <si>
    <t>989961139</t>
  </si>
  <si>
    <t>https://podminky.urs.cz/item/CS_URS_2021_02/132151253</t>
  </si>
  <si>
    <t>-735237366</t>
  </si>
  <si>
    <t>https://podminky.urs.cz/item/CS_URS_2021_02/132212212</t>
  </si>
  <si>
    <t>"Předpoklad 50% výkopu bude prováděno strojně a 50% ručně"</t>
  </si>
  <si>
    <t>Výkop_trouby*0,24*0,50</t>
  </si>
  <si>
    <t>-346605719</t>
  </si>
  <si>
    <t>-1466142031</t>
  </si>
  <si>
    <t>https://podminky.urs.cz/item/CS_URS_2021_02/132312212</t>
  </si>
  <si>
    <t>Výkop_trouby*0,34*0,50</t>
  </si>
  <si>
    <t>132351254</t>
  </si>
  <si>
    <t>Hloubení nezapažených rýh šířky přes 800 do 2 000 mm strojně s urovnáním dna do předepsaného profilu a spádu v hornině třídy těžitelnosti II skupiny 4 přes 100 do 500 m3</t>
  </si>
  <si>
    <t>2070394192</t>
  </si>
  <si>
    <t>https://podminky.urs.cz/item/CS_URS_2021_02/132351254</t>
  </si>
  <si>
    <t>229573910</t>
  </si>
  <si>
    <t>https://podminky.urs.cz/item/CS_URS_2021_02/132412212</t>
  </si>
  <si>
    <t>Výkop_trouby*0,35*0,50</t>
  </si>
  <si>
    <t>-1607966533</t>
  </si>
  <si>
    <t>Výkop_trouby*0,28*0,50</t>
  </si>
  <si>
    <t>132551253</t>
  </si>
  <si>
    <t>Hloubení nezapažených rýh šířky přes 800 do 2 000 mm strojně s urovnáním dna do předepsaného profilu a spádu v hornině třídy těžitelnosti III skupiny 6 přes 50 do 100 m3</t>
  </si>
  <si>
    <t>-247149039</t>
  </si>
  <si>
    <t>https://podminky.urs.cz/item/CS_URS_2021_02/132551253</t>
  </si>
  <si>
    <t>-2120195882</t>
  </si>
  <si>
    <t>(2*24,26)*(1,820-(0,50*0,390) - (0,50*0,200))</t>
  </si>
  <si>
    <t>1676915921</t>
  </si>
  <si>
    <t>(2*72,99)*(2,790-(0,50*0,390) - (0,50*0,200))</t>
  </si>
  <si>
    <t>(2*267,40)*(2,790-(0,50*0,390) - (0,50*0,200))</t>
  </si>
  <si>
    <t>(2*20,8)*(3,450-(0,50*0,390) - (0,50*0,200))</t>
  </si>
  <si>
    <t>(2*72,80)*(2,440-(0,50*0,390) - (0,50*0,200))</t>
  </si>
  <si>
    <t>(2*45,63)*(2,230-(0,50*0,390) - (0,50*0,200))</t>
  </si>
  <si>
    <t>(2*4,44)*(2,02-(0,50*0,390) - (0,50*0,200))</t>
  </si>
  <si>
    <t>(2*75,10)*(2,210-(0,50*0,390) - (0,50*0,200))</t>
  </si>
  <si>
    <t>(2*50,05)*(2,610-(0,50*0,390) - (0,50*0,200))</t>
  </si>
  <si>
    <t>(2*65,02)*(2,10-(0,50*0,390) - (0,50*0,200))</t>
  </si>
  <si>
    <t>(2*81,28)*(2,790-(0,50*0,390) - (0,50*0,200))</t>
  </si>
  <si>
    <t>-1603544295</t>
  </si>
  <si>
    <t>-505018352</t>
  </si>
  <si>
    <t>1142091349</t>
  </si>
  <si>
    <t>"Výkop tř.: 2" (Výk_2r+výk_2s)*0,50</t>
  </si>
  <si>
    <t>"Výkop tř.: 3" (Výk_3r+výk_3s)*0,50</t>
  </si>
  <si>
    <t>248,846*2 'Přepočtené koeficientem množství</t>
  </si>
  <si>
    <t>450813076</t>
  </si>
  <si>
    <t>"Výkop tř.: 4" (Výk_4r+výk_4s)*0,50</t>
  </si>
  <si>
    <t>"Výkop tř.: 5 a 6"  (výk_5s+výk_6s+ Výk_5_6_r)*0,50</t>
  </si>
  <si>
    <t>553,883*2 'Přepočtené koeficientem množství</t>
  </si>
  <si>
    <t>349216508</t>
  </si>
  <si>
    <t>-1710391875</t>
  </si>
  <si>
    <t>-641775209</t>
  </si>
  <si>
    <t>-1196923057</t>
  </si>
  <si>
    <t>"Předpoklad navrácení původní zeminy do výkopku bude z 50% - odvoz na mezideponii tam i zpět, i na trvalou skládku"</t>
  </si>
  <si>
    <t>"Výkop tř.: 2"( Výk_2r+výk_2s)*0,50</t>
  </si>
  <si>
    <t>248,846*3 'Přepočtené koeficientem množství</t>
  </si>
  <si>
    <t>-1761659361</t>
  </si>
  <si>
    <t>784537871</t>
  </si>
  <si>
    <t>"Výkop tř.: 5 a 6"  (výk_5s+ Výk_5_6_r)*0,50</t>
  </si>
  <si>
    <t>525,788*3 'Přepočtené koeficientem množství</t>
  </si>
  <si>
    <t>-2116315618</t>
  </si>
  <si>
    <t>"Výkop tř.: 5 a 6"  výk_6s*0,50</t>
  </si>
  <si>
    <t>28,096*3 'Přepočtené koeficientem množství</t>
  </si>
  <si>
    <t>-472516941</t>
  </si>
  <si>
    <t>1195414799</t>
  </si>
  <si>
    <t>"Výkop - lože pod potrubí - obsyp, potrubí odečteno v položce obsypu"</t>
  </si>
  <si>
    <t>-Pod_beton</t>
  </si>
  <si>
    <t>-Obsyp</t>
  </si>
  <si>
    <t>-1027352845</t>
  </si>
  <si>
    <t>-1019123413</t>
  </si>
  <si>
    <t>(0,90*65,32)*(0,150+0,300)</t>
  </si>
  <si>
    <t>(0,90*7,69)*(0,200+0,300)</t>
  </si>
  <si>
    <t>(0,90*254,49)*(0,150+0,300)</t>
  </si>
  <si>
    <t>(0,90*12,91)*(0,200+0,300)</t>
  </si>
  <si>
    <t>(0,90*20,80)*(0,150+0,300)</t>
  </si>
  <si>
    <t>(0,90*72,50)*(0,150+0,300)</t>
  </si>
  <si>
    <t>(0,90*0,300)*(0,250+0,300)</t>
  </si>
  <si>
    <t>(0,90*43,53)*(0,150+0,300)</t>
  </si>
  <si>
    <t>(0,90*2,1)*(0,200+0,300)</t>
  </si>
  <si>
    <t>(0,90*4,40)*(0,150+0,300)</t>
  </si>
  <si>
    <t>(0,90*49,73)*(0,150+0,300)</t>
  </si>
  <si>
    <t>(0,90*25,37)*(0,200+0,300)</t>
  </si>
  <si>
    <t>(0,90*33,95)*(0,150+0,300)</t>
  </si>
  <si>
    <t>(0,90*16,10)*(0,200+0,300)</t>
  </si>
  <si>
    <t>(0,90*65,20)*(0,150+0,300)</t>
  </si>
  <si>
    <t>(0,90*24,26)*(0,150+0,300)</t>
  </si>
  <si>
    <t>(0,90*36,35)*(0,150+0,300)</t>
  </si>
  <si>
    <t>(0,90*44,93)*(0,200+0,300)</t>
  </si>
  <si>
    <t>-"potrubí DN150" (670,53*PI*(0,150/2)^2)</t>
  </si>
  <si>
    <t>-"potrubí DN200" (109,40*PI*(0,200/2)^2)</t>
  </si>
  <si>
    <t>-1244022564</t>
  </si>
  <si>
    <t>1336421531</t>
  </si>
  <si>
    <t>(0,90*72,99)*0,150</t>
  </si>
  <si>
    <t>(0,90*267,40)*0,150</t>
  </si>
  <si>
    <t>(0,90*20,8)*0,150</t>
  </si>
  <si>
    <t>(0,90*72,80)*0,150</t>
  </si>
  <si>
    <t>(0,90*45,63)*0,150</t>
  </si>
  <si>
    <t>(0,90*4,44)*0,150</t>
  </si>
  <si>
    <t>(0,90*75,10)*0,150</t>
  </si>
  <si>
    <t>(0,90*50,05)*0,150</t>
  </si>
  <si>
    <t>(0,90*65,02)*0,150</t>
  </si>
  <si>
    <t>(0,90*24,26)*0,150</t>
  </si>
  <si>
    <t>(0,90*81,28)*0,150</t>
  </si>
  <si>
    <t>8373 R 001</t>
  </si>
  <si>
    <t>Přepojení kameninového potrubí v otevřeném výkopu s integrovaným těsněním DN 150 vč. potřebného materiálu</t>
  </si>
  <si>
    <t>r - položka</t>
  </si>
  <si>
    <t>-1442720188</t>
  </si>
  <si>
    <t>"Přípojka domovní DN150 - připojení přípojky"</t>
  </si>
  <si>
    <t>871350310</t>
  </si>
  <si>
    <t>Montáž kanalizačního potrubí z plastů z polypropylenu PP hladkého plnostěnného SN 10 DN 200</t>
  </si>
  <si>
    <t>67061517</t>
  </si>
  <si>
    <t>https://podminky.urs.cz/item/CS_URS_2021_02/871350310</t>
  </si>
  <si>
    <t>28617004</t>
  </si>
  <si>
    <t>trubka kanalizační PP plnostěnná třívrstvá DN 200x1000mm SN10</t>
  </si>
  <si>
    <t>1229227305</t>
  </si>
  <si>
    <t>"UV DN200"</t>
  </si>
  <si>
    <t>109,40 "m"</t>
  </si>
  <si>
    <t>"Trouby pro UV - 9 ks"</t>
  </si>
  <si>
    <t>4,5+3,617+0,90+1,200+1,120+1,670+1,415+0,900</t>
  </si>
  <si>
    <t>124,722*1,015 'Přepočtené koeficientem množství</t>
  </si>
  <si>
    <t>871310310</t>
  </si>
  <si>
    <t>Montáž kanalizačního potrubí z plastů z polypropylenu PP hladkého plnostěnného SN 10 DN 150</t>
  </si>
  <si>
    <t>1594700560</t>
  </si>
  <si>
    <t>https://podminky.urs.cz/item/CS_URS_2021_02/871310310</t>
  </si>
  <si>
    <t>28617003</t>
  </si>
  <si>
    <t>trubka kanalizační PP plnostěnná třívrstvá DN 150x1000mm SN10</t>
  </si>
  <si>
    <t>-1898963625</t>
  </si>
  <si>
    <t>"kan. přípojky domovní DN150"</t>
  </si>
  <si>
    <t>670,53 "m"</t>
  </si>
  <si>
    <t>670,53*1,015 'Přepočtené koeficientem množství</t>
  </si>
  <si>
    <t>877310310</t>
  </si>
  <si>
    <t>Montáž tvarovek na kanalizačním plastovém potrubí z polypropylenu PP hladkého plnostěnného kolen DN 150</t>
  </si>
  <si>
    <t>1361848960</t>
  </si>
  <si>
    <t>https://podminky.urs.cz/item/CS_URS_2021_02/877310310</t>
  </si>
  <si>
    <t>28617162</t>
  </si>
  <si>
    <t>koleno kanalizační PP SN16 15° DN 150</t>
  </si>
  <si>
    <t>-798409050</t>
  </si>
  <si>
    <t>"Přípojka domovní DN150"</t>
  </si>
  <si>
    <t>877350310</t>
  </si>
  <si>
    <t>Montáž tvarovek na kanalizačním plastovém potrubí z polypropylenu PP hladkého plnostěnného kolen DN 200</t>
  </si>
  <si>
    <t>944928351</t>
  </si>
  <si>
    <t>https://podminky.urs.cz/item/CS_URS_2021_02/877350310</t>
  </si>
  <si>
    <t>28617163</t>
  </si>
  <si>
    <t>koleno kanalizační PP SN16 15° DN 200</t>
  </si>
  <si>
    <t>-671037194</t>
  </si>
  <si>
    <t>"Uliční vpusť DN200"</t>
  </si>
  <si>
    <t>877360320</t>
  </si>
  <si>
    <t>Montáž tvarovek na kanalizačním plastovém potrubí z polypropylenu PP hladkého plnostěnného odboček DN 250</t>
  </si>
  <si>
    <t>243553188</t>
  </si>
  <si>
    <t>https://podminky.urs.cz/item/CS_URS_2021_02/877360320</t>
  </si>
  <si>
    <t>28617210</t>
  </si>
  <si>
    <t>odbočka kanalizační PP SN16 45° DN 250/150</t>
  </si>
  <si>
    <t>1830075105</t>
  </si>
  <si>
    <t>28617211</t>
  </si>
  <si>
    <t>odbočka kanalizační PP SN16 45° DN 250/200</t>
  </si>
  <si>
    <t>281492818</t>
  </si>
  <si>
    <t>877370320</t>
  </si>
  <si>
    <t>Montáž tvarovek na kanalizačním plastovém potrubí z polypropylenu PP hladkého plnostěnného odboček DN 300</t>
  </si>
  <si>
    <t>2098720653</t>
  </si>
  <si>
    <t>https://podminky.urs.cz/item/CS_URS_2021_02/877370320</t>
  </si>
  <si>
    <t>28617214</t>
  </si>
  <si>
    <t>odbočka kanalizační PP SN16 45° DN 300/150</t>
  </si>
  <si>
    <t>974420596</t>
  </si>
  <si>
    <t>28617215</t>
  </si>
  <si>
    <t>odbočka kanalizační PP SN16 45° DN 300/200</t>
  </si>
  <si>
    <t>-239112354</t>
  </si>
  <si>
    <t>877390320</t>
  </si>
  <si>
    <t>Montáž tvarovek na kanalizačním plastovém potrubí z polypropylenu PP hladkého plnostěnného odboček DN 400</t>
  </si>
  <si>
    <t>-356103954</t>
  </si>
  <si>
    <t>https://podminky.urs.cz/item/CS_URS_2021_02/877390320</t>
  </si>
  <si>
    <t>28617219</t>
  </si>
  <si>
    <t>odbočka kanalizační PP SN16 45° DN 400/150</t>
  </si>
  <si>
    <t>-264291505</t>
  </si>
  <si>
    <t>28617220</t>
  </si>
  <si>
    <t>odbočka kanalizační PP SN16 45° DN 400/200</t>
  </si>
  <si>
    <t>-1601492761</t>
  </si>
  <si>
    <t>89527494r</t>
  </si>
  <si>
    <t>Proplachovací a kontrolní šachta z PE-HD pro drenáže liniových staveb DN 400 užitné výšky do 500 mm šachtové dno (DN šachty/DN vedení) DN 400 do DN 200 průchozí s poklopem</t>
  </si>
  <si>
    <t>-337150596</t>
  </si>
  <si>
    <t>20+42</t>
  </si>
  <si>
    <t>895270131</t>
  </si>
  <si>
    <t>Proplachovací a kontrolní šachta z PE-HD pro drenáže liniových staveb DN 400 užitné výšky do 500 mm šachtové prodloužení světlé hloubky 3000 mm</t>
  </si>
  <si>
    <t>-1313351770</t>
  </si>
  <si>
    <t>https://podminky.urs.cz/item/CS_URS_2021_02/895270131</t>
  </si>
  <si>
    <t>"prodloužení šachtiček do určité hloubky jednotlivých přípojek"</t>
  </si>
  <si>
    <t>895270135</t>
  </si>
  <si>
    <t>Proplachovací a kontrolní šachta z PE-HD pro drenáže liniových staveb DN 400 užitné výšky do 500 mm Příplatek k ceně -0131 za uříznutí šachtového prodloužení</t>
  </si>
  <si>
    <t>-137254419</t>
  </si>
  <si>
    <t>https://podminky.urs.cz/item/CS_URS_2021_02/895270135</t>
  </si>
  <si>
    <t>895941111</t>
  </si>
  <si>
    <t>Zřízení vpusti kanalizační uliční z betonových dílců typ UV-50 normální</t>
  </si>
  <si>
    <t>-1062575222</t>
  </si>
  <si>
    <t>https://podminky.urs.cz/item/CS_URS_2021_02/895941111</t>
  </si>
  <si>
    <t>59223875</t>
  </si>
  <si>
    <t>koš nízký pro uliční vpusti žárově Pz plech pro rám 500/500mm</t>
  </si>
  <si>
    <t>-1988166880</t>
  </si>
  <si>
    <t>"C.1 - C.5, D1.1.1."</t>
  </si>
  <si>
    <t>9 "ks"</t>
  </si>
  <si>
    <t>59223850</t>
  </si>
  <si>
    <t>dno pro uliční vpusť s výtokovým otvorem betonové 450x330x50mm</t>
  </si>
  <si>
    <t>-394310907</t>
  </si>
  <si>
    <t>59223857</t>
  </si>
  <si>
    <t>skruž pro uliční vpusť horní betonová 450x295x50mm</t>
  </si>
  <si>
    <t>-1138150454</t>
  </si>
  <si>
    <t>59223862</t>
  </si>
  <si>
    <t>skruž pro uliční vpusť středová betonová 450x295x50mm</t>
  </si>
  <si>
    <t>529381716</t>
  </si>
  <si>
    <t>59223866</t>
  </si>
  <si>
    <t>skruž pro uliční vpusť přechodová betonová 450-270x295x50m</t>
  </si>
  <si>
    <t>-1153948354</t>
  </si>
  <si>
    <t>2143060082</t>
  </si>
  <si>
    <t>59224010</t>
  </si>
  <si>
    <t>prstenec šachtový vyrovnávací betonový 625x100x40mm</t>
  </si>
  <si>
    <t>2132540940</t>
  </si>
  <si>
    <t>899204112</t>
  </si>
  <si>
    <t>Osazení mříží litinových včetně rámů a košů na bahno pro třídu zatížení D400, E600</t>
  </si>
  <si>
    <t>1336633241</t>
  </si>
  <si>
    <t>https://podminky.urs.cz/item/CS_URS_2021_02/899204112</t>
  </si>
  <si>
    <t>28661938</t>
  </si>
  <si>
    <t>mříž litinová 600/40T, 420X620 D400</t>
  </si>
  <si>
    <t>25057327</t>
  </si>
  <si>
    <t>1217782439</t>
  </si>
  <si>
    <t>-825439681</t>
  </si>
  <si>
    <t>-177642362</t>
  </si>
  <si>
    <t>46,394</t>
  </si>
  <si>
    <t>pod_šach_UV</t>
  </si>
  <si>
    <t>18,371</t>
  </si>
  <si>
    <t>Suť_žb</t>
  </si>
  <si>
    <t>suť ze železobetonu</t>
  </si>
  <si>
    <t>62,739</t>
  </si>
  <si>
    <t>1,624</t>
  </si>
  <si>
    <t>5,567</t>
  </si>
  <si>
    <t>7,887</t>
  </si>
  <si>
    <t>SO 01C - Rušení kanalizačních řadů a přípojek</t>
  </si>
  <si>
    <t>8,119</t>
  </si>
  <si>
    <t>6,495</t>
  </si>
  <si>
    <t xml:space="preserve">    3 - Svislé a kompletní konstrukce</t>
  </si>
  <si>
    <t xml:space="preserve">      81 - Potrubí z trub betonových</t>
  </si>
  <si>
    <t xml:space="preserve">    9 - Ostatní konstrukce a práce, bourání</t>
  </si>
  <si>
    <t xml:space="preserve">    997 - Přesun sutě</t>
  </si>
  <si>
    <t>-31387311</t>
  </si>
  <si>
    <t>132151251</t>
  </si>
  <si>
    <t>Hloubení nezapažených rýh šířky přes 800 do 2 000 mm strojně s urovnáním dna do předepsaného profilu a spádu v hornině třídy těžitelnosti I skupiny 1 a 2 do 20 m3</t>
  </si>
  <si>
    <t>1665188519</t>
  </si>
  <si>
    <t>https://podminky.urs.cz/item/CS_URS_2021_02/132151251</t>
  </si>
  <si>
    <t>"Původní UV - mimo výkop"</t>
  </si>
  <si>
    <t>5 "ks" * (1,0*1,0)*2,198 - 0,240</t>
  </si>
  <si>
    <t>(4,5+3,617+1,120+1,670)*1,0*2,198-0,240</t>
  </si>
  <si>
    <t>"Výkop pro původní šachty - 1 m do hlouby"</t>
  </si>
  <si>
    <t>"Původní šachty v dl. chodníku a asf. komunikaci"</t>
  </si>
  <si>
    <t>(1,5*1,5*1,0-0,240)*5"ks"</t>
  </si>
  <si>
    <t>1,5*1,5*1,0-0,390</t>
  </si>
  <si>
    <t>476549771</t>
  </si>
  <si>
    <t>132251251</t>
  </si>
  <si>
    <t>Hloubení nezapažených rýh šířky přes 800 do 2 000 mm strojně s urovnáním dna do předepsaného profilu a spádu v hornině třídy těžitelnosti I skupiny 3 do 20 m3</t>
  </si>
  <si>
    <t>445812410</t>
  </si>
  <si>
    <t>https://podminky.urs.cz/item/CS_URS_2021_02/132251251</t>
  </si>
  <si>
    <t>Výkop_trouby*0,24*0,5</t>
  </si>
  <si>
    <t>900655116</t>
  </si>
  <si>
    <t>132351251</t>
  </si>
  <si>
    <t>Hloubení nezapažených rýh šířky přes 800 do 2 000 mm strojně s urovnáním dna do předepsaného profilu a spádu v hornině třídy těžitelnosti II skupiny 4 do 20 m3</t>
  </si>
  <si>
    <t>1903051865</t>
  </si>
  <si>
    <t>https://podminky.urs.cz/item/CS_URS_2021_02/132351251</t>
  </si>
  <si>
    <t>Výkop_trouby*0,34*0,5</t>
  </si>
  <si>
    <t>-1920070234</t>
  </si>
  <si>
    <t>Výkop_trouby*0,35*0,5</t>
  </si>
  <si>
    <t>-1157830513</t>
  </si>
  <si>
    <t>Výkop_trouby*0,28*0,5</t>
  </si>
  <si>
    <t>-9305039</t>
  </si>
  <si>
    <t>-831559231</t>
  </si>
  <si>
    <t>5 "ks" * (1,0+1,0+1,0+1,0)*2,198 - 0,240</t>
  </si>
  <si>
    <t>(4,5+3,617+1,120+1,670)*2*2,198-0,240</t>
  </si>
  <si>
    <t>1172077383</t>
  </si>
  <si>
    <t>89835217</t>
  </si>
  <si>
    <t>( Výk_2s+výk_2r)*0,50</t>
  </si>
  <si>
    <t>7,191*2 'Přepočtené koeficientem množství</t>
  </si>
  <si>
    <t>1809831699</t>
  </si>
  <si>
    <t>Výk_4s+výk_4r</t>
  </si>
  <si>
    <t>Výk_5s+výk_5r_6r</t>
  </si>
  <si>
    <t xml:space="preserve"> Výk_6s</t>
  </si>
  <si>
    <t>32,012*2 'Přepočtené koeficientem množství</t>
  </si>
  <si>
    <t>-1086099826</t>
  </si>
  <si>
    <t xml:space="preserve"> (Výk_2s+výk_2r)*0,50</t>
  </si>
  <si>
    <t>( Výk_3s+výk_3r)*0,50</t>
  </si>
  <si>
    <t>-1553135064</t>
  </si>
  <si>
    <t xml:space="preserve"> Výk_6s*0,50</t>
  </si>
  <si>
    <t>657986979</t>
  </si>
  <si>
    <t>-884626742</t>
  </si>
  <si>
    <t>-2119969182</t>
  </si>
  <si>
    <t>15,194*2 'Přepočtené koeficientem množství</t>
  </si>
  <si>
    <t>1496051308</t>
  </si>
  <si>
    <t>1889088535</t>
  </si>
  <si>
    <t>0,812*2 'Přepočtené koeficientem množství</t>
  </si>
  <si>
    <t>1744570362</t>
  </si>
  <si>
    <t>549700892</t>
  </si>
  <si>
    <t>-322355761</t>
  </si>
  <si>
    <t>-724552796</t>
  </si>
  <si>
    <t>17610119r</t>
  </si>
  <si>
    <t>Výplň stoky l do 200 m betonem tř. C12/15</t>
  </si>
  <si>
    <t>-754294847</t>
  </si>
  <si>
    <t>"TZ, D.1.1.1."</t>
  </si>
  <si>
    <t>"Vyplnění rušených potrubí např. cementopopílovou směsí"</t>
  </si>
  <si>
    <t>"Délka rušeného původních trub - zabezpečení konců betonem 1 metr na každou stranu"</t>
  </si>
  <si>
    <t>(PI*(0,400/2)^2)*2 "m" "ulice Pod Vrbou"</t>
  </si>
  <si>
    <t>(PI*(0,200/2)^2)*2*2,0 "m" "dvě původní přípojky DN 200"</t>
  </si>
  <si>
    <t>((PI*(0,150/2)^2)*1,0 "m")*48 "ks" "zabetonování původních přípojek na dvou koncích - napojení"</t>
  </si>
  <si>
    <t>"Zalití původních šachet - 6 ks"</t>
  </si>
  <si>
    <t>PI*(1,00/2)^2*(1,8+2,450+2,030+1,550+1,550+2,3)</t>
  </si>
  <si>
    <t>17610111r</t>
  </si>
  <si>
    <t>Výplň stoky cementopopílkovou směsí</t>
  </si>
  <si>
    <t>251679013</t>
  </si>
  <si>
    <t>"Délka rušeného původních trub"</t>
  </si>
  <si>
    <t>(PI*(0,400/2)^2)*306 "m" "ulice Pod Vrbou"</t>
  </si>
  <si>
    <t>(PI*(0,200/2)^2)*(37,916+18,5) "m" "dvě původní přípojky DN 200"</t>
  </si>
  <si>
    <t>Svislé a kompletní konstrukce</t>
  </si>
  <si>
    <t>358325114</t>
  </si>
  <si>
    <t>Bourání stoky kompletní nebo vybourání otvorů průřezové plochy do 4 m2 ve stokách ze zdiva z železobetonu</t>
  </si>
  <si>
    <t>1731586879</t>
  </si>
  <si>
    <t>https://podminky.urs.cz/item/CS_URS_2021_02/358325114</t>
  </si>
  <si>
    <t>"Odbourání prefabrikovaných ŽB šachet - celé šachty, kónusy"</t>
  </si>
  <si>
    <t>(PI*1,200^2-PI*1,000^2)*(3*1,71+2*2,21+1,91+2,41+2,66+2,93+1,96+1,46+3,48+2,46+1,46+1,96+2,38)</t>
  </si>
  <si>
    <t>(PI*1,00^2-PI*0,800^2)*(6*0,580)</t>
  </si>
  <si>
    <t>"4 šachty - sanace"</t>
  </si>
  <si>
    <t>((PI*1,200^2-PI*1,000^2)*1,980)*4</t>
  </si>
  <si>
    <t>899102211</t>
  </si>
  <si>
    <t>Demontáž poklopů litinových a ocelových včetně rámů, hmotnosti jednotlivě přes 50 do 100 Kg</t>
  </si>
  <si>
    <t>-1018039729</t>
  </si>
  <si>
    <t>https://podminky.urs.cz/item/CS_URS_2021_02/899102211</t>
  </si>
  <si>
    <t>"Rušení původních UV"</t>
  </si>
  <si>
    <t>899103211</t>
  </si>
  <si>
    <t>Demontáž poklopů litinových a ocelových včetně rámů, hmotnosti jednotlivě přes 100 do 150 Kg</t>
  </si>
  <si>
    <t>-1273217782</t>
  </si>
  <si>
    <t>https://podminky.urs.cz/item/CS_URS_2021_02/899103211</t>
  </si>
  <si>
    <t>81</t>
  </si>
  <si>
    <t>Potrubí z trub betonových</t>
  </si>
  <si>
    <t>810351811</t>
  </si>
  <si>
    <t>Bourání stávajícího potrubí z betonu v otevřeném výkopu DN do 200</t>
  </si>
  <si>
    <t>-1650768667</t>
  </si>
  <si>
    <t>https://podminky.urs.cz/item/CS_URS_2021_02/810351811</t>
  </si>
  <si>
    <t>"Původní potrubí k UV"</t>
  </si>
  <si>
    <t>Ostatní konstrukce a práce, bourání</t>
  </si>
  <si>
    <t>981511116</t>
  </si>
  <si>
    <t>Demolice konstrukcí objektů postupným rozebíráním konstrukcí z betonu prostého</t>
  </si>
  <si>
    <t>1471292366</t>
  </si>
  <si>
    <t>https://podminky.urs.cz/item/CS_URS_2021_02/981511116</t>
  </si>
  <si>
    <t>"Podkladní deska - prefabrikované šachty"</t>
  </si>
  <si>
    <t>2,6*2,6*0,150*16</t>
  </si>
  <si>
    <t xml:space="preserve">9 "ks" * (PI*(0,500/2)^2*1,215) </t>
  </si>
  <si>
    <t>997</t>
  </si>
  <si>
    <t>Přesun sutě</t>
  </si>
  <si>
    <t>997231111</t>
  </si>
  <si>
    <t>366779873</t>
  </si>
  <si>
    <t>https://podminky.urs.cz/item/CS_URS_2021_02/997231111</t>
  </si>
  <si>
    <t>-580456669</t>
  </si>
  <si>
    <t>https://podminky.urs.cz/item/CS_URS_2021_02/997231119</t>
  </si>
  <si>
    <t>198,548*9 'Přepočtené koeficientem množství</t>
  </si>
  <si>
    <t>997231511</t>
  </si>
  <si>
    <t>Vodorovná doprava suti a vybouraných hmot s vyložením a hrubým urovnáním nakládání nebo překládání na dopravní prostředek při vodorovné dopravě suti a vybouraných hmot</t>
  </si>
  <si>
    <t>1801723476</t>
  </si>
  <si>
    <t>https://podminky.urs.cz/item/CS_URS_2021_02/997231511</t>
  </si>
  <si>
    <t>998275101</t>
  </si>
  <si>
    <t>Přesun hmot pro trubní vedení hloubené z trub kameninových pro kanalizace v otevřeném výkopu dopravní vzdálenost do 15 m</t>
  </si>
  <si>
    <t>-823681484</t>
  </si>
  <si>
    <t>https://podminky.urs.cz/item/CS_URS_2021_02/998275101</t>
  </si>
  <si>
    <t>998275125</t>
  </si>
  <si>
    <t>Přesun hmot pro trubní vedení hloubené z trub kameninových Příplatek k cenám za zvětšený přesun přes vymezenou největší dopravní vzdálenost přes 500 do 1000 m</t>
  </si>
  <si>
    <t>-1850668780</t>
  </si>
  <si>
    <t>https://podminky.urs.cz/item/CS_URS_2021_02/998275125</t>
  </si>
  <si>
    <t>1646529953</t>
  </si>
  <si>
    <t>997013861</t>
  </si>
  <si>
    <t>Poplatek za uložení stavebního odpadu na recyklační skládce (skládkovné) z prostého betonu zatříděného do Katalogu odpadů pod kódem 17 01 01</t>
  </si>
  <si>
    <t>1000570914</t>
  </si>
  <si>
    <t>https://podminky.urs.cz/item/CS_URS_2021_02/997013861</t>
  </si>
  <si>
    <t>"Ekologická likvidace vybouraného betonu prostého šachet"</t>
  </si>
  <si>
    <t>pod_šach_UV*2,2000</t>
  </si>
  <si>
    <t>306*0,3200 "původní potrubí beton"</t>
  </si>
  <si>
    <t>15,322*0,1800 "původní potrubí beton"</t>
  </si>
  <si>
    <t>997013862</t>
  </si>
  <si>
    <t>Poplatek za uložení stavebního odpadu na recyklační skládce (skládkovné) z armovaného betonu zatříděného do Katalogu odpadů pod kódem 17 01 01</t>
  </si>
  <si>
    <t>-895737585</t>
  </si>
  <si>
    <t>https://podminky.urs.cz/item/CS_URS_2021_02/997013862</t>
  </si>
  <si>
    <t>"Ekologická likvidace vybouraného ŽB potrubí a šachet"</t>
  </si>
  <si>
    <t>Suť_žb*2,4</t>
  </si>
  <si>
    <t>beton_blok</t>
  </si>
  <si>
    <t>4,213</t>
  </si>
  <si>
    <t>263,062</t>
  </si>
  <si>
    <t>Pískové_Lože</t>
  </si>
  <si>
    <t>75,76</t>
  </si>
  <si>
    <t>řad_2s</t>
  </si>
  <si>
    <t>Těžitepelnost tř. 2 r</t>
  </si>
  <si>
    <t>55,19</t>
  </si>
  <si>
    <t>řad_3s</t>
  </si>
  <si>
    <t>175,605</t>
  </si>
  <si>
    <t>řad_4s</t>
  </si>
  <si>
    <t>170,588</t>
  </si>
  <si>
    <t>řad_5s</t>
  </si>
  <si>
    <t>100,346</t>
  </si>
  <si>
    <t>SO 02 - Přeložka vodovodu</t>
  </si>
  <si>
    <t>SO 02A - Hlavní a vedlepší vodovodní řady</t>
  </si>
  <si>
    <t>Výk_5r</t>
  </si>
  <si>
    <t>Výkop_Vod_řad</t>
  </si>
  <si>
    <t xml:space="preserve">Výkop vodovodního potrubí </t>
  </si>
  <si>
    <t>1003,456</t>
  </si>
  <si>
    <t>Zásyp</t>
  </si>
  <si>
    <t>Zásyp výkopu DN300 a DN400</t>
  </si>
  <si>
    <t>660,421</t>
  </si>
  <si>
    <t>suť_pl</t>
  </si>
  <si>
    <t>75</t>
  </si>
  <si>
    <t xml:space="preserve">    SKL - Skládkovné</t>
  </si>
  <si>
    <t>-1507004710</t>
  </si>
  <si>
    <t>"Vodovod, výpusť, kanalizace, kanalizační přípojky, vodovodní přípojky"</t>
  </si>
  <si>
    <t>(19+27+3+39)*1,5 "m"</t>
  </si>
  <si>
    <t>119001406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</si>
  <si>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přes 200 do 500 mm</t>
  </si>
  <si>
    <t>280605767</t>
  </si>
  <si>
    <t>https://podminky.urs.cz/item/CS_URS_2021_02/119001406</t>
  </si>
  <si>
    <t>"Kanalizace DN200 - DN400"</t>
  </si>
  <si>
    <t>9*1,5 "m"</t>
  </si>
  <si>
    <t>3*1,5 "m"</t>
  </si>
  <si>
    <t>-1227317789</t>
  </si>
  <si>
    <t>"Kabely: PRE, Sděl.Vedení,VO"</t>
  </si>
  <si>
    <t>63*1,5 "m"</t>
  </si>
  <si>
    <t>-129528347</t>
  </si>
  <si>
    <t>"25% výkopu pro přípojky bude ve ztížených podmínkách"</t>
  </si>
  <si>
    <t>Výkop_Vod_řad*0,25</t>
  </si>
  <si>
    <t>1469055598</t>
  </si>
  <si>
    <t>"TZ, D.1.1.2."</t>
  </si>
  <si>
    <t>"Předpokládaná těžiteplnost: 2.tř. - 11%, 3.tř. - 35%, 4. tř. - 34%, 5. tř. - 20%"</t>
  </si>
  <si>
    <t>Výkop_Vod_řad*0,11*0,50</t>
  </si>
  <si>
    <t>-1058102437</t>
  </si>
  <si>
    <t>"Výkop"</t>
  </si>
  <si>
    <t>"V.1 a V.2"</t>
  </si>
  <si>
    <t>"cca 100% asf. vozovka 390mm"</t>
  </si>
  <si>
    <t>(0,90*312,60)*(1,830-0,390)</t>
  </si>
  <si>
    <t>"V.1_A"</t>
  </si>
  <si>
    <t>"cca 100% asf. chodník 230mm"</t>
  </si>
  <si>
    <t>(0,90*23,87)*(1,940-0,230)</t>
  </si>
  <si>
    <t>"V.1_B"</t>
  </si>
  <si>
    <t>"cca 100% dlažba panelová 280mm"</t>
  </si>
  <si>
    <t>(0,90*23,74)*(1,810-0,280)</t>
  </si>
  <si>
    <t>"V.1_C"</t>
  </si>
  <si>
    <t>"cca 100% dlažba betonová 240mm"</t>
  </si>
  <si>
    <t>(0,90*25,80)*(1,770-0,240)</t>
  </si>
  <si>
    <t>"V.1_D"</t>
  </si>
  <si>
    <t>(0,90*25,88)*(1,720-0,240)</t>
  </si>
  <si>
    <t>"V.1_E"</t>
  </si>
  <si>
    <t>"cca 100% dlažba zámková 240mm"</t>
  </si>
  <si>
    <t>(0,90*27,12)*(1,710-0,240)</t>
  </si>
  <si>
    <t>"V.1_F"</t>
  </si>
  <si>
    <t>(0,90*30,0)*(1,58-0,240)</t>
  </si>
  <si>
    <t>"V.2_A"</t>
  </si>
  <si>
    <t>(0,90*24,00)*(1,67-0,240)</t>
  </si>
  <si>
    <t>"V.2_B"</t>
  </si>
  <si>
    <t>(0,90*23,33)*(1,67-0,240)</t>
  </si>
  <si>
    <t>"V.2_C"</t>
  </si>
  <si>
    <t>(0,90*25,56)*(1,79-0,240)</t>
  </si>
  <si>
    <t>"V.2_D"</t>
  </si>
  <si>
    <t>(0,90*38,93)*(1,70-0,240)</t>
  </si>
  <si>
    <t>"V.2_E"</t>
  </si>
  <si>
    <t>(0,90*24,93)*(1,76-0,240)</t>
  </si>
  <si>
    <t>"V.2_F"</t>
  </si>
  <si>
    <t>(0,90*23,86)*(1,75-0,240)</t>
  </si>
  <si>
    <t>"V.2_G"</t>
  </si>
  <si>
    <t>(0,90*25,86)*(1,73-0,240)</t>
  </si>
  <si>
    <t>"V.2_H"</t>
  </si>
  <si>
    <t>"cca 30% dlažba betonová 240mm, 70% asf.komunikace 390mm"</t>
  </si>
  <si>
    <t>(0,90*76,60)*(1,77-(0,30*0,240) - (0,70*0,390))</t>
  </si>
  <si>
    <t>"V.2_I"</t>
  </si>
  <si>
    <t>(0,90*33,14)*(1,72-0,390)</t>
  </si>
  <si>
    <t>-481874476</t>
  </si>
  <si>
    <t>Výkop_Vod_řad*0,35*0,50</t>
  </si>
  <si>
    <t>-1839976250</t>
  </si>
  <si>
    <t>238196079</t>
  </si>
  <si>
    <t>Výkop_Vod_řad*0,34*0,50</t>
  </si>
  <si>
    <t>132354204</t>
  </si>
  <si>
    <t>Hloubení zapažených rýh šířky přes 800 do 2 000 mm strojně s urovnáním dna do předepsaného profilu a spádu v hornině třídy těžitelnosti II skupiny 4 přes 100 do 500 m3</t>
  </si>
  <si>
    <t>-273085756</t>
  </si>
  <si>
    <t>https://podminky.urs.cz/item/CS_URS_2021_02/132354204</t>
  </si>
  <si>
    <t>-190746310</t>
  </si>
  <si>
    <t>Výkop_Vod_řad*0,20*0,50</t>
  </si>
  <si>
    <t>132454204</t>
  </si>
  <si>
    <t>Hloubení zapažených rýh šířky přes 800 do 2 000 mm strojně s urovnáním dna do předepsaného profilu a spádu v hornině třídy těžitelnosti II skupiny 5 přes 100 do 500 m3</t>
  </si>
  <si>
    <t>-50486059</t>
  </si>
  <si>
    <t>https://podminky.urs.cz/item/CS_URS_2021_02/132454204</t>
  </si>
  <si>
    <t>1396977383</t>
  </si>
  <si>
    <t>(2*312,60)*(1,830-0,390)</t>
  </si>
  <si>
    <t>(2*23,87)*(1,940-0,230)</t>
  </si>
  <si>
    <t>(2*23,74)*(1,810-0,280)</t>
  </si>
  <si>
    <t>(2*25,80)*(1,770-0,240)</t>
  </si>
  <si>
    <t>(2*25,88)*(1,720-0,240)</t>
  </si>
  <si>
    <t>(2*27,12)*(1,710-0,240)</t>
  </si>
  <si>
    <t>(2*30,0)*(1,58-0,240)</t>
  </si>
  <si>
    <t>(2*24,00)*(1,67-0,240)</t>
  </si>
  <si>
    <t>(2*23,33)*(1,67-0,240)</t>
  </si>
  <si>
    <t>(2*25,56)*(1,79-0,240)</t>
  </si>
  <si>
    <t>(2*38,93)*(1,70-0,240)</t>
  </si>
  <si>
    <t>(2*24,93)*(1,76-0,240)</t>
  </si>
  <si>
    <t>(2*23,86)*(1,75-0,240)</t>
  </si>
  <si>
    <t>(2*25,86)*(1,73-0,240)</t>
  </si>
  <si>
    <t>(2*76,60)*(1,77-(0,30*0,240) - (0,70*0,390))</t>
  </si>
  <si>
    <t>(2*33,14)*(1,72-0,390)</t>
  </si>
  <si>
    <t>1592691394</t>
  </si>
  <si>
    <t>1901342144</t>
  </si>
  <si>
    <t>řad_2s+Výk_2r</t>
  </si>
  <si>
    <t>řad_3s+Výk_3r</t>
  </si>
  <si>
    <t>461,59*2 'Přepočtené koeficientem množství</t>
  </si>
  <si>
    <t>-390645706</t>
  </si>
  <si>
    <t>řad_4s+Výk_4r</t>
  </si>
  <si>
    <t>řad_5s+Výk_5r</t>
  </si>
  <si>
    <t>541,868*2 'Přepočtené koeficientem množství</t>
  </si>
  <si>
    <t>568487945</t>
  </si>
  <si>
    <t>(řad_2s+Výk_2r)*0,50</t>
  </si>
  <si>
    <t>(řad_3s+Výk_3r)*0,50</t>
  </si>
  <si>
    <t>449074765</t>
  </si>
  <si>
    <t>(řad_4s+Výk_4r)*0,50</t>
  </si>
  <si>
    <t>(řad_5s+Výk_5r)*0,50</t>
  </si>
  <si>
    <t>-1062102266</t>
  </si>
  <si>
    <t>"TZ, D.1.1.2"</t>
  </si>
  <si>
    <t>230,795*2 'Přepočtené koeficientem množství</t>
  </si>
  <si>
    <t>1494512456</t>
  </si>
  <si>
    <t>(Zásyp* 2,0541)*0,50</t>
  </si>
  <si>
    <t>1220360518</t>
  </si>
  <si>
    <t>270,934*2 'Přepočtené koeficientem množství</t>
  </si>
  <si>
    <t>15369400</t>
  </si>
  <si>
    <t>-351705130</t>
  </si>
  <si>
    <t>-1643270835</t>
  </si>
  <si>
    <t>"Výkop - lože pod potrubí - obsyp potrubí, potrubí je již odečteno v položce obsypu"</t>
  </si>
  <si>
    <t xml:space="preserve">- Pískové_Lože </t>
  </si>
  <si>
    <t>-beton_blok</t>
  </si>
  <si>
    <t>583441970</t>
  </si>
  <si>
    <t>152595471</t>
  </si>
  <si>
    <t>197138617</t>
  </si>
  <si>
    <t>389,20*0,90*(0,110+0,300)</t>
  </si>
  <si>
    <t>-"potrubí DN110" (765,25*PI*(0,110/2)^2)</t>
  </si>
  <si>
    <t>376,05*0,90*(0,080+0,300)</t>
  </si>
  <si>
    <t>-"potrubí DN80" (376,05*PI*(0,080/2)^2)</t>
  </si>
  <si>
    <t>1627635164</t>
  </si>
  <si>
    <t>451573111</t>
  </si>
  <si>
    <t>Lože pod potrubí, stoky a drobné objekty v otevřeném výkopu z písku a štěrkopísku do 63 mm</t>
  </si>
  <si>
    <t>1755112692</t>
  </si>
  <si>
    <t>https://podminky.urs.cz/item/CS_URS_2021_02/451573111</t>
  </si>
  <si>
    <t>765,25*0,90*0,110</t>
  </si>
  <si>
    <t>452311161</t>
  </si>
  <si>
    <t>Podkladní a zajišťovací konstrukce z betonu prostého v otevřeném výkopu desky pod potrubí, stoky a drobné objekty z betonu tř. C 25/30</t>
  </si>
  <si>
    <t>-874429482</t>
  </si>
  <si>
    <t>https://podminky.urs.cz/item/CS_URS_2021_02/452311161</t>
  </si>
  <si>
    <t>"Betonové bloky pod patním kolenem hydrantu nebo VZ"</t>
  </si>
  <si>
    <t>(0,4*0,4*0,4)*17</t>
  </si>
  <si>
    <t>"Betonové bloky por armaturou nebo tvarovkou na řadu"</t>
  </si>
  <si>
    <t>(0,5*0,5*0,5)*25</t>
  </si>
  <si>
    <t>852241122</t>
  </si>
  <si>
    <t>Montáž potrubí z trub litinových tlakových přírubových normálních délek v otevřeném výkopu, kanálu nebo v šachtě DN 80</t>
  </si>
  <si>
    <t>-1460601491</t>
  </si>
  <si>
    <t>https://podminky.urs.cz/item/CS_URS_2021_02/852241122</t>
  </si>
  <si>
    <t>52136980r</t>
  </si>
  <si>
    <t>příruba otočná + lemový nákružek DN 80</t>
  </si>
  <si>
    <t>-1722558404</t>
  </si>
  <si>
    <t>43 "ks"</t>
  </si>
  <si>
    <t>55253233</t>
  </si>
  <si>
    <t>trouba přírubová litinová vodovodní  PN10/16 DN 80 dl 100mm</t>
  </si>
  <si>
    <t>324439527</t>
  </si>
  <si>
    <t>1*1,01 'Přepočtené koeficientem množství</t>
  </si>
  <si>
    <t>55253235</t>
  </si>
  <si>
    <t>trouba přírubová litinová vodovodní  PN10/16 DN 80 dl 200mm</t>
  </si>
  <si>
    <t>-798375227</t>
  </si>
  <si>
    <t>-1625364116</t>
  </si>
  <si>
    <t>55254047</t>
  </si>
  <si>
    <t>koleno 90° s patkou přírubové litinové vodovodní N-kus PN10/40 DN 80</t>
  </si>
  <si>
    <t>-327233827</t>
  </si>
  <si>
    <t>852261122</t>
  </si>
  <si>
    <t>Montáž potrubí z trub litinových tlakových přírubových normálních délek v otevřeném výkopu, kanálu nebo v šachtě DN 100</t>
  </si>
  <si>
    <t>-1280967476</t>
  </si>
  <si>
    <t>https://podminky.urs.cz/item/CS_URS_2021_02/852261122</t>
  </si>
  <si>
    <t>52136979r</t>
  </si>
  <si>
    <t>příruba otočná + lemový nákružek DN 100</t>
  </si>
  <si>
    <t>1581082685</t>
  </si>
  <si>
    <t>4 "ks"</t>
  </si>
  <si>
    <t>55253997</t>
  </si>
  <si>
    <t>koleno přírubové z tvárné litiny,práškový epoxid tl 250µm FFK-kus DN 100- 30°</t>
  </si>
  <si>
    <t>813747044</t>
  </si>
  <si>
    <t>2"ks"</t>
  </si>
  <si>
    <t>55254012</t>
  </si>
  <si>
    <t>koleno přírubové z tvárné litiny,práškový epoxid tl 250µm FFK-kus DN 100- 45°</t>
  </si>
  <si>
    <t>-1001387666</t>
  </si>
  <si>
    <t>871161141</t>
  </si>
  <si>
    <t>Montáž vodovodního potrubí z plastů v otevřeném výkopu z polyetylenu PE 100 svařovaných na tupo SDR 11/PN16 D 32 x 3,0 mm</t>
  </si>
  <si>
    <t>1507196017</t>
  </si>
  <si>
    <t>https://podminky.urs.cz/item/CS_URS_2021_02/871161141</t>
  </si>
  <si>
    <t>28613170</t>
  </si>
  <si>
    <t>trubka vodovodní PE100 SDR11 se signalizační vrstvou 32x3,0mm</t>
  </si>
  <si>
    <t>-1749977699</t>
  </si>
  <si>
    <t>"Provizorní potrubí - odstávka vodovodu, vodovodní přípojky"</t>
  </si>
  <si>
    <t>75 "m"</t>
  </si>
  <si>
    <t>75*1,015 'Přepočtené koeficientem množství</t>
  </si>
  <si>
    <t>871211811</t>
  </si>
  <si>
    <t>Bourání stávajícího potrubí z polyetylenu v otevřeném výkopu D do 50 mm</t>
  </si>
  <si>
    <t>-2090032154</t>
  </si>
  <si>
    <t>https://podminky.urs.cz/item/CS_URS_2021_02/871211811</t>
  </si>
  <si>
    <t>871241141</t>
  </si>
  <si>
    <t>Montáž vodovodního potrubí z plastů v otevřeném výkopu z polyetylenu PE 100 svařovaných na tupo SDR 11/PN16 D 90 x 8,2 mm</t>
  </si>
  <si>
    <t>-2140933765</t>
  </si>
  <si>
    <t>https://podminky.urs.cz/item/CS_URS_2021_02/871241141</t>
  </si>
  <si>
    <t>31951045r</t>
  </si>
  <si>
    <t>potrubní spojka jištěná proti posuvu hrdlo-příruba  DN 80</t>
  </si>
  <si>
    <t>706680622</t>
  </si>
  <si>
    <t>31951046r</t>
  </si>
  <si>
    <t>potrubní spojka jištěná proti posuvu hrdlo-hrdlo  DN 80</t>
  </si>
  <si>
    <t>1688622524</t>
  </si>
  <si>
    <t>28613556</t>
  </si>
  <si>
    <t>potrubí dvouvrstvé PE100 RC SDR11 90x8,2 dl 12m</t>
  </si>
  <si>
    <t>-1963225696</t>
  </si>
  <si>
    <t>376,05 "m"</t>
  </si>
  <si>
    <t>"Provizorní potrubí - odstávka vodovodu"</t>
  </si>
  <si>
    <t>752,1*1,015 'Přepočtené koeficientem množství</t>
  </si>
  <si>
    <t>871251141</t>
  </si>
  <si>
    <t>Montáž vodovodního potrubí z plastů v otevřeném výkopu z polyetylenu PE 100 svařovaných na tupo SDR 11/PN16 D 110 x 10,0 mm</t>
  </si>
  <si>
    <t>1653494186</t>
  </si>
  <si>
    <t>https://podminky.urs.cz/item/CS_URS_2021_02/871251141</t>
  </si>
  <si>
    <t>31951004</t>
  </si>
  <si>
    <t>potrubní spojka jištěná proti posuvu hrdlo-příruba  DN 100</t>
  </si>
  <si>
    <t>-21522942</t>
  </si>
  <si>
    <t>28613557</t>
  </si>
  <si>
    <t>potrubí dvouvrstvé PE100 RC SDR11 110x10,0 dl 12m</t>
  </si>
  <si>
    <t>68711979</t>
  </si>
  <si>
    <t>389,20"m"</t>
  </si>
  <si>
    <t>382,20 "m"</t>
  </si>
  <si>
    <t>771,4*1,015 'Přepočtené koeficientem množství</t>
  </si>
  <si>
    <t>877161101</t>
  </si>
  <si>
    <t>Montáž tvarovek na vodovodním plastovém potrubí z polyetylenu PE 100 elektrotvarovek SDR 11/PN16 spojek, oblouků nebo redukcí d 32</t>
  </si>
  <si>
    <t>-1356361628</t>
  </si>
  <si>
    <t>https://podminky.urs.cz/item/CS_URS_2021_02/877161101</t>
  </si>
  <si>
    <t>28613974</t>
  </si>
  <si>
    <t>tvarovka T-kus navrtávací s odbočkou 360° D 63-20mm</t>
  </si>
  <si>
    <t>-390100223</t>
  </si>
  <si>
    <t>"Provizorní potrubí - vodovodní přípojky, opakované použití"</t>
  </si>
  <si>
    <t>15 "ks"</t>
  </si>
  <si>
    <t>877241210</t>
  </si>
  <si>
    <t>Montáž tvarovek na vodovodním plastovém potrubí z polyetylenu PE 100 svařovaných na tupo SDR 11/PN16 kolen 15°, 30° nebo 45° d 90</t>
  </si>
  <si>
    <t>1685970512</t>
  </si>
  <si>
    <t>https://podminky.urs.cz/item/CS_URS_2021_02/877241210</t>
  </si>
  <si>
    <t>28614888r</t>
  </si>
  <si>
    <t>oblouk 90° SDR11 PE 100 PN16 D 80mm</t>
  </si>
  <si>
    <t>632159419</t>
  </si>
  <si>
    <t>1"ks"</t>
  </si>
  <si>
    <t>877241212</t>
  </si>
  <si>
    <t>Montáž tvarovek na vodovodním plastovém potrubí z polyetylenu PE 100 svařovaných na tupo SDR 11/PN16 kolen 90° d 90</t>
  </si>
  <si>
    <t>-367805124</t>
  </si>
  <si>
    <t>https://podminky.urs.cz/item/CS_URS_2021_02/877241212</t>
  </si>
  <si>
    <t>28614889r</t>
  </si>
  <si>
    <t>oblouk 30° SDR11 PE 100 PN16 D 80mm</t>
  </si>
  <si>
    <t>1534547714</t>
  </si>
  <si>
    <t>28614816</t>
  </si>
  <si>
    <t>koleno 90° SDR11 PE 100 PN16 D 110mm</t>
  </si>
  <si>
    <t>-1093160617</t>
  </si>
  <si>
    <t>877251201</t>
  </si>
  <si>
    <t>Montáž tvarovek na vodovodním plastovém potrubí z polyetylenu PE 100 svařovaných na tupo SDR 11/PN16 oblouků nebo redukcí d 110</t>
  </si>
  <si>
    <t>-1178832676</t>
  </si>
  <si>
    <t>https://podminky.urs.cz/item/CS_URS_2021_02/877251201</t>
  </si>
  <si>
    <t>55253591</t>
  </si>
  <si>
    <t>kříž přírubový litinový,práškový epoxid tl 250µm TT-kus DN 100/80</t>
  </si>
  <si>
    <t>553984827</t>
  </si>
  <si>
    <t>286140458r</t>
  </si>
  <si>
    <t>tvarovka T-kus navrtávací bez vrtáku D 110-80mm</t>
  </si>
  <si>
    <t>-1140447590</t>
  </si>
  <si>
    <t>16 "ks"</t>
  </si>
  <si>
    <t>891161321</t>
  </si>
  <si>
    <t>Montáž vodovodních armatur na potrubí šoupátek pro domovní přípojky se závitovými konci PN16 G 1"</t>
  </si>
  <si>
    <t>-884973519</t>
  </si>
  <si>
    <t>https://podminky.urs.cz/item/CS_URS_2021_02/891161321</t>
  </si>
  <si>
    <t>42221551</t>
  </si>
  <si>
    <t>šoupátko domovní přípojky litinové vnitřní/vnitřní závit PN16 1"x1"</t>
  </si>
  <si>
    <t>1856548647</t>
  </si>
  <si>
    <t>38+4 "ks"</t>
  </si>
  <si>
    <t>422587r</t>
  </si>
  <si>
    <t>šoupátko litinové, přímé, závit-závit, připojovací rozměry  1 ¼” x 1¼”</t>
  </si>
  <si>
    <t>1576354652</t>
  </si>
  <si>
    <t>891219111</t>
  </si>
  <si>
    <t>Montáž vodovodních armatur na potrubí navrtávacích pasů s ventilem Jt 1 MPa, na potrubí z trub litinových, ocelových nebo plastických hmot DN 50</t>
  </si>
  <si>
    <t>-583303681</t>
  </si>
  <si>
    <t>https://podminky.urs.cz/item/CS_URS_2021_02/891219111</t>
  </si>
  <si>
    <t>42271419r</t>
  </si>
  <si>
    <t>pás navrtávací z tvárné litiny DN 32, pro litinové a ocelové potrubí, se závitovým výstupem 1",5/4",6/4",2"</t>
  </si>
  <si>
    <t>732010897</t>
  </si>
  <si>
    <t>"Předpokládád se opakované použití pro přípojky"</t>
  </si>
  <si>
    <t>891241522</t>
  </si>
  <si>
    <t>Montáž vodovodních armatur na potrubí šoupátek vevařovacích v otevřeném výkopu nebo v šachtách s ručním kolečkem svařovaných na tupo s PE koncem a přírubou DN 80/90</t>
  </si>
  <si>
    <t>1657521569</t>
  </si>
  <si>
    <t>https://podminky.urs.cz/item/CS_URS_2021_02/891241522</t>
  </si>
  <si>
    <t>42221364</t>
  </si>
  <si>
    <t>šoupátko vevařovací z tvárné litiny GGG 50 s přírubou a koncem PE 90, SDR11 PN 16 DN 80</t>
  </si>
  <si>
    <t>204020494</t>
  </si>
  <si>
    <t>31+1"ks"</t>
  </si>
  <si>
    <t>42291079r</t>
  </si>
  <si>
    <t>souprava zemní pro šoupátka DN 65-80mm Rd 1,8- 2,5m</t>
  </si>
  <si>
    <t>1377409535</t>
  </si>
  <si>
    <t>42291073r</t>
  </si>
  <si>
    <t>souprava zemní pro šoupátka DN 65-80mm Rd 1,3- 1,8m</t>
  </si>
  <si>
    <t>1708158218</t>
  </si>
  <si>
    <t>31 "ks"</t>
  </si>
  <si>
    <t>891247112</t>
  </si>
  <si>
    <t>Montáž vodovodních armatur na potrubí hydrantů podzemních (bez osazení poklopů) DN 80</t>
  </si>
  <si>
    <t>2049926293</t>
  </si>
  <si>
    <t>https://podminky.urs.cz/item/CS_URS_2021_02/891247112</t>
  </si>
  <si>
    <t>42273590</t>
  </si>
  <si>
    <t>hydrant podzemní DN 80 PN 16 jednoduchý uzávěr krycí v 1250mm</t>
  </si>
  <si>
    <t>-561929740</t>
  </si>
  <si>
    <t>3+2 "ks"</t>
  </si>
  <si>
    <t>71</t>
  </si>
  <si>
    <t>42273591</t>
  </si>
  <si>
    <t>hydrant podzemní DN 80 PN 16 jednoduchý uzávěr krycí v 1500mm</t>
  </si>
  <si>
    <t>-596518047</t>
  </si>
  <si>
    <t>14 "ks"</t>
  </si>
  <si>
    <t>72</t>
  </si>
  <si>
    <t>891249111</t>
  </si>
  <si>
    <t>Montáž vodovodních armatur na potrubí navrtávacích pasů s ventilem Jt 1 MPa, na potrubí z trub litinových, ocelových nebo plastických hmot DN 80</t>
  </si>
  <si>
    <t>1731621228</t>
  </si>
  <si>
    <t>https://podminky.urs.cz/item/CS_URS_2021_02/891249111</t>
  </si>
  <si>
    <t>73</t>
  </si>
  <si>
    <t>42273481</t>
  </si>
  <si>
    <t>pás navrtávací uzávěrový z tvárné litiny DN 80, pro litinové a ocelové potrubí, se závitovým  výstupem 1"</t>
  </si>
  <si>
    <t>-879445368</t>
  </si>
  <si>
    <t>38 "ks"</t>
  </si>
  <si>
    <t>74</t>
  </si>
  <si>
    <t>891261522</t>
  </si>
  <si>
    <t>Montáž vodovodních armatur na potrubí šoupátek vevařovacích v otevřeném výkopu nebo v šachtách s ručním kolečkem svařovaných na tupo s PE koncem a přírubou DN 100/110</t>
  </si>
  <si>
    <t>-1523023439</t>
  </si>
  <si>
    <t>https://podminky.urs.cz/item/CS_URS_2021_02/891261522</t>
  </si>
  <si>
    <t>42291067r</t>
  </si>
  <si>
    <t>souprava zemní pro šoupátka DN 100mm Rd 1,3-1,8m</t>
  </si>
  <si>
    <t>54476839</t>
  </si>
  <si>
    <t>3 "ks"</t>
  </si>
  <si>
    <t>76</t>
  </si>
  <si>
    <t>42221365</t>
  </si>
  <si>
    <t>šoupátko vevařovací z tvárné litiny GGG 50 s přírubou a koncem PE 110, SDR11 PN 16 DN 100</t>
  </si>
  <si>
    <t>-52286738</t>
  </si>
  <si>
    <t>77</t>
  </si>
  <si>
    <t>891269111</t>
  </si>
  <si>
    <t>Montáž vodovodních armatur na potrubí navrtávacích pasů s ventilem Jt 1 MPa, na potrubí z trub litinových, ocelových nebo plastických hmot DN 100</t>
  </si>
  <si>
    <t>-633070935</t>
  </si>
  <si>
    <t>https://podminky.urs.cz/item/CS_URS_2021_02/891269111</t>
  </si>
  <si>
    <t>78</t>
  </si>
  <si>
    <t>42273485</t>
  </si>
  <si>
    <t>pás navrtávací uzávěrový z tvárné litiny DN 100, pro litinové a ocelové potrubí, se závitovým  výstupem 1"</t>
  </si>
  <si>
    <t>619543448</t>
  </si>
  <si>
    <t>6 "ks"</t>
  </si>
  <si>
    <t>79</t>
  </si>
  <si>
    <t>42273486</t>
  </si>
  <si>
    <t>pás navrtávací uzávěrový z tvárné litiny DN 100, pro litinové a ocelové potrubí, se závitovým  výstupem 5/4"</t>
  </si>
  <si>
    <t>1551595108</t>
  </si>
  <si>
    <t>80</t>
  </si>
  <si>
    <t>892233129r</t>
  </si>
  <si>
    <t>Proplach a dezinfekce vodovodního potrubí DN do 40</t>
  </si>
  <si>
    <t>909351123</t>
  </si>
  <si>
    <t>892241111</t>
  </si>
  <si>
    <t>Tlakové zkoušky vodou na potrubí DN do 80</t>
  </si>
  <si>
    <t>1377697515</t>
  </si>
  <si>
    <t>https://podminky.urs.cz/item/CS_URS_2021_02/892241111</t>
  </si>
  <si>
    <t>"d90"</t>
  </si>
  <si>
    <t>82</t>
  </si>
  <si>
    <t>892271111</t>
  </si>
  <si>
    <t>Tlakové zkoušky vodou na potrubí DN 100 nebo 125</t>
  </si>
  <si>
    <t>-1035280570</t>
  </si>
  <si>
    <t>https://podminky.urs.cz/item/CS_URS_2021_02/892271111</t>
  </si>
  <si>
    <t>389,20 "m"</t>
  </si>
  <si>
    <t>83</t>
  </si>
  <si>
    <t>892273122</t>
  </si>
  <si>
    <t>Proplach a dezinfekce vodovodního potrubí DN od 80 do 125</t>
  </si>
  <si>
    <t>651599279</t>
  </si>
  <si>
    <t>https://podminky.urs.cz/item/CS_URS_2021_02/892273122</t>
  </si>
  <si>
    <t>84</t>
  </si>
  <si>
    <t>892372111</t>
  </si>
  <si>
    <t>Tlakové zkoušky vodou zabezpečení konců potrubí při tlakových zkouškách DN do 300</t>
  </si>
  <si>
    <t>-675197717</t>
  </si>
  <si>
    <t>https://podminky.urs.cz/item/CS_URS_2021_02/892372111</t>
  </si>
  <si>
    <t>"Počítáno 2ks na zkoušený řad. V případě provádění tlakových zkoušek po částech, nebo současně s ostatními řady, je potřeba tuto skutečnost zohlednit"</t>
  </si>
  <si>
    <t>16*2</t>
  </si>
  <si>
    <t>"provizorní potrubí+provizorní potrubí na přípojky - opakované použití"</t>
  </si>
  <si>
    <t>32+10</t>
  </si>
  <si>
    <t>85</t>
  </si>
  <si>
    <t>899401112</t>
  </si>
  <si>
    <t>Osazení poklopů litinových šoupátkových</t>
  </si>
  <si>
    <t>-1434162852</t>
  </si>
  <si>
    <t>86</t>
  </si>
  <si>
    <t>42291352</t>
  </si>
  <si>
    <t>poklop litinový šoupátkový pro zemní soupravy osazení do terénu a do vozovky</t>
  </si>
  <si>
    <t>1700843136</t>
  </si>
  <si>
    <t>31+1+4+4+38+4+1"ks"</t>
  </si>
  <si>
    <t>87</t>
  </si>
  <si>
    <t>899401113</t>
  </si>
  <si>
    <t>Osazení poklopů litinových hydrantových</t>
  </si>
  <si>
    <t>-1883101896</t>
  </si>
  <si>
    <t>https://podminky.urs.cz/item/CS_URS_2021_02/899401113</t>
  </si>
  <si>
    <t>88</t>
  </si>
  <si>
    <t>422914520</t>
  </si>
  <si>
    <t>poklop litinový hydrantový DN 80</t>
  </si>
  <si>
    <t>-501106632</t>
  </si>
  <si>
    <t>14+5 "ks"</t>
  </si>
  <si>
    <t>89</t>
  </si>
  <si>
    <t>899721111</t>
  </si>
  <si>
    <t>Signalizační vodič na potrubí DN do 150 mm</t>
  </si>
  <si>
    <t>1572383637</t>
  </si>
  <si>
    <t>https://podminky.urs.cz/item/CS_URS_2021_02/899721111</t>
  </si>
  <si>
    <t>389,20+376,05"m"</t>
  </si>
  <si>
    <t>899722114</t>
  </si>
  <si>
    <t>Krytí potrubí z plastů výstražnou fólií z PVC šířky 40 cm</t>
  </si>
  <si>
    <t>-1383916950</t>
  </si>
  <si>
    <t>https://podminky.urs.cz/item/CS_URS_2021_02/899722114</t>
  </si>
  <si>
    <t>91</t>
  </si>
  <si>
    <t>953993327</t>
  </si>
  <si>
    <t>Osazení bezpečnostní, orientační nebo informační tabulky plastové nebo smaltované přivrtáním na beton nebo železobeton</t>
  </si>
  <si>
    <t>678863969</t>
  </si>
  <si>
    <t>https://podminky.urs.cz/item/CS_URS_2021_02/953993327</t>
  </si>
  <si>
    <t>92</t>
  </si>
  <si>
    <t>73534510</t>
  </si>
  <si>
    <t>tabulka bezpečnostní plastová s tiskem 2 barvy A4 210x297mm</t>
  </si>
  <si>
    <t>-2001295306</t>
  </si>
  <si>
    <t>57"ks"</t>
  </si>
  <si>
    <t>93</t>
  </si>
  <si>
    <t>1197221668</t>
  </si>
  <si>
    <t>94</t>
  </si>
  <si>
    <t>-1331894668</t>
  </si>
  <si>
    <t>95</t>
  </si>
  <si>
    <t>-100970247</t>
  </si>
  <si>
    <t>(Výkop_Vod_řad* 1,7)*0,50</t>
  </si>
  <si>
    <t>96</t>
  </si>
  <si>
    <t>997013813</t>
  </si>
  <si>
    <t>Poplatek za uložení stavebního odpadu na skládce (skládkovné) z plastických hmot zatříděného do Katalogu odpadů pod kódem 17 02 03</t>
  </si>
  <si>
    <t>-165634217</t>
  </si>
  <si>
    <t>https://podminky.urs.cz/item/CS_URS_2021_02/997013813</t>
  </si>
  <si>
    <t>suť_pl*0,00070</t>
  </si>
  <si>
    <t>443,806</t>
  </si>
  <si>
    <t>Lože_šd</t>
  </si>
  <si>
    <t>63,33</t>
  </si>
  <si>
    <t>190,781</t>
  </si>
  <si>
    <t>38,385</t>
  </si>
  <si>
    <t>122,135</t>
  </si>
  <si>
    <t>118,646</t>
  </si>
  <si>
    <t>SO 02B - Vodovodní přípojky</t>
  </si>
  <si>
    <t>Výk_5_r</t>
  </si>
  <si>
    <t>69,792</t>
  </si>
  <si>
    <t>697,917</t>
  </si>
  <si>
    <t>-933171970</t>
  </si>
  <si>
    <t>"Průměrná hloubka přípijek převzata z řadů"</t>
  </si>
  <si>
    <t>(26,4 "m" * 0,90)* (1,830 - (0,50*0,390) - (0,50*0,200))</t>
  </si>
  <si>
    <t>(27,8 "m" * 0,90)* (1,830 - (0,50*0,390) - (0,50*0,200))</t>
  </si>
  <si>
    <t>(32,8 "m" *0,90)*(1,940 - (0,50*0,390) - (0,50*0,200))</t>
  </si>
  <si>
    <t>(22,5 "m" *0,90)*(1,810 - (0,50*0,390) - (0,50*0,200))</t>
  </si>
  <si>
    <t>(19,4 "m" *0,90)*(1,770 - (0,50*0,390) - (0,50*0,200))</t>
  </si>
  <si>
    <t>(20,60 "m" *0,90)*(1,720 - (0,50*0,390) - (0,50*0,200))</t>
  </si>
  <si>
    <t>(38,10 "m" *0,90)*(1,710  - (0,50*0,390) - (0,50*0,230))</t>
  </si>
  <si>
    <t>(47,90 "m" *0,90)*(1,58 - (0,50*0,390) - (0,50*0,230))</t>
  </si>
  <si>
    <t>(25,7 "m" *0,90)*(1,67 - (0,50*0,390) - (0,50*0,230))</t>
  </si>
  <si>
    <t>(41,6 "m" *0,90)*(1,67 - (0,50*0,390) - (0,50*0,230))</t>
  </si>
  <si>
    <t>(18,1 "m" *0,90)*(1,79 - (0,50*0,390) - (0,50*0,200))</t>
  </si>
  <si>
    <t>(25,2 "m" *0,90)*(1,70 -(0,50*0,390) - (0,50*0,200))</t>
  </si>
  <si>
    <t>(20,60"m" *0,90)*(1,76 -(0,50*0,390) - (0,50*0,200))</t>
  </si>
  <si>
    <t>(18,3 "m" *0,90)*(1,750 -(0,50*0,390) - (0,50*0,200))</t>
  </si>
  <si>
    <t>(20,3 "m" *0,90)*(1,73 -(0,50*0,390) - (0,50*0,200))</t>
  </si>
  <si>
    <t>(17,6 "m" *0,90)*(1,77 -(0,50*0,390) - (0,50*0,200))</t>
  </si>
  <si>
    <t>(42,80 "m" *0,90)*(1,72 -(0,50*0,390) - (0,50*0,200))</t>
  </si>
  <si>
    <t>"Okružní"</t>
  </si>
  <si>
    <t>(61,70 "m" *0,90)*(2,0-(0,50*0,390) - (0,50*0,200))</t>
  </si>
  <si>
    <t>Výkop_trouby*0,11*0,50</t>
  </si>
  <si>
    <t>132151252</t>
  </si>
  <si>
    <t>Hloubení nezapažených rýh šířky přes 800 do 2 000 mm strojně s urovnáním dna do předepsaného profilu a spádu v hornině třídy těžitelnosti I skupiny 1 a 2 přes 20 do 50 m3</t>
  </si>
  <si>
    <t>565104273</t>
  </si>
  <si>
    <t>https://podminky.urs.cz/item/CS_URS_2021_02/132151252</t>
  </si>
  <si>
    <t>-2083001620</t>
  </si>
  <si>
    <t>1511596751</t>
  </si>
  <si>
    <t>-831759912</t>
  </si>
  <si>
    <t>453808138</t>
  </si>
  <si>
    <t>782800616</t>
  </si>
  <si>
    <t>Výkop_trouby*0,20*0,50</t>
  </si>
  <si>
    <t>132451253</t>
  </si>
  <si>
    <t>Hloubení nezapažených rýh šířky přes 800 do 2 000 mm strojně s urovnáním dna do předepsaného profilu a spádu v hornině třídy těžitelnosti II skupiny 5 přes 50 do 100 m3</t>
  </si>
  <si>
    <t>-1985770363</t>
  </si>
  <si>
    <t>https://podminky.urs.cz/item/CS_URS_2021_02/132451253</t>
  </si>
  <si>
    <t>-359648188</t>
  </si>
  <si>
    <t>(26,4 "m" * 2)* (1,830 - (0,50*0,390) - (0,50*0,200))</t>
  </si>
  <si>
    <t>(27,8 "m" * 2)* (1,830 - (0,50*0,390) - (0,50*0,200))</t>
  </si>
  <si>
    <t>(32,8 "m" *2)*(1,940 - (0,50*0,390) - (0,50*0,200))</t>
  </si>
  <si>
    <t>(22,5 "m" *2)*(1,810 - (0,50*0,390) - (0,50*0,200))</t>
  </si>
  <si>
    <t>(19,4 "m" *2)*(1,770 - (0,50*0,390) - (0,50*0,200))</t>
  </si>
  <si>
    <t>(20,60 "m" *2)*(1,720 - (0,50*0,390) - (0,50*0,200))</t>
  </si>
  <si>
    <t>(38,10 "m" *2)*(1,710  - (0,50*0,390) - (0,50*0,230))</t>
  </si>
  <si>
    <t>(47,90 "m" *2)*(1,58 - (0,50*0,390) - (0,50*0,230))</t>
  </si>
  <si>
    <t>(25,7 "m" *2)*(1,67 - (0,50*0,390) - (0,50*0,230))</t>
  </si>
  <si>
    <t>(41,6 "m" *2)*(1,67 - (0,50*0,390) - (0,50*0,230))</t>
  </si>
  <si>
    <t>(18,1 "m" *2)*(1,79 - (0,50*0,390) - (0,50*0,200))</t>
  </si>
  <si>
    <t>(25,2 "m" *2)*(1,70 -(0,50*0,390) - (0,50*0,200))</t>
  </si>
  <si>
    <t>(20,60"m" *2)*(1,76 -(0,50*0,390) - (0,50*0,200))</t>
  </si>
  <si>
    <t>(18,3 "m" *2)*(1,750 -(0,50*0,390) - (0,50*0,200))</t>
  </si>
  <si>
    <t>(20,3 "m" *2)*(1,73 -(0,50*0,390) - (0,50*0,200))</t>
  </si>
  <si>
    <t>(17,6 "m" *2)*(1,77 -(0,50*0,390) - (0,50*0,200))</t>
  </si>
  <si>
    <t>(42,80 "m" *2)*(1,72 -(0,50*0,390) - (0,50*0,200))</t>
  </si>
  <si>
    <t>(61,70 "m" *2)*(2,0-(0,50*0,390) - (0,50*0,200))</t>
  </si>
  <si>
    <t>1528711275</t>
  </si>
  <si>
    <t>-1661366620</t>
  </si>
  <si>
    <t>160,52*2 'Přepočtené koeficientem množství</t>
  </si>
  <si>
    <t>2045629492</t>
  </si>
  <si>
    <t>"Výkop tř.: 5" (Výk_5_r+výk_5s)*0,50</t>
  </si>
  <si>
    <t>188,438*2 'Přepočtené koeficientem množství</t>
  </si>
  <si>
    <t>-20307901</t>
  </si>
  <si>
    <t>162751135</t>
  </si>
  <si>
    <t>Vodorovné přemístění výkopku nebo sypaniny po suchu na obvyklém dopravním prostředku, bez naložení výkopku, avšak se složením bez rozhrnutí z horniny třídy těžitelnosti II skupiny 4 a 5 na vzdálenost přes 7 000 do 8 000 m</t>
  </si>
  <si>
    <t>1229028336</t>
  </si>
  <si>
    <t>https://podminky.urs.cz/item/CS_URS_2021_02/162751135</t>
  </si>
  <si>
    <t>1259347053</t>
  </si>
  <si>
    <t>-967294168</t>
  </si>
  <si>
    <t>-1961812237</t>
  </si>
  <si>
    <t>2093699080</t>
  </si>
  <si>
    <t>-1524351936</t>
  </si>
  <si>
    <t>-1255920277</t>
  </si>
  <si>
    <t>"Výkop - lože - obsyp, potrubí je již odečteno v položce obsypu"</t>
  </si>
  <si>
    <t>-Lože_šd</t>
  </si>
  <si>
    <t>-1358968979</t>
  </si>
  <si>
    <t>983450877</t>
  </si>
  <si>
    <t>"Příppojky d32, d40"</t>
  </si>
  <si>
    <t>617,10 "m" * 0,90*(0,032+0,300)</t>
  </si>
  <si>
    <t>22,60 "m" * 0,90*(0,040+0,300)</t>
  </si>
  <si>
    <t>-"potrubí DN32" (617,10*PI*(0,032/2)^2)</t>
  </si>
  <si>
    <t>-"potrubí DN40" (22,60*PI*(0,040/2)^2)</t>
  </si>
  <si>
    <t>-185649128</t>
  </si>
  <si>
    <t>1518387929</t>
  </si>
  <si>
    <t>(22,60+617,10) "m" *0,90*0,110</t>
  </si>
  <si>
    <t>-47726703</t>
  </si>
  <si>
    <t>545467185</t>
  </si>
  <si>
    <t>"d32"</t>
  </si>
  <si>
    <t>617,10 "m"</t>
  </si>
  <si>
    <t>617,1*1,015 'Přepočtené koeficientem množství</t>
  </si>
  <si>
    <t>871171141</t>
  </si>
  <si>
    <t>Montáž vodovodního potrubí z plastů v otevřeném výkopu z polyetylenu PE 100 svařovaných na tupo SDR 11/PN16 D 40 x 3,7 mm</t>
  </si>
  <si>
    <t>303230996</t>
  </si>
  <si>
    <t>https://podminky.urs.cz/item/CS_URS_2021_02/871171141</t>
  </si>
  <si>
    <t>28613171</t>
  </si>
  <si>
    <t>trubka vodovodní PE100 SDR11 se signalizační vrstvou 40x3,7mm</t>
  </si>
  <si>
    <t>1131872896</t>
  </si>
  <si>
    <t>"d40"</t>
  </si>
  <si>
    <t>22,60 "m"</t>
  </si>
  <si>
    <t>22,6*1,015 'Přepočtené koeficientem množství</t>
  </si>
  <si>
    <t>877161210</t>
  </si>
  <si>
    <t>Montáž tvarovek na vodovodním plastovém potrubí z polyetylenu PE 100 svařovaných na tupo SDR 11/PN16 kolen 15°, 30° nebo 45° d 32</t>
  </si>
  <si>
    <t>-1752179324</t>
  </si>
  <si>
    <t>https://podminky.urs.cz/item/CS_URS_2021_02/877161210</t>
  </si>
  <si>
    <t>28614198</t>
  </si>
  <si>
    <t>koleno 45° SDR11 PE 100 PN16 D 32mm</t>
  </si>
  <si>
    <t>-537707651</t>
  </si>
  <si>
    <t>877161213</t>
  </si>
  <si>
    <t>Montáž tvarovek na vodovodním plastovém potrubí z polyetylenu PE 100 svařovaných na tupo SDR 11/PN16 T-kusů d 32</t>
  </si>
  <si>
    <t>-1719742729</t>
  </si>
  <si>
    <t>https://podminky.urs.cz/item/CS_URS_2021_02/877161213</t>
  </si>
  <si>
    <t>28615172</t>
  </si>
  <si>
    <t>T-kus SDR11 PE 100 d 32mm</t>
  </si>
  <si>
    <t>1075656841</t>
  </si>
  <si>
    <t>877171210</t>
  </si>
  <si>
    <t>Montáž tvarovek na vodovodním plastovém potrubí z polyetylenu PE 100 svařovaných na tupo SDR 11/PN16 kolen 15°, 30° nebo 45° d 40</t>
  </si>
  <si>
    <t>-610455707</t>
  </si>
  <si>
    <t>https://podminky.urs.cz/item/CS_URS_2021_02/877171210</t>
  </si>
  <si>
    <t>28614837</t>
  </si>
  <si>
    <t>koleno 45° SDR11 PE 100 PN16 D 40mm</t>
  </si>
  <si>
    <t>1242240066</t>
  </si>
  <si>
    <t>877171213</t>
  </si>
  <si>
    <t>Montáž tvarovek na vodovodním plastovém potrubí z polyetylenu PE 100 svařovaných na tupo SDR 11/PN16 T-kusů d 40</t>
  </si>
  <si>
    <t>-1868297219</t>
  </si>
  <si>
    <t>https://podminky.urs.cz/item/CS_URS_2021_02/877171213</t>
  </si>
  <si>
    <t>28615173</t>
  </si>
  <si>
    <t>T-kus SDR11 PE 100 d 40mm</t>
  </si>
  <si>
    <t>1933334263</t>
  </si>
  <si>
    <t>-257124579</t>
  </si>
  <si>
    <t>892233122</t>
  </si>
  <si>
    <t>Proplach a dezinfekce vodovodního potrubí DN od 40 do 70</t>
  </si>
  <si>
    <t>-2015512693</t>
  </si>
  <si>
    <t>https://podminky.urs.cz/item/CS_URS_2021_02/892233122</t>
  </si>
  <si>
    <t>2031656048</t>
  </si>
  <si>
    <t>46*2</t>
  </si>
  <si>
    <t>899722111</t>
  </si>
  <si>
    <t>Krytí potrubí z plastů výstražnou fólií z PVC šířky 20 cm</t>
  </si>
  <si>
    <t>-394180171</t>
  </si>
  <si>
    <t>https://podminky.urs.cz/item/CS_URS_2021_02/899722111</t>
  </si>
  <si>
    <t>"d32d40"</t>
  </si>
  <si>
    <t>525,0 "m"</t>
  </si>
  <si>
    <t>-1703953005</t>
  </si>
  <si>
    <t>-1046248224</t>
  </si>
  <si>
    <t>46 "ks"</t>
  </si>
  <si>
    <t>916501688</t>
  </si>
  <si>
    <t>11009031</t>
  </si>
  <si>
    <t>1535073601</t>
  </si>
  <si>
    <t>SO 02C - Rušení vodovodních řadů a přípojek</t>
  </si>
  <si>
    <t>176101112r</t>
  </si>
  <si>
    <t>336816989</t>
  </si>
  <si>
    <t>((PI*(0,110/2)^2)*1,0)*17 "původních řadů - zabetonovýní dvou konců - napojení" "Vyplnění řadu DN110"</t>
  </si>
  <si>
    <t>((PI*(0,110)^2)*1,0)*48 "ks původních vodovodních přípojek - zabetonování dvou konců - napojení"</t>
  </si>
  <si>
    <t>871291811</t>
  </si>
  <si>
    <t>Bourání stávajícího potrubí z polyetylenu v otevřeném výkopu D přes 90 do 140 mm</t>
  </si>
  <si>
    <t>-966168650</t>
  </si>
  <si>
    <t>https://podminky.urs.cz/item/CS_URS_2021_02/871291811</t>
  </si>
  <si>
    <t>50 "m"</t>
  </si>
  <si>
    <t>891241811</t>
  </si>
  <si>
    <t>Demontáž vodovodních armatur na potrubí šoupátek nebo klapek uzavíracích v otevřeném výkopu nebo v šachtách DN 80</t>
  </si>
  <si>
    <t>-1775653803</t>
  </si>
  <si>
    <t>https://podminky.urs.cz/item/CS_URS_2021_02/891241811</t>
  </si>
  <si>
    <t>"Demontáž původních šoupat, domovních šoupat a hydrantů - odhad"</t>
  </si>
  <si>
    <t>891261811</t>
  </si>
  <si>
    <t>Demontáž vodovodních armatur na potrubí šoupátek nebo klapek uzavíracích v otevřeném výkopu nebo v šachtách DN 100</t>
  </si>
  <si>
    <t>9621700</t>
  </si>
  <si>
    <t>https://podminky.urs.cz/item/CS_URS_2021_02/891261811</t>
  </si>
  <si>
    <t>997221551</t>
  </si>
  <si>
    <t>455482927</t>
  </si>
  <si>
    <t>https://podminky.urs.cz/item/CS_URS_2021_02/997221551</t>
  </si>
  <si>
    <t>997221559</t>
  </si>
  <si>
    <t>-1051094210</t>
  </si>
  <si>
    <t>https://podminky.urs.cz/item/CS_URS_2021_02/997221559</t>
  </si>
  <si>
    <t>0,919*9 'Přepočtené koeficientem množství</t>
  </si>
  <si>
    <t>997221611</t>
  </si>
  <si>
    <t>Nakládání na dopravní prostředky pro vodorovnou dopravu suti</t>
  </si>
  <si>
    <t>-865948792</t>
  </si>
  <si>
    <t>https://podminky.urs.cz/item/CS_URS_2021_02/997221611</t>
  </si>
  <si>
    <t>998252111</t>
  </si>
  <si>
    <t>Přesun hmot pro štoly ražené s výjimkou metra vodorovná dopravní vzdálenost do 100 m na povrchu a do 200 m v podzemí délka svislého přesunu do 25 m</t>
  </si>
  <si>
    <t>1593110994</t>
  </si>
  <si>
    <t>https://podminky.urs.cz/item/CS_URS_2021_02/998252111</t>
  </si>
  <si>
    <t>SO 03 - Přeložka veřejného osvětlení ul. Pod Vrbou</t>
  </si>
  <si>
    <t>2223</t>
  </si>
  <si>
    <t>CZ26069539</t>
  </si>
  <si>
    <t>Jakub Štarha</t>
  </si>
  <si>
    <t>Bc. Milan Zelený, DiS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</si>
  <si>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</si>
  <si>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</si>
  <si>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</si>
  <si>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</si>
  <si>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</si>
  <si>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PSV</t>
  </si>
  <si>
    <t>Práce a dodávky PSV</t>
  </si>
  <si>
    <t>741</t>
  </si>
  <si>
    <t>Elektroinstalace - silnoproud</t>
  </si>
  <si>
    <t>741122133</t>
  </si>
  <si>
    <t>Montáž kabelů měděných bez ukončení uložených v trubkách zatažených plných kulatých nebo bezhalogenových (např. CYKY) počtu a průřezu žil 4x10 mm2</t>
  </si>
  <si>
    <t>-1414959039</t>
  </si>
  <si>
    <t>https://podminky.urs.cz/item/CS_URS_2021_02/741122133</t>
  </si>
  <si>
    <t>"DSR SEZIMOVO ÚSTÍ - UL. POD VRBOU REKONSTRUKCE VODOVODU A KANALIZACE</t>
  </si>
  <si>
    <t>"SO 03 Přeložka veřejného osvětlení ul. Pod Vrbou</t>
  </si>
  <si>
    <t>"D.1.3 SO 03 PŘELOŽKA VEŘEJNÉHO OSVĚTLENÍ</t>
  </si>
  <si>
    <t>"MONTÁŽ ELEKTROSTAVEBNÍ INSTALACE</t>
  </si>
  <si>
    <t>"195,00m napájecí kabel CYKY-J  4 x10 mm2, zatažený do chráničky DN110</t>
  </si>
  <si>
    <t>195,00</t>
  </si>
  <si>
    <t>34111076</t>
  </si>
  <si>
    <t>kabel instalační jádro Cu plné izolace PVC plášť PVC 450/750V (CYKY) 4x10mm2</t>
  </si>
  <si>
    <t>-368076079</t>
  </si>
  <si>
    <t>"DODÁVKA ELEKTROSTAVEBNÍ INSTALACE</t>
  </si>
  <si>
    <t>195*1,2 'Přepočtené koeficientem množství</t>
  </si>
  <si>
    <t>741122222</t>
  </si>
  <si>
    <t>Montáž kabelů měděných bez ukončení uložených volně nebo v liště plných kulatých (např. CYKY) počtu a průřezu žil 4x10 mm2</t>
  </si>
  <si>
    <t>1280832117</t>
  </si>
  <si>
    <t>https://podminky.urs.cz/item/CS_URS_2021_02/741122222</t>
  </si>
  <si>
    <t>"505,00m napájecí kabel CYKY-J  4 x10 mm2, volně uložený ve výkopu</t>
  </si>
  <si>
    <t>505,00</t>
  </si>
  <si>
    <t>1557619645</t>
  </si>
  <si>
    <t>505*1,2 'Přepočtené koeficientem množství</t>
  </si>
  <si>
    <t>741123811</t>
  </si>
  <si>
    <t>Demontáž kabelů měděných uložených pevně plných kulatých počtu a průřezu žil 2x1,5 až 6 mm2, 3x1,5 až 10 mm2, 4x1,5 až 10 mm2, 5x1,5 až 6 mm2, 7x1,5 až 4 mm2, 12x1,5 mm2</t>
  </si>
  <si>
    <t>-2028809125</t>
  </si>
  <si>
    <t>https://podminky.urs.cz/item/CS_URS_2021_02/741123811</t>
  </si>
  <si>
    <t>Poznámka k položce:_x000D_
demontáže kompletního stávajícího elektrotechnického zařízení včetně jejich ekologické likvidace</t>
  </si>
  <si>
    <t>"DEMONTÁŽ ELEKTROSTAVEBNÍ INSTALACE</t>
  </si>
  <si>
    <t>"316,00m demontáž stávající napájecí kabel Cu v hl. 0,8m</t>
  </si>
  <si>
    <t>316,00</t>
  </si>
  <si>
    <t>741128002</t>
  </si>
  <si>
    <t>Ostatní práce při montáži vodičů a kabelů úpravy vodičů a kabelů označování dalším štítkem</t>
  </si>
  <si>
    <t>-1500624805</t>
  </si>
  <si>
    <t>https://podminky.urs.cz/item/CS_URS_2021_02/741128002</t>
  </si>
  <si>
    <t>"22x označení kabelů štítkem</t>
  </si>
  <si>
    <t>22,00</t>
  </si>
  <si>
    <t>3580R</t>
  </si>
  <si>
    <t>Kabelový štítek zavírací PE</t>
  </si>
  <si>
    <t>R-položka</t>
  </si>
  <si>
    <t>2126928664</t>
  </si>
  <si>
    <t>741128021</t>
  </si>
  <si>
    <t>Ostatní práce při montáži vodičů a kabelů Příplatek k cenám montáže vodičů a kabelů za zatahování vodičů a kabelů do tvárnicových tras s komorami nebo do kolektorů, hmotnosti do 0,75 kg</t>
  </si>
  <si>
    <t>1570946716</t>
  </si>
  <si>
    <t>https://podminky.urs.cz/item/CS_URS_2021_02/741128021</t>
  </si>
  <si>
    <t>"176,00m kabelová plastová korugovaná chránička DN110</t>
  </si>
  <si>
    <t>176,00</t>
  </si>
  <si>
    <t>"45,00m ochranná plastová trubka D50mm pro kabely</t>
  </si>
  <si>
    <t>45,00</t>
  </si>
  <si>
    <t>741130134</t>
  </si>
  <si>
    <t>Ukončení šnůř se zapojením počtu a průřezu žil 4x10 mm2</t>
  </si>
  <si>
    <t>1296404396</t>
  </si>
  <si>
    <t>https://podminky.urs.cz/item/CS_URS_2021_02/741130134</t>
  </si>
  <si>
    <t>"3x opětovná montáž stávajících kabelů na svorky, nové svorkovnice, proklemování</t>
  </si>
  <si>
    <t>3,00</t>
  </si>
  <si>
    <t>"22x ukončení napájecí kabel CYKY-J  4 x10 mm2</t>
  </si>
  <si>
    <t>741130134R</t>
  </si>
  <si>
    <t>Ukončení kabelu se zapojením počtu a průřezu žil 4x10 mm2</t>
  </si>
  <si>
    <t>1052291910</t>
  </si>
  <si>
    <t>741130134-D</t>
  </si>
  <si>
    <t>Ostatní práce na vedení Demontáž ukončení kabel 4x10 mm2 s odpojením</t>
  </si>
  <si>
    <t>-1190764106</t>
  </si>
  <si>
    <t>https://podminky.urs.cz/item/CS_URS_2021_02/741130134-D</t>
  </si>
  <si>
    <t>"3x odpojení stávajících kabelů ze svorkovnice stávajícího stožáru</t>
  </si>
  <si>
    <t>741372833</t>
  </si>
  <si>
    <t>Demontáž svítidel bez zachování funkčnosti (do suti) průmyslových výbojkových venkovních na stožáru přes 3 m</t>
  </si>
  <si>
    <t>461565135</t>
  </si>
  <si>
    <t>https://podminky.urs.cz/item/CS_URS_2021_02/741372833</t>
  </si>
  <si>
    <t>"4x demontáž stávající LED svítidlo na výložník</t>
  </si>
  <si>
    <t>"ekologická likvidace světelného zdroje</t>
  </si>
  <si>
    <t>4,00</t>
  </si>
  <si>
    <t>741410022</t>
  </si>
  <si>
    <t>Montáž uzemňovacího vedení s upevněním, propojením a připojením pomocí svorek v zemi s izolací spojů pásku průřezu do 120 mm2 v průmyslové výstavbě</t>
  </si>
  <si>
    <t>575691092</t>
  </si>
  <si>
    <t>https://podminky.urs.cz/item/CS_URS_2021_02/741410022</t>
  </si>
  <si>
    <t>"450,00m zemnící pásek FeZn 30x4</t>
  </si>
  <si>
    <t>"včetně antikorozní ochrany spojů a napojení na zemnící soustavu</t>
  </si>
  <si>
    <t>450,00</t>
  </si>
  <si>
    <t>35442062</t>
  </si>
  <si>
    <t>pás zemnící 30x4mm FeZn</t>
  </si>
  <si>
    <t>kg</t>
  </si>
  <si>
    <t>558227247</t>
  </si>
  <si>
    <t>"hmotnost 1,00m=0,95kg</t>
  </si>
  <si>
    <t>450,00*0,95</t>
  </si>
  <si>
    <t>741410042</t>
  </si>
  <si>
    <t>Montáž uzemňovacího vedení s upevněním, propojením a připojením pomocí svorek v zemi s izolací spojů drátu nebo lana Ø do 10 mm v průmyslové výstavbě</t>
  </si>
  <si>
    <t>1490325368</t>
  </si>
  <si>
    <t>https://podminky.urs.cz/item/CS_URS_2021_02/741410042</t>
  </si>
  <si>
    <t>"10,00m zemnící drát FeZn D10</t>
  </si>
  <si>
    <t>10,00</t>
  </si>
  <si>
    <t>35441073</t>
  </si>
  <si>
    <t>drát D 10mm FeZn</t>
  </si>
  <si>
    <t>-1964960598</t>
  </si>
  <si>
    <t>"hmotnost 1,00m=0,62kg</t>
  </si>
  <si>
    <t>10,00*0,62</t>
  </si>
  <si>
    <t>741420022</t>
  </si>
  <si>
    <t>Montáž hromosvodného vedení svorek se 3 a více šrouby</t>
  </si>
  <si>
    <t>1800894608</t>
  </si>
  <si>
    <t>https://podminky.urs.cz/item/CS_URS_2021_02/741420022</t>
  </si>
  <si>
    <t>"5x spojovací svorka FeZn pásek/pásek</t>
  </si>
  <si>
    <t>5,00</t>
  </si>
  <si>
    <t>"9x spojovací svorka FeZn pásek/drát</t>
  </si>
  <si>
    <t>9,00</t>
  </si>
  <si>
    <t>35441986</t>
  </si>
  <si>
    <t>svorka odbočovací a spojovací pro pásek 30x4 mm, FeZn</t>
  </si>
  <si>
    <t>792042773</t>
  </si>
  <si>
    <t>35441996</t>
  </si>
  <si>
    <t>svorka odbočovací a spojovací pro spojování kruhových a páskových vodičů, FeZn</t>
  </si>
  <si>
    <t>-385838201</t>
  </si>
  <si>
    <t>741810003</t>
  </si>
  <si>
    <t>Zkoušky a prohlídky elektrických rozvodů a zařízení celková prohlídka a vyhotovení revizní zprávy pro objem montážních prací přes 500 do 1000 tis. Kč</t>
  </si>
  <si>
    <t>2111883472</t>
  </si>
  <si>
    <t>https://podminky.urs.cz/item/CS_URS_2021_02/741810003</t>
  </si>
  <si>
    <t>"1x zkoušky, měření a výchozí revize elektro</t>
  </si>
  <si>
    <t>1,00</t>
  </si>
  <si>
    <t>998741101</t>
  </si>
  <si>
    <t>Přesun hmot pro silnoproud stanovený z hmotnosti přesunovaného materiálu vodorovná dopravní vzdálenost do 50 m v objektech výšky do 6 m</t>
  </si>
  <si>
    <t>1425844531</t>
  </si>
  <si>
    <t>https://podminky.urs.cz/item/CS_URS_2021_02/998741101</t>
  </si>
  <si>
    <t>Práce a dodávky M</t>
  </si>
  <si>
    <t>21-M</t>
  </si>
  <si>
    <t>Elektromontáže</t>
  </si>
  <si>
    <t>210020952R</t>
  </si>
  <si>
    <t>Ostatní elektromontážní doplňkové práce - stavební přípomoce</t>
  </si>
  <si>
    <t>1008264910</t>
  </si>
  <si>
    <t>"DODÁVKA A MONTÁŽ ELEKTROTECHNOLOGICKÉ ČÁSTI</t>
  </si>
  <si>
    <t>"Zednické výpomoci pro elektromontážní práce</t>
  </si>
  <si>
    <t>"- vysekání, vyvrtání a vynechání rýh, kapes, prostupů pro rozvody a upevňovací prvky</t>
  </si>
  <si>
    <t>"- zaplnění, zazdění nebo zabetonování rýh, kapes, prostupů</t>
  </si>
  <si>
    <t>210020953R</t>
  </si>
  <si>
    <t>Ostatní elektromontážní doplňkové práce - doplňkový elektromateriál</t>
  </si>
  <si>
    <t>1454791624</t>
  </si>
  <si>
    <t>"1x pomocný materiál (rozvodnicové krabice, atd.)</t>
  </si>
  <si>
    <t>"- materiál, který nelze určit při zpracování technologického postupu</t>
  </si>
  <si>
    <t>"- podružný a pomocný instalační materiál, např.:</t>
  </si>
  <si>
    <t>"prodrátování v rozvaděči, spojovací a upevňovací materiál v rozvaděči, DIN lišty</t>
  </si>
  <si>
    <t>210020954R</t>
  </si>
  <si>
    <t>Ostatní elektromontážní doplňkové práce - provizoria</t>
  </si>
  <si>
    <t>151527013</t>
  </si>
  <si>
    <t>"provizorní propojení stávajícího kabelu po demontáži stávajících stožárů</t>
  </si>
  <si>
    <t>210202016</t>
  </si>
  <si>
    <t>Montáž svítidel výbojkových se zapojením vodičů průmyslových nebo venkovních na sloupek parkových</t>
  </si>
  <si>
    <t>-1664379334</t>
  </si>
  <si>
    <t>https://podminky.urs.cz/item/CS_URS_2021_02/210202016</t>
  </si>
  <si>
    <t>"9x svítidlo 16LED, 500mA, 28W, NW</t>
  </si>
  <si>
    <t>"montáž na výložník</t>
  </si>
  <si>
    <t>34774009</t>
  </si>
  <si>
    <t>svítidlo veřejného osvětlení na dřík/výložník zdroj LED 28W</t>
  </si>
  <si>
    <t>128</t>
  </si>
  <si>
    <t>-686483700</t>
  </si>
  <si>
    <t>210204011</t>
  </si>
  <si>
    <t>Montáž stožárů osvětlení ocelových samostatně stojících, délky do 12 m</t>
  </si>
  <si>
    <t>-1971007083</t>
  </si>
  <si>
    <t>https://podminky.urs.cz/item/CS_URS_2021_02/210204011</t>
  </si>
  <si>
    <t>"9x osvětlovací stožár bezpaticový, sadový, trřístupnový, výška 6m</t>
  </si>
  <si>
    <t>"provedení žárové pozinkování</t>
  </si>
  <si>
    <t>"vetknutý, montáž do betonového základu</t>
  </si>
  <si>
    <t>31674113</t>
  </si>
  <si>
    <t>stožár osvětlovací uliční Pz 159/133/114 v 6m</t>
  </si>
  <si>
    <t>-644543398</t>
  </si>
  <si>
    <t>8500619930R</t>
  </si>
  <si>
    <t>Ochranná manžeta ke stožáru</t>
  </si>
  <si>
    <t>-903043760</t>
  </si>
  <si>
    <t>"9x ochranná manžeta osvětlovací stožár bezpaticový, sadový</t>
  </si>
  <si>
    <t>210204103</t>
  </si>
  <si>
    <t>Montáž výložníků osvětlení jednoramenných sloupových, hmotnosti do 35 kg</t>
  </si>
  <si>
    <t>1904034134</t>
  </si>
  <si>
    <t>https://podminky.urs.cz/item/CS_URS_2021_02/210204103</t>
  </si>
  <si>
    <t>"9x ocelový výložník 0,5m, pozink</t>
  </si>
  <si>
    <t>31674000</t>
  </si>
  <si>
    <t>výložník rovný jednoduchý k osvětlovacím stožárům uličním vyložení 500mm</t>
  </si>
  <si>
    <t>209319675</t>
  </si>
  <si>
    <t>210204201</t>
  </si>
  <si>
    <t>Montáž elektrovýzbroje stožárů osvětlení 1 okruh</t>
  </si>
  <si>
    <t>-1369516337</t>
  </si>
  <si>
    <t>https://podminky.urs.cz/item/CS_URS_2021_02/210204201</t>
  </si>
  <si>
    <t>"9x stožárová výzbroj pro koncové a průběžné kabely včetně stožárových pojistek</t>
  </si>
  <si>
    <t>10.030.737R</t>
  </si>
  <si>
    <t>Svorka stožárová výzbroj</t>
  </si>
  <si>
    <t>-645936005</t>
  </si>
  <si>
    <t>Poznámka k položce:_x000D_
včetně propojovací kabeláže CYKY 3x1,5mm2 dle výšky stožáru, včetně ukončení kabelu</t>
  </si>
  <si>
    <t>210220375R</t>
  </si>
  <si>
    <t>Montáž pouzdra pro osazení stožáru</t>
  </si>
  <si>
    <t>-1113501320</t>
  </si>
  <si>
    <t>"9x stožárové pouzdro pro osazení stožáru</t>
  </si>
  <si>
    <t>54879092R</t>
  </si>
  <si>
    <t>pouzdro stožárové</t>
  </si>
  <si>
    <t>-685846554</t>
  </si>
  <si>
    <t>218204011</t>
  </si>
  <si>
    <t>Demontáž stožárů osvětlení ocelových samostatně stojících, délky do 12 m</t>
  </si>
  <si>
    <t>578578114</t>
  </si>
  <si>
    <t>https://podminky.urs.cz/item/CS_URS_2021_02/218204011</t>
  </si>
  <si>
    <t>"4x demontáž stávající ocelový stožár, ocelový, sadový, s patkou, výška 8m</t>
  </si>
  <si>
    <t>218204103</t>
  </si>
  <si>
    <t>Demontáž výložníků osvětlení jednoramenných sloupových, hmotnosti do 35 kg</t>
  </si>
  <si>
    <t>2144106124</t>
  </si>
  <si>
    <t>https://podminky.urs.cz/item/CS_URS_2021_02/218204103</t>
  </si>
  <si>
    <t>"4x demontáž stávající výložník stožáru VO</t>
  </si>
  <si>
    <t>218204201</t>
  </si>
  <si>
    <t>Demontáž elektrovýzbroje stožárů osvětlení 1 okruh</t>
  </si>
  <si>
    <t>-121302119</t>
  </si>
  <si>
    <t>https://podminky.urs.cz/item/CS_URS_2021_02/218204201</t>
  </si>
  <si>
    <t>"4x demontáž stávající vnitřní prodrátování a výbava stožáru VO</t>
  </si>
  <si>
    <t>46-M</t>
  </si>
  <si>
    <t>Zemní práce při extr.mont.pracích</t>
  </si>
  <si>
    <t>460010024</t>
  </si>
  <si>
    <t>Vytyčení trasy vedení kabelového (podzemního) v zastavěném prostoru</t>
  </si>
  <si>
    <t>km</t>
  </si>
  <si>
    <t>175060234</t>
  </si>
  <si>
    <t>https://podminky.urs.cz/item/CS_URS_2021_02/460010024</t>
  </si>
  <si>
    <t>"336,00m vypískání a vytýčení stávajících kabelů v chodníku a trávě</t>
  </si>
  <si>
    <t>336,00/1000</t>
  </si>
  <si>
    <t xml:space="preserve">"400,00m vytýčení nové trasy kabelu  v přehledném terénu - chodník, travnatý </t>
  </si>
  <si>
    <t>"     pás podél chodníku</t>
  </si>
  <si>
    <t>400,00/1000</t>
  </si>
  <si>
    <t>460010025R</t>
  </si>
  <si>
    <t>Trasování trasy inženýrských sítí v zastavěném prostoru vypískáním</t>
  </si>
  <si>
    <t>913117062</t>
  </si>
  <si>
    <t>460030011</t>
  </si>
  <si>
    <t>Přípravné terénní práce sejmutí drnu včetně nařezání a uložení na hromady na vzdálenost do 50 m nebo naložení na dopravní prostředek jakékoliv tloušťky</t>
  </si>
  <si>
    <t>-1753198883</t>
  </si>
  <si>
    <t>https://podminky.urs.cz/item/CS_URS_2021_02/460030011</t>
  </si>
  <si>
    <t>"140,00m2 odstranění travnatého porostu a vytrhání drnu</t>
  </si>
  <si>
    <t>140,00</t>
  </si>
  <si>
    <t>460070305R</t>
  </si>
  <si>
    <t>Hloubení kopaných sond ručně</t>
  </si>
  <si>
    <t>914592628</t>
  </si>
  <si>
    <t>"6x ručně kopaná sonda, včetně zpětného zásypu a provizorního povrchu</t>
  </si>
  <si>
    <t>6,00</t>
  </si>
  <si>
    <t>460131113</t>
  </si>
  <si>
    <t>Hloubení nezapažených jam ručně včetně urovnání dna s přemístěním výkopku do vzdálenosti 3 m od okraje jámy nebo s naložením na dopravní prostředek v hornině třídy těžitelnosti I skupiny 3</t>
  </si>
  <si>
    <t>1164526253</t>
  </si>
  <si>
    <t>https://podminky.urs.cz/item/CS_URS_2021_02/460131113</t>
  </si>
  <si>
    <t>"9x výkop pro betonový základ pro stožár min. rozměrů 600x 600x 900mm</t>
  </si>
  <si>
    <t>9*(0,60*0,60*0,90)</t>
  </si>
  <si>
    <t>460150283</t>
  </si>
  <si>
    <t>Hloubení zapažených i nezapažených kabelových rýh ručně včetně urovnání dna s přemístěním výkopku do vzdálenosti 3 m od okraje jámy nebo s naložením na dopravní prostředek šířky 50 cm hloubky 100 cm v hornině třídy těžitelnosti I skupiny 3</t>
  </si>
  <si>
    <t>-604704874</t>
  </si>
  <si>
    <t>https://podminky.urs.cz/item/CS_URS_2021_02/460150283</t>
  </si>
  <si>
    <t>"20,00m odkopání stávajících kabelů v hloubce do 1,00m, š. 0,50m</t>
  </si>
  <si>
    <t>20,00</t>
  </si>
  <si>
    <t>460202133</t>
  </si>
  <si>
    <t>Hloubení nezapažených kabelových rýh strojně včetně urovnání dna s přemístěním výkopku do vzdálenosti 3 m od okraje jámy nebo s naložením na dopravní prostředek šířky 35 cm hloubky 50 cm v hornině třídy těžitelnosti I skupiny 3</t>
  </si>
  <si>
    <t>-207109345</t>
  </si>
  <si>
    <t>https://podminky.urs.cz/item/CS_URS_2021_02/460202133</t>
  </si>
  <si>
    <t>"MONTÁŽ ELEKTROSTAVEBNÍ ČÁST</t>
  </si>
  <si>
    <t>"230,00m kabelová rýha š. 0,35 / hl. 0,50cm</t>
  </si>
  <si>
    <t>"kabelové lože z písku 2x 10cm, zakrytí PE deskami</t>
  </si>
  <si>
    <t>230,00</t>
  </si>
  <si>
    <t>460202303</t>
  </si>
  <si>
    <t>Hloubení nezapažených kabelových rýh strojně včetně urovnání dna s přemístěním výkopku do vzdálenosti 3 m od okraje jámy nebo s naložením na dopravní prostředek šířky 50 cm hloubky 120 cm v hornině třídy těžitelnosti I skupiny 3</t>
  </si>
  <si>
    <t>716436095</t>
  </si>
  <si>
    <t>https://podminky.urs.cz/item/CS_URS_2021_02/460202303</t>
  </si>
  <si>
    <t>"170,00m kabelová rýha š. 0,50 / hl. 1,20cm</t>
  </si>
  <si>
    <t>170,00</t>
  </si>
  <si>
    <t>460421172</t>
  </si>
  <si>
    <t>Kabelové lože z písku včetně podsypu, zhutnění a urovnání povrchu pro kabely vn a vvn zakryté plastovými deskami (materiál ve specifikaci), šířky přes 25 do 50 cm</t>
  </si>
  <si>
    <t>-1957075053</t>
  </si>
  <si>
    <t>https://podminky.urs.cz/item/CS_URS_2021_02/460421172</t>
  </si>
  <si>
    <t>34575121</t>
  </si>
  <si>
    <t>deska kabelová krycí PE červená</t>
  </si>
  <si>
    <t>859571744</t>
  </si>
  <si>
    <t>"DODÁVKA ELEKTROSTAVEBNÍ ČÁST</t>
  </si>
  <si>
    <t>460461152</t>
  </si>
  <si>
    <t>Zásyp kabelových rýh strojně v omezeném prostoru s přemístěním sypaniny ze vzdálenosti do 10 m, s uložením výkopku ve vrstvách včetně zhutnění a urovnání povrchu šířky 35 cm hloubky 50 cm v hornině třídy těžitelnosti I skupiny 3</t>
  </si>
  <si>
    <t>586971486</t>
  </si>
  <si>
    <t>https://podminky.urs.cz/item/CS_URS_2021_02/460461152</t>
  </si>
  <si>
    <t>"230,00m zásyp kabelová rýha š. 0,35 / hl. 0,50cm</t>
  </si>
  <si>
    <t>460461312</t>
  </si>
  <si>
    <t>Zásyp kabelových rýh strojně v omezeném prostoru s přemístěním sypaniny ze vzdálenosti do 10 m, s uložením výkopku ve vrstvách včetně zhutnění a urovnání povrchu šířky 50 cm hloubky 100 cm v hornině třídy těžitelnosti I skupiny 3</t>
  </si>
  <si>
    <t>1969713068</t>
  </si>
  <si>
    <t>https://podminky.urs.cz/item/CS_URS_2021_02/460461312</t>
  </si>
  <si>
    <t>"20,00m zásyp kabelová rýha š. 0,50 / hl. 1,00cm</t>
  </si>
  <si>
    <t>460461332</t>
  </si>
  <si>
    <t>Zásyp kabelových rýh strojně v omezeném prostoru s přemístěním sypaniny ze vzdálenosti do 10 m, s uložením výkopku ve vrstvách včetně zhutnění a urovnání povrchu šířky 50 cm hloubky 120 cm v hornině třídy těžitelnosti I skupiny 3</t>
  </si>
  <si>
    <t>-1361861195</t>
  </si>
  <si>
    <t>https://podminky.urs.cz/item/CS_URS_2021_02/460461332</t>
  </si>
  <si>
    <t>"170,00m zásyp kabelová rýha š. 0,50 / hl. 1,20cm</t>
  </si>
  <si>
    <t>460520172</t>
  </si>
  <si>
    <t>Montáž trubek ochranných uložených volně do rýhy plastových ohebných, vnitřního průměru přes 32 do 50 mm</t>
  </si>
  <si>
    <t>-1511763263</t>
  </si>
  <si>
    <t>https://podminky.urs.cz/item/CS_URS_2021_02/460520172</t>
  </si>
  <si>
    <t xml:space="preserve">"45,00m ochranná plastová trubka o 50mm pro kabely, vč. upevňovacího materiálu </t>
  </si>
  <si>
    <t>"(odvod kondenzátu ze základu, přívod kabelu)</t>
  </si>
  <si>
    <t>34571351</t>
  </si>
  <si>
    <t>trubka elektroinstalační ohebná dvouplášťová korugovaná (chránička) D 41/50mm, HDPE+LDPE</t>
  </si>
  <si>
    <t>688759148</t>
  </si>
  <si>
    <t>460520174</t>
  </si>
  <si>
    <t>Montáž trubek ochranných uložených volně do rýhy plastových ohebných, vnitřního průměru přes 90 do 110 mm</t>
  </si>
  <si>
    <t>-1894509321</t>
  </si>
  <si>
    <t>https://podminky.urs.cz/item/CS_URS_2021_02/460520174</t>
  </si>
  <si>
    <t>"včetně podkladu a obetonování</t>
  </si>
  <si>
    <t>34571355</t>
  </si>
  <si>
    <t>trubka elektroinstalační ohebná dvouplášťová korugovaná (chránička) D 94/110mm, HDPE+LDPE</t>
  </si>
  <si>
    <t>659138339</t>
  </si>
  <si>
    <t>460600023</t>
  </si>
  <si>
    <t>Vodorovné přemístění (odvoz) horniny dopravními prostředky včetně složení, bez naložení a rozprostření jakékoliv třídy, na vzdálenost přes 500 do 1000 m</t>
  </si>
  <si>
    <t>2041381659</t>
  </si>
  <si>
    <t>https://podminky.urs.cz/item/CS_URS_2021_02/460600023</t>
  </si>
  <si>
    <t>"ODVOZ PŘEBYTEČNÉ ZEMINY NA TRVALOU SKLÁDKU</t>
  </si>
  <si>
    <t>16,10+17,00</t>
  </si>
  <si>
    <t>460600031</t>
  </si>
  <si>
    <t>Vodorovné přemístění (odvoz) horniny dopravními prostředky včetně složení, bez naložení a rozprostření jakékoliv třídy, na vzdálenost Příplatek k ceně -1113 za každých dalších i započatých 1000 m</t>
  </si>
  <si>
    <t>1630167342</t>
  </si>
  <si>
    <t>https://podminky.urs.cz/item/CS_URS_2021_02/460600031</t>
  </si>
  <si>
    <t>33,1*9 'Přepočtené koeficientem množství</t>
  </si>
  <si>
    <t>460600061</t>
  </si>
  <si>
    <t>Odvoz suti a vybouraných hmot odvoz suti a vybouraných hmot do 1 km</t>
  </si>
  <si>
    <t>-1418176383</t>
  </si>
  <si>
    <t>https://podminky.urs.cz/item/CS_URS_2021_02/460600061</t>
  </si>
  <si>
    <t>"4x bourání stávající betonový základ stožáru VO</t>
  </si>
  <si>
    <t>"BETON suť hmotnost celkem 7,322t</t>
  </si>
  <si>
    <t>7,322</t>
  </si>
  <si>
    <t>"KOV suť hmotnost celkem 0,460t</t>
  </si>
  <si>
    <t>0,460</t>
  </si>
  <si>
    <t>"250,00m demontáž stávající napájecí kabel</t>
  </si>
  <si>
    <t>"KOV suť hmotnost celkem 0,152t</t>
  </si>
  <si>
    <t>0,152</t>
  </si>
  <si>
    <t>"KOV suť hmotnost celkem 0,023t</t>
  </si>
  <si>
    <t>0,023</t>
  </si>
  <si>
    <t>"KOV suť hmotnost celkem 0,030t</t>
  </si>
  <si>
    <t>0,030</t>
  </si>
  <si>
    <t>"KOV suť hmotnost celkem 0,001t</t>
  </si>
  <si>
    <t>0.001</t>
  </si>
  <si>
    <t>460600071</t>
  </si>
  <si>
    <t>Odvoz suti a vybouraných hmot odvoz suti a vybouraných hmot Příplatek k ceně za každý další i započatý 1 km</t>
  </si>
  <si>
    <t>-1205122423</t>
  </si>
  <si>
    <t>https://podminky.urs.cz/item/CS_URS_2021_02/460600071</t>
  </si>
  <si>
    <t>7,988*9 'Přepočtené koeficientem množství</t>
  </si>
  <si>
    <t>460620002</t>
  </si>
  <si>
    <t>Úprava terénu položení drnu, včetně zalití vodou na rovině</t>
  </si>
  <si>
    <t>1738829908</t>
  </si>
  <si>
    <t>https://podminky.urs.cz/item/CS_URS_2021_02/460620002</t>
  </si>
  <si>
    <t>"140,00m2 položení drnu a obnova zatravnění</t>
  </si>
  <si>
    <t>460641114R</t>
  </si>
  <si>
    <t>Základové konstrukce základ bez bednění do rostlé zeminy z monolitického betonu bez výztuže tř. C 25/30 XC1</t>
  </si>
  <si>
    <t>832663718</t>
  </si>
  <si>
    <t>"DODÁVKA A MONTÁŽ ELEKTROSTAVEBNÍ INSTALACE</t>
  </si>
  <si>
    <t>"9x betonový základ pro stožár min. rozměrů 600x 600x 900mm</t>
  </si>
  <si>
    <t>"beton třídy C 25/30 XC1</t>
  </si>
  <si>
    <t>460742132R</t>
  </si>
  <si>
    <t>Kabelové trouby plastové do rýhy obetonovánm, průměru do 15 cm</t>
  </si>
  <si>
    <t>-1120013152</t>
  </si>
  <si>
    <t>"176,00m podklad a obetonování kabelová plastová korugovaná chránička DN110</t>
  </si>
  <si>
    <t>468051121</t>
  </si>
  <si>
    <t>Bourání základu betonového</t>
  </si>
  <si>
    <t>1903113653</t>
  </si>
  <si>
    <t>https://podminky.urs.cz/item/CS_URS_2021_02/468051121</t>
  </si>
  <si>
    <t>4*(0,80*0,80*1,30)</t>
  </si>
  <si>
    <t>469981111</t>
  </si>
  <si>
    <t>Přesun hmot pro pomocné stavební práce při elektromontážích dopravní vzdálenost do 1 000 m</t>
  </si>
  <si>
    <t>1746577873</t>
  </si>
  <si>
    <t>https://podminky.urs.cz/item/CS_URS_2021_02/469981111</t>
  </si>
  <si>
    <t>262144</t>
  </si>
  <si>
    <t>204032037</t>
  </si>
  <si>
    <t>997013873</t>
  </si>
  <si>
    <t>474051616</t>
  </si>
  <si>
    <t>https://podminky.urs.cz/item/CS_URS_2021_02/997013873</t>
  </si>
  <si>
    <t>33,1*1,8 'Přepočtené koeficientem množství</t>
  </si>
  <si>
    <t>ods_šd_dlazba</t>
  </si>
  <si>
    <t>56,852</t>
  </si>
  <si>
    <t>Obr_sil</t>
  </si>
  <si>
    <t>606</t>
  </si>
  <si>
    <t>odkop_dren</t>
  </si>
  <si>
    <t>99,2</t>
  </si>
  <si>
    <t>Ods_acp16</t>
  </si>
  <si>
    <t>935,306</t>
  </si>
  <si>
    <t>ODs_Obr_Vrs</t>
  </si>
  <si>
    <t>Ods_ŠD</t>
  </si>
  <si>
    <t>964,306</t>
  </si>
  <si>
    <t>SO 04 - Rušení a obnova komunikace a chodníků</t>
  </si>
  <si>
    <t>UV_puvodni</t>
  </si>
  <si>
    <t>1,909</t>
  </si>
  <si>
    <t>1,008</t>
  </si>
  <si>
    <t xml:space="preserve">SO 04a - Rušení a obnova komunikace </t>
  </si>
  <si>
    <t>výk_2r_1</t>
  </si>
  <si>
    <t>0,403</t>
  </si>
  <si>
    <t>2,352</t>
  </si>
  <si>
    <t>Výk_2s_1</t>
  </si>
  <si>
    <t>0,941</t>
  </si>
  <si>
    <t>3,456</t>
  </si>
  <si>
    <t>výk_3r_1</t>
  </si>
  <si>
    <t>1,382</t>
  </si>
  <si>
    <t>8,064</t>
  </si>
  <si>
    <t>Výk_3s_1</t>
  </si>
  <si>
    <t>3,226</t>
  </si>
  <si>
    <t>4,896</t>
  </si>
  <si>
    <t>výk_4r_1</t>
  </si>
  <si>
    <t>1,958</t>
  </si>
  <si>
    <t>11,424</t>
  </si>
  <si>
    <t>Výk_4s_1</t>
  </si>
  <si>
    <t>4,57</t>
  </si>
  <si>
    <t>2,016</t>
  </si>
  <si>
    <t>9,408</t>
  </si>
  <si>
    <t>Výk_5s6s_1</t>
  </si>
  <si>
    <t>4,704</t>
  </si>
  <si>
    <t>Výkop_UV_1</t>
  </si>
  <si>
    <t>19,2</t>
  </si>
  <si>
    <t xml:space="preserve">    2 - Zakládání</t>
  </si>
  <si>
    <t xml:space="preserve">    5 - Komunikace pozemní</t>
  </si>
  <si>
    <t>113106023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</si>
  <si>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</si>
  <si>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1077265054</t>
  </si>
  <si>
    <t>https://podminky.urs.cz/item/CS_URS_2021_02/113106023</t>
  </si>
  <si>
    <t>"Propojení v chodníku"</t>
  </si>
  <si>
    <t>29 "m2"</t>
  </si>
  <si>
    <t>ods_dlazba</t>
  </si>
  <si>
    <t>113107012</t>
  </si>
  <si>
    <t>Odstranění podkladů nebo krytů při překopech inženýrských sítí s přemístěním hmot na skládku ve vzdálenosti do 3 m nebo s naložením na dopravní prostředek ručně z kameniva těženého, o tl. vrstvy přes 100 do 200 mm</t>
  </si>
  <si>
    <t>56852348</t>
  </si>
  <si>
    <t>https://podminky.urs.cz/item/CS_URS_2021_02/113107012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</si>
  <si>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</si>
  <si>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</si>
  <si>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611150586</t>
  </si>
  <si>
    <t>https://podminky.urs.cz/item/CS_URS_2021_02/113107223</t>
  </si>
  <si>
    <t>"C.1 - 6, D.1.1.4.2. "</t>
  </si>
  <si>
    <t>"Ulice Pod Vrbou"</t>
  </si>
  <si>
    <t>590,99+344,316 "m2"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</si>
  <si>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</si>
  <si>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</si>
  <si>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-878551963</t>
  </si>
  <si>
    <t>https://podminky.urs.cz/item/CS_URS_2021_02/113107241</t>
  </si>
  <si>
    <t>113154122</t>
  </si>
  <si>
    <t>Frézování živičného podkladu nebo krytu s naložením na dopravní prostředek plochy do 500 m2 bez překážek v trase pruhu šířky přes 0,5 m do 1 m, tloušťky vrstvy 40 mm</t>
  </si>
  <si>
    <t>-819131913</t>
  </si>
  <si>
    <t>https://podminky.urs.cz/item/CS_URS_2021_02/113154122</t>
  </si>
  <si>
    <t>113202111</t>
  </si>
  <si>
    <t>Vytrhání obrub s vybouráním lože, s přemístěním hmot na skládku na vzdálenost do 3 m nebo s naložením na dopravní prostředek z krajníků nebo obrubníků stojatých</t>
  </si>
  <si>
    <t>1962892040</t>
  </si>
  <si>
    <t>https://podminky.urs.cz/item/CS_URS_2021_02/113202111</t>
  </si>
  <si>
    <t>"Přesná specifikace viz projektový dokumentace"</t>
  </si>
  <si>
    <t>"Vytrhávání obrub stojatých a vodících proužků"</t>
  </si>
  <si>
    <t>"Obrubník silniční"</t>
  </si>
  <si>
    <t>606 "m"</t>
  </si>
  <si>
    <t>122251102</t>
  </si>
  <si>
    <t>Odkopávky a prokopávky nezapažené strojně v hornině třídy těžitelnosti I skupiny 3 přes 20 do 50 m3</t>
  </si>
  <si>
    <t>-510888170</t>
  </si>
  <si>
    <t>https://podminky.urs.cz/item/CS_URS_2021_02/122251102</t>
  </si>
  <si>
    <t>"Pro drenážní potrubí"</t>
  </si>
  <si>
    <t xml:space="preserve">310*2 "m" * 0,400*0,400 </t>
  </si>
  <si>
    <t>131113132</t>
  </si>
  <si>
    <t>Hloubení jam a zářezů při překopech inženýrských sítí ručně zapažených i nezapažených s urovnáním dna do předepsaného profilu a spádu objemu do 10 m3 v hornině třídy těžitelnosti I skupiny 1 a 2 nesoudržných</t>
  </si>
  <si>
    <t>101050517</t>
  </si>
  <si>
    <t>https://podminky.urs.cz/item/CS_URS_2021_02/131113132</t>
  </si>
  <si>
    <t>"C.1 - 6, D.1.1.4.2., TZ D.1.1.1."</t>
  </si>
  <si>
    <t>Výkop_UV_1*0,07*0,30</t>
  </si>
  <si>
    <t>131151201</t>
  </si>
  <si>
    <t>Hloubení zapažených jam a zářezů strojně s urovnáním dna do předepsaného profilu a spádu v hornině třídy těžitelnosti I skupiny 1 a 2 do 20 m3</t>
  </si>
  <si>
    <t>-1756000702</t>
  </si>
  <si>
    <t>https://podminky.urs.cz/item/CS_URS_2021_02/131151201</t>
  </si>
  <si>
    <t>"Výkop UV"</t>
  </si>
  <si>
    <t>(8 "ks"*1,0*1,0)*(2,790 -0,390)</t>
  </si>
  <si>
    <t>Výkop_UV_1*0,07*0,70</t>
  </si>
  <si>
    <t>131213132</t>
  </si>
  <si>
    <t>Hloubení jam a zářezů při překopech inženýrských sítí ručně zapažených i nezapažených s urovnáním dna do předepsaného profilu a spádu objemu do 10 m3 v hornině třídy těžitelnosti I skupiny 3 nesoudržných</t>
  </si>
  <si>
    <t>-207766788</t>
  </si>
  <si>
    <t>https://podminky.urs.cz/item/CS_URS_2021_02/131213132</t>
  </si>
  <si>
    <t>Výkop_UV_1*0,24*0,30</t>
  </si>
  <si>
    <t>131251201</t>
  </si>
  <si>
    <t>Hloubení zapažených jam a zářezů strojně s urovnáním dna do předepsaného profilu a spádu v hornině třídy těžitelnosti I skupiny 3 do 20 m3</t>
  </si>
  <si>
    <t>1259341573</t>
  </si>
  <si>
    <t>https://podminky.urs.cz/item/CS_URS_2021_02/131251201</t>
  </si>
  <si>
    <t>Výkop_UV_1*0,24*0,70</t>
  </si>
  <si>
    <t>131313132</t>
  </si>
  <si>
    <t>Hloubení jam a zářezů při překopech inženýrských sítí ručně zapažených i nezapažených s urovnáním dna do předepsaného profilu a spádu objemu do 10 m3 v hornině třídy těžitelnosti II skupiny 4 nesoudržných</t>
  </si>
  <si>
    <t>482309895</t>
  </si>
  <si>
    <t>https://podminky.urs.cz/item/CS_URS_2021_02/131313132</t>
  </si>
  <si>
    <t>Výkop_UV_1*0,34*0,30</t>
  </si>
  <si>
    <t>131351121</t>
  </si>
  <si>
    <t>Hloubení nezapažených jam a zářezů při překopech inženýrských sítí strojně s urovnáním dna do předepsaného profilu a spádu objemu do 15 m3 v hornině třídy těžitelnosti II skupiny 4</t>
  </si>
  <si>
    <t>-1461319795</t>
  </si>
  <si>
    <t>https://podminky.urs.cz/item/CS_URS_2021_02/131351121</t>
  </si>
  <si>
    <t>Výkop_UV_1*0,34*0,70</t>
  </si>
  <si>
    <t>131413132</t>
  </si>
  <si>
    <t>Hloubení jam a zářezů při překopech inženýrských sítí ručně zapažených i nezapažených s urovnáním dna do předepsaného profilu a spádu objemu do 10 m3 v hornině třídy těžitelnosti II skupiny 5 nesoudržných</t>
  </si>
  <si>
    <t>1172062931</t>
  </si>
  <si>
    <t>https://podminky.urs.cz/item/CS_URS_2021_02/131413132</t>
  </si>
  <si>
    <t>Výkop_UV_1*0,35*0,30</t>
  </si>
  <si>
    <t>131451201</t>
  </si>
  <si>
    <t>Hloubení zapažených jam a zářezů strojně s urovnáním dna do předepsaného profilu a spádu v hornině třídy těžitelnosti II skupiny 5 do 20 m3</t>
  </si>
  <si>
    <t>1052542326</t>
  </si>
  <si>
    <t>https://podminky.urs.cz/item/CS_URS_2021_02/131451201</t>
  </si>
  <si>
    <t>Výkop_UV_1*0,35*0,70</t>
  </si>
  <si>
    <t>1188300399</t>
  </si>
  <si>
    <t>-1769772581</t>
  </si>
  <si>
    <t>8 "ks" *(2,5*1,0)*(2,790 -0,390)</t>
  </si>
  <si>
    <t>1096120261</t>
  </si>
  <si>
    <t>2051017496</t>
  </si>
  <si>
    <t>666115284</t>
  </si>
  <si>
    <t>162656739</t>
  </si>
  <si>
    <t>-1252128447</t>
  </si>
  <si>
    <t>výk_5r_6r_1</t>
  </si>
  <si>
    <t>132451251</t>
  </si>
  <si>
    <t>Hloubení nezapažených rýh šířky přes 800 do 2 000 mm strojně s urovnáním dna do předepsaného profilu a spádu v hornině třídy těžitelnosti II skupiny 5 do 20 m3</t>
  </si>
  <si>
    <t>1539192261</t>
  </si>
  <si>
    <t>https://podminky.urs.cz/item/CS_URS_2021_02/132451251</t>
  </si>
  <si>
    <t>132551251</t>
  </si>
  <si>
    <t>Hloubení nezapažených rýh šířky přes 800 do 2 000 mm strojně s urovnáním dna do předepsaného profilu a spádu v hornině třídy těžitelnosti III skupiny 6 do 20 m3</t>
  </si>
  <si>
    <t>828567446</t>
  </si>
  <si>
    <t>https://podminky.urs.cz/item/CS_URS_2021_02/132551251</t>
  </si>
  <si>
    <t>1479261599</t>
  </si>
  <si>
    <t>(8 "ks"*(1,0+1,0+1,0+1,0))*(2,790 -0,390)</t>
  </si>
  <si>
    <t>(8 "ks"*(2,5*2))*(2,790 -0,390)</t>
  </si>
  <si>
    <t>-439411506</t>
  </si>
  <si>
    <t>-200841864</t>
  </si>
  <si>
    <t>"Výkop tř.: 2" (výk_2r_1+Výk_2s_1+výk_2r+Výk_2s)*0,50</t>
  </si>
  <si>
    <t>"Výkop tř.: 3" (výk_3r_1+Výk_3s_1+Výk_3s+výk_3r)*0,50</t>
  </si>
  <si>
    <t>10,416*2 'Přepočtené koeficientem množství</t>
  </si>
  <si>
    <t>-1054808763</t>
  </si>
  <si>
    <t>"Výkop tř.: 4" (výk_4r_1+Výk_4s_1+výk_4r+Výk_4s)*0,50</t>
  </si>
  <si>
    <t>"Výkop tř.: 5 a 6"  (Výk_5s6s_1+výk_5r_6r+Výk_5s+výk_5r_6r)*0,50</t>
  </si>
  <si>
    <t>20,496*2 'Přepočtené koeficientem množství</t>
  </si>
  <si>
    <t>162451145</t>
  </si>
  <si>
    <t>Vodorovné přemístění výkopku nebo sypaniny po suchu na obvyklém dopravním prostředku, bez naložení výkopku, avšak se složením bez rozhrnutí z horniny třídy těžitelnosti III skupiny 6 a 7 na vzdálenost přes 1 000 do 1 500 m</t>
  </si>
  <si>
    <t>-1475101746</t>
  </si>
  <si>
    <t>https://podminky.urs.cz/item/CS_URS_2021_02/162451145</t>
  </si>
  <si>
    <t>"Výkop tř.: 6"  Výk_6s*0,50</t>
  </si>
  <si>
    <t>1,176*2 'Přepočtené koeficientem množství</t>
  </si>
  <si>
    <t>868756063</t>
  </si>
  <si>
    <t>162751154</t>
  </si>
  <si>
    <t>Vodorovné přemístění výkopku nebo sypaniny po suchu na obvyklém dopravním prostředku, bez naložení výkopku, avšak se složením bez rozhrnutí z horniny třídy těžitelnosti III skupiny 6 a 7 na vzdálenost přes 6 000 do 7 000 m</t>
  </si>
  <si>
    <t>-1266502347</t>
  </si>
  <si>
    <t>https://podminky.urs.cz/item/CS_URS_2021_02/162751154</t>
  </si>
  <si>
    <t>-644619860</t>
  </si>
  <si>
    <t>-1348742735</t>
  </si>
  <si>
    <t>1290219415</t>
  </si>
  <si>
    <t>1699610515</t>
  </si>
  <si>
    <t>102500038</t>
  </si>
  <si>
    <t>-1386682085</t>
  </si>
  <si>
    <t>916589147</t>
  </si>
  <si>
    <t>Výkop_UV_1+Výkop_trouby</t>
  </si>
  <si>
    <t>- 8 "ks" * 1,215 "výška UV"</t>
  </si>
  <si>
    <t>- PI*(0,200/2)^2*(8*2,5)</t>
  </si>
  <si>
    <t>1430729688</t>
  </si>
  <si>
    <t>Zakládání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</si>
  <si>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</si>
  <si>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</si>
  <si>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1862028277</t>
  </si>
  <si>
    <t>https://podminky.urs.cz/item/CS_URS_2021_02/212752102</t>
  </si>
  <si>
    <t xml:space="preserve">310*2 "m" </t>
  </si>
  <si>
    <t>451317777</t>
  </si>
  <si>
    <t>Podklad nebo lože pod dlažbu (přídlažbu) v ploše vodorovné nebo ve sklonu do 1:5, tloušťky od 50 do 100 mm z betonu prostého</t>
  </si>
  <si>
    <t>-295176422</t>
  </si>
  <si>
    <t>https://podminky.urs.cz/item/CS_URS_2021_02/451317777</t>
  </si>
  <si>
    <t>"Nová parkovací místa"</t>
  </si>
  <si>
    <t>482 "m2"</t>
  </si>
  <si>
    <t>"Dlažební vjezd"</t>
  </si>
  <si>
    <t>366 "m2"</t>
  </si>
  <si>
    <t>Komunikace pozemní</t>
  </si>
  <si>
    <t>564861111</t>
  </si>
  <si>
    <t>Podklad ze štěrkodrti ŠD s rozprostřením a zhutněním, po zhutnění tl. 200 mm</t>
  </si>
  <si>
    <t>-553350242</t>
  </si>
  <si>
    <t>https://podminky.urs.cz/item/CS_URS_2021_02/564861111</t>
  </si>
  <si>
    <t>564871111</t>
  </si>
  <si>
    <t>Podklad ze štěrkodrti ŠD s rozprostřením a zhutněním, po zhutnění tl. 250 mm</t>
  </si>
  <si>
    <t>-2097830007</t>
  </si>
  <si>
    <t>https://podminky.urs.cz/item/CS_URS_2021_02/564871111</t>
  </si>
  <si>
    <t>564871116</t>
  </si>
  <si>
    <t>Podklad ze štěrkodrti ŠD s rozprostřením a zhutněním, po zhutnění tl. 300 mm</t>
  </si>
  <si>
    <t>-1191439481</t>
  </si>
  <si>
    <t>https://podminky.urs.cz/item/CS_URS_2021_02/564871116</t>
  </si>
  <si>
    <t>"Ulice Pod Vrbou - hlavní řad"</t>
  </si>
  <si>
    <t>565135111</t>
  </si>
  <si>
    <t>Asfaltový beton vrstva podkladní ACP 16 (obalované kamenivo střednězrnné - OKS) s rozprostřením a zhutněním v pruhu šířky přes 1,5 do 3 m, po zhutnění tl. 50 mm</t>
  </si>
  <si>
    <t>1108789197</t>
  </si>
  <si>
    <t>https://podminky.urs.cz/item/CS_URS_2021_02/565135111</t>
  </si>
  <si>
    <t>573111112</t>
  </si>
  <si>
    <t>Postřik infiltrační PI z asfaltu silničního s posypem kamenivem, v množství 1,00 kg/m2</t>
  </si>
  <si>
    <t>690591339</t>
  </si>
  <si>
    <t>https://podminky.urs.cz/item/CS_URS_2021_02/573111112</t>
  </si>
  <si>
    <t>"0,80kg/m2"</t>
  </si>
  <si>
    <t>573211108</t>
  </si>
  <si>
    <t>Postřik spojovací PS bez posypu kamenivem z asfaltu silničního, v množství 0,40 kg/m2</t>
  </si>
  <si>
    <t>2022773292</t>
  </si>
  <si>
    <t>https://podminky.urs.cz/item/CS_URS_2021_02/573211108</t>
  </si>
  <si>
    <t>577134211</t>
  </si>
  <si>
    <t>Asfaltový beton vrstva obrusná ACO 11 (ABS) s rozprostřením a se zhutněním z nemodifikovaného asfaltu v pruhu šířky do 3 m tř. II, po zhutnění tl. 40 mm</t>
  </si>
  <si>
    <t>-252219916</t>
  </si>
  <si>
    <t>https://podminky.urs.cz/item/CS_URS_2021_02/577134211</t>
  </si>
  <si>
    <t>596212211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</si>
  <si>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50 do 100 m2</t>
  </si>
  <si>
    <t>-768254795</t>
  </si>
  <si>
    <t>https://podminky.urs.cz/item/CS_URS_2021_02/596212211</t>
  </si>
  <si>
    <t>59245013</t>
  </si>
  <si>
    <t>dlažba zámková tvaru I 200x165x80mm přírodní</t>
  </si>
  <si>
    <t>602693010</t>
  </si>
  <si>
    <t>59245010</t>
  </si>
  <si>
    <t>dlažba zámková tvaru I 200x165x80mm barevná</t>
  </si>
  <si>
    <t>1025161947</t>
  </si>
  <si>
    <t>954646835</t>
  </si>
  <si>
    <t>-1535586081</t>
  </si>
  <si>
    <t>8 "ks"</t>
  </si>
  <si>
    <t>-120879790</t>
  </si>
  <si>
    <t>889148181</t>
  </si>
  <si>
    <t>"UV v ulici POD Vrbou DN200"</t>
  </si>
  <si>
    <t>8 "ks" * 2,5 "m"</t>
  </si>
  <si>
    <t>20*1,015 'Přepočtené koeficientem množství</t>
  </si>
  <si>
    <t>1182895008</t>
  </si>
  <si>
    <t>1118670202</t>
  </si>
  <si>
    <t>1134548514</t>
  </si>
  <si>
    <t>473610441</t>
  </si>
  <si>
    <t>877369947</t>
  </si>
  <si>
    <t>-1758753235</t>
  </si>
  <si>
    <t>-61944083</t>
  </si>
  <si>
    <t>1579378002</t>
  </si>
  <si>
    <t>-833549278</t>
  </si>
  <si>
    <t>-1516724444</t>
  </si>
  <si>
    <t>8*2,5 "m"</t>
  </si>
  <si>
    <t>916131112</t>
  </si>
  <si>
    <t>Osazení silničního obrubníku betonového se zřízením lože, s vyplněním a zatřením spár cementovou maltou ležatého bez boční opěry, do lože z betonu prostého</t>
  </si>
  <si>
    <t>884027501</t>
  </si>
  <si>
    <t>https://podminky.urs.cz/item/CS_URS_2021_02/916131112</t>
  </si>
  <si>
    <t>59217033</t>
  </si>
  <si>
    <t>obrubník betonový silniční 1000x100x300mm</t>
  </si>
  <si>
    <t>1630844401</t>
  </si>
  <si>
    <t>919122122</t>
  </si>
  <si>
    <t>Utěsnění dilatačních spár zálivkou za tepla v cementobetonovém nebo živičném krytu včetně adhezního nátěru s těsnicím profilem pod zálivkou, pro komůrky šířky 15 mm, hloubky 30 mm</t>
  </si>
  <si>
    <t>1739563520</t>
  </si>
  <si>
    <t>https://podminky.urs.cz/item/CS_URS_2021_02/919122122</t>
  </si>
  <si>
    <t>"obnova povrchů"</t>
  </si>
  <si>
    <t>(727*2) "m"</t>
  </si>
  <si>
    <t>919735116</t>
  </si>
  <si>
    <t>Řezání stávajícího živičného krytu nebo podkladu hloubky přes 250 do 300 mm</t>
  </si>
  <si>
    <t>1537198795</t>
  </si>
  <si>
    <t>https://podminky.urs.cz/item/CS_URS_2021_02/919735116</t>
  </si>
  <si>
    <t>"Před výkopem + obnova povrchů"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</si>
  <si>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</si>
  <si>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</si>
  <si>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-898841287</t>
  </si>
  <si>
    <t>https://podminky.urs.cz/item/CS_URS_2021_02/979024443</t>
  </si>
  <si>
    <t>-761713369</t>
  </si>
  <si>
    <t>"Původní UV"</t>
  </si>
  <si>
    <t xml:space="preserve">8 "ks" * (PI*(0,500/2)^2*1,215) </t>
  </si>
  <si>
    <t>-1083983821</t>
  </si>
  <si>
    <t>Ods_ŠD*0,4400</t>
  </si>
  <si>
    <t>odkop_dren*1,7</t>
  </si>
  <si>
    <t>((Výkop_trouby+Výkop_UV_1)*1,7)*0,50</t>
  </si>
  <si>
    <t>ods_šd_dlazba*0,300</t>
  </si>
  <si>
    <t>1352066585</t>
  </si>
  <si>
    <t>658,755*6 'Přepočtené koeficientem množství</t>
  </si>
  <si>
    <t>997221561</t>
  </si>
  <si>
    <t>340130474</t>
  </si>
  <si>
    <t>https://podminky.urs.cz/item/CS_URS_2021_02/997221561</t>
  </si>
  <si>
    <t>ODs_Obr_Vrs*0,09200</t>
  </si>
  <si>
    <t>Ods_acp16*0,09600</t>
  </si>
  <si>
    <t>Obr_sil*0,20500</t>
  </si>
  <si>
    <t>8*2,5 "m"*0,1800</t>
  </si>
  <si>
    <t>UV_puvodni*2,200</t>
  </si>
  <si>
    <t>ods_šd_dlazba*0,2600</t>
  </si>
  <si>
    <t>997221569</t>
  </si>
  <si>
    <t>51699008</t>
  </si>
  <si>
    <t>https://podminky.urs.cz/item/CS_URS_2021_02/997221569</t>
  </si>
  <si>
    <t>ods_šd_dlazba*0,26000</t>
  </si>
  <si>
    <t>315,407*6 'Přepočtené koeficientem množství</t>
  </si>
  <si>
    <t>-1054902527</t>
  </si>
  <si>
    <t>ods_šd_dlazba*0,3000</t>
  </si>
  <si>
    <t>998225111</t>
  </si>
  <si>
    <t>Přesun hmot pro komunikace s krytem z kameniva, monolitickým betonovým nebo živičným dopravní vzdálenost do 200 m jakékoliv délky objektu</t>
  </si>
  <si>
    <t>1908863851</t>
  </si>
  <si>
    <t>https://podminky.urs.cz/item/CS_URS_2021_02/998225111</t>
  </si>
  <si>
    <t>998225191</t>
  </si>
  <si>
    <t>Přesun hmot pro komunikace s krytem z kameniva, monolitickým betonovým nebo živičným Příplatek k ceně za zvětšený přesun přes vymezenou největší dopravní vzdálenost do 1000 m</t>
  </si>
  <si>
    <t>-845684175</t>
  </si>
  <si>
    <t>https://podminky.urs.cz/item/CS_URS_2021_02/998225191</t>
  </si>
  <si>
    <t>997221861</t>
  </si>
  <si>
    <t>669502646</t>
  </si>
  <si>
    <t>https://podminky.urs.cz/item/CS_URS_2021_02/997221861</t>
  </si>
  <si>
    <t>997221873</t>
  </si>
  <si>
    <t>871191514</t>
  </si>
  <si>
    <t>https://podminky.urs.cz/item/CS_URS_2021_02/997221873</t>
  </si>
  <si>
    <t>997221875</t>
  </si>
  <si>
    <t>Poplatek za uložení stavebního odpadu na recyklační skládce (skládkovné) asfaltového bez obsahu dehtu zatříděného do Katalogu odpadů pod kódem 17 03 02</t>
  </si>
  <si>
    <t>-869013658</t>
  </si>
  <si>
    <t>https://podminky.urs.cz/item/CS_URS_2021_02/997221875</t>
  </si>
  <si>
    <t>Obr_chod</t>
  </si>
  <si>
    <t>Ods_asf_chod_1</t>
  </si>
  <si>
    <t>667,428</t>
  </si>
  <si>
    <t>odst_ŠD_asf_chod_1</t>
  </si>
  <si>
    <t xml:space="preserve">SO 04b - Rušení a obnova chodníků </t>
  </si>
  <si>
    <t>113107183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</si>
  <si>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</si>
  <si>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-903005402</t>
  </si>
  <si>
    <t>https://podminky.urs.cz/item/CS_URS_2021_02/113107183</t>
  </si>
  <si>
    <t>"Odstranění původního asf.chodníku"</t>
  </si>
  <si>
    <t>637,17 + 30,258 "m2"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</si>
  <si>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</si>
  <si>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</si>
  <si>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1726238013</t>
  </si>
  <si>
    <t>https://podminky.urs.cz/item/CS_URS_2021_02/113107222</t>
  </si>
  <si>
    <t>1761599153</t>
  </si>
  <si>
    <t>"Obrubník chodníkový"</t>
  </si>
  <si>
    <t xml:space="preserve">606 "m" </t>
  </si>
  <si>
    <t>-82923000</t>
  </si>
  <si>
    <t>"Betonový chodník šedý + zálivka na popelnice - tl. 240 mm"</t>
  </si>
  <si>
    <t>"Hmatová dlažba"</t>
  </si>
  <si>
    <t>69"m2"</t>
  </si>
  <si>
    <t>564851111</t>
  </si>
  <si>
    <t>Podklad ze štěrkodrti ŠD s rozprostřením a zhutněním, po zhutnění tl. 150 mm</t>
  </si>
  <si>
    <t>-1192894245</t>
  </si>
  <si>
    <t>https://podminky.urs.cz/item/CS_URS_2021_02/564851111</t>
  </si>
  <si>
    <t>-2000072242</t>
  </si>
  <si>
    <t>69 "m2"</t>
  </si>
  <si>
    <t>596211111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</si>
  <si>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</si>
  <si>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-870364774</t>
  </si>
  <si>
    <t>https://podminky.urs.cz/item/CS_URS_2021_02/596211111</t>
  </si>
  <si>
    <t>59245001</t>
  </si>
  <si>
    <t>dlažba zámková tvaru I 200x165x40mm přírodní</t>
  </si>
  <si>
    <t>-1618319596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</si>
  <si>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</si>
  <si>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</si>
  <si>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-274549448</t>
  </si>
  <si>
    <t>https://podminky.urs.cz/item/CS_URS_2021_02/596211210</t>
  </si>
  <si>
    <t>59245224</t>
  </si>
  <si>
    <t>dlažba zámková tvaru I základní pro nevidomé 196x161x80mm barevná</t>
  </si>
  <si>
    <t>-612427440</t>
  </si>
  <si>
    <t>916131212</t>
  </si>
  <si>
    <t>Osazení silničního obrubníku betonového se zřízením lože, s vyplněním a zatřením spár cementovou maltou stojatého bez boční opěry, do lože z betonu prostého</t>
  </si>
  <si>
    <t>1260658793</t>
  </si>
  <si>
    <t>https://podminky.urs.cz/item/CS_URS_2021_02/916131212</t>
  </si>
  <si>
    <t>59217017</t>
  </si>
  <si>
    <t>obrubník betonový chodníkový 1000x100x250mm</t>
  </si>
  <si>
    <t>1446392466</t>
  </si>
  <si>
    <t>-2067545204</t>
  </si>
  <si>
    <t>"Řezání asf. povrchu - původního chodníku"</t>
  </si>
  <si>
    <t>-1350653790</t>
  </si>
  <si>
    <t>407596182</t>
  </si>
  <si>
    <t>odst_ŠD_asf_chod_1*0,2900</t>
  </si>
  <si>
    <t>-1300781669</t>
  </si>
  <si>
    <t>193,554*6 'Přepočtené koeficientem množství</t>
  </si>
  <si>
    <t>2011073756</t>
  </si>
  <si>
    <t>Ods_asf_chod_1*0,31600</t>
  </si>
  <si>
    <t>Obr_chod*0,20500</t>
  </si>
  <si>
    <t>-349840576</t>
  </si>
  <si>
    <t>335,137*6 'Přepočtené koeficientem množství</t>
  </si>
  <si>
    <t>-405766441</t>
  </si>
  <si>
    <t>-1807849929</t>
  </si>
  <si>
    <t>-515015750</t>
  </si>
  <si>
    <t>-267853637</t>
  </si>
  <si>
    <t>(Obr_chod)*0,20500</t>
  </si>
  <si>
    <t>1468495973</t>
  </si>
  <si>
    <t>-612138983</t>
  </si>
  <si>
    <t>bet_puv_vrc</t>
  </si>
  <si>
    <t>21,08</t>
  </si>
  <si>
    <t>obr_chodníkovy</t>
  </si>
  <si>
    <t>13,2</t>
  </si>
  <si>
    <t>obr_silnicni</t>
  </si>
  <si>
    <t>19,3</t>
  </si>
  <si>
    <t>Ods_acp_acl</t>
  </si>
  <si>
    <t>914,745</t>
  </si>
  <si>
    <t>Ods_asf_chod</t>
  </si>
  <si>
    <t>21,483</t>
  </si>
  <si>
    <t>ods_šd_bet_dl</t>
  </si>
  <si>
    <t>523,305</t>
  </si>
  <si>
    <t>Ods_ŠD_puv_DOSS</t>
  </si>
  <si>
    <t>1024,464</t>
  </si>
  <si>
    <t>odst_ŠD_asf_chod</t>
  </si>
  <si>
    <t xml:space="preserve">SO 04c - Rušení a obnova komunikací a chodníků </t>
  </si>
  <si>
    <t>puv_bet_dil_DOSS</t>
  </si>
  <si>
    <t>82,719</t>
  </si>
  <si>
    <t>puv_zam_DOSS</t>
  </si>
  <si>
    <t>66,84</t>
  </si>
  <si>
    <t>puv_zam_šd_DOSS</t>
  </si>
  <si>
    <t>Zam_puv_vrac</t>
  </si>
  <si>
    <t>50,298</t>
  </si>
  <si>
    <t>zam_puv_vracet</t>
  </si>
  <si>
    <t>625,254</t>
  </si>
  <si>
    <t>zeleň</t>
  </si>
  <si>
    <t>242,886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</si>
  <si>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</si>
  <si>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</si>
  <si>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1854324314</t>
  </si>
  <si>
    <t>https://podminky.urs.cz/item/CS_URS_2021_02/113106121</t>
  </si>
  <si>
    <t>"50% Původní betonová dlažba s 50% travnatým porostem - vedlejší řady"</t>
  </si>
  <si>
    <t>puv_beton_dl</t>
  </si>
  <si>
    <t>(316,412*0,50+68,934) "m2"</t>
  </si>
  <si>
    <t>"Původní beton dlažba - vedlejší řady z ulice Pod Vrbou"</t>
  </si>
  <si>
    <t>puv_bet_dl_hlavni</t>
  </si>
  <si>
    <t>330,632 "m2"</t>
  </si>
  <si>
    <t>"Původní zámková dlažba - obnovení dle požadavků DOSS"</t>
  </si>
  <si>
    <t>66,84 "m2"</t>
  </si>
  <si>
    <t>"Původní betonvá dlažba - vrací se zpět (změna výškového povrchu) - hlavní řad"</t>
  </si>
  <si>
    <t>21,08 "m2"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</si>
  <si>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</si>
  <si>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</si>
  <si>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367394160</t>
  </si>
  <si>
    <t>https://podminky.urs.cz/item/CS_URS_2021_02/113106123</t>
  </si>
  <si>
    <t>"Původní zámková dlažba - vrací se zpět (změna výškového povrchu) - hlavní řad - tl. 240 mm, přípojky v ulici Okružní"</t>
  </si>
  <si>
    <t xml:space="preserve"> 34,330 + (2,892+3,064+3,04+3,04+3,206+2,5)*0,90 "m2"</t>
  </si>
  <si>
    <t>113106291</t>
  </si>
  <si>
    <t>Rozebrání dlažeb a dílců vozovek a ploch s přemístěním hmot na skládku na vzdálenost do 3 m nebo s naložením na dopravní prostředek, s jakoukoliv výplní spár strojně plochy jednotlivě přes 50 m2 do 200 m2 ze silničních dílců jakýchkoliv rozměrů, s ložem z kameniva nebo živice se spárami zalitými živicí</t>
  </si>
  <si>
    <t>-1218210365</t>
  </si>
  <si>
    <t>https://podminky.urs.cz/item/CS_URS_2021_02/113106291</t>
  </si>
  <si>
    <t>"Původní panel dílce - obnovení dle požadavků DOSS"</t>
  </si>
  <si>
    <t>82,719 "m2"</t>
  </si>
  <si>
    <t>113106571</t>
  </si>
  <si>
    <t>Rozebrání dlažeb a dílců vozovek a ploch s přemístěním hmot na skládku na vzdálenost do 3 m nebo s naložením na dopravní prostředek, s jakoukoliv výplní spár strojně plochy jednotlivě přes 200 m2 ze zámkové dlažby s ložem z kameniva</t>
  </si>
  <si>
    <t>1247352208</t>
  </si>
  <si>
    <t>https://podminky.urs.cz/item/CS_URS_2021_02/113106571</t>
  </si>
  <si>
    <t>"Původní zámková dlažba vrací se zpět i z podsypem - vedlejší řady"</t>
  </si>
  <si>
    <t>625,254"m2"</t>
  </si>
  <si>
    <t>1305533134</t>
  </si>
  <si>
    <t>"Odstranění původního asf.chodníku - změněn na zámkovou dlažbu, vedlejší řad V.1.A"</t>
  </si>
  <si>
    <t>0,90*23,87</t>
  </si>
  <si>
    <t>1243546209</t>
  </si>
  <si>
    <t>(316,412+68,934)*0,50 "m2"</t>
  </si>
  <si>
    <t>Mezisoučet</t>
  </si>
  <si>
    <t>121656253</t>
  </si>
  <si>
    <t>-111911782</t>
  </si>
  <si>
    <t>"Původní asfaltová komunikace - obnovení dle požadavků DOSS"</t>
  </si>
  <si>
    <t>285,439 "m2"</t>
  </si>
  <si>
    <t>"Rekonstrukce komunikace v ulici Okružní"</t>
  </si>
  <si>
    <t>656,306 "m2"</t>
  </si>
  <si>
    <t>2009056255</t>
  </si>
  <si>
    <t>258,439 "m2"</t>
  </si>
  <si>
    <t>-2106734247</t>
  </si>
  <si>
    <t>470082483</t>
  </si>
  <si>
    <t>"Obrubník silniční - obnovení podle požadavků DOSS, přípojky v ulice okružní"</t>
  </si>
  <si>
    <t>12,3 "m" + 1,0*7 "ks"</t>
  </si>
  <si>
    <t>"Obrubník chodníkový, přípojky v ulici Okružní"</t>
  </si>
  <si>
    <t>6,2 "m" + 1,0*7 "ks"</t>
  </si>
  <si>
    <t>121151113</t>
  </si>
  <si>
    <t>Sejmutí ornice strojně při souvislé ploše přes 100 do 500 m2, tl. vrstvy do 200 mm</t>
  </si>
  <si>
    <t>1072093546</t>
  </si>
  <si>
    <t>https://podminky.urs.cz/item/CS_URS_2021_02/121151113</t>
  </si>
  <si>
    <t>"Přípojky (vodovod a kanalizace) v ulici Okružní"</t>
  </si>
  <si>
    <t>(7,26+17,06+6,8+19,5+5,172)*0,90</t>
  </si>
  <si>
    <t>181351103</t>
  </si>
  <si>
    <t>Rozprostření a urovnání ornice v rovině nebo ve svahu sklonu do 1:5 strojně při souvislé ploše přes 100 do 500 m2, tl. vrstvy do 200 mm</t>
  </si>
  <si>
    <t>1659512257</t>
  </si>
  <si>
    <t>https://podminky.urs.cz/item/CS_URS_2021_02/181351103</t>
  </si>
  <si>
    <t>183405211</t>
  </si>
  <si>
    <t>Výsev trávníku hydroosevem na ornici</t>
  </si>
  <si>
    <t>1920838803</t>
  </si>
  <si>
    <t>https://podminky.urs.cz/item/CS_URS_2021_02/183405211</t>
  </si>
  <si>
    <t>00572410</t>
  </si>
  <si>
    <t>osivo směs travní parková</t>
  </si>
  <si>
    <t>956527341</t>
  </si>
  <si>
    <t>242,886*0,025 'Přepočtené koeficientem množství</t>
  </si>
  <si>
    <t>185803111</t>
  </si>
  <si>
    <t>Ošetření trávníku jednorázové v rovině nebo na svahu do 1:5</t>
  </si>
  <si>
    <t>1096582211</t>
  </si>
  <si>
    <t>https://podminky.urs.cz/item/CS_URS_2021_02/185803111</t>
  </si>
  <si>
    <t>185804215</t>
  </si>
  <si>
    <t>Vypletí v rovině nebo na svahu do 1:5 trávníku po výsevu</t>
  </si>
  <si>
    <t>-436942874</t>
  </si>
  <si>
    <t>https://podminky.urs.cz/item/CS_URS_2021_02/185804215</t>
  </si>
  <si>
    <t>185804312</t>
  </si>
  <si>
    <t>Zalití rostlin vodou plochy záhonů jednotlivě přes 20 m2</t>
  </si>
  <si>
    <t>-1058562644</t>
  </si>
  <si>
    <t>https://podminky.urs.cz/item/CS_URS_2021_02/185804312</t>
  </si>
  <si>
    <t>zeleň*0,200</t>
  </si>
  <si>
    <t>185811211</t>
  </si>
  <si>
    <t>Vyhrabání trávníku souvislé plochy do 1000 m2 v rovině nebo na svahu do 1:5</t>
  </si>
  <si>
    <t>919641927</t>
  </si>
  <si>
    <t>https://podminky.urs.cz/item/CS_URS_2021_02/185811211</t>
  </si>
  <si>
    <t>191008788</t>
  </si>
  <si>
    <t>"Původní beton dlažba změněna na zámkovou dlažbu - vedlejší řady z ulice Pod Vrbou"</t>
  </si>
  <si>
    <t>1638763407</t>
  </si>
  <si>
    <t>125370023</t>
  </si>
  <si>
    <t>-501220178</t>
  </si>
  <si>
    <t>1605157359</t>
  </si>
  <si>
    <t>"0,40kg/m2"</t>
  </si>
  <si>
    <t>-1631961166</t>
  </si>
  <si>
    <t>1536184922</t>
  </si>
  <si>
    <t>"Původní zámková dlažba - vrací se zpět (změna výškového povrchu) - hlavní řad - tl. 240 mm"</t>
  </si>
  <si>
    <t xml:space="preserve"> 34,330 "m2"</t>
  </si>
  <si>
    <t>"Přípojky v ulici Okružní"</t>
  </si>
  <si>
    <t>(2,892+3,064+3,04+3,04+3,206+2,5)*0,90 "m2"</t>
  </si>
  <si>
    <t>2113958103</t>
  </si>
  <si>
    <t>"Původní zámková dlažba - obnovení dle požadavků DOSS - předpoklad 10% nové dlažby"</t>
  </si>
  <si>
    <t>66,84 "m2"*0,10</t>
  </si>
  <si>
    <t>"Původní betonvá dlažba - vrací se zpět (změna výškového povrchu) - hlavní řad - předpoklad 10% nové dlažby"</t>
  </si>
  <si>
    <t>21,08 "m2"*0,10</t>
  </si>
  <si>
    <t>"Původní zámková dlažba - vrací se zpět (změna výškového povrchu) - hlavní řad - tl. 240 mm - předpoklad 10% nové dlažby"</t>
  </si>
  <si>
    <t xml:space="preserve"> 34,330 "m2"*0,10</t>
  </si>
  <si>
    <t>"Přípojky v ulici Okružní - předpoklad 10% nové dlažby"</t>
  </si>
  <si>
    <t>(2,892+3,064+3,04+3,04+3,206+2,5)*0,90*0,10 "m2"</t>
  </si>
  <si>
    <t>1175083386</t>
  </si>
  <si>
    <t>-685786074</t>
  </si>
  <si>
    <t>"Původní zámková dlažba vrací se zpět i z podsypem - vedlejší řady, předpoklad 10% nové dlažby - rozdití při rozebírání a převodu"</t>
  </si>
  <si>
    <t>625,254"m2"*0,10</t>
  </si>
  <si>
    <t>2125279091</t>
  </si>
  <si>
    <t>111236094</t>
  </si>
  <si>
    <t>"Obrubník silniční - obnovení podle požadavků DOSS, přípojky v ulici Okružní -  předpoklad 10% nových obrubníků - rozbití při rozebírání"</t>
  </si>
  <si>
    <t>obr_silnicni*0,10</t>
  </si>
  <si>
    <t>1115577102</t>
  </si>
  <si>
    <t>"Obrubník chodníkový- obnovení podle požadavků DOSS, přípojky v ulici Okružní"</t>
  </si>
  <si>
    <t>499312639</t>
  </si>
  <si>
    <t>"Obrubník chodníkový- obnovení podle požadavků DOSS, přípojky v ulici Okružní -  předpoklad 10% nových obrubníků - rozbití při rozebírání"</t>
  </si>
  <si>
    <t>obr_chodníkovy*0,10</t>
  </si>
  <si>
    <t>919122122r</t>
  </si>
  <si>
    <t>-1790887300</t>
  </si>
  <si>
    <t>https://podminky.urs.cz/item/CS_URS_2021_02/919122122r</t>
  </si>
  <si>
    <t>187  "m"</t>
  </si>
  <si>
    <t>"Rekonstrukce ulice Okružní"</t>
  </si>
  <si>
    <t>312 "m"</t>
  </si>
  <si>
    <t>1289101032</t>
  </si>
  <si>
    <t>-115091387</t>
  </si>
  <si>
    <t>"Obrubník silniční a chodníkový - obnovení podle požadavků DOSS"</t>
  </si>
  <si>
    <t>obr_silnicni+obr_chodníkovy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</si>
  <si>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</si>
  <si>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</si>
  <si>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529053385</t>
  </si>
  <si>
    <t>https://podminky.urs.cz/item/CS_URS_2021_02/979054451</t>
  </si>
  <si>
    <t>Poznámka k položce:_x000D_
Očištění 70% dlaždic.</t>
  </si>
  <si>
    <t>625,254 "m2"</t>
  </si>
  <si>
    <t xml:space="preserve"> (2,892+3,064+3,04+3,04+3,206+2,5)*0,90 "m2"</t>
  </si>
  <si>
    <t>1419278971</t>
  </si>
  <si>
    <t>(ods_šd_bet_dl+odst_ŠD_asf_chod)*0,29000</t>
  </si>
  <si>
    <t>zeleň*1,7</t>
  </si>
  <si>
    <t>"Vrací se zpět - podle požadavků DOSS, nová zámková dlažba"</t>
  </si>
  <si>
    <t>((Ods_ŠD_puv_DOSS+puv_zam_šd_DOSS)*0,29000)*2</t>
  </si>
  <si>
    <t>(puv_bet_dil_DOSS*0,4400)*2</t>
  </si>
  <si>
    <t>1454709539</t>
  </si>
  <si>
    <t>1276,644*9 'Přepočtené koeficientem množství</t>
  </si>
  <si>
    <t>1586096554</t>
  </si>
  <si>
    <t>Ods_asf_chod*0,31600</t>
  </si>
  <si>
    <t>Ods_acp_acl*0,09200</t>
  </si>
  <si>
    <t>ODs_Obr_Vrs*0,09800</t>
  </si>
  <si>
    <t>((obr_chodníkovy+obr_silnicni)*0,205000)*2</t>
  </si>
  <si>
    <t>(puv_bet_dil_DOSS*0,408000)*2</t>
  </si>
  <si>
    <t>(zam_puv_vracet*0,29500)*2</t>
  </si>
  <si>
    <t>(puv_zam_DOSS*0,25500)*2</t>
  </si>
  <si>
    <t>"Původní betonvá a zámková dlažba - vrací se zpět (změna výškového povrchu) - hlavní řad -  přípojky v ulici Okružní - odvoz tam i zpět"</t>
  </si>
  <si>
    <t>(bet_puv_vrc*0,25500)*2</t>
  </si>
  <si>
    <t>(Zam_puv_vrac*0,2600)*2</t>
  </si>
  <si>
    <t>-1219373051</t>
  </si>
  <si>
    <t>701,309*9 'Přepočtené koeficientem množství</t>
  </si>
  <si>
    <t>335213867</t>
  </si>
  <si>
    <t>741807718</t>
  </si>
  <si>
    <t>1031117844</t>
  </si>
  <si>
    <t>-557089581</t>
  </si>
  <si>
    <t>-509686999</t>
  </si>
  <si>
    <t>VRN - Vedlejší rozpočtové náklady</t>
  </si>
  <si>
    <t xml:space="preserve">    NUS - Náklady s umístěním stavby</t>
  </si>
  <si>
    <t xml:space="preserve">    VRN6 - Územní vlivy</t>
  </si>
  <si>
    <t xml:space="preserve">    VRN7 - Provozní vlivy</t>
  </si>
  <si>
    <t>NUS</t>
  </si>
  <si>
    <t>Náklady s umístěním stavby</t>
  </si>
  <si>
    <t>Náklady na přípravu a zařízení stavebniště včetně buňky pro TDS, KOO BOZP</t>
  </si>
  <si>
    <t>Kč</t>
  </si>
  <si>
    <t>1024</t>
  </si>
  <si>
    <t>-1021774160</t>
  </si>
  <si>
    <t>VRN6</t>
  </si>
  <si>
    <t>Územní vlivy</t>
  </si>
  <si>
    <t>06</t>
  </si>
  <si>
    <t>Základní rozdělení průvodních činností a nákladů územní vlivy</t>
  </si>
  <si>
    <t>-1969172182</t>
  </si>
  <si>
    <t>VRN7</t>
  </si>
  <si>
    <t>Provozní vlivy</t>
  </si>
  <si>
    <t>07</t>
  </si>
  <si>
    <t>Základní rozdělení průvodních činností a nákladů provozní vlivy</t>
  </si>
  <si>
    <t>316458545</t>
  </si>
  <si>
    <t>ON - Ostatní náklady</t>
  </si>
  <si>
    <t>VRN9 - Ostatní náklady</t>
  </si>
  <si>
    <t>VRN9</t>
  </si>
  <si>
    <t>Zajištění DIRu (dopravně inženýrského rozhodnutí + případné prodloužení Výkopového povolení + případné prodloužení Smlouvy o výpůjčce)</t>
  </si>
  <si>
    <t>-764309318</t>
  </si>
  <si>
    <t>1a</t>
  </si>
  <si>
    <t>Prostředky k DIR (např.: dokumentace, dopravní značení, pojezdové lávky aj.)</t>
  </si>
  <si>
    <t>-1803645492</t>
  </si>
  <si>
    <t>Publicita (Bilboard, organizace)</t>
  </si>
  <si>
    <t>1333224497</t>
  </si>
  <si>
    <t>Pasportizace stávajících objektů a dotčených pozemků</t>
  </si>
  <si>
    <t>1643741647</t>
  </si>
  <si>
    <t>10a</t>
  </si>
  <si>
    <t>Pasportizace studní</t>
  </si>
  <si>
    <t>572126827</t>
  </si>
  <si>
    <t>Statická zkouška pláně</t>
  </si>
  <si>
    <t>1510207460</t>
  </si>
  <si>
    <t>Kamerové zkoušky kanalizačních řadů a přípojek</t>
  </si>
  <si>
    <t>kpl</t>
  </si>
  <si>
    <t>808825277</t>
  </si>
  <si>
    <t>Havarijní plán</t>
  </si>
  <si>
    <t>1867272453</t>
  </si>
  <si>
    <t>Kanalizační a vodovodní řád</t>
  </si>
  <si>
    <t>1183961631</t>
  </si>
  <si>
    <t>Kompletační a koordinační činnost</t>
  </si>
  <si>
    <t>1001256048</t>
  </si>
  <si>
    <t>Vytýčení sítí</t>
  </si>
  <si>
    <t>-1122494503</t>
  </si>
  <si>
    <t>Geodetického zaměření (před stavbou, během výstavby a po výstavbě)</t>
  </si>
  <si>
    <t>-1732309772</t>
  </si>
  <si>
    <t>3a</t>
  </si>
  <si>
    <t>Zpracování geodetického plánu</t>
  </si>
  <si>
    <t>-2046929176</t>
  </si>
  <si>
    <t>DSPS dle vyhl. č. 499/2006 Sb. příl. č. 3 i v digitálním zpracování</t>
  </si>
  <si>
    <t>-630824232</t>
  </si>
  <si>
    <t>Náklady na dopracování detailů RPD</t>
  </si>
  <si>
    <t>-644265246</t>
  </si>
  <si>
    <t>SEZNAM FIGUR</t>
  </si>
  <si>
    <t>Výměra</t>
  </si>
  <si>
    <t xml:space="preserve"> SO 01/ SO 01A</t>
  </si>
  <si>
    <t>Použití figury:</t>
  </si>
  <si>
    <t>Sedlové lože z betonu prostého tř. C 12/15 otevřený výkop</t>
  </si>
  <si>
    <t>Zásyp jam, šachet rýh nebo kolem objektů sypaninou se zhutněním</t>
  </si>
  <si>
    <t>Vodorovné přemístění přes 7 000 do 8000 m výkopku/sypaniny z horniny třídy těžitelnosti I skupiny 1 až 3</t>
  </si>
  <si>
    <t>Nakládání výkopku z hornin třídy těžitelnosti I skupiny 1 až 3 přes 100 m3</t>
  </si>
  <si>
    <t>Uložení sypaniny na skládky nebo meziskládky</t>
  </si>
  <si>
    <t>Obsypání potrubí strojně sypaninou bez prohození, uloženou do 3 m</t>
  </si>
  <si>
    <t>Lože pod potrubí otevřený výkop ze štěrkodrtě</t>
  </si>
  <si>
    <t>Hloubení rýh š do 2000 mm v nesoudržných horninách třídy těžitelnosti I, skupiny 1 a 2 ručně</t>
  </si>
  <si>
    <t>Vodorovné přemístění přes 1 000 do 1500 m výkopku/sypaniny z horniny třídy těžitelnosti I skupiny 1 až 3</t>
  </si>
  <si>
    <t>Vodorovné přemístění přes 6 000 do 7000 m výkopku/sypaniny z horniny třídy těžitelnosti I skupiny 1 až 3</t>
  </si>
  <si>
    <t>Hloubení zapažených rýh š do 2000 mm v hornině třídy těžitelnosti I skupiny 1 a 2 objem do 100 m3</t>
  </si>
  <si>
    <t>Hloubení rýh š do 2000 mm v nesoudržných horninách třídy těžitelnosti I, skupiny 3 ručně</t>
  </si>
  <si>
    <t>Hloubení rýh nezapažených š do 2000 mm v hornině třídy těžitelnosti I skupiny 3 objem do 500 m3 strojně</t>
  </si>
  <si>
    <t>Hloubení rýh š do 2000 mm v nesoudržných horninách třídy těžitelnosti II, skupiny 4 ručně</t>
  </si>
  <si>
    <t>Vodorovné přemístění přes 1 000 do 1500 m výkopku/sypaniny z horniny třídy těžitelnosti II skupiny 4 a 5</t>
  </si>
  <si>
    <t>Vodorovné přemístění přes 6 000 do 7000 m výkopku/sypaniny z horniny třídy těžitelnosti II skupiny 4 a 5</t>
  </si>
  <si>
    <t>Nakládání výkopku z hornin třídy těžitelnosti II skupiny 4 a 5 přes 100 m3</t>
  </si>
  <si>
    <t>Hloubení rýh nezapažených š do 2000 mm v hornině třídy těžitelnosti II skupiny 4 objem do 1000 m3 strojně</t>
  </si>
  <si>
    <t>Hloubení rýh š do 2000 mm v nesoudržných horninách třídy těžitelnosti II, skupiny 5 ručně</t>
  </si>
  <si>
    <t>Hloubení rýh nezapažených š do 2000 mm v hornině třídy těžitelnosti II skupiny 5 objem do 500 m3 strojně</t>
  </si>
  <si>
    <t>Hloubení rýh nezapažených š do 2000 mm v hornině třídy těžitelnosti III skupiny 6 objem do 500 m3 strojně</t>
  </si>
  <si>
    <t>Nakládání výkopku z hornin třídy těžitelnosti III skupiny 6 a 7 přes 100 m3</t>
  </si>
  <si>
    <t>Příplatek za ztížení vykopávky v blízkosti podzemního vedení</t>
  </si>
  <si>
    <t>Poplatek za uložení zeminy a kamení na recyklační skládce (skládkovné) kód odpadu 17 05 04</t>
  </si>
  <si>
    <t xml:space="preserve"> SO 01/ SO 01B</t>
  </si>
  <si>
    <t>Hloubení rýh š do 2000 mm v nesoudržných horninách třídy těžitelnosti I skupiny 1 a 2 ručně</t>
  </si>
  <si>
    <t>Hloubení rýh nezapažených š do 2000 mm v hornině třídy těžitelnosti I skupiny 1 a 2 objem do 100 m3 strojně</t>
  </si>
  <si>
    <t>Hloubení rýh š do 2000 mm v nesoudržných horninách třídy těžitelnosti I skupiny 3 ručně</t>
  </si>
  <si>
    <t>Hloubení rýh š do 2000 mm v nesoudržných horninách třídy těžitelnosti II skupiny 4 ručně</t>
  </si>
  <si>
    <t>Hloubení rýh nezapažených š do 2000 mm v hornině třídy těžitelnosti II skupiny 4 objem do 500 m3 strojně</t>
  </si>
  <si>
    <t>Hloubení rýh š do 2000 mm v nesoudržných horninách třídy těžitelnosti II skupiny 5 ručně</t>
  </si>
  <si>
    <t>Hloubení rýh nezapažených š do 2000 mm v hornině třídy těžitelnosti III skupiny 6 objem do 100 m3 strojně</t>
  </si>
  <si>
    <t xml:space="preserve"> SO 01/ SO 01C</t>
  </si>
  <si>
    <t>Demolice konstrukcí objektů z betonu prostého postupným rozebíráním</t>
  </si>
  <si>
    <t>Poplatek za uložení stavebního odpadu na recyklační skládce (skládkovné) z prostého betonu kód odpadu 17 01 01</t>
  </si>
  <si>
    <t>Bourání stoky kompletní nebo vybourání otvorů z železobetonu plochy do 4 m2</t>
  </si>
  <si>
    <t>Poplatek za uložení stavebního odpadu na recyklační skládce (skládkovné) z armovaného betonu kód odpadu  17 01 01</t>
  </si>
  <si>
    <t>Hloubení rýh nezapažených š do 2000 mm v hornině třídy těžitelnosti I skupiny 1 a 2 objem do 20 m3 strojně</t>
  </si>
  <si>
    <t>Hloubení rýh nezapažených š do 2000 mm v hornině třídy těžitelnosti I skupiny 3 objem do 20 m3 strojně</t>
  </si>
  <si>
    <t>Hloubení rýh nezapažených š do 2000 mm v hornině třídy těžitelnosti II skupiny 4 objem do 20 m3 strojně</t>
  </si>
  <si>
    <t xml:space="preserve"> SO 02/ SO 02A</t>
  </si>
  <si>
    <t>Podkladní desky z betonu prostého tř. C 25/30 otevřený výkop</t>
  </si>
  <si>
    <t>Lože pod potrubí otevřený výkop ze štěrkopísku</t>
  </si>
  <si>
    <t>Hloubení zapažených rýh š do 2000 mm v hornině třídy těžitelnosti II skupiny 4 objem do 500 m3</t>
  </si>
  <si>
    <t>Hloubení zapažených rýh š do 2000 mm v hornině třídy těžitelnosti II skupiny 5 objem do 500 m3</t>
  </si>
  <si>
    <t>Řad1_1</t>
  </si>
  <si>
    <t>řad1_1_3s_1</t>
  </si>
  <si>
    <t>řad1_1_4s_1</t>
  </si>
  <si>
    <t>řad1_1_5s_1</t>
  </si>
  <si>
    <t>Řad1_DN200</t>
  </si>
  <si>
    <t>Řad1_DN300a</t>
  </si>
  <si>
    <t>řad1_DN300a_3s_1</t>
  </si>
  <si>
    <t>řad1_DN300a_4s_1</t>
  </si>
  <si>
    <t>řad1_DN300a_5s_1</t>
  </si>
  <si>
    <t>Řad1_DN300b</t>
  </si>
  <si>
    <t>řad 1 DN300 šířka výkopu 1,2m</t>
  </si>
  <si>
    <t>řad1_DN300b_3s_1</t>
  </si>
  <si>
    <t>řad1_DN300b_4s_1</t>
  </si>
  <si>
    <t>řad1_DN300b_5s_1</t>
  </si>
  <si>
    <t>Řad1_napoj_400</t>
  </si>
  <si>
    <t>Řad1_napoj150a</t>
  </si>
  <si>
    <t>řad1_napoj150a_3s_1</t>
  </si>
  <si>
    <t>řad1_napoj150a_4s_1</t>
  </si>
  <si>
    <t>řad1_napoj150a_5s_1</t>
  </si>
  <si>
    <t>Řad1_napoj150b</t>
  </si>
  <si>
    <t>řad1_napoj150b_3s_1</t>
  </si>
  <si>
    <t>řad1_napoj150b_4s_1</t>
  </si>
  <si>
    <t>řad1_napoj150b_5s_1</t>
  </si>
  <si>
    <t>Řad1_napoj200</t>
  </si>
  <si>
    <t>řad1_napoj200_3s_1</t>
  </si>
  <si>
    <t>řad1_napoj200_4s_1</t>
  </si>
  <si>
    <t>řad1_napoj200_5s_1</t>
  </si>
  <si>
    <t>Řad1_napoj300</t>
  </si>
  <si>
    <t>řad1_napoj300_3s_1</t>
  </si>
  <si>
    <t>řad1_napoj300_4s_1</t>
  </si>
  <si>
    <t>řad1_napoj300_5s_1</t>
  </si>
  <si>
    <t>řad1_napoj400_3s_1</t>
  </si>
  <si>
    <t>řad1_napoj400_4s_1</t>
  </si>
  <si>
    <t>řad1_napoj400_5s_1</t>
  </si>
  <si>
    <t>Řad2_DN150</t>
  </si>
  <si>
    <t>řad2_DN150_2s_1</t>
  </si>
  <si>
    <t>řad2_DN150_3s_1</t>
  </si>
  <si>
    <t>řad2_DN150_4s_1</t>
  </si>
  <si>
    <t>řad2_DN150_5s_1</t>
  </si>
  <si>
    <t>Řad2_napoj100a</t>
  </si>
  <si>
    <t>řad2_napoj100a_2s_1</t>
  </si>
  <si>
    <t>řad2_napoj100a_3s_1</t>
  </si>
  <si>
    <t>řad2_napoj100a_4s_1</t>
  </si>
  <si>
    <t>řad2_napoj100a_5s_1</t>
  </si>
  <si>
    <t>Řad2_napoj100b</t>
  </si>
  <si>
    <t>řad2_napoj100b_2s_1</t>
  </si>
  <si>
    <t>řad2_napoj100b_3s_1</t>
  </si>
  <si>
    <t>řad2_napoj100b_4s_1</t>
  </si>
  <si>
    <t>řad2_napoj100b_5s_1</t>
  </si>
  <si>
    <t>Řad2_napoj100c</t>
  </si>
  <si>
    <t>řad2_napoj100c_2s_1</t>
  </si>
  <si>
    <t>řad2_napoj100c_3s_1</t>
  </si>
  <si>
    <t>řad2_napoj100c_4s_1</t>
  </si>
  <si>
    <t>řad2_napoj100c_5s_1</t>
  </si>
  <si>
    <t>řad2_š80</t>
  </si>
  <si>
    <t>řad2_š80_2s_1</t>
  </si>
  <si>
    <t>řad2_š80_3s_1</t>
  </si>
  <si>
    <t>řad2_š80_4s_1</t>
  </si>
  <si>
    <t>řad2_š80_5s_1</t>
  </si>
  <si>
    <t>řad2_š85</t>
  </si>
  <si>
    <t>řad2_š85_2s_1</t>
  </si>
  <si>
    <t>řad2_š85_3s_1</t>
  </si>
  <si>
    <t>řad2_š85_4s_1</t>
  </si>
  <si>
    <t>řad2_š85_5s_1</t>
  </si>
  <si>
    <t>Řad3_DN100</t>
  </si>
  <si>
    <t>Bourání stávajícího potrubí z polyetylenu D do 50 mm</t>
  </si>
  <si>
    <t>Poplatek za uložení na skládce (skládkovné) stavebního odpadu z plastických hmot kód odpadu 17 02 03</t>
  </si>
  <si>
    <t xml:space="preserve"> SO 02/ SO 02B</t>
  </si>
  <si>
    <t>Hloubení rýh nezapažených š do 2000 mm v hornině třídy těžitelnosti I skupiny 1 a 2 objem do 50 m3 strojně</t>
  </si>
  <si>
    <t>Vodorovné přemístění přes 7 000 do 8000 m výkopku/sypaniny z horniny třídy těžitelnosti II skupiny 4 a 5</t>
  </si>
  <si>
    <t>Hloubení rýh nezapažených š do 2000 mm v hornině třídy těžitelnosti II skupiny 5 objem do 100 m3 strojně</t>
  </si>
  <si>
    <t>Výk_5s_1</t>
  </si>
  <si>
    <t xml:space="preserve"> SO 02/ SO 02C</t>
  </si>
  <si>
    <t>RJ_2r</t>
  </si>
  <si>
    <t>"Výkop jam mimo výkop, ale v ploše obnovy"</t>
  </si>
  <si>
    <t>"Výkop jam mimo výkop a mimo plochu obnovy"</t>
  </si>
  <si>
    <t>"Předpokládaná těžiteplnost: 2.tř.: - 7%,  3.tř. - 35%, 4. tř. - 50%, 5. tř. - 8%"</t>
  </si>
  <si>
    <t>"Předpoklad 30% výkopu bude prováděno ručně a 70% strojně"</t>
  </si>
  <si>
    <t>Rušene_poklopy*0,07*0,30</t>
  </si>
  <si>
    <t>RJ_2s</t>
  </si>
  <si>
    <t>Rušene_poklopy*0,07*0,70</t>
  </si>
  <si>
    <t>RJ_3r</t>
  </si>
  <si>
    <t>Rušene_poklopy*0,35*0,30</t>
  </si>
  <si>
    <t>RJ_3s</t>
  </si>
  <si>
    <t>Rušene_poklopy*0,35*0,70</t>
  </si>
  <si>
    <t>RJ_4r</t>
  </si>
  <si>
    <t>Rušene_poklopy*0,50*0,30</t>
  </si>
  <si>
    <t>RJ_4s</t>
  </si>
  <si>
    <t>Rušene_poklopy*0,50*0,70</t>
  </si>
  <si>
    <t>RJ_5r</t>
  </si>
  <si>
    <t>Rušene_poklopy*0,08*0,30</t>
  </si>
  <si>
    <t>RJ_5s</t>
  </si>
  <si>
    <t>Rušene_poklopy*0,08*0,70</t>
  </si>
  <si>
    <t>Rušene_poklopy</t>
  </si>
  <si>
    <t>Jámy pro rušené poklopy armatur</t>
  </si>
  <si>
    <t>((1,2*1,2)*(1,55-0,600))*13 "ks jam v asf. vozovce"</t>
  </si>
  <si>
    <t>((1,2*1,2)*(1,55-0,470))*3 "ks jam ve dlážděném chodníku"</t>
  </si>
  <si>
    <t>((1,2*1,2)*(1,55-0,600))*5 "ks jam v asf. vozovce"</t>
  </si>
  <si>
    <t>((1,2*1,2)*(1,55-0,330))*2 "ks jam v asf. vjezdu"</t>
  </si>
  <si>
    <t>((1,2*1,2)*(1,55-0,200))*5 "ks jam v zeleni"</t>
  </si>
  <si>
    <t>Zásyp_jam</t>
  </si>
  <si>
    <t>"Výkop jam pro rušení armatur na původním vodovodu"</t>
  </si>
  <si>
    <t>"Výkop jam mimo výkop, ale v ploše obnovy - 16 "ks""</t>
  </si>
  <si>
    <t>"Výkop jam mimo výkop a mimo plochu obnovy - 15 "ks""</t>
  </si>
  <si>
    <t>Rušene_poklopy-Zpět_zásyp_jam</t>
  </si>
  <si>
    <t>- 9,9 "m3" "substrát pro stromy"</t>
  </si>
  <si>
    <t>Zpět_zásyp_jam</t>
  </si>
  <si>
    <t>zpětný zásyp vrstvy tl. 300 mm</t>
  </si>
  <si>
    <t>"Nakládání výkopku vrstvy tl. 300 mm pro zpětný zásyp původní nesoudružné zeminy"</t>
  </si>
  <si>
    <t>((1,2*1,2)*(0,300))*13 "ks jam v asf. vozovce"</t>
  </si>
  <si>
    <t>((1,2*1,2)*(0,300))*3 "ks jam ve dlážděném chodníku"</t>
  </si>
  <si>
    <t>((1,2*1,2)*(0,300))*5 "ks jam v asf. vozovce"</t>
  </si>
  <si>
    <t>((1,2*1,2)*(0,300))*2 "ks jam v asf. vjezdu"</t>
  </si>
  <si>
    <t>((1,2*1,2)*(0,300))*5 "ks jam v zeleni"</t>
  </si>
  <si>
    <t xml:space="preserve"> SO 04</t>
  </si>
  <si>
    <t>Asf_kom_vrstvy</t>
  </si>
  <si>
    <t>Dem_zám_dl</t>
  </si>
  <si>
    <t>"Demontáž zámkové dlažby komunikací"</t>
  </si>
  <si>
    <t>(23,67*1,1+(2,0*2,6)*2)</t>
  </si>
  <si>
    <t>Demon_zák_kom_vr</t>
  </si>
  <si>
    <t>"Původní zámková dlažba komunikací se vrací zpět"</t>
  </si>
  <si>
    <t>(82,32*1,20+(2,0*2,6)*3)</t>
  </si>
  <si>
    <t>(86,92*1,1+(2,0*2,6)*3)</t>
  </si>
  <si>
    <t>80,14*0,90</t>
  </si>
  <si>
    <t>DL_vjezd</t>
  </si>
  <si>
    <t>Dl_voz_Povrch</t>
  </si>
  <si>
    <t>dlažba - povrch</t>
  </si>
  <si>
    <t>Obr_ved_ř_aco11</t>
  </si>
  <si>
    <t>"Přípojky"</t>
  </si>
  <si>
    <t>Obrus_přípoj</t>
  </si>
  <si>
    <t>(0,90*1389,09)*0,50 "m2"</t>
  </si>
  <si>
    <t>972"m2"</t>
  </si>
  <si>
    <t>"Vedlejší řady"</t>
  </si>
  <si>
    <t>33,28*0,90</t>
  </si>
  <si>
    <t>(22,18*1,2+(2,0*2,6)*3)*0,90 "ST.2_C"</t>
  </si>
  <si>
    <t>(75,25*0,90)*0,70</t>
  </si>
  <si>
    <t>Ods_acp_kom</t>
  </si>
  <si>
    <t>972 "m2"</t>
  </si>
  <si>
    <t>Ods_acp16_přípoj</t>
  </si>
  <si>
    <t>"Odstranění původního asf.chodníku - změněn na zámkovou dlažbu, vedlejší řady"</t>
  </si>
  <si>
    <t>(23,43*1,1+(2,0*2,6)*2)</t>
  </si>
  <si>
    <t>24,36*0,90</t>
  </si>
  <si>
    <t>Ods_asf_vjezd</t>
  </si>
  <si>
    <t>Ods_asf_vjezd_poklop</t>
  </si>
  <si>
    <t>Ods_asf_vjezd_SC</t>
  </si>
  <si>
    <t>Ods_bet_dl</t>
  </si>
  <si>
    <t>"Betonový chodník"</t>
  </si>
  <si>
    <t>Ods_Beton_dl_chod</t>
  </si>
  <si>
    <t>638 "m2"</t>
  </si>
  <si>
    <t>"Původní betonová dlažba - změna na zámkovou dlažbu - vedlejší řady"</t>
  </si>
  <si>
    <t>(72,12*1,2+(2,0*2,6)*3)</t>
  </si>
  <si>
    <t>(55,27*1,1+(2,0*2,6)*3)</t>
  </si>
  <si>
    <t>214,85*0,90</t>
  </si>
  <si>
    <t>Ods_bet_dl_puv</t>
  </si>
  <si>
    <t>Ods_bet_dl_ŠD</t>
  </si>
  <si>
    <t>"Původní betonová dlažba - změna na zámkovou dlažbu"</t>
  </si>
  <si>
    <t>Ods_beton_loze</t>
  </si>
  <si>
    <t>"Demontáž původní betonové dlažby - hlavní řad"</t>
  </si>
  <si>
    <t>"Původní betonová dlažba - změna na zámkovou dlažbu - vedlejěí řady"</t>
  </si>
  <si>
    <t>"Původní panelová dlažba"</t>
  </si>
  <si>
    <t>Ods_panel_dl</t>
  </si>
  <si>
    <t>"Původní panelová dlažba - změněna na zámkovou dlažbu - vedlejší řady"</t>
  </si>
  <si>
    <t>(25,26*1,10+(2,0*2,6)*2)</t>
  </si>
  <si>
    <t>23,42*0,90</t>
  </si>
  <si>
    <t>Ods_překopy</t>
  </si>
  <si>
    <t>Ods_ŠD_Asf_chod</t>
  </si>
  <si>
    <t>1,31*23,43</t>
  </si>
  <si>
    <t>1,31*24,36</t>
  </si>
  <si>
    <t>"Odstranění původního asf.chodníku v ul Pod Vrbou"</t>
  </si>
  <si>
    <t>1,50*(280+293)</t>
  </si>
  <si>
    <t>1,55*5</t>
  </si>
  <si>
    <t>1,88*(6+10)</t>
  </si>
  <si>
    <t>Ods_ŠD_asf_voz</t>
  </si>
  <si>
    <t>Ods_ŠD_zam_kom</t>
  </si>
  <si>
    <t>Ods_ved_ř_acp16</t>
  </si>
  <si>
    <t>Odst_Asf_vrstvy</t>
  </si>
  <si>
    <t>210+123 "m2"</t>
  </si>
  <si>
    <t>1,50*304,50</t>
  </si>
  <si>
    <t>0,90*312,76</t>
  </si>
  <si>
    <t>24+30+47 "m2"</t>
  </si>
  <si>
    <t>puv_dlažba</t>
  </si>
  <si>
    <t>Původní dlažba z 30% plochy asf.komunikace a chodníku</t>
  </si>
  <si>
    <t>ŠD_vozovka</t>
  </si>
  <si>
    <t xml:space="preserve"> SO 04/ SO 04a</t>
  </si>
  <si>
    <t>Vytrhání obrub krajníků obrubníků stojatých</t>
  </si>
  <si>
    <t>Očištění vybouraných obrubníků a krajníků silničních</t>
  </si>
  <si>
    <t>Vodorovná doprava suti z kusových materiálů do 1 km</t>
  </si>
  <si>
    <t>Příplatek ZKD 1 km u vodorovné dopravy suti z kusových materiálů</t>
  </si>
  <si>
    <t>Nakládání suti na dopravní prostředky pro vodorovnou dopravu</t>
  </si>
  <si>
    <t>Poplatek za uložení stavebního odpadu na recyklační skládce (skládkovné) z prostého betonu pod kódem 17 01 01</t>
  </si>
  <si>
    <t>Odkopávky a prokopávky nezapažené v hornině třídy těžitelnosti I skupiny 3 objem do 50 m3 strojně</t>
  </si>
  <si>
    <t>Vodorovná doprava suti ze sypkých materiálů do 1 km</t>
  </si>
  <si>
    <t>Příplatek ZKD 1 km u vodorovné dopravy suti ze sypkých materiálů</t>
  </si>
  <si>
    <t>Odstranění podkladu živičného tl 50 mm strojně pl přes 200 m2</t>
  </si>
  <si>
    <t>Frézování živičného krytu tl 40 mm pruh š přes 0,5 do 1 m pl do 500 m2 bez překážek v trase</t>
  </si>
  <si>
    <t>Odstranění podkladu z kameniva drceného tl přes 200 do 300 mm strojně pl přes 200 m2</t>
  </si>
  <si>
    <t>Odstranění podkladu z kameniva těženého tl přes 100 do 200 mm při překopech ručně</t>
  </si>
  <si>
    <t>Hloubení jam do 10 m3 v nesoudržných horninách třídy těžitelnosti I skupiny 1 a 2 při překopech inženýrských sítí ručně</t>
  </si>
  <si>
    <t>Hloubení jam zapažených v hornině třídy těžitelnosti I skupiny 1 a 2 objem do 20 m3 strojně</t>
  </si>
  <si>
    <t>Hloubení jam do 10 m3 v nesoudržných horninách třídy těžitelnosti I skupiny 3 při překopech inženýrských sítí ručně</t>
  </si>
  <si>
    <t>Hloubení jam zapažených v hornině třídy těžitelnosti I skupiny 3 objem do 20 m3 strojně</t>
  </si>
  <si>
    <t>Vodorovné přemístění přes 6 000 do 7000 m výkopku/sypaniny z horniny třídy těžitelnosti III skupiny 6 a 7</t>
  </si>
  <si>
    <t>Hloubení jam do 10 m3 v nesoudržných horninách třídy těžitelnosti II skupiny 4 při překopech inženýrských sítí ručně</t>
  </si>
  <si>
    <t>Hloubení jam do 15 m3 nezapažených v hornině třídy těžitelnosti II skupiny 4 při překopech inženýrských sítí strojně</t>
  </si>
  <si>
    <t>Hloubení jam do 10 m3 v nesoudržných horninách třídy těžitelnosti II skupiny 5 při překopech inženýrských sítí ručně</t>
  </si>
  <si>
    <t>Hloubení rýh nezapažených š do 2000 mm v hornině třídy těžitelnosti II skupiny 5 objem do 20 m3 strojně</t>
  </si>
  <si>
    <t>Hloubení jam zapažených v hornině třídy těžitelnosti II skupiny 5 objem do 20 m3 strojně</t>
  </si>
  <si>
    <t>Hloubení rýh nezapažených š do 2000 mm v hornině třídy těžitelnosti III skupiny 6 objem do 20 m3 strojně</t>
  </si>
  <si>
    <t>Vodorovné přemístění přes 1 000 do 1500 m výkopku/sypaniny z horniny třídy těžitelnosti III skupiny 6 a 7</t>
  </si>
  <si>
    <t xml:space="preserve"> SO 04/ SO 04b</t>
  </si>
  <si>
    <t xml:space="preserve">6,2 "m" </t>
  </si>
  <si>
    <t>"Obrubník silniční - obnovení podle požadavků DOSS"</t>
  </si>
  <si>
    <t>12,3 "m"</t>
  </si>
  <si>
    <t>Odstranění podkladu živičného tl přes 100 do 150 mm strojně pl přes 50 do 200 m2</t>
  </si>
  <si>
    <t>ODs_Obr_Vrs_1</t>
  </si>
  <si>
    <t>Odstranění podkladu z kameniva drceného tl přes 100 do 200 mm strojně pl přes 200 m2</t>
  </si>
  <si>
    <t>puv_bet_hlr_dl</t>
  </si>
  <si>
    <t xml:space="preserve"> SO 04/ SO 04c</t>
  </si>
  <si>
    <t>Rozebrání dlažeb z betonových nebo kamenných dlaždic komunikací pro pěší ručně</t>
  </si>
  <si>
    <t>Osazení silničního obrubníku betonového stojatého bez boční opěry do lože z betonu prostého</t>
  </si>
  <si>
    <t>Osazení silničního obrubníku betonového ležatého bez boční opěry do lože z betonu prostého</t>
  </si>
  <si>
    <t>Rozebrání vozovek ze silničních dílců se spárami zalitými živicí strojně pl přes 50 do 200 m2</t>
  </si>
  <si>
    <t>Rozebrání dlažeb ze zámkových dlaždic komunikací pro pěší ručně</t>
  </si>
  <si>
    <t>Rozebrání dlažeb vozovek ze zámkové dlažby s ložem z kameniva strojně pl přes 200 m2</t>
  </si>
  <si>
    <t>Sejmutí ornice plochy do 500 m2 tl vrstvy do 200 mm strojně</t>
  </si>
  <si>
    <t>Rozprostření ornice tl vrstvy do 200 mm pl přes 100 do 500 m2 v rovině nebo ve svahu do 1:5 strojně</t>
  </si>
  <si>
    <t>Ošetření trávníku shrabáním v rovině a svahu do 1:5</t>
  </si>
  <si>
    <t>Vypletí záhonu trávníku po výsevu s naložením a odvozem odpadu do 20 km v rovině a svahu do 1:5</t>
  </si>
  <si>
    <t>Zalití rostlin vodou plocha přes 20 m2</t>
  </si>
  <si>
    <t>Vyhrabání trávníku souvislé pl do 1000 m2 v rovině a svahu do 1:5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</si>
  <si>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</si>
  <si>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</si>
  <si>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</si>
  <si>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</si>
  <si>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</si>
  <si>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</si>
  <si>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</si>
  <si>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</si>
  <si>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</si>
  <si>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</si>
  <si>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</si>
  <si>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</si>
  <si>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</si>
  <si>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</si>
  <si>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</si>
  <si>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</si>
  <si>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</si>
  <si>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</si>
  <si>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</si>
  <si>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</si>
  <si>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</si>
  <si>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</si>
  <si>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</si>
  <si>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</si>
  <si>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</si>
  <si>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</si>
  <si>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</si>
  <si>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</si>
  <si>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</si>
  <si>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</si>
  <si>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</si>
  <si>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</si>
  <si>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</si>
  <si>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</si>
  <si>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</si>
  <si>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</si>
  <si>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</si>
  <si>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</si>
  <si>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</si>
  <si>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</si>
  <si>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</si>
  <si>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</si>
  <si>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</si>
  <si>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</si>
  <si>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</si>
  <si>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</si>
  <si>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</si>
  <si>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</si>
  <si>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</si>
  <si>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</si>
  <si>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</si>
  <si>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</si>
  <si>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</si>
  <si>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</si>
  <si>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</si>
  <si>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</si>
  <si>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</si>
  <si>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</si>
  <si>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</si>
  <si>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</si>
  <si>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</si>
  <si>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</si>
  <si>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</si>
  <si>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</si>
  <si>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</si>
  <si>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</si>
  <si>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</si>
  <si>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</si>
  <si>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</si>
  <si>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</si>
  <si>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</si>
  <si>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</si>
  <si>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</si>
  <si>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</si>
  <si>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</si>
  <si>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</si>
  <si>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</si>
  <si>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</si>
  <si>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</si>
  <si>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</si>
  <si>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</si>
  <si>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</si>
  <si>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</si>
  <si>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</si>
  <si>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</si>
  <si>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</si>
  <si>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</si>
  <si>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</si>
  <si>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</si>
  <si>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</si>
  <si>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</si>
  <si>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</si>
  <si>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</si>
  <si>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</si>
  <si>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</si>
  <si>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</si>
  <si>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</si>
  <si>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</si>
  <si>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</si>
  <si>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</si>
  <si>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</si>
  <si>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</si>
  <si>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</si>
  <si>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</si>
  <si>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</si>
  <si>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</si>
  <si>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</si>
  <si>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</si>
  <si>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</si>
  <si>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</si>
  <si>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</si>
  <si>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</si>
  <si>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</si>
  <si>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</si>
  <si>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</si>
  <si>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</si>
  <si>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</si>
  <si>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</si>
  <si>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</si>
  <si>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</si>
  <si>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</si>
  <si>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</si>
  <si>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</si>
  <si>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</si>
  <si>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</si>
  <si>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</si>
  <si>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</si>
  <si>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</si>
  <si>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</si>
  <si>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</si>
  <si>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</si>
  <si>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</si>
  <si>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</si>
  <si>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</si>
  <si>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</si>
  <si>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</si>
  <si>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</si>
  <si>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</si>
  <si>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</si>
  <si>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</si>
  <si>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</si>
  <si>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</si>
  <si>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</si>
  <si>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</si>
  <si>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</si>
  <si>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</si>
  <si>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</si>
  <si>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</si>
  <si>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</si>
  <si>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</si>
  <si>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</si>
  <si>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</si>
  <si>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</si>
  <si>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</si>
  <si>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</si>
  <si>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</si>
  <si>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</si>
  <si>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</si>
  <si>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</si>
  <si>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</si>
  <si>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</si>
  <si>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</si>
  <si>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</si>
  <si>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</si>
  <si>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</si>
  <si>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</si>
  <si>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</si>
  <si>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</si>
  <si>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</si>
  <si>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</si>
  <si>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</si>
  <si>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</si>
  <si>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</si>
  <si>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</si>
  <si>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</si>
  <si>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</si>
  <si>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</si>
  <si>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</si>
  <si>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</si>
  <si>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</si>
  <si>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</si>
  <si>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</si>
  <si>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</si>
  <si>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</si>
  <si>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Vodorovná doprava suti a vybouraných hmot s vyložením a hrubým urovnáním na skládku</t>
  </si>
  <si>
    <t>NEOBSAZENO</t>
  </si>
  <si>
    <t>Vodorovná doprava suti bez naložení, ale se složením a s hrubým urovnáním ze sypkých materiálů, na skládku.</t>
  </si>
  <si>
    <t>Vodorovná doprava suti z kusových materiálů na skládku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</si>
</sst>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4" fillId="0" borderId="13" xfId="0" applyNumberFormat="1" applyFont="1" applyBorder="1" applyAlignment="1"/>
    <xf numFmtId="166" fontId="34" fillId="0" borderId="14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40" fillId="0" borderId="23" xfId="0" applyFont="1" applyBorder="1" applyAlignment="1" applyProtection="1">
      <alignment horizontal="center" vertical="center"/>
      <protection locked="0"/>
    </xf>
    <xf numFmtId="49" fontId="40" fillId="0" borderId="23" xfId="0" applyNumberFormat="1" applyFont="1" applyBorder="1" applyAlignment="1" applyProtection="1">
      <alignment horizontal="left" vertical="center" wrapText="1"/>
      <protection locked="0"/>
    </xf>
    <xf numFmtId="0" fontId="40" fillId="0" borderId="23" xfId="0" applyFont="1" applyBorder="1" applyAlignment="1" applyProtection="1">
      <alignment horizontal="left" vertical="center" wrapText="1"/>
      <protection locked="0"/>
    </xf>
    <xf numFmtId="0" fontId="40" fillId="0" borderId="23" xfId="0" applyFont="1" applyBorder="1" applyAlignment="1" applyProtection="1">
      <alignment horizontal="center" vertical="center" wrapText="1"/>
      <protection locked="0"/>
    </xf>
    <xf numFmtId="167" fontId="40" fillId="0" borderId="23" xfId="0" applyNumberFormat="1" applyFont="1" applyBorder="1" applyAlignment="1" applyProtection="1">
      <alignment vertical="center"/>
      <protection locked="0"/>
    </xf>
    <xf numFmtId="4" fontId="40" fillId="3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  <protection locked="0"/>
    </xf>
    <xf numFmtId="0" fontId="41" fillId="0" borderId="4" xfId="0" applyFont="1" applyBorder="1" applyAlignment="1">
      <alignment vertical="center"/>
    </xf>
    <xf numFmtId="0" fontId="40" fillId="3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2" fillId="5" borderId="8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6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left" wrapText="1"/>
    </xf>
    <xf numFmtId="0" fontId="44" fillId="0" borderId="1" xfId="0" applyFont="1" applyBorder="1" applyAlignment="1">
      <alignment horizontal="center" vertical="center"/>
    </xf>
    <xf numFmtId="49" fontId="46" fillId="0" borderId="1" xfId="0" applyNumberFormat="1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151201101" TargetMode="External"/><Relationship Id="rId18" Type="http://schemas.openxmlformats.org/officeDocument/2006/relationships/hyperlink" Target="https://podminky.urs.cz/item/CS_URS_2021_02/162451105" TargetMode="External"/><Relationship Id="rId26" Type="http://schemas.openxmlformats.org/officeDocument/2006/relationships/hyperlink" Target="https://podminky.urs.cz/item/CS_URS_2021_02/167151113" TargetMode="External"/><Relationship Id="rId39" Type="http://schemas.openxmlformats.org/officeDocument/2006/relationships/hyperlink" Target="https://podminky.urs.cz/item/CS_URS_2021_02/892392121" TargetMode="External"/><Relationship Id="rId21" Type="http://schemas.openxmlformats.org/officeDocument/2006/relationships/hyperlink" Target="https://podminky.urs.cz/item/CS_URS_2021_02/162751115" TargetMode="External"/><Relationship Id="rId34" Type="http://schemas.openxmlformats.org/officeDocument/2006/relationships/hyperlink" Target="https://podminky.urs.cz/item/CS_URS_2021_02/452312131" TargetMode="External"/><Relationship Id="rId42" Type="http://schemas.openxmlformats.org/officeDocument/2006/relationships/hyperlink" Target="https://podminky.urs.cz/item/CS_URS_2021_02/894414111" TargetMode="External"/><Relationship Id="rId47" Type="http://schemas.openxmlformats.org/officeDocument/2006/relationships/hyperlink" Target="https://podminky.urs.cz/item/CS_URS_2021_02/171201231" TargetMode="External"/><Relationship Id="rId7" Type="http://schemas.openxmlformats.org/officeDocument/2006/relationships/hyperlink" Target="https://podminky.urs.cz/item/CS_URS_2021_02/130001101" TargetMode="External"/><Relationship Id="rId2" Type="http://schemas.openxmlformats.org/officeDocument/2006/relationships/hyperlink" Target="https://podminky.urs.cz/item/CS_URS_2021_02/115101201" TargetMode="External"/><Relationship Id="rId16" Type="http://schemas.openxmlformats.org/officeDocument/2006/relationships/hyperlink" Target="https://podminky.urs.cz/item/CS_URS_2021_02/151201112" TargetMode="External"/><Relationship Id="rId29" Type="http://schemas.openxmlformats.org/officeDocument/2006/relationships/hyperlink" Target="https://podminky.urs.cz/item/CS_URS_2021_02/174101101" TargetMode="External"/><Relationship Id="rId11" Type="http://schemas.openxmlformats.org/officeDocument/2006/relationships/hyperlink" Target="https://podminky.urs.cz/item/CS_URS_2021_02/132451254" TargetMode="External"/><Relationship Id="rId24" Type="http://schemas.openxmlformats.org/officeDocument/2006/relationships/hyperlink" Target="https://podminky.urs.cz/item/CS_URS_2021_02/167151112" TargetMode="External"/><Relationship Id="rId32" Type="http://schemas.openxmlformats.org/officeDocument/2006/relationships/hyperlink" Target="https://podminky.urs.cz/item/CS_URS_2021_02/452112112" TargetMode="External"/><Relationship Id="rId37" Type="http://schemas.openxmlformats.org/officeDocument/2006/relationships/hyperlink" Target="https://podminky.urs.cz/item/CS_URS_2021_02/871390310" TargetMode="External"/><Relationship Id="rId40" Type="http://schemas.openxmlformats.org/officeDocument/2006/relationships/hyperlink" Target="https://podminky.urs.cz/item/CS_URS_2021_02/894411311" TargetMode="External"/><Relationship Id="rId45" Type="http://schemas.openxmlformats.org/officeDocument/2006/relationships/hyperlink" Target="https://podminky.urs.cz/item/CS_URS_2021_02/998276101" TargetMode="External"/><Relationship Id="rId5" Type="http://schemas.openxmlformats.org/officeDocument/2006/relationships/hyperlink" Target="https://podminky.urs.cz/item/CS_URS_2021_02/119001405" TargetMode="External"/><Relationship Id="rId15" Type="http://schemas.openxmlformats.org/officeDocument/2006/relationships/hyperlink" Target="https://podminky.urs.cz/item/CS_URS_2021_02/151201111" TargetMode="External"/><Relationship Id="rId23" Type="http://schemas.openxmlformats.org/officeDocument/2006/relationships/hyperlink" Target="https://podminky.urs.cz/item/CS_URS_2021_02/167151111" TargetMode="External"/><Relationship Id="rId28" Type="http://schemas.openxmlformats.org/officeDocument/2006/relationships/hyperlink" Target="https://podminky.urs.cz/item/CS_URS_2021_02/171251201" TargetMode="External"/><Relationship Id="rId36" Type="http://schemas.openxmlformats.org/officeDocument/2006/relationships/hyperlink" Target="https://podminky.urs.cz/item/CS_URS_2021_02/871370310" TargetMode="External"/><Relationship Id="rId49" Type="http://schemas.openxmlformats.org/officeDocument/2006/relationships/drawing" Target="../drawings/drawing2.xml"/><Relationship Id="rId10" Type="http://schemas.openxmlformats.org/officeDocument/2006/relationships/hyperlink" Target="https://podminky.urs.cz/item/CS_URS_2021_02/132351255" TargetMode="External"/><Relationship Id="rId19" Type="http://schemas.openxmlformats.org/officeDocument/2006/relationships/hyperlink" Target="https://podminky.urs.cz/item/CS_URS_2021_02/162451125" TargetMode="External"/><Relationship Id="rId31" Type="http://schemas.openxmlformats.org/officeDocument/2006/relationships/hyperlink" Target="https://podminky.urs.cz/item/CS_URS_2021_02/451541111" TargetMode="External"/><Relationship Id="rId44" Type="http://schemas.openxmlformats.org/officeDocument/2006/relationships/hyperlink" Target="https://podminky.urs.cz/item/CS_URS_2021_02/899104112" TargetMode="External"/><Relationship Id="rId4" Type="http://schemas.openxmlformats.org/officeDocument/2006/relationships/hyperlink" Target="https://podminky.urs.cz/item/CS_URS_2021_02/119001402" TargetMode="External"/><Relationship Id="rId9" Type="http://schemas.openxmlformats.org/officeDocument/2006/relationships/hyperlink" Target="https://podminky.urs.cz/item/CS_URS_2021_02/132251254" TargetMode="External"/><Relationship Id="rId14" Type="http://schemas.openxmlformats.org/officeDocument/2006/relationships/hyperlink" Target="https://podminky.urs.cz/item/CS_URS_2021_02/151201102" TargetMode="External"/><Relationship Id="rId22" Type="http://schemas.openxmlformats.org/officeDocument/2006/relationships/hyperlink" Target="https://podminky.urs.cz/item/CS_URS_2021_02/167151111" TargetMode="External"/><Relationship Id="rId27" Type="http://schemas.openxmlformats.org/officeDocument/2006/relationships/hyperlink" Target="https://podminky.urs.cz/item/CS_URS_2021_02/167151113" TargetMode="External"/><Relationship Id="rId30" Type="http://schemas.openxmlformats.org/officeDocument/2006/relationships/hyperlink" Target="https://podminky.urs.cz/item/CS_URS_2021_02/175151101" TargetMode="External"/><Relationship Id="rId35" Type="http://schemas.openxmlformats.org/officeDocument/2006/relationships/hyperlink" Target="https://podminky.urs.cz/item/CS_URS_2021_02/871360310" TargetMode="External"/><Relationship Id="rId43" Type="http://schemas.openxmlformats.org/officeDocument/2006/relationships/hyperlink" Target="https://podminky.urs.cz/item/CS_URS_2021_02/894414211" TargetMode="External"/><Relationship Id="rId48" Type="http://schemas.openxmlformats.org/officeDocument/2006/relationships/printerSettings" Target="../printerSettings/printerSettings2.bin"/><Relationship Id="rId8" Type="http://schemas.openxmlformats.org/officeDocument/2006/relationships/hyperlink" Target="https://podminky.urs.cz/item/CS_URS_2021_02/132154203" TargetMode="External"/><Relationship Id="rId3" Type="http://schemas.openxmlformats.org/officeDocument/2006/relationships/hyperlink" Target="https://podminky.urs.cz/item/CS_URS_2021_02/115101301" TargetMode="External"/><Relationship Id="rId12" Type="http://schemas.openxmlformats.org/officeDocument/2006/relationships/hyperlink" Target="https://podminky.urs.cz/item/CS_URS_2021_02/132551254" TargetMode="External"/><Relationship Id="rId17" Type="http://schemas.openxmlformats.org/officeDocument/2006/relationships/hyperlink" Target="https://podminky.urs.cz/item/CS_URS_2021_02/162751114" TargetMode="External"/><Relationship Id="rId25" Type="http://schemas.openxmlformats.org/officeDocument/2006/relationships/hyperlink" Target="https://podminky.urs.cz/item/CS_URS_2021_02/167151112" TargetMode="External"/><Relationship Id="rId33" Type="http://schemas.openxmlformats.org/officeDocument/2006/relationships/hyperlink" Target="https://podminky.urs.cz/item/CS_URS_2021_02/452112122" TargetMode="External"/><Relationship Id="rId38" Type="http://schemas.openxmlformats.org/officeDocument/2006/relationships/hyperlink" Target="https://podminky.urs.cz/item/CS_URS_2021_02/892372121" TargetMode="External"/><Relationship Id="rId46" Type="http://schemas.openxmlformats.org/officeDocument/2006/relationships/hyperlink" Target="https://podminky.urs.cz/item/CS_URS_2021_02/998276125" TargetMode="External"/><Relationship Id="rId20" Type="http://schemas.openxmlformats.org/officeDocument/2006/relationships/hyperlink" Target="https://podminky.urs.cz/item/CS_URS_2021_02/162751134" TargetMode="External"/><Relationship Id="rId41" Type="http://schemas.openxmlformats.org/officeDocument/2006/relationships/hyperlink" Target="https://podminky.urs.cz/item/CS_URS_2021_02/894412411" TargetMode="External"/><Relationship Id="rId1" Type="http://schemas.openxmlformats.org/officeDocument/2006/relationships/hyperlink" Target="https://podminky.urs.cz/item/CS_URS_2021_02/115001104" TargetMode="External"/><Relationship Id="rId6" Type="http://schemas.openxmlformats.org/officeDocument/2006/relationships/hyperlink" Target="https://podminky.urs.cz/item/CS_URS_2021_02/11900142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151201112" TargetMode="External"/><Relationship Id="rId18" Type="http://schemas.openxmlformats.org/officeDocument/2006/relationships/hyperlink" Target="https://podminky.urs.cz/item/CS_URS_2021_02/162751134" TargetMode="External"/><Relationship Id="rId26" Type="http://schemas.openxmlformats.org/officeDocument/2006/relationships/hyperlink" Target="https://podminky.urs.cz/item/CS_URS_2021_02/451541111" TargetMode="External"/><Relationship Id="rId39" Type="http://schemas.openxmlformats.org/officeDocument/2006/relationships/hyperlink" Target="https://podminky.urs.cz/item/CS_URS_2021_02/998276101" TargetMode="External"/><Relationship Id="rId21" Type="http://schemas.openxmlformats.org/officeDocument/2006/relationships/hyperlink" Target="https://podminky.urs.cz/item/CS_URS_2021_02/167151112" TargetMode="External"/><Relationship Id="rId34" Type="http://schemas.openxmlformats.org/officeDocument/2006/relationships/hyperlink" Target="https://podminky.urs.cz/item/CS_URS_2021_02/895270131" TargetMode="External"/><Relationship Id="rId42" Type="http://schemas.openxmlformats.org/officeDocument/2006/relationships/printerSettings" Target="../printerSettings/printerSettings3.bin"/><Relationship Id="rId7" Type="http://schemas.openxmlformats.org/officeDocument/2006/relationships/hyperlink" Target="https://podminky.urs.cz/item/CS_URS_2021_02/132412212" TargetMode="External"/><Relationship Id="rId2" Type="http://schemas.openxmlformats.org/officeDocument/2006/relationships/hyperlink" Target="https://podminky.urs.cz/item/CS_URS_2021_02/132151253" TargetMode="External"/><Relationship Id="rId16" Type="http://schemas.openxmlformats.org/officeDocument/2006/relationships/hyperlink" Target="https://podminky.urs.cz/item/CS_URS_2021_02/162751114" TargetMode="External"/><Relationship Id="rId20" Type="http://schemas.openxmlformats.org/officeDocument/2006/relationships/hyperlink" Target="https://podminky.urs.cz/item/CS_URS_2021_02/167151111" TargetMode="External"/><Relationship Id="rId29" Type="http://schemas.openxmlformats.org/officeDocument/2006/relationships/hyperlink" Target="https://podminky.urs.cz/item/CS_URS_2021_02/877310310" TargetMode="External"/><Relationship Id="rId41" Type="http://schemas.openxmlformats.org/officeDocument/2006/relationships/hyperlink" Target="https://podminky.urs.cz/item/CS_URS_2021_02/171201231" TargetMode="External"/><Relationship Id="rId1" Type="http://schemas.openxmlformats.org/officeDocument/2006/relationships/hyperlink" Target="https://podminky.urs.cz/item/CS_URS_2021_02/132112212" TargetMode="External"/><Relationship Id="rId6" Type="http://schemas.openxmlformats.org/officeDocument/2006/relationships/hyperlink" Target="https://podminky.urs.cz/item/CS_URS_2021_02/132351254" TargetMode="External"/><Relationship Id="rId11" Type="http://schemas.openxmlformats.org/officeDocument/2006/relationships/hyperlink" Target="https://podminky.urs.cz/item/CS_URS_2021_02/151201102" TargetMode="External"/><Relationship Id="rId24" Type="http://schemas.openxmlformats.org/officeDocument/2006/relationships/hyperlink" Target="https://podminky.urs.cz/item/CS_URS_2021_02/174101101" TargetMode="External"/><Relationship Id="rId32" Type="http://schemas.openxmlformats.org/officeDocument/2006/relationships/hyperlink" Target="https://podminky.urs.cz/item/CS_URS_2021_02/877370320" TargetMode="External"/><Relationship Id="rId37" Type="http://schemas.openxmlformats.org/officeDocument/2006/relationships/hyperlink" Target="https://podminky.urs.cz/item/CS_URS_2021_02/452112112" TargetMode="External"/><Relationship Id="rId40" Type="http://schemas.openxmlformats.org/officeDocument/2006/relationships/hyperlink" Target="https://podminky.urs.cz/item/CS_URS_2021_02/998276125" TargetMode="External"/><Relationship Id="rId5" Type="http://schemas.openxmlformats.org/officeDocument/2006/relationships/hyperlink" Target="https://podminky.urs.cz/item/CS_URS_2021_02/132312212" TargetMode="External"/><Relationship Id="rId15" Type="http://schemas.openxmlformats.org/officeDocument/2006/relationships/hyperlink" Target="https://podminky.urs.cz/item/CS_URS_2021_02/162451125" TargetMode="External"/><Relationship Id="rId23" Type="http://schemas.openxmlformats.org/officeDocument/2006/relationships/hyperlink" Target="https://podminky.urs.cz/item/CS_URS_2021_02/171251201" TargetMode="External"/><Relationship Id="rId28" Type="http://schemas.openxmlformats.org/officeDocument/2006/relationships/hyperlink" Target="https://podminky.urs.cz/item/CS_URS_2021_02/871310310" TargetMode="External"/><Relationship Id="rId36" Type="http://schemas.openxmlformats.org/officeDocument/2006/relationships/hyperlink" Target="https://podminky.urs.cz/item/CS_URS_2021_02/895941111" TargetMode="External"/><Relationship Id="rId10" Type="http://schemas.openxmlformats.org/officeDocument/2006/relationships/hyperlink" Target="https://podminky.urs.cz/item/CS_URS_2021_02/151201101" TargetMode="External"/><Relationship Id="rId19" Type="http://schemas.openxmlformats.org/officeDocument/2006/relationships/hyperlink" Target="https://podminky.urs.cz/item/CS_URS_2021_02/167151111" TargetMode="External"/><Relationship Id="rId31" Type="http://schemas.openxmlformats.org/officeDocument/2006/relationships/hyperlink" Target="https://podminky.urs.cz/item/CS_URS_2021_02/877360320" TargetMode="External"/><Relationship Id="rId4" Type="http://schemas.openxmlformats.org/officeDocument/2006/relationships/hyperlink" Target="https://podminky.urs.cz/item/CS_URS_2021_02/132251254" TargetMode="External"/><Relationship Id="rId9" Type="http://schemas.openxmlformats.org/officeDocument/2006/relationships/hyperlink" Target="https://podminky.urs.cz/item/CS_URS_2021_02/132551253" TargetMode="External"/><Relationship Id="rId14" Type="http://schemas.openxmlformats.org/officeDocument/2006/relationships/hyperlink" Target="https://podminky.urs.cz/item/CS_URS_2021_02/162451105" TargetMode="External"/><Relationship Id="rId22" Type="http://schemas.openxmlformats.org/officeDocument/2006/relationships/hyperlink" Target="https://podminky.urs.cz/item/CS_URS_2021_02/167151113" TargetMode="External"/><Relationship Id="rId27" Type="http://schemas.openxmlformats.org/officeDocument/2006/relationships/hyperlink" Target="https://podminky.urs.cz/item/CS_URS_2021_02/871350310" TargetMode="External"/><Relationship Id="rId30" Type="http://schemas.openxmlformats.org/officeDocument/2006/relationships/hyperlink" Target="https://podminky.urs.cz/item/CS_URS_2021_02/877350310" TargetMode="External"/><Relationship Id="rId35" Type="http://schemas.openxmlformats.org/officeDocument/2006/relationships/hyperlink" Target="https://podminky.urs.cz/item/CS_URS_2021_02/895270135" TargetMode="External"/><Relationship Id="rId43" Type="http://schemas.openxmlformats.org/officeDocument/2006/relationships/drawing" Target="../drawings/drawing3.xml"/><Relationship Id="rId8" Type="http://schemas.openxmlformats.org/officeDocument/2006/relationships/hyperlink" Target="https://podminky.urs.cz/item/CS_URS_2021_02/132451254" TargetMode="External"/><Relationship Id="rId3" Type="http://schemas.openxmlformats.org/officeDocument/2006/relationships/hyperlink" Target="https://podminky.urs.cz/item/CS_URS_2021_02/132212212" TargetMode="External"/><Relationship Id="rId12" Type="http://schemas.openxmlformats.org/officeDocument/2006/relationships/hyperlink" Target="https://podminky.urs.cz/item/CS_URS_2021_02/151201111" TargetMode="External"/><Relationship Id="rId17" Type="http://schemas.openxmlformats.org/officeDocument/2006/relationships/hyperlink" Target="https://podminky.urs.cz/item/CS_URS_2021_02/162751115" TargetMode="External"/><Relationship Id="rId25" Type="http://schemas.openxmlformats.org/officeDocument/2006/relationships/hyperlink" Target="https://podminky.urs.cz/item/CS_URS_2021_02/175151101" TargetMode="External"/><Relationship Id="rId33" Type="http://schemas.openxmlformats.org/officeDocument/2006/relationships/hyperlink" Target="https://podminky.urs.cz/item/CS_URS_2021_02/877390320" TargetMode="External"/><Relationship Id="rId38" Type="http://schemas.openxmlformats.org/officeDocument/2006/relationships/hyperlink" Target="https://podminky.urs.cz/item/CS_URS_2021_02/899204112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162451125" TargetMode="External"/><Relationship Id="rId18" Type="http://schemas.openxmlformats.org/officeDocument/2006/relationships/hyperlink" Target="https://podminky.urs.cz/item/CS_URS_2021_02/167151112" TargetMode="External"/><Relationship Id="rId26" Type="http://schemas.openxmlformats.org/officeDocument/2006/relationships/hyperlink" Target="https://podminky.urs.cz/item/CS_URS_2021_02/899103211" TargetMode="External"/><Relationship Id="rId21" Type="http://schemas.openxmlformats.org/officeDocument/2006/relationships/hyperlink" Target="https://podminky.urs.cz/item/CS_URS_2021_02/167151113" TargetMode="External"/><Relationship Id="rId34" Type="http://schemas.openxmlformats.org/officeDocument/2006/relationships/hyperlink" Target="https://podminky.urs.cz/item/CS_URS_2021_02/171201231" TargetMode="External"/><Relationship Id="rId7" Type="http://schemas.openxmlformats.org/officeDocument/2006/relationships/hyperlink" Target="https://podminky.urs.cz/item/CS_URS_2021_02/132412212" TargetMode="External"/><Relationship Id="rId12" Type="http://schemas.openxmlformats.org/officeDocument/2006/relationships/hyperlink" Target="https://podminky.urs.cz/item/CS_URS_2021_02/162451105" TargetMode="External"/><Relationship Id="rId17" Type="http://schemas.openxmlformats.org/officeDocument/2006/relationships/hyperlink" Target="https://podminky.urs.cz/item/CS_URS_2021_02/167151111" TargetMode="External"/><Relationship Id="rId25" Type="http://schemas.openxmlformats.org/officeDocument/2006/relationships/hyperlink" Target="https://podminky.urs.cz/item/CS_URS_2021_02/899102211" TargetMode="External"/><Relationship Id="rId33" Type="http://schemas.openxmlformats.org/officeDocument/2006/relationships/hyperlink" Target="https://podminky.urs.cz/item/CS_URS_2021_02/998275125" TargetMode="External"/><Relationship Id="rId38" Type="http://schemas.openxmlformats.org/officeDocument/2006/relationships/drawing" Target="../drawings/drawing4.xml"/><Relationship Id="rId2" Type="http://schemas.openxmlformats.org/officeDocument/2006/relationships/hyperlink" Target="https://podminky.urs.cz/item/CS_URS_2021_02/132151251" TargetMode="External"/><Relationship Id="rId16" Type="http://schemas.openxmlformats.org/officeDocument/2006/relationships/hyperlink" Target="https://podminky.urs.cz/item/CS_URS_2021_02/167151111" TargetMode="External"/><Relationship Id="rId20" Type="http://schemas.openxmlformats.org/officeDocument/2006/relationships/hyperlink" Target="https://podminky.urs.cz/item/CS_URS_2021_02/167151113" TargetMode="External"/><Relationship Id="rId29" Type="http://schemas.openxmlformats.org/officeDocument/2006/relationships/hyperlink" Target="https://podminky.urs.cz/item/CS_URS_2021_02/997231111" TargetMode="External"/><Relationship Id="rId1" Type="http://schemas.openxmlformats.org/officeDocument/2006/relationships/hyperlink" Target="https://podminky.urs.cz/item/CS_URS_2021_02/132112212" TargetMode="External"/><Relationship Id="rId6" Type="http://schemas.openxmlformats.org/officeDocument/2006/relationships/hyperlink" Target="https://podminky.urs.cz/item/CS_URS_2021_02/132351251" TargetMode="External"/><Relationship Id="rId11" Type="http://schemas.openxmlformats.org/officeDocument/2006/relationships/hyperlink" Target="https://podminky.urs.cz/item/CS_URS_2021_02/151201112" TargetMode="External"/><Relationship Id="rId24" Type="http://schemas.openxmlformats.org/officeDocument/2006/relationships/hyperlink" Target="https://podminky.urs.cz/item/CS_URS_2021_02/358325114" TargetMode="External"/><Relationship Id="rId32" Type="http://schemas.openxmlformats.org/officeDocument/2006/relationships/hyperlink" Target="https://podminky.urs.cz/item/CS_URS_2021_02/998275101" TargetMode="External"/><Relationship Id="rId37" Type="http://schemas.openxmlformats.org/officeDocument/2006/relationships/printerSettings" Target="../printerSettings/printerSettings4.bin"/><Relationship Id="rId5" Type="http://schemas.openxmlformats.org/officeDocument/2006/relationships/hyperlink" Target="https://podminky.urs.cz/item/CS_URS_2021_02/132312212" TargetMode="External"/><Relationship Id="rId15" Type="http://schemas.openxmlformats.org/officeDocument/2006/relationships/hyperlink" Target="https://podminky.urs.cz/item/CS_URS_2021_02/162751134" TargetMode="External"/><Relationship Id="rId23" Type="http://schemas.openxmlformats.org/officeDocument/2006/relationships/hyperlink" Target="https://podminky.urs.cz/item/CS_URS_2021_02/174101101" TargetMode="External"/><Relationship Id="rId28" Type="http://schemas.openxmlformats.org/officeDocument/2006/relationships/hyperlink" Target="https://podminky.urs.cz/item/CS_URS_2021_02/981511116" TargetMode="External"/><Relationship Id="rId36" Type="http://schemas.openxmlformats.org/officeDocument/2006/relationships/hyperlink" Target="https://podminky.urs.cz/item/CS_URS_2021_02/997013862" TargetMode="External"/><Relationship Id="rId10" Type="http://schemas.openxmlformats.org/officeDocument/2006/relationships/hyperlink" Target="https://podminky.urs.cz/item/CS_URS_2021_02/151201102" TargetMode="External"/><Relationship Id="rId19" Type="http://schemas.openxmlformats.org/officeDocument/2006/relationships/hyperlink" Target="https://podminky.urs.cz/item/CS_URS_2021_02/167151112" TargetMode="External"/><Relationship Id="rId31" Type="http://schemas.openxmlformats.org/officeDocument/2006/relationships/hyperlink" Target="https://podminky.urs.cz/item/CS_URS_2021_02/997231511" TargetMode="External"/><Relationship Id="rId4" Type="http://schemas.openxmlformats.org/officeDocument/2006/relationships/hyperlink" Target="https://podminky.urs.cz/item/CS_URS_2021_02/132251251" TargetMode="External"/><Relationship Id="rId9" Type="http://schemas.openxmlformats.org/officeDocument/2006/relationships/hyperlink" Target="https://podminky.urs.cz/item/CS_URS_2021_02/132551254" TargetMode="External"/><Relationship Id="rId14" Type="http://schemas.openxmlformats.org/officeDocument/2006/relationships/hyperlink" Target="https://podminky.urs.cz/item/CS_URS_2021_02/162751114" TargetMode="External"/><Relationship Id="rId22" Type="http://schemas.openxmlformats.org/officeDocument/2006/relationships/hyperlink" Target="https://podminky.urs.cz/item/CS_URS_2021_02/171251201" TargetMode="External"/><Relationship Id="rId27" Type="http://schemas.openxmlformats.org/officeDocument/2006/relationships/hyperlink" Target="https://podminky.urs.cz/item/CS_URS_2021_02/810351811" TargetMode="External"/><Relationship Id="rId30" Type="http://schemas.openxmlformats.org/officeDocument/2006/relationships/hyperlink" Target="https://podminky.urs.cz/item/CS_URS_2021_02/997231119" TargetMode="External"/><Relationship Id="rId35" Type="http://schemas.openxmlformats.org/officeDocument/2006/relationships/hyperlink" Target="https://podminky.urs.cz/item/CS_URS_2021_02/997013861" TargetMode="External"/><Relationship Id="rId8" Type="http://schemas.openxmlformats.org/officeDocument/2006/relationships/hyperlink" Target="https://podminky.urs.cz/item/CS_URS_2021_02/132451254" TargetMode="External"/><Relationship Id="rId3" Type="http://schemas.openxmlformats.org/officeDocument/2006/relationships/hyperlink" Target="https://podminky.urs.cz/item/CS_URS_2021_02/132212212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162751114" TargetMode="External"/><Relationship Id="rId18" Type="http://schemas.openxmlformats.org/officeDocument/2006/relationships/hyperlink" Target="https://podminky.urs.cz/item/CS_URS_2021_02/167151112" TargetMode="External"/><Relationship Id="rId26" Type="http://schemas.openxmlformats.org/officeDocument/2006/relationships/hyperlink" Target="https://podminky.urs.cz/item/CS_URS_2021_02/852261122" TargetMode="External"/><Relationship Id="rId39" Type="http://schemas.openxmlformats.org/officeDocument/2006/relationships/hyperlink" Target="https://podminky.urs.cz/item/CS_URS_2021_02/891249111" TargetMode="External"/><Relationship Id="rId21" Type="http://schemas.openxmlformats.org/officeDocument/2006/relationships/hyperlink" Target="https://podminky.urs.cz/item/CS_URS_2021_02/175151101" TargetMode="External"/><Relationship Id="rId34" Type="http://schemas.openxmlformats.org/officeDocument/2006/relationships/hyperlink" Target="https://podminky.urs.cz/item/CS_URS_2021_02/877251201" TargetMode="External"/><Relationship Id="rId42" Type="http://schemas.openxmlformats.org/officeDocument/2006/relationships/hyperlink" Target="https://podminky.urs.cz/item/CS_URS_2021_02/892241111" TargetMode="External"/><Relationship Id="rId47" Type="http://schemas.openxmlformats.org/officeDocument/2006/relationships/hyperlink" Target="https://podminky.urs.cz/item/CS_URS_2021_02/899721111" TargetMode="External"/><Relationship Id="rId50" Type="http://schemas.openxmlformats.org/officeDocument/2006/relationships/hyperlink" Target="https://podminky.urs.cz/item/CS_URS_2021_02/998276101" TargetMode="External"/><Relationship Id="rId55" Type="http://schemas.openxmlformats.org/officeDocument/2006/relationships/drawing" Target="../drawings/drawing5.xml"/><Relationship Id="rId7" Type="http://schemas.openxmlformats.org/officeDocument/2006/relationships/hyperlink" Target="https://podminky.urs.cz/item/CS_URS_2021_02/132354204" TargetMode="External"/><Relationship Id="rId2" Type="http://schemas.openxmlformats.org/officeDocument/2006/relationships/hyperlink" Target="https://podminky.urs.cz/item/CS_URS_2021_02/119001406" TargetMode="External"/><Relationship Id="rId16" Type="http://schemas.openxmlformats.org/officeDocument/2006/relationships/hyperlink" Target="https://podminky.urs.cz/item/CS_URS_2021_02/167151111" TargetMode="External"/><Relationship Id="rId29" Type="http://schemas.openxmlformats.org/officeDocument/2006/relationships/hyperlink" Target="https://podminky.urs.cz/item/CS_URS_2021_02/871241141" TargetMode="External"/><Relationship Id="rId11" Type="http://schemas.openxmlformats.org/officeDocument/2006/relationships/hyperlink" Target="https://podminky.urs.cz/item/CS_URS_2021_02/162451105" TargetMode="External"/><Relationship Id="rId24" Type="http://schemas.openxmlformats.org/officeDocument/2006/relationships/hyperlink" Target="https://podminky.urs.cz/item/CS_URS_2021_02/852241122" TargetMode="External"/><Relationship Id="rId32" Type="http://schemas.openxmlformats.org/officeDocument/2006/relationships/hyperlink" Target="https://podminky.urs.cz/item/CS_URS_2021_02/877241210" TargetMode="External"/><Relationship Id="rId37" Type="http://schemas.openxmlformats.org/officeDocument/2006/relationships/hyperlink" Target="https://podminky.urs.cz/item/CS_URS_2021_02/891241522" TargetMode="External"/><Relationship Id="rId40" Type="http://schemas.openxmlformats.org/officeDocument/2006/relationships/hyperlink" Target="https://podminky.urs.cz/item/CS_URS_2021_02/891261522" TargetMode="External"/><Relationship Id="rId45" Type="http://schemas.openxmlformats.org/officeDocument/2006/relationships/hyperlink" Target="https://podminky.urs.cz/item/CS_URS_2021_02/892372111" TargetMode="External"/><Relationship Id="rId53" Type="http://schemas.openxmlformats.org/officeDocument/2006/relationships/hyperlink" Target="https://podminky.urs.cz/item/CS_URS_2021_02/997013813" TargetMode="External"/><Relationship Id="rId5" Type="http://schemas.openxmlformats.org/officeDocument/2006/relationships/hyperlink" Target="https://podminky.urs.cz/item/CS_URS_2021_02/132154203" TargetMode="External"/><Relationship Id="rId10" Type="http://schemas.openxmlformats.org/officeDocument/2006/relationships/hyperlink" Target="https://podminky.urs.cz/item/CS_URS_2021_02/151201111" TargetMode="External"/><Relationship Id="rId19" Type="http://schemas.openxmlformats.org/officeDocument/2006/relationships/hyperlink" Target="https://podminky.urs.cz/item/CS_URS_2021_02/171251201" TargetMode="External"/><Relationship Id="rId31" Type="http://schemas.openxmlformats.org/officeDocument/2006/relationships/hyperlink" Target="https://podminky.urs.cz/item/CS_URS_2021_02/877161101" TargetMode="External"/><Relationship Id="rId44" Type="http://schemas.openxmlformats.org/officeDocument/2006/relationships/hyperlink" Target="https://podminky.urs.cz/item/CS_URS_2021_02/892273122" TargetMode="External"/><Relationship Id="rId52" Type="http://schemas.openxmlformats.org/officeDocument/2006/relationships/hyperlink" Target="https://podminky.urs.cz/item/CS_URS_2021_02/171201231" TargetMode="External"/><Relationship Id="rId4" Type="http://schemas.openxmlformats.org/officeDocument/2006/relationships/hyperlink" Target="https://podminky.urs.cz/item/CS_URS_2021_02/130001101" TargetMode="External"/><Relationship Id="rId9" Type="http://schemas.openxmlformats.org/officeDocument/2006/relationships/hyperlink" Target="https://podminky.urs.cz/item/CS_URS_2021_02/151201101" TargetMode="External"/><Relationship Id="rId14" Type="http://schemas.openxmlformats.org/officeDocument/2006/relationships/hyperlink" Target="https://podminky.urs.cz/item/CS_URS_2021_02/162751134" TargetMode="External"/><Relationship Id="rId22" Type="http://schemas.openxmlformats.org/officeDocument/2006/relationships/hyperlink" Target="https://podminky.urs.cz/item/CS_URS_2021_02/451573111" TargetMode="External"/><Relationship Id="rId27" Type="http://schemas.openxmlformats.org/officeDocument/2006/relationships/hyperlink" Target="https://podminky.urs.cz/item/CS_URS_2021_02/871161141" TargetMode="External"/><Relationship Id="rId30" Type="http://schemas.openxmlformats.org/officeDocument/2006/relationships/hyperlink" Target="https://podminky.urs.cz/item/CS_URS_2021_02/871251141" TargetMode="External"/><Relationship Id="rId35" Type="http://schemas.openxmlformats.org/officeDocument/2006/relationships/hyperlink" Target="https://podminky.urs.cz/item/CS_URS_2021_02/891161321" TargetMode="External"/><Relationship Id="rId43" Type="http://schemas.openxmlformats.org/officeDocument/2006/relationships/hyperlink" Target="https://podminky.urs.cz/item/CS_URS_2021_02/892271111" TargetMode="External"/><Relationship Id="rId48" Type="http://schemas.openxmlformats.org/officeDocument/2006/relationships/hyperlink" Target="https://podminky.urs.cz/item/CS_URS_2021_02/899722114" TargetMode="External"/><Relationship Id="rId8" Type="http://schemas.openxmlformats.org/officeDocument/2006/relationships/hyperlink" Target="https://podminky.urs.cz/item/CS_URS_2021_02/132454204" TargetMode="External"/><Relationship Id="rId51" Type="http://schemas.openxmlformats.org/officeDocument/2006/relationships/hyperlink" Target="https://podminky.urs.cz/item/CS_URS_2021_02/998276125" TargetMode="External"/><Relationship Id="rId3" Type="http://schemas.openxmlformats.org/officeDocument/2006/relationships/hyperlink" Target="https://podminky.urs.cz/item/CS_URS_2021_02/119001421" TargetMode="External"/><Relationship Id="rId12" Type="http://schemas.openxmlformats.org/officeDocument/2006/relationships/hyperlink" Target="https://podminky.urs.cz/item/CS_URS_2021_02/162451125" TargetMode="External"/><Relationship Id="rId17" Type="http://schemas.openxmlformats.org/officeDocument/2006/relationships/hyperlink" Target="https://podminky.urs.cz/item/CS_URS_2021_02/167151112" TargetMode="External"/><Relationship Id="rId25" Type="http://schemas.openxmlformats.org/officeDocument/2006/relationships/hyperlink" Target="https://podminky.urs.cz/item/CS_URS_2021_02/852241122" TargetMode="External"/><Relationship Id="rId33" Type="http://schemas.openxmlformats.org/officeDocument/2006/relationships/hyperlink" Target="https://podminky.urs.cz/item/CS_URS_2021_02/877241212" TargetMode="External"/><Relationship Id="rId38" Type="http://schemas.openxmlformats.org/officeDocument/2006/relationships/hyperlink" Target="https://podminky.urs.cz/item/CS_URS_2021_02/891247112" TargetMode="External"/><Relationship Id="rId46" Type="http://schemas.openxmlformats.org/officeDocument/2006/relationships/hyperlink" Target="https://podminky.urs.cz/item/CS_URS_2021_02/899401113" TargetMode="External"/><Relationship Id="rId20" Type="http://schemas.openxmlformats.org/officeDocument/2006/relationships/hyperlink" Target="https://podminky.urs.cz/item/CS_URS_2021_02/174101101" TargetMode="External"/><Relationship Id="rId41" Type="http://schemas.openxmlformats.org/officeDocument/2006/relationships/hyperlink" Target="https://podminky.urs.cz/item/CS_URS_2021_02/891269111" TargetMode="External"/><Relationship Id="rId54" Type="http://schemas.openxmlformats.org/officeDocument/2006/relationships/printerSettings" Target="../printerSettings/printerSettings5.bin"/><Relationship Id="rId1" Type="http://schemas.openxmlformats.org/officeDocument/2006/relationships/hyperlink" Target="https://podminky.urs.cz/item/CS_URS_2021_02/119001405" TargetMode="External"/><Relationship Id="rId6" Type="http://schemas.openxmlformats.org/officeDocument/2006/relationships/hyperlink" Target="https://podminky.urs.cz/item/CS_URS_2021_02/132251254" TargetMode="External"/><Relationship Id="rId15" Type="http://schemas.openxmlformats.org/officeDocument/2006/relationships/hyperlink" Target="https://podminky.urs.cz/item/CS_URS_2021_02/167151111" TargetMode="External"/><Relationship Id="rId23" Type="http://schemas.openxmlformats.org/officeDocument/2006/relationships/hyperlink" Target="https://podminky.urs.cz/item/CS_URS_2021_02/452311161" TargetMode="External"/><Relationship Id="rId28" Type="http://schemas.openxmlformats.org/officeDocument/2006/relationships/hyperlink" Target="https://podminky.urs.cz/item/CS_URS_2021_02/871211811" TargetMode="External"/><Relationship Id="rId36" Type="http://schemas.openxmlformats.org/officeDocument/2006/relationships/hyperlink" Target="https://podminky.urs.cz/item/CS_URS_2021_02/891219111" TargetMode="External"/><Relationship Id="rId49" Type="http://schemas.openxmlformats.org/officeDocument/2006/relationships/hyperlink" Target="https://podminky.urs.cz/item/CS_URS_2021_02/953993327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162751114" TargetMode="External"/><Relationship Id="rId18" Type="http://schemas.openxmlformats.org/officeDocument/2006/relationships/hyperlink" Target="https://podminky.urs.cz/item/CS_URS_2021_02/167151112" TargetMode="External"/><Relationship Id="rId26" Type="http://schemas.openxmlformats.org/officeDocument/2006/relationships/hyperlink" Target="https://podminky.urs.cz/item/CS_URS_2021_02/877161213" TargetMode="External"/><Relationship Id="rId21" Type="http://schemas.openxmlformats.org/officeDocument/2006/relationships/hyperlink" Target="https://podminky.urs.cz/item/CS_URS_2021_02/175151101" TargetMode="External"/><Relationship Id="rId34" Type="http://schemas.openxmlformats.org/officeDocument/2006/relationships/hyperlink" Target="https://podminky.urs.cz/item/CS_URS_2021_02/998276101" TargetMode="External"/><Relationship Id="rId7" Type="http://schemas.openxmlformats.org/officeDocument/2006/relationships/hyperlink" Target="https://podminky.urs.cz/item/CS_URS_2021_02/132412212" TargetMode="External"/><Relationship Id="rId12" Type="http://schemas.openxmlformats.org/officeDocument/2006/relationships/hyperlink" Target="https://podminky.urs.cz/item/CS_URS_2021_02/162451125" TargetMode="External"/><Relationship Id="rId17" Type="http://schemas.openxmlformats.org/officeDocument/2006/relationships/hyperlink" Target="https://podminky.urs.cz/item/CS_URS_2021_02/167151112" TargetMode="External"/><Relationship Id="rId25" Type="http://schemas.openxmlformats.org/officeDocument/2006/relationships/hyperlink" Target="https://podminky.urs.cz/item/CS_URS_2021_02/877161210" TargetMode="External"/><Relationship Id="rId33" Type="http://schemas.openxmlformats.org/officeDocument/2006/relationships/hyperlink" Target="https://podminky.urs.cz/item/CS_URS_2021_02/953993327" TargetMode="External"/><Relationship Id="rId38" Type="http://schemas.openxmlformats.org/officeDocument/2006/relationships/drawing" Target="../drawings/drawing6.xml"/><Relationship Id="rId2" Type="http://schemas.openxmlformats.org/officeDocument/2006/relationships/hyperlink" Target="https://podminky.urs.cz/item/CS_URS_2021_02/132151252" TargetMode="External"/><Relationship Id="rId16" Type="http://schemas.openxmlformats.org/officeDocument/2006/relationships/hyperlink" Target="https://podminky.urs.cz/item/CS_URS_2021_02/167151111" TargetMode="External"/><Relationship Id="rId20" Type="http://schemas.openxmlformats.org/officeDocument/2006/relationships/hyperlink" Target="https://podminky.urs.cz/item/CS_URS_2021_02/174101101" TargetMode="External"/><Relationship Id="rId29" Type="http://schemas.openxmlformats.org/officeDocument/2006/relationships/hyperlink" Target="https://podminky.urs.cz/item/CS_URS_2021_02/892241111" TargetMode="External"/><Relationship Id="rId1" Type="http://schemas.openxmlformats.org/officeDocument/2006/relationships/hyperlink" Target="https://podminky.urs.cz/item/CS_URS_2021_02/132112212" TargetMode="External"/><Relationship Id="rId6" Type="http://schemas.openxmlformats.org/officeDocument/2006/relationships/hyperlink" Target="https://podminky.urs.cz/item/CS_URS_2021_02/132351254" TargetMode="External"/><Relationship Id="rId11" Type="http://schemas.openxmlformats.org/officeDocument/2006/relationships/hyperlink" Target="https://podminky.urs.cz/item/CS_URS_2021_02/162451105" TargetMode="External"/><Relationship Id="rId24" Type="http://schemas.openxmlformats.org/officeDocument/2006/relationships/hyperlink" Target="https://podminky.urs.cz/item/CS_URS_2021_02/871171141" TargetMode="External"/><Relationship Id="rId32" Type="http://schemas.openxmlformats.org/officeDocument/2006/relationships/hyperlink" Target="https://podminky.urs.cz/item/CS_URS_2021_02/899722111" TargetMode="External"/><Relationship Id="rId37" Type="http://schemas.openxmlformats.org/officeDocument/2006/relationships/printerSettings" Target="../printerSettings/printerSettings6.bin"/><Relationship Id="rId5" Type="http://schemas.openxmlformats.org/officeDocument/2006/relationships/hyperlink" Target="https://podminky.urs.cz/item/CS_URS_2021_02/132312212" TargetMode="External"/><Relationship Id="rId15" Type="http://schemas.openxmlformats.org/officeDocument/2006/relationships/hyperlink" Target="https://podminky.urs.cz/item/CS_URS_2021_02/167151111" TargetMode="External"/><Relationship Id="rId23" Type="http://schemas.openxmlformats.org/officeDocument/2006/relationships/hyperlink" Target="https://podminky.urs.cz/item/CS_URS_2021_02/871161141" TargetMode="External"/><Relationship Id="rId28" Type="http://schemas.openxmlformats.org/officeDocument/2006/relationships/hyperlink" Target="https://podminky.urs.cz/item/CS_URS_2021_02/877171213" TargetMode="External"/><Relationship Id="rId36" Type="http://schemas.openxmlformats.org/officeDocument/2006/relationships/hyperlink" Target="https://podminky.urs.cz/item/CS_URS_2021_02/171201231" TargetMode="External"/><Relationship Id="rId10" Type="http://schemas.openxmlformats.org/officeDocument/2006/relationships/hyperlink" Target="https://podminky.urs.cz/item/CS_URS_2021_02/151201111" TargetMode="External"/><Relationship Id="rId19" Type="http://schemas.openxmlformats.org/officeDocument/2006/relationships/hyperlink" Target="https://podminky.urs.cz/item/CS_URS_2021_02/171251201" TargetMode="External"/><Relationship Id="rId31" Type="http://schemas.openxmlformats.org/officeDocument/2006/relationships/hyperlink" Target="https://podminky.urs.cz/item/CS_URS_2021_02/892372111" TargetMode="External"/><Relationship Id="rId4" Type="http://schemas.openxmlformats.org/officeDocument/2006/relationships/hyperlink" Target="https://podminky.urs.cz/item/CS_URS_2021_02/132251254" TargetMode="External"/><Relationship Id="rId9" Type="http://schemas.openxmlformats.org/officeDocument/2006/relationships/hyperlink" Target="https://podminky.urs.cz/item/CS_URS_2021_02/151201101" TargetMode="External"/><Relationship Id="rId14" Type="http://schemas.openxmlformats.org/officeDocument/2006/relationships/hyperlink" Target="https://podminky.urs.cz/item/CS_URS_2021_02/162751135" TargetMode="External"/><Relationship Id="rId22" Type="http://schemas.openxmlformats.org/officeDocument/2006/relationships/hyperlink" Target="https://podminky.urs.cz/item/CS_URS_2021_02/451573111" TargetMode="External"/><Relationship Id="rId27" Type="http://schemas.openxmlformats.org/officeDocument/2006/relationships/hyperlink" Target="https://podminky.urs.cz/item/CS_URS_2021_02/877171210" TargetMode="External"/><Relationship Id="rId30" Type="http://schemas.openxmlformats.org/officeDocument/2006/relationships/hyperlink" Target="https://podminky.urs.cz/item/CS_URS_2021_02/892233122" TargetMode="External"/><Relationship Id="rId35" Type="http://schemas.openxmlformats.org/officeDocument/2006/relationships/hyperlink" Target="https://podminky.urs.cz/item/CS_URS_2021_02/998276125" TargetMode="External"/><Relationship Id="rId8" Type="http://schemas.openxmlformats.org/officeDocument/2006/relationships/hyperlink" Target="https://podminky.urs.cz/item/CS_URS_2021_02/132451253" TargetMode="External"/><Relationship Id="rId3" Type="http://schemas.openxmlformats.org/officeDocument/2006/relationships/hyperlink" Target="https://podminky.urs.cz/item/CS_URS_2021_02/132212212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https://podminky.urs.cz/item/CS_URS_2021_02/891261811" TargetMode="External"/><Relationship Id="rId7" Type="http://schemas.openxmlformats.org/officeDocument/2006/relationships/hyperlink" Target="https://podminky.urs.cz/item/CS_URS_2021_02/998252111" TargetMode="External"/><Relationship Id="rId2" Type="http://schemas.openxmlformats.org/officeDocument/2006/relationships/hyperlink" Target="https://podminky.urs.cz/item/CS_URS_2021_02/891241811" TargetMode="External"/><Relationship Id="rId1" Type="http://schemas.openxmlformats.org/officeDocument/2006/relationships/hyperlink" Target="https://podminky.urs.cz/item/CS_URS_2021_02/871291811" TargetMode="External"/><Relationship Id="rId6" Type="http://schemas.openxmlformats.org/officeDocument/2006/relationships/hyperlink" Target="https://podminky.urs.cz/item/CS_URS_2021_02/997221611" TargetMode="External"/><Relationship Id="rId5" Type="http://schemas.openxmlformats.org/officeDocument/2006/relationships/hyperlink" Target="https://podminky.urs.cz/item/CS_URS_2021_02/997221559" TargetMode="External"/><Relationship Id="rId4" Type="http://schemas.openxmlformats.org/officeDocument/2006/relationships/hyperlink" Target="https://podminky.urs.cz/item/CS_URS_2021_02/997221551" TargetMode="External"/><Relationship Id="rId9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998741101" TargetMode="External"/><Relationship Id="rId18" Type="http://schemas.openxmlformats.org/officeDocument/2006/relationships/hyperlink" Target="https://podminky.urs.cz/item/CS_URS_2021_02/218204011" TargetMode="External"/><Relationship Id="rId26" Type="http://schemas.openxmlformats.org/officeDocument/2006/relationships/hyperlink" Target="https://podminky.urs.cz/item/CS_URS_2021_02/460202303" TargetMode="External"/><Relationship Id="rId39" Type="http://schemas.openxmlformats.org/officeDocument/2006/relationships/hyperlink" Target="https://podminky.urs.cz/item/CS_URS_2021_02/469981111" TargetMode="External"/><Relationship Id="rId21" Type="http://schemas.openxmlformats.org/officeDocument/2006/relationships/hyperlink" Target="https://podminky.urs.cz/item/CS_URS_2021_02/460010024" TargetMode="External"/><Relationship Id="rId34" Type="http://schemas.openxmlformats.org/officeDocument/2006/relationships/hyperlink" Target="https://podminky.urs.cz/item/CS_URS_2021_02/460600031" TargetMode="External"/><Relationship Id="rId42" Type="http://schemas.openxmlformats.org/officeDocument/2006/relationships/printerSettings" Target="../printerSettings/printerSettings8.bin"/><Relationship Id="rId7" Type="http://schemas.openxmlformats.org/officeDocument/2006/relationships/hyperlink" Target="https://podminky.urs.cz/item/CS_URS_2021_02/741130134-D" TargetMode="External"/><Relationship Id="rId2" Type="http://schemas.openxmlformats.org/officeDocument/2006/relationships/hyperlink" Target="https://podminky.urs.cz/item/CS_URS_2021_02/741122222" TargetMode="External"/><Relationship Id="rId16" Type="http://schemas.openxmlformats.org/officeDocument/2006/relationships/hyperlink" Target="https://podminky.urs.cz/item/CS_URS_2021_02/210204103" TargetMode="External"/><Relationship Id="rId20" Type="http://schemas.openxmlformats.org/officeDocument/2006/relationships/hyperlink" Target="https://podminky.urs.cz/item/CS_URS_2021_02/218204201" TargetMode="External"/><Relationship Id="rId29" Type="http://schemas.openxmlformats.org/officeDocument/2006/relationships/hyperlink" Target="https://podminky.urs.cz/item/CS_URS_2021_02/460461312" TargetMode="External"/><Relationship Id="rId41" Type="http://schemas.openxmlformats.org/officeDocument/2006/relationships/hyperlink" Target="https://podminky.urs.cz/item/CS_URS_2021_02/997013873" TargetMode="External"/><Relationship Id="rId1" Type="http://schemas.openxmlformats.org/officeDocument/2006/relationships/hyperlink" Target="https://podminky.urs.cz/item/CS_URS_2021_02/741122133" TargetMode="External"/><Relationship Id="rId6" Type="http://schemas.openxmlformats.org/officeDocument/2006/relationships/hyperlink" Target="https://podminky.urs.cz/item/CS_URS_2021_02/741130134" TargetMode="External"/><Relationship Id="rId11" Type="http://schemas.openxmlformats.org/officeDocument/2006/relationships/hyperlink" Target="https://podminky.urs.cz/item/CS_URS_2021_02/741420022" TargetMode="External"/><Relationship Id="rId24" Type="http://schemas.openxmlformats.org/officeDocument/2006/relationships/hyperlink" Target="https://podminky.urs.cz/item/CS_URS_2021_02/460150283" TargetMode="External"/><Relationship Id="rId32" Type="http://schemas.openxmlformats.org/officeDocument/2006/relationships/hyperlink" Target="https://podminky.urs.cz/item/CS_URS_2021_02/460520174" TargetMode="External"/><Relationship Id="rId37" Type="http://schemas.openxmlformats.org/officeDocument/2006/relationships/hyperlink" Target="https://podminky.urs.cz/item/CS_URS_2021_02/460620002" TargetMode="External"/><Relationship Id="rId40" Type="http://schemas.openxmlformats.org/officeDocument/2006/relationships/hyperlink" Target="https://podminky.urs.cz/item/CS_URS_2021_02/997013861" TargetMode="External"/><Relationship Id="rId5" Type="http://schemas.openxmlformats.org/officeDocument/2006/relationships/hyperlink" Target="https://podminky.urs.cz/item/CS_URS_2021_02/741128021" TargetMode="External"/><Relationship Id="rId15" Type="http://schemas.openxmlformats.org/officeDocument/2006/relationships/hyperlink" Target="https://podminky.urs.cz/item/CS_URS_2021_02/210204011" TargetMode="External"/><Relationship Id="rId23" Type="http://schemas.openxmlformats.org/officeDocument/2006/relationships/hyperlink" Target="https://podminky.urs.cz/item/CS_URS_2021_02/460131113" TargetMode="External"/><Relationship Id="rId28" Type="http://schemas.openxmlformats.org/officeDocument/2006/relationships/hyperlink" Target="https://podminky.urs.cz/item/CS_URS_2021_02/460461152" TargetMode="External"/><Relationship Id="rId36" Type="http://schemas.openxmlformats.org/officeDocument/2006/relationships/hyperlink" Target="https://podminky.urs.cz/item/CS_URS_2021_02/460600071" TargetMode="External"/><Relationship Id="rId10" Type="http://schemas.openxmlformats.org/officeDocument/2006/relationships/hyperlink" Target="https://podminky.urs.cz/item/CS_URS_2021_02/741410042" TargetMode="External"/><Relationship Id="rId19" Type="http://schemas.openxmlformats.org/officeDocument/2006/relationships/hyperlink" Target="https://podminky.urs.cz/item/CS_URS_2021_02/218204103" TargetMode="External"/><Relationship Id="rId31" Type="http://schemas.openxmlformats.org/officeDocument/2006/relationships/hyperlink" Target="https://podminky.urs.cz/item/CS_URS_2021_02/460520172" TargetMode="External"/><Relationship Id="rId4" Type="http://schemas.openxmlformats.org/officeDocument/2006/relationships/hyperlink" Target="https://podminky.urs.cz/item/CS_URS_2021_02/741128002" TargetMode="External"/><Relationship Id="rId9" Type="http://schemas.openxmlformats.org/officeDocument/2006/relationships/hyperlink" Target="https://podminky.urs.cz/item/CS_URS_2021_02/741410022" TargetMode="External"/><Relationship Id="rId14" Type="http://schemas.openxmlformats.org/officeDocument/2006/relationships/hyperlink" Target="https://podminky.urs.cz/item/CS_URS_2021_02/210202016" TargetMode="External"/><Relationship Id="rId22" Type="http://schemas.openxmlformats.org/officeDocument/2006/relationships/hyperlink" Target="https://podminky.urs.cz/item/CS_URS_2021_02/460030011" TargetMode="External"/><Relationship Id="rId27" Type="http://schemas.openxmlformats.org/officeDocument/2006/relationships/hyperlink" Target="https://podminky.urs.cz/item/CS_URS_2021_02/460421172" TargetMode="External"/><Relationship Id="rId30" Type="http://schemas.openxmlformats.org/officeDocument/2006/relationships/hyperlink" Target="https://podminky.urs.cz/item/CS_URS_2021_02/460461332" TargetMode="External"/><Relationship Id="rId35" Type="http://schemas.openxmlformats.org/officeDocument/2006/relationships/hyperlink" Target="https://podminky.urs.cz/item/CS_URS_2021_02/460600061" TargetMode="External"/><Relationship Id="rId43" Type="http://schemas.openxmlformats.org/officeDocument/2006/relationships/drawing" Target="../drawings/drawing8.xml"/><Relationship Id="rId8" Type="http://schemas.openxmlformats.org/officeDocument/2006/relationships/hyperlink" Target="https://podminky.urs.cz/item/CS_URS_2021_02/741372833" TargetMode="External"/><Relationship Id="rId3" Type="http://schemas.openxmlformats.org/officeDocument/2006/relationships/hyperlink" Target="https://podminky.urs.cz/item/CS_URS_2021_02/741123811" TargetMode="External"/><Relationship Id="rId12" Type="http://schemas.openxmlformats.org/officeDocument/2006/relationships/hyperlink" Target="https://podminky.urs.cz/item/CS_URS_2021_02/741810003" TargetMode="External"/><Relationship Id="rId17" Type="http://schemas.openxmlformats.org/officeDocument/2006/relationships/hyperlink" Target="https://podminky.urs.cz/item/CS_URS_2021_02/210204201" TargetMode="External"/><Relationship Id="rId25" Type="http://schemas.openxmlformats.org/officeDocument/2006/relationships/hyperlink" Target="https://podminky.urs.cz/item/CS_URS_2021_02/460202133" TargetMode="External"/><Relationship Id="rId33" Type="http://schemas.openxmlformats.org/officeDocument/2006/relationships/hyperlink" Target="https://podminky.urs.cz/item/CS_URS_2021_02/460600023" TargetMode="External"/><Relationship Id="rId38" Type="http://schemas.openxmlformats.org/officeDocument/2006/relationships/hyperlink" Target="https://podminky.urs.cz/item/CS_URS_2021_02/468051121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2/162751134" TargetMode="External"/><Relationship Id="rId21" Type="http://schemas.openxmlformats.org/officeDocument/2006/relationships/hyperlink" Target="https://podminky.urs.cz/item/CS_URS_2021_02/151201102" TargetMode="External"/><Relationship Id="rId34" Type="http://schemas.openxmlformats.org/officeDocument/2006/relationships/hyperlink" Target="https://podminky.urs.cz/item/CS_URS_2021_02/174101101" TargetMode="External"/><Relationship Id="rId42" Type="http://schemas.openxmlformats.org/officeDocument/2006/relationships/hyperlink" Target="https://podminky.urs.cz/item/CS_URS_2021_02/573211108" TargetMode="External"/><Relationship Id="rId47" Type="http://schemas.openxmlformats.org/officeDocument/2006/relationships/hyperlink" Target="https://podminky.urs.cz/item/CS_URS_2021_02/895941111" TargetMode="External"/><Relationship Id="rId50" Type="http://schemas.openxmlformats.org/officeDocument/2006/relationships/hyperlink" Target="https://podminky.urs.cz/item/CS_URS_2021_02/810351811" TargetMode="External"/><Relationship Id="rId55" Type="http://schemas.openxmlformats.org/officeDocument/2006/relationships/hyperlink" Target="https://podminky.urs.cz/item/CS_URS_2021_02/981511116" TargetMode="External"/><Relationship Id="rId63" Type="http://schemas.openxmlformats.org/officeDocument/2006/relationships/hyperlink" Target="https://podminky.urs.cz/item/CS_URS_2021_02/997221861" TargetMode="External"/><Relationship Id="rId7" Type="http://schemas.openxmlformats.org/officeDocument/2006/relationships/hyperlink" Target="https://podminky.urs.cz/item/CS_URS_2021_02/122251102" TargetMode="External"/><Relationship Id="rId2" Type="http://schemas.openxmlformats.org/officeDocument/2006/relationships/hyperlink" Target="https://podminky.urs.cz/item/CS_URS_2021_02/113107012" TargetMode="External"/><Relationship Id="rId16" Type="http://schemas.openxmlformats.org/officeDocument/2006/relationships/hyperlink" Target="https://podminky.urs.cz/item/CS_URS_2021_02/132151251" TargetMode="External"/><Relationship Id="rId29" Type="http://schemas.openxmlformats.org/officeDocument/2006/relationships/hyperlink" Target="https://podminky.urs.cz/item/CS_URS_2021_02/167151111" TargetMode="External"/><Relationship Id="rId11" Type="http://schemas.openxmlformats.org/officeDocument/2006/relationships/hyperlink" Target="https://podminky.urs.cz/item/CS_URS_2021_02/131251201" TargetMode="External"/><Relationship Id="rId24" Type="http://schemas.openxmlformats.org/officeDocument/2006/relationships/hyperlink" Target="https://podminky.urs.cz/item/CS_URS_2021_02/162451125" TargetMode="External"/><Relationship Id="rId32" Type="http://schemas.openxmlformats.org/officeDocument/2006/relationships/hyperlink" Target="https://podminky.urs.cz/item/CS_URS_2021_02/167151113" TargetMode="External"/><Relationship Id="rId37" Type="http://schemas.openxmlformats.org/officeDocument/2006/relationships/hyperlink" Target="https://podminky.urs.cz/item/CS_URS_2021_02/564861111" TargetMode="External"/><Relationship Id="rId40" Type="http://schemas.openxmlformats.org/officeDocument/2006/relationships/hyperlink" Target="https://podminky.urs.cz/item/CS_URS_2021_02/565135111" TargetMode="External"/><Relationship Id="rId45" Type="http://schemas.openxmlformats.org/officeDocument/2006/relationships/hyperlink" Target="https://podminky.urs.cz/item/CS_URS_2021_02/452112112" TargetMode="External"/><Relationship Id="rId53" Type="http://schemas.openxmlformats.org/officeDocument/2006/relationships/hyperlink" Target="https://podminky.urs.cz/item/CS_URS_2021_02/919735116" TargetMode="External"/><Relationship Id="rId58" Type="http://schemas.openxmlformats.org/officeDocument/2006/relationships/hyperlink" Target="https://podminky.urs.cz/item/CS_URS_2021_02/997221561" TargetMode="External"/><Relationship Id="rId66" Type="http://schemas.openxmlformats.org/officeDocument/2006/relationships/printerSettings" Target="../printerSettings/printerSettings9.bin"/><Relationship Id="rId5" Type="http://schemas.openxmlformats.org/officeDocument/2006/relationships/hyperlink" Target="https://podminky.urs.cz/item/CS_URS_2021_02/113154122" TargetMode="External"/><Relationship Id="rId61" Type="http://schemas.openxmlformats.org/officeDocument/2006/relationships/hyperlink" Target="https://podminky.urs.cz/item/CS_URS_2021_02/998225111" TargetMode="External"/><Relationship Id="rId19" Type="http://schemas.openxmlformats.org/officeDocument/2006/relationships/hyperlink" Target="https://podminky.urs.cz/item/CS_URS_2021_02/132451251" TargetMode="External"/><Relationship Id="rId14" Type="http://schemas.openxmlformats.org/officeDocument/2006/relationships/hyperlink" Target="https://podminky.urs.cz/item/CS_URS_2021_02/131413132" TargetMode="External"/><Relationship Id="rId22" Type="http://schemas.openxmlformats.org/officeDocument/2006/relationships/hyperlink" Target="https://podminky.urs.cz/item/CS_URS_2021_02/151201112" TargetMode="External"/><Relationship Id="rId27" Type="http://schemas.openxmlformats.org/officeDocument/2006/relationships/hyperlink" Target="https://podminky.urs.cz/item/CS_URS_2021_02/162751154" TargetMode="External"/><Relationship Id="rId30" Type="http://schemas.openxmlformats.org/officeDocument/2006/relationships/hyperlink" Target="https://podminky.urs.cz/item/CS_URS_2021_02/167151112" TargetMode="External"/><Relationship Id="rId35" Type="http://schemas.openxmlformats.org/officeDocument/2006/relationships/hyperlink" Target="https://podminky.urs.cz/item/CS_URS_2021_02/212752102" TargetMode="External"/><Relationship Id="rId43" Type="http://schemas.openxmlformats.org/officeDocument/2006/relationships/hyperlink" Target="https://podminky.urs.cz/item/CS_URS_2021_02/577134211" TargetMode="External"/><Relationship Id="rId48" Type="http://schemas.openxmlformats.org/officeDocument/2006/relationships/hyperlink" Target="https://podminky.urs.cz/item/CS_URS_2021_02/899102211" TargetMode="External"/><Relationship Id="rId56" Type="http://schemas.openxmlformats.org/officeDocument/2006/relationships/hyperlink" Target="https://podminky.urs.cz/item/CS_URS_2021_02/997221551" TargetMode="External"/><Relationship Id="rId64" Type="http://schemas.openxmlformats.org/officeDocument/2006/relationships/hyperlink" Target="https://podminky.urs.cz/item/CS_URS_2021_02/997221873" TargetMode="External"/><Relationship Id="rId8" Type="http://schemas.openxmlformats.org/officeDocument/2006/relationships/hyperlink" Target="https://podminky.urs.cz/item/CS_URS_2021_02/131113132" TargetMode="External"/><Relationship Id="rId51" Type="http://schemas.openxmlformats.org/officeDocument/2006/relationships/hyperlink" Target="https://podminky.urs.cz/item/CS_URS_2021_02/916131112" TargetMode="External"/><Relationship Id="rId3" Type="http://schemas.openxmlformats.org/officeDocument/2006/relationships/hyperlink" Target="https://podminky.urs.cz/item/CS_URS_2021_02/113107223" TargetMode="External"/><Relationship Id="rId12" Type="http://schemas.openxmlformats.org/officeDocument/2006/relationships/hyperlink" Target="https://podminky.urs.cz/item/CS_URS_2021_02/131313132" TargetMode="External"/><Relationship Id="rId17" Type="http://schemas.openxmlformats.org/officeDocument/2006/relationships/hyperlink" Target="https://podminky.urs.cz/item/CS_URS_2021_02/132251251" TargetMode="External"/><Relationship Id="rId25" Type="http://schemas.openxmlformats.org/officeDocument/2006/relationships/hyperlink" Target="https://podminky.urs.cz/item/CS_URS_2021_02/162451145" TargetMode="External"/><Relationship Id="rId33" Type="http://schemas.openxmlformats.org/officeDocument/2006/relationships/hyperlink" Target="https://podminky.urs.cz/item/CS_URS_2021_02/167151113" TargetMode="External"/><Relationship Id="rId38" Type="http://schemas.openxmlformats.org/officeDocument/2006/relationships/hyperlink" Target="https://podminky.urs.cz/item/CS_URS_2021_02/564871111" TargetMode="External"/><Relationship Id="rId46" Type="http://schemas.openxmlformats.org/officeDocument/2006/relationships/hyperlink" Target="https://podminky.urs.cz/item/CS_URS_2021_02/871350310" TargetMode="External"/><Relationship Id="rId59" Type="http://schemas.openxmlformats.org/officeDocument/2006/relationships/hyperlink" Target="https://podminky.urs.cz/item/CS_URS_2021_02/997221569" TargetMode="External"/><Relationship Id="rId67" Type="http://schemas.openxmlformats.org/officeDocument/2006/relationships/drawing" Target="../drawings/drawing9.xml"/><Relationship Id="rId20" Type="http://schemas.openxmlformats.org/officeDocument/2006/relationships/hyperlink" Target="https://podminky.urs.cz/item/CS_URS_2021_02/132551251" TargetMode="External"/><Relationship Id="rId41" Type="http://schemas.openxmlformats.org/officeDocument/2006/relationships/hyperlink" Target="https://podminky.urs.cz/item/CS_URS_2021_02/573111112" TargetMode="External"/><Relationship Id="rId54" Type="http://schemas.openxmlformats.org/officeDocument/2006/relationships/hyperlink" Target="https://podminky.urs.cz/item/CS_URS_2021_02/979024443" TargetMode="External"/><Relationship Id="rId62" Type="http://schemas.openxmlformats.org/officeDocument/2006/relationships/hyperlink" Target="https://podminky.urs.cz/item/CS_URS_2021_02/998225191" TargetMode="External"/><Relationship Id="rId1" Type="http://schemas.openxmlformats.org/officeDocument/2006/relationships/hyperlink" Target="https://podminky.urs.cz/item/CS_URS_2021_02/113106023" TargetMode="External"/><Relationship Id="rId6" Type="http://schemas.openxmlformats.org/officeDocument/2006/relationships/hyperlink" Target="https://podminky.urs.cz/item/CS_URS_2021_02/113202111" TargetMode="External"/><Relationship Id="rId15" Type="http://schemas.openxmlformats.org/officeDocument/2006/relationships/hyperlink" Target="https://podminky.urs.cz/item/CS_URS_2021_02/131451201" TargetMode="External"/><Relationship Id="rId23" Type="http://schemas.openxmlformats.org/officeDocument/2006/relationships/hyperlink" Target="https://podminky.urs.cz/item/CS_URS_2021_02/162451105" TargetMode="External"/><Relationship Id="rId28" Type="http://schemas.openxmlformats.org/officeDocument/2006/relationships/hyperlink" Target="https://podminky.urs.cz/item/CS_URS_2021_02/167151111" TargetMode="External"/><Relationship Id="rId36" Type="http://schemas.openxmlformats.org/officeDocument/2006/relationships/hyperlink" Target="https://podminky.urs.cz/item/CS_URS_2021_02/451317777" TargetMode="External"/><Relationship Id="rId49" Type="http://schemas.openxmlformats.org/officeDocument/2006/relationships/hyperlink" Target="https://podminky.urs.cz/item/CS_URS_2021_02/899204112" TargetMode="External"/><Relationship Id="rId57" Type="http://schemas.openxmlformats.org/officeDocument/2006/relationships/hyperlink" Target="https://podminky.urs.cz/item/CS_URS_2021_02/997221559" TargetMode="External"/><Relationship Id="rId10" Type="http://schemas.openxmlformats.org/officeDocument/2006/relationships/hyperlink" Target="https://podminky.urs.cz/item/CS_URS_2021_02/131213132" TargetMode="External"/><Relationship Id="rId31" Type="http://schemas.openxmlformats.org/officeDocument/2006/relationships/hyperlink" Target="https://podminky.urs.cz/item/CS_URS_2021_02/167151112" TargetMode="External"/><Relationship Id="rId44" Type="http://schemas.openxmlformats.org/officeDocument/2006/relationships/hyperlink" Target="https://podminky.urs.cz/item/CS_URS_2021_02/596212211" TargetMode="External"/><Relationship Id="rId52" Type="http://schemas.openxmlformats.org/officeDocument/2006/relationships/hyperlink" Target="https://podminky.urs.cz/item/CS_URS_2021_02/919122122" TargetMode="External"/><Relationship Id="rId60" Type="http://schemas.openxmlformats.org/officeDocument/2006/relationships/hyperlink" Target="https://podminky.urs.cz/item/CS_URS_2021_02/997221611" TargetMode="External"/><Relationship Id="rId65" Type="http://schemas.openxmlformats.org/officeDocument/2006/relationships/hyperlink" Target="https://podminky.urs.cz/item/CS_URS_2021_02/997221875" TargetMode="External"/><Relationship Id="rId4" Type="http://schemas.openxmlformats.org/officeDocument/2006/relationships/hyperlink" Target="https://podminky.urs.cz/item/CS_URS_2021_02/113107241" TargetMode="External"/><Relationship Id="rId9" Type="http://schemas.openxmlformats.org/officeDocument/2006/relationships/hyperlink" Target="https://podminky.urs.cz/item/CS_URS_2021_02/131151201" TargetMode="External"/><Relationship Id="rId13" Type="http://schemas.openxmlformats.org/officeDocument/2006/relationships/hyperlink" Target="https://podminky.urs.cz/item/CS_URS_2021_02/131351121" TargetMode="External"/><Relationship Id="rId18" Type="http://schemas.openxmlformats.org/officeDocument/2006/relationships/hyperlink" Target="https://podminky.urs.cz/item/CS_URS_2021_02/132351251" TargetMode="External"/><Relationship Id="rId39" Type="http://schemas.openxmlformats.org/officeDocument/2006/relationships/hyperlink" Target="https://podminky.urs.cz/item/CS_URS_2021_02/564871116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596211210" TargetMode="External"/><Relationship Id="rId13" Type="http://schemas.openxmlformats.org/officeDocument/2006/relationships/hyperlink" Target="https://podminky.urs.cz/item/CS_URS_2021_02/997221559" TargetMode="External"/><Relationship Id="rId18" Type="http://schemas.openxmlformats.org/officeDocument/2006/relationships/hyperlink" Target="https://podminky.urs.cz/item/CS_URS_2021_02/998225191" TargetMode="External"/><Relationship Id="rId3" Type="http://schemas.openxmlformats.org/officeDocument/2006/relationships/hyperlink" Target="https://podminky.urs.cz/item/CS_URS_2021_02/113202111" TargetMode="External"/><Relationship Id="rId21" Type="http://schemas.openxmlformats.org/officeDocument/2006/relationships/hyperlink" Target="https://podminky.urs.cz/item/CS_URS_2021_02/997221875" TargetMode="External"/><Relationship Id="rId7" Type="http://schemas.openxmlformats.org/officeDocument/2006/relationships/hyperlink" Target="https://podminky.urs.cz/item/CS_URS_2021_02/596211111" TargetMode="External"/><Relationship Id="rId12" Type="http://schemas.openxmlformats.org/officeDocument/2006/relationships/hyperlink" Target="https://podminky.urs.cz/item/CS_URS_2021_02/997221551" TargetMode="External"/><Relationship Id="rId17" Type="http://schemas.openxmlformats.org/officeDocument/2006/relationships/hyperlink" Target="https://podminky.urs.cz/item/CS_URS_2021_02/998225111" TargetMode="External"/><Relationship Id="rId2" Type="http://schemas.openxmlformats.org/officeDocument/2006/relationships/hyperlink" Target="https://podminky.urs.cz/item/CS_URS_2021_02/113107222" TargetMode="External"/><Relationship Id="rId16" Type="http://schemas.openxmlformats.org/officeDocument/2006/relationships/hyperlink" Target="https://podminky.urs.cz/item/CS_URS_2021_02/997221611" TargetMode="External"/><Relationship Id="rId20" Type="http://schemas.openxmlformats.org/officeDocument/2006/relationships/hyperlink" Target="https://podminky.urs.cz/item/CS_URS_2021_02/997221873" TargetMode="External"/><Relationship Id="rId1" Type="http://schemas.openxmlformats.org/officeDocument/2006/relationships/hyperlink" Target="https://podminky.urs.cz/item/CS_URS_2021_02/113107183" TargetMode="External"/><Relationship Id="rId6" Type="http://schemas.openxmlformats.org/officeDocument/2006/relationships/hyperlink" Target="https://podminky.urs.cz/item/CS_URS_2021_02/564861111" TargetMode="External"/><Relationship Id="rId11" Type="http://schemas.openxmlformats.org/officeDocument/2006/relationships/hyperlink" Target="https://podminky.urs.cz/item/CS_URS_2021_02/979024443" TargetMode="External"/><Relationship Id="rId5" Type="http://schemas.openxmlformats.org/officeDocument/2006/relationships/hyperlink" Target="https://podminky.urs.cz/item/CS_URS_2021_02/564851111" TargetMode="External"/><Relationship Id="rId15" Type="http://schemas.openxmlformats.org/officeDocument/2006/relationships/hyperlink" Target="https://podminky.urs.cz/item/CS_URS_2021_02/997221569" TargetMode="External"/><Relationship Id="rId23" Type="http://schemas.openxmlformats.org/officeDocument/2006/relationships/drawing" Target="../drawings/drawing10.xml"/><Relationship Id="rId10" Type="http://schemas.openxmlformats.org/officeDocument/2006/relationships/hyperlink" Target="https://podminky.urs.cz/item/CS_URS_2021_02/919735116" TargetMode="External"/><Relationship Id="rId19" Type="http://schemas.openxmlformats.org/officeDocument/2006/relationships/hyperlink" Target="https://podminky.urs.cz/item/CS_URS_2021_02/997221861" TargetMode="External"/><Relationship Id="rId4" Type="http://schemas.openxmlformats.org/officeDocument/2006/relationships/hyperlink" Target="https://podminky.urs.cz/item/CS_URS_2021_02/451317777" TargetMode="External"/><Relationship Id="rId9" Type="http://schemas.openxmlformats.org/officeDocument/2006/relationships/hyperlink" Target="https://podminky.urs.cz/item/CS_URS_2021_02/916131212" TargetMode="External"/><Relationship Id="rId14" Type="http://schemas.openxmlformats.org/officeDocument/2006/relationships/hyperlink" Target="https://podminky.urs.cz/item/CS_URS_2021_02/997221561" TargetMode="External"/><Relationship Id="rId22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181351103" TargetMode="External"/><Relationship Id="rId18" Type="http://schemas.openxmlformats.org/officeDocument/2006/relationships/hyperlink" Target="https://podminky.urs.cz/item/CS_URS_2021_02/185811211" TargetMode="External"/><Relationship Id="rId26" Type="http://schemas.openxmlformats.org/officeDocument/2006/relationships/hyperlink" Target="https://podminky.urs.cz/item/CS_URS_2021_02/596212211" TargetMode="External"/><Relationship Id="rId39" Type="http://schemas.openxmlformats.org/officeDocument/2006/relationships/hyperlink" Target="https://podminky.urs.cz/item/CS_URS_2021_02/998225191" TargetMode="External"/><Relationship Id="rId21" Type="http://schemas.openxmlformats.org/officeDocument/2006/relationships/hyperlink" Target="https://podminky.urs.cz/item/CS_URS_2021_02/565135111" TargetMode="External"/><Relationship Id="rId34" Type="http://schemas.openxmlformats.org/officeDocument/2006/relationships/hyperlink" Target="https://podminky.urs.cz/item/CS_URS_2021_02/997221559" TargetMode="External"/><Relationship Id="rId42" Type="http://schemas.openxmlformats.org/officeDocument/2006/relationships/printerSettings" Target="../printerSettings/printerSettings11.bin"/><Relationship Id="rId7" Type="http://schemas.openxmlformats.org/officeDocument/2006/relationships/hyperlink" Target="https://podminky.urs.cz/item/CS_URS_2021_02/113107222" TargetMode="External"/><Relationship Id="rId2" Type="http://schemas.openxmlformats.org/officeDocument/2006/relationships/hyperlink" Target="https://podminky.urs.cz/item/CS_URS_2021_02/113106123" TargetMode="External"/><Relationship Id="rId16" Type="http://schemas.openxmlformats.org/officeDocument/2006/relationships/hyperlink" Target="https://podminky.urs.cz/item/CS_URS_2021_02/185804215" TargetMode="External"/><Relationship Id="rId20" Type="http://schemas.openxmlformats.org/officeDocument/2006/relationships/hyperlink" Target="https://podminky.urs.cz/item/CS_URS_2021_02/564871116" TargetMode="External"/><Relationship Id="rId29" Type="http://schemas.openxmlformats.org/officeDocument/2006/relationships/hyperlink" Target="https://podminky.urs.cz/item/CS_URS_2021_02/919122122r" TargetMode="External"/><Relationship Id="rId41" Type="http://schemas.openxmlformats.org/officeDocument/2006/relationships/hyperlink" Target="https://podminky.urs.cz/item/CS_URS_2021_02/997221875" TargetMode="External"/><Relationship Id="rId1" Type="http://schemas.openxmlformats.org/officeDocument/2006/relationships/hyperlink" Target="https://podminky.urs.cz/item/CS_URS_2021_02/113106121" TargetMode="External"/><Relationship Id="rId6" Type="http://schemas.openxmlformats.org/officeDocument/2006/relationships/hyperlink" Target="https://podminky.urs.cz/item/CS_URS_2021_02/113107222" TargetMode="External"/><Relationship Id="rId11" Type="http://schemas.openxmlformats.org/officeDocument/2006/relationships/hyperlink" Target="https://podminky.urs.cz/item/CS_URS_2021_02/113202111" TargetMode="External"/><Relationship Id="rId24" Type="http://schemas.openxmlformats.org/officeDocument/2006/relationships/hyperlink" Target="https://podminky.urs.cz/item/CS_URS_2021_02/577134211" TargetMode="External"/><Relationship Id="rId32" Type="http://schemas.openxmlformats.org/officeDocument/2006/relationships/hyperlink" Target="https://podminky.urs.cz/item/CS_URS_2021_02/979054451" TargetMode="External"/><Relationship Id="rId37" Type="http://schemas.openxmlformats.org/officeDocument/2006/relationships/hyperlink" Target="https://podminky.urs.cz/item/CS_URS_2021_02/997221611" TargetMode="External"/><Relationship Id="rId40" Type="http://schemas.openxmlformats.org/officeDocument/2006/relationships/hyperlink" Target="https://podminky.urs.cz/item/CS_URS_2021_02/997221873" TargetMode="External"/><Relationship Id="rId5" Type="http://schemas.openxmlformats.org/officeDocument/2006/relationships/hyperlink" Target="https://podminky.urs.cz/item/CS_URS_2021_02/113107183" TargetMode="External"/><Relationship Id="rId15" Type="http://schemas.openxmlformats.org/officeDocument/2006/relationships/hyperlink" Target="https://podminky.urs.cz/item/CS_URS_2021_02/185803111" TargetMode="External"/><Relationship Id="rId23" Type="http://schemas.openxmlformats.org/officeDocument/2006/relationships/hyperlink" Target="https://podminky.urs.cz/item/CS_URS_2021_02/573211108" TargetMode="External"/><Relationship Id="rId28" Type="http://schemas.openxmlformats.org/officeDocument/2006/relationships/hyperlink" Target="https://podminky.urs.cz/item/CS_URS_2021_02/916131212" TargetMode="External"/><Relationship Id="rId36" Type="http://schemas.openxmlformats.org/officeDocument/2006/relationships/hyperlink" Target="https://podminky.urs.cz/item/CS_URS_2021_02/997221569" TargetMode="External"/><Relationship Id="rId10" Type="http://schemas.openxmlformats.org/officeDocument/2006/relationships/hyperlink" Target="https://podminky.urs.cz/item/CS_URS_2021_02/113154122" TargetMode="External"/><Relationship Id="rId19" Type="http://schemas.openxmlformats.org/officeDocument/2006/relationships/hyperlink" Target="https://podminky.urs.cz/item/CS_URS_2021_02/564861111" TargetMode="External"/><Relationship Id="rId31" Type="http://schemas.openxmlformats.org/officeDocument/2006/relationships/hyperlink" Target="https://podminky.urs.cz/item/CS_URS_2021_02/979024443" TargetMode="External"/><Relationship Id="rId4" Type="http://schemas.openxmlformats.org/officeDocument/2006/relationships/hyperlink" Target="https://podminky.urs.cz/item/CS_URS_2021_02/113106571" TargetMode="External"/><Relationship Id="rId9" Type="http://schemas.openxmlformats.org/officeDocument/2006/relationships/hyperlink" Target="https://podminky.urs.cz/item/CS_URS_2021_02/113107241" TargetMode="External"/><Relationship Id="rId14" Type="http://schemas.openxmlformats.org/officeDocument/2006/relationships/hyperlink" Target="https://podminky.urs.cz/item/CS_URS_2021_02/183405211" TargetMode="External"/><Relationship Id="rId22" Type="http://schemas.openxmlformats.org/officeDocument/2006/relationships/hyperlink" Target="https://podminky.urs.cz/item/CS_URS_2021_02/573111112" TargetMode="External"/><Relationship Id="rId27" Type="http://schemas.openxmlformats.org/officeDocument/2006/relationships/hyperlink" Target="https://podminky.urs.cz/item/CS_URS_2021_02/916131112" TargetMode="External"/><Relationship Id="rId30" Type="http://schemas.openxmlformats.org/officeDocument/2006/relationships/hyperlink" Target="https://podminky.urs.cz/item/CS_URS_2021_02/919735116" TargetMode="External"/><Relationship Id="rId35" Type="http://schemas.openxmlformats.org/officeDocument/2006/relationships/hyperlink" Target="https://podminky.urs.cz/item/CS_URS_2021_02/997221561" TargetMode="External"/><Relationship Id="rId43" Type="http://schemas.openxmlformats.org/officeDocument/2006/relationships/drawing" Target="../drawings/drawing11.xml"/><Relationship Id="rId8" Type="http://schemas.openxmlformats.org/officeDocument/2006/relationships/hyperlink" Target="https://podminky.urs.cz/item/CS_URS_2021_02/113107223" TargetMode="External"/><Relationship Id="rId3" Type="http://schemas.openxmlformats.org/officeDocument/2006/relationships/hyperlink" Target="https://podminky.urs.cz/item/CS_URS_2021_02/113106291" TargetMode="External"/><Relationship Id="rId12" Type="http://schemas.openxmlformats.org/officeDocument/2006/relationships/hyperlink" Target="https://podminky.urs.cz/item/CS_URS_2021_02/121151113" TargetMode="External"/><Relationship Id="rId17" Type="http://schemas.openxmlformats.org/officeDocument/2006/relationships/hyperlink" Target="https://podminky.urs.cz/item/CS_URS_2021_02/185804312" TargetMode="External"/><Relationship Id="rId25" Type="http://schemas.openxmlformats.org/officeDocument/2006/relationships/hyperlink" Target="https://podminky.urs.cz/item/CS_URS_2021_02/596211111" TargetMode="External"/><Relationship Id="rId33" Type="http://schemas.openxmlformats.org/officeDocument/2006/relationships/hyperlink" Target="https://podminky.urs.cz/item/CS_URS_2021_02/997221551" TargetMode="External"/><Relationship Id="rId38" Type="http://schemas.openxmlformats.org/officeDocument/2006/relationships/hyperlink" Target="https://podminky.urs.cz/item/CS_URS_2021_02/998225111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1"/>
  <sheetViews>
    <sheetView showGridLines="0" tabSelected="1" view="pageLayout" zoomScaleNormal="100" workbookViewId="0">
      <selection activeCell="AQ20" sqref="AQ20"/>
    </sheetView>
  </sheetViews>
  <sheetFormatPr defaultRowHeight="10"/>
  <cols>
    <col min="1" max="1" width="8.33203125" style="1" customWidth="1"/>
    <col min="2" max="2" width="1.6640625" style="1" customWidth="1"/>
    <col min="3" max="3" width="4.10937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4414062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44140625" style="1" customWidth="1"/>
    <col min="42" max="42" width="4.109375" style="1" customWidth="1"/>
    <col min="43" max="43" width="15.6640625" style="1" customWidth="1"/>
    <col min="44" max="44" width="13.6640625" style="1" customWidth="1"/>
    <col min="45" max="47" width="25.7773437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09375" style="1" hidden="1" customWidth="1"/>
    <col min="54" max="54" width="25" style="1" hidden="1" customWidth="1"/>
    <col min="55" max="55" width="21.6640625" style="1" hidden="1" customWidth="1"/>
    <col min="56" max="56" width="19.109375" style="1" hidden="1" customWidth="1"/>
    <col min="57" max="57" width="66.4414062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7" customHeight="1">
      <c r="AR2" s="320" t="s">
        <v>6</v>
      </c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S2" s="19" t="s">
        <v>7</v>
      </c>
      <c r="BT2" s="19" t="s">
        <v>8</v>
      </c>
    </row>
    <row r="3" spans="1:74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5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338" t="s">
        <v>15</v>
      </c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R5" s="22"/>
      <c r="BE5" s="335" t="s">
        <v>16</v>
      </c>
      <c r="BS5" s="19" t="s">
        <v>7</v>
      </c>
    </row>
    <row r="6" spans="1:74" s="1" customFormat="1" ht="37" customHeight="1">
      <c r="B6" s="22"/>
      <c r="D6" s="28" t="s">
        <v>17</v>
      </c>
      <c r="K6" s="339" t="s">
        <v>18</v>
      </c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R6" s="22"/>
      <c r="BE6" s="336"/>
      <c r="BS6" s="19" t="s">
        <v>7</v>
      </c>
    </row>
    <row r="7" spans="1:74" s="1" customFormat="1" ht="12" customHeight="1">
      <c r="B7" s="22"/>
      <c r="D7" s="29" t="s">
        <v>19</v>
      </c>
      <c r="K7" s="27" t="s">
        <v>20</v>
      </c>
      <c r="AK7" s="29" t="s">
        <v>21</v>
      </c>
      <c r="AN7" s="27" t="s">
        <v>22</v>
      </c>
      <c r="AR7" s="22"/>
      <c r="BE7" s="336"/>
      <c r="BS7" s="19" t="s">
        <v>7</v>
      </c>
    </row>
    <row r="8" spans="1:74" s="1" customFormat="1" ht="12" customHeight="1">
      <c r="B8" s="22"/>
      <c r="D8" s="29" t="s">
        <v>23</v>
      </c>
      <c r="K8" s="27" t="s">
        <v>24</v>
      </c>
      <c r="AK8" s="29" t="s">
        <v>25</v>
      </c>
      <c r="AN8" s="30" t="s">
        <v>26</v>
      </c>
      <c r="AR8" s="22"/>
      <c r="BE8" s="336"/>
      <c r="BS8" s="19" t="s">
        <v>7</v>
      </c>
    </row>
    <row r="9" spans="1:74" s="1" customFormat="1" ht="29.25" customHeight="1">
      <c r="B9" s="22"/>
      <c r="D9" s="26" t="s">
        <v>27</v>
      </c>
      <c r="K9" s="31" t="s">
        <v>28</v>
      </c>
      <c r="AK9" s="26" t="s">
        <v>29</v>
      </c>
      <c r="AN9" s="31" t="s">
        <v>30</v>
      </c>
      <c r="AR9" s="22"/>
      <c r="BE9" s="336"/>
      <c r="BS9" s="19" t="s">
        <v>7</v>
      </c>
    </row>
    <row r="10" spans="1:74" s="1" customFormat="1" ht="12" customHeight="1">
      <c r="B10" s="22"/>
      <c r="D10" s="29" t="s">
        <v>31</v>
      </c>
      <c r="AK10" s="29" t="s">
        <v>32</v>
      </c>
      <c r="AN10" s="27" t="s">
        <v>33</v>
      </c>
      <c r="AR10" s="22"/>
      <c r="BE10" s="336"/>
      <c r="BS10" s="19" t="s">
        <v>7</v>
      </c>
    </row>
    <row r="11" spans="1:74" s="1" customFormat="1" ht="18.399999999999999" customHeight="1">
      <c r="B11" s="22"/>
      <c r="E11" s="27" t="s">
        <v>34</v>
      </c>
      <c r="AK11" s="29" t="s">
        <v>35</v>
      </c>
      <c r="AN11" s="27" t="s">
        <v>3</v>
      </c>
      <c r="AR11" s="22"/>
      <c r="BE11" s="336"/>
      <c r="BS11" s="19" t="s">
        <v>7</v>
      </c>
    </row>
    <row r="12" spans="1:74" s="1" customFormat="1" ht="7" customHeight="1">
      <c r="B12" s="22"/>
      <c r="AR12" s="22"/>
      <c r="BE12" s="336"/>
      <c r="BS12" s="19" t="s">
        <v>7</v>
      </c>
    </row>
    <row r="13" spans="1:74" s="1" customFormat="1" ht="12" customHeight="1">
      <c r="B13" s="22"/>
      <c r="D13" s="29" t="s">
        <v>36</v>
      </c>
      <c r="AK13" s="29" t="s">
        <v>32</v>
      </c>
      <c r="AN13" s="32" t="s">
        <v>37</v>
      </c>
      <c r="AR13" s="22"/>
      <c r="BE13" s="336"/>
      <c r="BS13" s="19" t="s">
        <v>7</v>
      </c>
    </row>
    <row r="14" spans="1:74" ht="12.5">
      <c r="B14" s="22"/>
      <c r="E14" s="340" t="s">
        <v>37</v>
      </c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29" t="s">
        <v>35</v>
      </c>
      <c r="AN14" s="32" t="s">
        <v>37</v>
      </c>
      <c r="AR14" s="22"/>
      <c r="BE14" s="336"/>
      <c r="BS14" s="19" t="s">
        <v>7</v>
      </c>
    </row>
    <row r="15" spans="1:74" s="1" customFormat="1" ht="7" customHeight="1">
      <c r="B15" s="22"/>
      <c r="AR15" s="22"/>
      <c r="BE15" s="336"/>
      <c r="BS15" s="19" t="s">
        <v>4</v>
      </c>
    </row>
    <row r="16" spans="1:74" s="1" customFormat="1" ht="12" customHeight="1">
      <c r="B16" s="22"/>
      <c r="D16" s="29" t="s">
        <v>38</v>
      </c>
      <c r="AK16" s="29" t="s">
        <v>32</v>
      </c>
      <c r="AN16" s="27" t="s">
        <v>39</v>
      </c>
      <c r="AR16" s="22"/>
      <c r="BE16" s="336"/>
      <c r="BS16" s="19" t="s">
        <v>4</v>
      </c>
    </row>
    <row r="17" spans="1:71" s="1" customFormat="1" ht="18.399999999999999" customHeight="1">
      <c r="B17" s="22"/>
      <c r="E17" s="27" t="s">
        <v>40</v>
      </c>
      <c r="AK17" s="29" t="s">
        <v>35</v>
      </c>
      <c r="AN17" s="27" t="s">
        <v>3</v>
      </c>
      <c r="AR17" s="22"/>
      <c r="BE17" s="336"/>
      <c r="BS17" s="19" t="s">
        <v>41</v>
      </c>
    </row>
    <row r="18" spans="1:71" s="1" customFormat="1" ht="7" customHeight="1">
      <c r="B18" s="22"/>
      <c r="AR18" s="22"/>
      <c r="BE18" s="336"/>
      <c r="BS18" s="19" t="s">
        <v>7</v>
      </c>
    </row>
    <row r="19" spans="1:71" s="1" customFormat="1" ht="12" customHeight="1">
      <c r="B19" s="22"/>
      <c r="D19" s="29" t="s">
        <v>42</v>
      </c>
      <c r="AK19" s="29" t="s">
        <v>32</v>
      </c>
      <c r="AN19" s="27" t="s">
        <v>3</v>
      </c>
      <c r="AR19" s="22"/>
      <c r="BE19" s="336"/>
      <c r="BS19" s="19" t="s">
        <v>7</v>
      </c>
    </row>
    <row r="20" spans="1:71" s="1" customFormat="1" ht="18.399999999999999" customHeight="1">
      <c r="B20" s="22"/>
      <c r="E20" s="27" t="s">
        <v>43</v>
      </c>
      <c r="AK20" s="29" t="s">
        <v>35</v>
      </c>
      <c r="AN20" s="27" t="s">
        <v>3</v>
      </c>
      <c r="AR20" s="22"/>
      <c r="BE20" s="336"/>
      <c r="BS20" s="19" t="s">
        <v>4</v>
      </c>
    </row>
    <row r="21" spans="1:71" s="1" customFormat="1" ht="7" customHeight="1">
      <c r="B21" s="22"/>
      <c r="AR21" s="22"/>
      <c r="BE21" s="336"/>
    </row>
    <row r="22" spans="1:71" s="1" customFormat="1" ht="12" customHeight="1">
      <c r="B22" s="22"/>
      <c r="D22" s="29" t="s">
        <v>44</v>
      </c>
      <c r="AR22" s="22"/>
      <c r="BE22" s="336"/>
    </row>
    <row r="23" spans="1:71" s="1" customFormat="1" ht="47.25" customHeight="1">
      <c r="B23" s="22"/>
      <c r="E23" s="342" t="s">
        <v>45</v>
      </c>
      <c r="F23" s="342"/>
      <c r="G23" s="342"/>
      <c r="H23" s="342"/>
      <c r="I23" s="342"/>
      <c r="J23" s="342"/>
      <c r="K23" s="342"/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R23" s="22"/>
      <c r="BE23" s="336"/>
    </row>
    <row r="24" spans="1:71" s="1" customFormat="1" ht="7" customHeight="1">
      <c r="B24" s="22"/>
      <c r="AR24" s="22"/>
      <c r="BE24" s="336"/>
    </row>
    <row r="25" spans="1:71" s="1" customFormat="1" ht="7" customHeight="1">
      <c r="B25" s="2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22"/>
      <c r="BE25" s="336"/>
    </row>
    <row r="26" spans="1:71" s="2" customFormat="1" ht="25.9" customHeight="1">
      <c r="A26" s="35"/>
      <c r="B26" s="36"/>
      <c r="C26" s="35"/>
      <c r="D26" s="37" t="s">
        <v>46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43">
        <f>ROUND(AG54,2)</f>
        <v>0</v>
      </c>
      <c r="AL26" s="344"/>
      <c r="AM26" s="344"/>
      <c r="AN26" s="344"/>
      <c r="AO26" s="344"/>
      <c r="AP26" s="35"/>
      <c r="AQ26" s="35"/>
      <c r="AR26" s="36"/>
      <c r="BE26" s="336"/>
    </row>
    <row r="27" spans="1:7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336"/>
    </row>
    <row r="28" spans="1:71" s="2" customFormat="1" ht="12.5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345" t="s">
        <v>47</v>
      </c>
      <c r="M28" s="345"/>
      <c r="N28" s="345"/>
      <c r="O28" s="345"/>
      <c r="P28" s="345"/>
      <c r="Q28" s="35"/>
      <c r="R28" s="35"/>
      <c r="S28" s="35"/>
      <c r="T28" s="35"/>
      <c r="U28" s="35"/>
      <c r="V28" s="35"/>
      <c r="W28" s="345" t="s">
        <v>48</v>
      </c>
      <c r="X28" s="345"/>
      <c r="Y28" s="345"/>
      <c r="Z28" s="345"/>
      <c r="AA28" s="345"/>
      <c r="AB28" s="345"/>
      <c r="AC28" s="345"/>
      <c r="AD28" s="345"/>
      <c r="AE28" s="345"/>
      <c r="AF28" s="35"/>
      <c r="AG28" s="35"/>
      <c r="AH28" s="35"/>
      <c r="AI28" s="35"/>
      <c r="AJ28" s="35"/>
      <c r="AK28" s="345" t="s">
        <v>49</v>
      </c>
      <c r="AL28" s="345"/>
      <c r="AM28" s="345"/>
      <c r="AN28" s="345"/>
      <c r="AO28" s="345"/>
      <c r="AP28" s="35"/>
      <c r="AQ28" s="35"/>
      <c r="AR28" s="36"/>
      <c r="BE28" s="336"/>
    </row>
    <row r="29" spans="1:71" s="3" customFormat="1" ht="14.5" customHeight="1">
      <c r="B29" s="40"/>
      <c r="D29" s="29" t="s">
        <v>50</v>
      </c>
      <c r="F29" s="29" t="s">
        <v>51</v>
      </c>
      <c r="L29" s="328">
        <v>0.21</v>
      </c>
      <c r="M29" s="329"/>
      <c r="N29" s="329"/>
      <c r="O29" s="329"/>
      <c r="P29" s="329"/>
      <c r="W29" s="330">
        <f>ROUND(AZ54, 2)</f>
        <v>0</v>
      </c>
      <c r="X29" s="329"/>
      <c r="Y29" s="329"/>
      <c r="Z29" s="329"/>
      <c r="AA29" s="329"/>
      <c r="AB29" s="329"/>
      <c r="AC29" s="329"/>
      <c r="AD29" s="329"/>
      <c r="AE29" s="329"/>
      <c r="AK29" s="330">
        <f>ROUND(AV54, 2)</f>
        <v>0</v>
      </c>
      <c r="AL29" s="329"/>
      <c r="AM29" s="329"/>
      <c r="AN29" s="329"/>
      <c r="AO29" s="329"/>
      <c r="AR29" s="40"/>
      <c r="BE29" s="337"/>
    </row>
    <row r="30" spans="1:71" s="3" customFormat="1" ht="14.5" customHeight="1">
      <c r="B30" s="40"/>
      <c r="F30" s="29" t="s">
        <v>52</v>
      </c>
      <c r="L30" s="328">
        <v>0.15</v>
      </c>
      <c r="M30" s="329"/>
      <c r="N30" s="329"/>
      <c r="O30" s="329"/>
      <c r="P30" s="329"/>
      <c r="W30" s="330">
        <f>ROUND(BA54, 2)</f>
        <v>0</v>
      </c>
      <c r="X30" s="329"/>
      <c r="Y30" s="329"/>
      <c r="Z30" s="329"/>
      <c r="AA30" s="329"/>
      <c r="AB30" s="329"/>
      <c r="AC30" s="329"/>
      <c r="AD30" s="329"/>
      <c r="AE30" s="329"/>
      <c r="AK30" s="330">
        <f>ROUND(AW54, 2)</f>
        <v>0</v>
      </c>
      <c r="AL30" s="329"/>
      <c r="AM30" s="329"/>
      <c r="AN30" s="329"/>
      <c r="AO30" s="329"/>
      <c r="AR30" s="40"/>
      <c r="BE30" s="337"/>
    </row>
    <row r="31" spans="1:71" s="3" customFormat="1" ht="14.5" hidden="1" customHeight="1">
      <c r="B31" s="40"/>
      <c r="F31" s="29" t="s">
        <v>53</v>
      </c>
      <c r="L31" s="328">
        <v>0.21</v>
      </c>
      <c r="M31" s="329"/>
      <c r="N31" s="329"/>
      <c r="O31" s="329"/>
      <c r="P31" s="329"/>
      <c r="W31" s="330">
        <f>ROUND(BB54, 2)</f>
        <v>0</v>
      </c>
      <c r="X31" s="329"/>
      <c r="Y31" s="329"/>
      <c r="Z31" s="329"/>
      <c r="AA31" s="329"/>
      <c r="AB31" s="329"/>
      <c r="AC31" s="329"/>
      <c r="AD31" s="329"/>
      <c r="AE31" s="329"/>
      <c r="AK31" s="330">
        <v>0</v>
      </c>
      <c r="AL31" s="329"/>
      <c r="AM31" s="329"/>
      <c r="AN31" s="329"/>
      <c r="AO31" s="329"/>
      <c r="AR31" s="40"/>
      <c r="BE31" s="337"/>
    </row>
    <row r="32" spans="1:71" s="3" customFormat="1" ht="14.5" hidden="1" customHeight="1">
      <c r="B32" s="40"/>
      <c r="F32" s="29" t="s">
        <v>54</v>
      </c>
      <c r="L32" s="328">
        <v>0.15</v>
      </c>
      <c r="M32" s="329"/>
      <c r="N32" s="329"/>
      <c r="O32" s="329"/>
      <c r="P32" s="329"/>
      <c r="W32" s="330">
        <f>ROUND(BC54, 2)</f>
        <v>0</v>
      </c>
      <c r="X32" s="329"/>
      <c r="Y32" s="329"/>
      <c r="Z32" s="329"/>
      <c r="AA32" s="329"/>
      <c r="AB32" s="329"/>
      <c r="AC32" s="329"/>
      <c r="AD32" s="329"/>
      <c r="AE32" s="329"/>
      <c r="AK32" s="330">
        <v>0</v>
      </c>
      <c r="AL32" s="329"/>
      <c r="AM32" s="329"/>
      <c r="AN32" s="329"/>
      <c r="AO32" s="329"/>
      <c r="AR32" s="40"/>
      <c r="BE32" s="337"/>
    </row>
    <row r="33" spans="1:57" s="3" customFormat="1" ht="14.5" hidden="1" customHeight="1">
      <c r="B33" s="40"/>
      <c r="F33" s="29" t="s">
        <v>55</v>
      </c>
      <c r="L33" s="328">
        <v>0</v>
      </c>
      <c r="M33" s="329"/>
      <c r="N33" s="329"/>
      <c r="O33" s="329"/>
      <c r="P33" s="329"/>
      <c r="W33" s="330">
        <f>ROUND(BD54, 2)</f>
        <v>0</v>
      </c>
      <c r="X33" s="329"/>
      <c r="Y33" s="329"/>
      <c r="Z33" s="329"/>
      <c r="AA33" s="329"/>
      <c r="AB33" s="329"/>
      <c r="AC33" s="329"/>
      <c r="AD33" s="329"/>
      <c r="AE33" s="329"/>
      <c r="AK33" s="330">
        <v>0</v>
      </c>
      <c r="AL33" s="329"/>
      <c r="AM33" s="329"/>
      <c r="AN33" s="329"/>
      <c r="AO33" s="329"/>
      <c r="AR33" s="40"/>
    </row>
    <row r="34" spans="1:57" s="2" customFormat="1" ht="7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35"/>
    </row>
    <row r="35" spans="1:57" s="2" customFormat="1" ht="25.9" customHeight="1">
      <c r="A35" s="35"/>
      <c r="B35" s="36"/>
      <c r="C35" s="41"/>
      <c r="D35" s="42" t="s">
        <v>56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57</v>
      </c>
      <c r="U35" s="43"/>
      <c r="V35" s="43"/>
      <c r="W35" s="43"/>
      <c r="X35" s="334" t="s">
        <v>58</v>
      </c>
      <c r="Y35" s="332"/>
      <c r="Z35" s="332"/>
      <c r="AA35" s="332"/>
      <c r="AB35" s="332"/>
      <c r="AC35" s="43"/>
      <c r="AD35" s="43"/>
      <c r="AE35" s="43"/>
      <c r="AF35" s="43"/>
      <c r="AG35" s="43"/>
      <c r="AH35" s="43"/>
      <c r="AI35" s="43"/>
      <c r="AJ35" s="43"/>
      <c r="AK35" s="331">
        <f>SUM(AK26:AK33)</f>
        <v>0</v>
      </c>
      <c r="AL35" s="332"/>
      <c r="AM35" s="332"/>
      <c r="AN35" s="332"/>
      <c r="AO35" s="333"/>
      <c r="AP35" s="41"/>
      <c r="AQ35" s="41"/>
      <c r="AR35" s="36"/>
      <c r="BE35" s="35"/>
    </row>
    <row r="36" spans="1:57" s="2" customFormat="1" ht="7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pans="1:57" s="2" customFormat="1" ht="7" customHeight="1">
      <c r="A37" s="35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6"/>
      <c r="BE37" s="35"/>
    </row>
    <row r="41" spans="1:57" s="2" customFormat="1" ht="7" customHeight="1">
      <c r="A41" s="35"/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6"/>
      <c r="BE41" s="35"/>
    </row>
    <row r="42" spans="1:57" s="2" customFormat="1" ht="25" customHeight="1">
      <c r="A42" s="35"/>
      <c r="B42" s="36"/>
      <c r="C42" s="23" t="s">
        <v>59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6"/>
      <c r="BE42" s="35"/>
    </row>
    <row r="43" spans="1:57" s="2" customFormat="1" ht="7" customHeight="1">
      <c r="A43" s="35"/>
      <c r="B43" s="36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6"/>
      <c r="BE43" s="35"/>
    </row>
    <row r="44" spans="1:57" s="4" customFormat="1" ht="12" customHeight="1">
      <c r="B44" s="49"/>
      <c r="C44" s="29" t="s">
        <v>14</v>
      </c>
      <c r="L44" s="4" t="str">
        <f>K5</f>
        <v>11-9216-03-00</v>
      </c>
      <c r="AR44" s="49"/>
    </row>
    <row r="45" spans="1:57" s="5" customFormat="1" ht="37" customHeight="1">
      <c r="B45" s="50"/>
      <c r="C45" s="51" t="s">
        <v>17</v>
      </c>
      <c r="L45" s="348" t="str">
        <f>K6</f>
        <v>DPS-Sezemovo Ústí, ul. Pod Vrbou</v>
      </c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349"/>
      <c r="AM45" s="349"/>
      <c r="AN45" s="349"/>
      <c r="AO45" s="349"/>
      <c r="AR45" s="50"/>
    </row>
    <row r="46" spans="1:57" s="2" customFormat="1" ht="7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6"/>
      <c r="BE46" s="35"/>
    </row>
    <row r="47" spans="1:57" s="2" customFormat="1" ht="12" customHeight="1">
      <c r="A47" s="35"/>
      <c r="B47" s="36"/>
      <c r="C47" s="29" t="s">
        <v>23</v>
      </c>
      <c r="D47" s="35"/>
      <c r="E47" s="35"/>
      <c r="F47" s="35"/>
      <c r="G47" s="35"/>
      <c r="H47" s="35"/>
      <c r="I47" s="35"/>
      <c r="J47" s="35"/>
      <c r="K47" s="35"/>
      <c r="L47" s="52" t="str">
        <f>IF(K8="","",K8)</f>
        <v>Sezimovo Ústí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9" t="s">
        <v>25</v>
      </c>
      <c r="AJ47" s="35"/>
      <c r="AK47" s="35"/>
      <c r="AL47" s="35"/>
      <c r="AM47" s="325" t="str">
        <f>IF(AN8= "","",AN8)</f>
        <v>26. 1. 2022</v>
      </c>
      <c r="AN47" s="325"/>
      <c r="AO47" s="35"/>
      <c r="AP47" s="35"/>
      <c r="AQ47" s="35"/>
      <c r="AR47" s="36"/>
      <c r="BE47" s="35"/>
    </row>
    <row r="48" spans="1:57" s="2" customFormat="1" ht="7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6"/>
      <c r="BE48" s="35"/>
    </row>
    <row r="49" spans="1:91" s="2" customFormat="1" ht="15.25" customHeight="1">
      <c r="A49" s="35"/>
      <c r="B49" s="36"/>
      <c r="C49" s="29" t="s">
        <v>31</v>
      </c>
      <c r="D49" s="35"/>
      <c r="E49" s="35"/>
      <c r="F49" s="35"/>
      <c r="G49" s="35"/>
      <c r="H49" s="35"/>
      <c r="I49" s="35"/>
      <c r="J49" s="35"/>
      <c r="K49" s="35"/>
      <c r="L49" s="4" t="str">
        <f>IF(E11= "","",E11)</f>
        <v>Vodárenská společnost Táborsko s. r. o.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9" t="s">
        <v>38</v>
      </c>
      <c r="AJ49" s="35"/>
      <c r="AK49" s="35"/>
      <c r="AL49" s="35"/>
      <c r="AM49" s="326" t="str">
        <f>IF(E17="","",E17)</f>
        <v>Sweco Hydroprojekt a.s.</v>
      </c>
      <c r="AN49" s="327"/>
      <c r="AO49" s="327"/>
      <c r="AP49" s="327"/>
      <c r="AQ49" s="35"/>
      <c r="AR49" s="36"/>
      <c r="AS49" s="315" t="s">
        <v>60</v>
      </c>
      <c r="AT49" s="316"/>
      <c r="AU49" s="54"/>
      <c r="AV49" s="54"/>
      <c r="AW49" s="54"/>
      <c r="AX49" s="54"/>
      <c r="AY49" s="54"/>
      <c r="AZ49" s="54"/>
      <c r="BA49" s="54"/>
      <c r="BB49" s="54"/>
      <c r="BC49" s="54"/>
      <c r="BD49" s="55"/>
      <c r="BE49" s="35"/>
    </row>
    <row r="50" spans="1:91" s="2" customFormat="1" ht="15.25" customHeight="1">
      <c r="A50" s="35"/>
      <c r="B50" s="36"/>
      <c r="C50" s="29" t="s">
        <v>36</v>
      </c>
      <c r="D50" s="35"/>
      <c r="E50" s="35"/>
      <c r="F50" s="35"/>
      <c r="G50" s="35"/>
      <c r="H50" s="35"/>
      <c r="I50" s="35"/>
      <c r="J50" s="35"/>
      <c r="K50" s="35"/>
      <c r="L50" s="4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9" t="s">
        <v>42</v>
      </c>
      <c r="AJ50" s="35"/>
      <c r="AK50" s="35"/>
      <c r="AL50" s="35"/>
      <c r="AM50" s="326" t="str">
        <f>IF(E20="","",E20)</f>
        <v>Bc. Barbora Chladová</v>
      </c>
      <c r="AN50" s="327"/>
      <c r="AO50" s="327"/>
      <c r="AP50" s="327"/>
      <c r="AQ50" s="35"/>
      <c r="AR50" s="36"/>
      <c r="AS50" s="317"/>
      <c r="AT50" s="318"/>
      <c r="AU50" s="56"/>
      <c r="AV50" s="56"/>
      <c r="AW50" s="56"/>
      <c r="AX50" s="56"/>
      <c r="AY50" s="56"/>
      <c r="AZ50" s="56"/>
      <c r="BA50" s="56"/>
      <c r="BB50" s="56"/>
      <c r="BC50" s="56"/>
      <c r="BD50" s="57"/>
      <c r="BE50" s="35"/>
    </row>
    <row r="51" spans="1:91" s="2" customFormat="1" ht="10.9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6"/>
      <c r="AS51" s="317"/>
      <c r="AT51" s="318"/>
      <c r="AU51" s="56"/>
      <c r="AV51" s="56"/>
      <c r="AW51" s="56"/>
      <c r="AX51" s="56"/>
      <c r="AY51" s="56"/>
      <c r="AZ51" s="56"/>
      <c r="BA51" s="56"/>
      <c r="BB51" s="56"/>
      <c r="BC51" s="56"/>
      <c r="BD51" s="57"/>
      <c r="BE51" s="35"/>
    </row>
    <row r="52" spans="1:91" s="2" customFormat="1" ht="29.25" customHeight="1">
      <c r="A52" s="35"/>
      <c r="B52" s="36"/>
      <c r="C52" s="352" t="s">
        <v>61</v>
      </c>
      <c r="D52" s="323"/>
      <c r="E52" s="323"/>
      <c r="F52" s="323"/>
      <c r="G52" s="323"/>
      <c r="H52" s="58"/>
      <c r="I52" s="351" t="s">
        <v>62</v>
      </c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/>
      <c r="X52" s="323"/>
      <c r="Y52" s="323"/>
      <c r="Z52" s="323"/>
      <c r="AA52" s="323"/>
      <c r="AB52" s="323"/>
      <c r="AC52" s="323"/>
      <c r="AD52" s="323"/>
      <c r="AE52" s="323"/>
      <c r="AF52" s="323"/>
      <c r="AG52" s="322" t="s">
        <v>63</v>
      </c>
      <c r="AH52" s="323"/>
      <c r="AI52" s="323"/>
      <c r="AJ52" s="323"/>
      <c r="AK52" s="323"/>
      <c r="AL52" s="323"/>
      <c r="AM52" s="323"/>
      <c r="AN52" s="351" t="s">
        <v>64</v>
      </c>
      <c r="AO52" s="323"/>
      <c r="AP52" s="323"/>
      <c r="AQ52" s="59" t="s">
        <v>65</v>
      </c>
      <c r="AR52" s="36"/>
      <c r="AS52" s="60" t="s">
        <v>66</v>
      </c>
      <c r="AT52" s="61" t="s">
        <v>67</v>
      </c>
      <c r="AU52" s="61" t="s">
        <v>68</v>
      </c>
      <c r="AV52" s="61" t="s">
        <v>69</v>
      </c>
      <c r="AW52" s="61" t="s">
        <v>70</v>
      </c>
      <c r="AX52" s="61" t="s">
        <v>71</v>
      </c>
      <c r="AY52" s="61" t="s">
        <v>72</v>
      </c>
      <c r="AZ52" s="61" t="s">
        <v>73</v>
      </c>
      <c r="BA52" s="61" t="s">
        <v>74</v>
      </c>
      <c r="BB52" s="61" t="s">
        <v>75</v>
      </c>
      <c r="BC52" s="61" t="s">
        <v>76</v>
      </c>
      <c r="BD52" s="62" t="s">
        <v>77</v>
      </c>
      <c r="BE52" s="35"/>
    </row>
    <row r="53" spans="1:91" s="2" customFormat="1" ht="10.9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6"/>
      <c r="AS53" s="63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5"/>
      <c r="BE53" s="35"/>
    </row>
    <row r="54" spans="1:91" s="6" customFormat="1" ht="32.5" customHeight="1">
      <c r="B54" s="66"/>
      <c r="C54" s="67" t="s">
        <v>78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350">
        <f>ROUND(AG55+AG59+AG63+AG64+AG68+AG69,2)</f>
        <v>0</v>
      </c>
      <c r="AH54" s="350"/>
      <c r="AI54" s="350"/>
      <c r="AJ54" s="350"/>
      <c r="AK54" s="350"/>
      <c r="AL54" s="350"/>
      <c r="AM54" s="350"/>
      <c r="AN54" s="319">
        <f t="shared" ref="AN54:AN69" si="0">SUM(AG54,AT54)</f>
        <v>0</v>
      </c>
      <c r="AO54" s="319"/>
      <c r="AP54" s="319"/>
      <c r="AQ54" s="70" t="s">
        <v>3</v>
      </c>
      <c r="AR54" s="66"/>
      <c r="AS54" s="71">
        <f>ROUND(AS55+AS59+AS63+AS64+AS68+AS69,2)</f>
        <v>0</v>
      </c>
      <c r="AT54" s="72">
        <f t="shared" ref="AT54:AT69" si="1">ROUND(SUM(AV54:AW54),2)</f>
        <v>0</v>
      </c>
      <c r="AU54" s="73">
        <f>ROUND(AU55+AU59+AU63+AU64+AU68+AU69,5)</f>
        <v>0</v>
      </c>
      <c r="AV54" s="72">
        <f>ROUND(AZ54*L29,2)</f>
        <v>0</v>
      </c>
      <c r="AW54" s="72">
        <f>ROUND(BA54*L30,2)</f>
        <v>0</v>
      </c>
      <c r="AX54" s="72">
        <f>ROUND(BB54*L29,2)</f>
        <v>0</v>
      </c>
      <c r="AY54" s="72">
        <f>ROUND(BC54*L30,2)</f>
        <v>0</v>
      </c>
      <c r="AZ54" s="72">
        <f>ROUND(AZ55+AZ59+AZ63+AZ64+AZ68+AZ69,2)</f>
        <v>0</v>
      </c>
      <c r="BA54" s="72">
        <f>ROUND(BA55+BA59+BA63+BA64+BA68+BA69,2)</f>
        <v>0</v>
      </c>
      <c r="BB54" s="72">
        <f>ROUND(BB55+BB59+BB63+BB64+BB68+BB69,2)</f>
        <v>0</v>
      </c>
      <c r="BC54" s="72">
        <f>ROUND(BC55+BC59+BC63+BC64+BC68+BC69,2)</f>
        <v>0</v>
      </c>
      <c r="BD54" s="74">
        <f>ROUND(BD55+BD59+BD63+BD64+BD68+BD69,2)</f>
        <v>0</v>
      </c>
      <c r="BS54" s="75" t="s">
        <v>79</v>
      </c>
      <c r="BT54" s="75" t="s">
        <v>80</v>
      </c>
      <c r="BU54" s="76" t="s">
        <v>81</v>
      </c>
      <c r="BV54" s="75" t="s">
        <v>82</v>
      </c>
      <c r="BW54" s="75" t="s">
        <v>5</v>
      </c>
      <c r="BX54" s="75" t="s">
        <v>83</v>
      </c>
      <c r="CL54" s="75" t="s">
        <v>20</v>
      </c>
    </row>
    <row r="55" spans="1:91" s="7" customFormat="1" ht="16.5" customHeight="1">
      <c r="B55" s="77"/>
      <c r="C55" s="78"/>
      <c r="D55" s="347" t="s">
        <v>84</v>
      </c>
      <c r="E55" s="347"/>
      <c r="F55" s="347"/>
      <c r="G55" s="347"/>
      <c r="H55" s="347"/>
      <c r="I55" s="79"/>
      <c r="J55" s="347" t="s">
        <v>85</v>
      </c>
      <c r="K55" s="347"/>
      <c r="L55" s="347"/>
      <c r="M55" s="347"/>
      <c r="N55" s="347"/>
      <c r="O55" s="347"/>
      <c r="P55" s="347"/>
      <c r="Q55" s="347"/>
      <c r="R55" s="347"/>
      <c r="S55" s="347"/>
      <c r="T55" s="347"/>
      <c r="U55" s="347"/>
      <c r="V55" s="347"/>
      <c r="W55" s="347"/>
      <c r="X55" s="347"/>
      <c r="Y55" s="347"/>
      <c r="Z55" s="347"/>
      <c r="AA55" s="347"/>
      <c r="AB55" s="347"/>
      <c r="AC55" s="347"/>
      <c r="AD55" s="347"/>
      <c r="AE55" s="347"/>
      <c r="AF55" s="347"/>
      <c r="AG55" s="324">
        <f>ROUND(SUM(AG56:AG58),2)</f>
        <v>0</v>
      </c>
      <c r="AH55" s="314"/>
      <c r="AI55" s="314"/>
      <c r="AJ55" s="314"/>
      <c r="AK55" s="314"/>
      <c r="AL55" s="314"/>
      <c r="AM55" s="314"/>
      <c r="AN55" s="313">
        <f t="shared" si="0"/>
        <v>0</v>
      </c>
      <c r="AO55" s="314"/>
      <c r="AP55" s="314"/>
      <c r="AQ55" s="80" t="s">
        <v>86</v>
      </c>
      <c r="AR55" s="77"/>
      <c r="AS55" s="81">
        <f>ROUND(SUM(AS56:AS58),2)</f>
        <v>0</v>
      </c>
      <c r="AT55" s="82">
        <f t="shared" si="1"/>
        <v>0</v>
      </c>
      <c r="AU55" s="83">
        <f>ROUND(SUM(AU56:AU58),5)</f>
        <v>0</v>
      </c>
      <c r="AV55" s="82">
        <f>ROUND(AZ55*L29,2)</f>
        <v>0</v>
      </c>
      <c r="AW55" s="82">
        <f>ROUND(BA55*L30,2)</f>
        <v>0</v>
      </c>
      <c r="AX55" s="82">
        <f>ROUND(BB55*L29,2)</f>
        <v>0</v>
      </c>
      <c r="AY55" s="82">
        <f>ROUND(BC55*L30,2)</f>
        <v>0</v>
      </c>
      <c r="AZ55" s="82">
        <f>ROUND(SUM(AZ56:AZ58),2)</f>
        <v>0</v>
      </c>
      <c r="BA55" s="82">
        <f>ROUND(SUM(BA56:BA58),2)</f>
        <v>0</v>
      </c>
      <c r="BB55" s="82">
        <f>ROUND(SUM(BB56:BB58),2)</f>
        <v>0</v>
      </c>
      <c r="BC55" s="82">
        <f>ROUND(SUM(BC56:BC58),2)</f>
        <v>0</v>
      </c>
      <c r="BD55" s="84">
        <f>ROUND(SUM(BD56:BD58),2)</f>
        <v>0</v>
      </c>
      <c r="BS55" s="85" t="s">
        <v>79</v>
      </c>
      <c r="BT55" s="85" t="s">
        <v>87</v>
      </c>
      <c r="BU55" s="85" t="s">
        <v>81</v>
      </c>
      <c r="BV55" s="85" t="s">
        <v>82</v>
      </c>
      <c r="BW55" s="85" t="s">
        <v>88</v>
      </c>
      <c r="BX55" s="85" t="s">
        <v>5</v>
      </c>
      <c r="CL55" s="85" t="s">
        <v>3</v>
      </c>
      <c r="CM55" s="85" t="s">
        <v>89</v>
      </c>
    </row>
    <row r="56" spans="1:91" s="4" customFormat="1" ht="16.5" customHeight="1">
      <c r="A56" s="86" t="s">
        <v>90</v>
      </c>
      <c r="B56" s="49"/>
      <c r="C56" s="10"/>
      <c r="D56" s="10"/>
      <c r="E56" s="346" t="s">
        <v>91</v>
      </c>
      <c r="F56" s="346"/>
      <c r="G56" s="346"/>
      <c r="H56" s="346"/>
      <c r="I56" s="346"/>
      <c r="J56" s="10"/>
      <c r="K56" s="346" t="s">
        <v>92</v>
      </c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6"/>
      <c r="X56" s="346"/>
      <c r="Y56" s="346"/>
      <c r="Z56" s="346"/>
      <c r="AA56" s="346"/>
      <c r="AB56" s="346"/>
      <c r="AC56" s="346"/>
      <c r="AD56" s="346"/>
      <c r="AE56" s="346"/>
      <c r="AF56" s="346"/>
      <c r="AG56" s="311">
        <f>'SO 01A - Hlavní a vedlejš...'!J32</f>
        <v>0</v>
      </c>
      <c r="AH56" s="312"/>
      <c r="AI56" s="312"/>
      <c r="AJ56" s="312"/>
      <c r="AK56" s="312"/>
      <c r="AL56" s="312"/>
      <c r="AM56" s="312"/>
      <c r="AN56" s="311">
        <f t="shared" si="0"/>
        <v>0</v>
      </c>
      <c r="AO56" s="312"/>
      <c r="AP56" s="312"/>
      <c r="AQ56" s="87" t="s">
        <v>93</v>
      </c>
      <c r="AR56" s="49"/>
      <c r="AS56" s="88">
        <v>0</v>
      </c>
      <c r="AT56" s="89">
        <f t="shared" si="1"/>
        <v>0</v>
      </c>
      <c r="AU56" s="90">
        <f>'SO 01A - Hlavní a vedlejš...'!P91</f>
        <v>0</v>
      </c>
      <c r="AV56" s="89">
        <f>'SO 01A - Hlavní a vedlejš...'!J35</f>
        <v>0</v>
      </c>
      <c r="AW56" s="89">
        <f>'SO 01A - Hlavní a vedlejš...'!J36</f>
        <v>0</v>
      </c>
      <c r="AX56" s="89">
        <f>'SO 01A - Hlavní a vedlejš...'!J37</f>
        <v>0</v>
      </c>
      <c r="AY56" s="89">
        <f>'SO 01A - Hlavní a vedlejš...'!J38</f>
        <v>0</v>
      </c>
      <c r="AZ56" s="89">
        <f>'SO 01A - Hlavní a vedlejš...'!F35</f>
        <v>0</v>
      </c>
      <c r="BA56" s="89">
        <f>'SO 01A - Hlavní a vedlejš...'!F36</f>
        <v>0</v>
      </c>
      <c r="BB56" s="89">
        <f>'SO 01A - Hlavní a vedlejš...'!F37</f>
        <v>0</v>
      </c>
      <c r="BC56" s="89">
        <f>'SO 01A - Hlavní a vedlejš...'!F38</f>
        <v>0</v>
      </c>
      <c r="BD56" s="91">
        <f>'SO 01A - Hlavní a vedlejš...'!F39</f>
        <v>0</v>
      </c>
      <c r="BT56" s="27" t="s">
        <v>89</v>
      </c>
      <c r="BV56" s="27" t="s">
        <v>82</v>
      </c>
      <c r="BW56" s="27" t="s">
        <v>94</v>
      </c>
      <c r="BX56" s="27" t="s">
        <v>88</v>
      </c>
      <c r="CL56" s="27" t="s">
        <v>3</v>
      </c>
    </row>
    <row r="57" spans="1:91" s="4" customFormat="1" ht="16.5" customHeight="1">
      <c r="A57" s="86" t="s">
        <v>90</v>
      </c>
      <c r="B57" s="49"/>
      <c r="C57" s="10"/>
      <c r="D57" s="10"/>
      <c r="E57" s="346" t="s">
        <v>95</v>
      </c>
      <c r="F57" s="346"/>
      <c r="G57" s="346"/>
      <c r="H57" s="346"/>
      <c r="I57" s="346"/>
      <c r="J57" s="10"/>
      <c r="K57" s="346" t="s">
        <v>96</v>
      </c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346"/>
      <c r="Z57" s="346"/>
      <c r="AA57" s="346"/>
      <c r="AB57" s="346"/>
      <c r="AC57" s="346"/>
      <c r="AD57" s="346"/>
      <c r="AE57" s="346"/>
      <c r="AF57" s="346"/>
      <c r="AG57" s="311">
        <f>'SO 01B - Přepojení kanali...'!J32</f>
        <v>0</v>
      </c>
      <c r="AH57" s="312"/>
      <c r="AI57" s="312"/>
      <c r="AJ57" s="312"/>
      <c r="AK57" s="312"/>
      <c r="AL57" s="312"/>
      <c r="AM57" s="312"/>
      <c r="AN57" s="311">
        <f t="shared" si="0"/>
        <v>0</v>
      </c>
      <c r="AO57" s="312"/>
      <c r="AP57" s="312"/>
      <c r="AQ57" s="87" t="s">
        <v>93</v>
      </c>
      <c r="AR57" s="49"/>
      <c r="AS57" s="88">
        <v>0</v>
      </c>
      <c r="AT57" s="89">
        <f t="shared" si="1"/>
        <v>0</v>
      </c>
      <c r="AU57" s="90">
        <f>'SO 01B - Přepojení kanali...'!P91</f>
        <v>0</v>
      </c>
      <c r="AV57" s="89">
        <f>'SO 01B - Přepojení kanali...'!J35</f>
        <v>0</v>
      </c>
      <c r="AW57" s="89">
        <f>'SO 01B - Přepojení kanali...'!J36</f>
        <v>0</v>
      </c>
      <c r="AX57" s="89">
        <f>'SO 01B - Přepojení kanali...'!J37</f>
        <v>0</v>
      </c>
      <c r="AY57" s="89">
        <f>'SO 01B - Přepojení kanali...'!J38</f>
        <v>0</v>
      </c>
      <c r="AZ57" s="89">
        <f>'SO 01B - Přepojení kanali...'!F35</f>
        <v>0</v>
      </c>
      <c r="BA57" s="89">
        <f>'SO 01B - Přepojení kanali...'!F36</f>
        <v>0</v>
      </c>
      <c r="BB57" s="89">
        <f>'SO 01B - Přepojení kanali...'!F37</f>
        <v>0</v>
      </c>
      <c r="BC57" s="89">
        <f>'SO 01B - Přepojení kanali...'!F38</f>
        <v>0</v>
      </c>
      <c r="BD57" s="91">
        <f>'SO 01B - Přepojení kanali...'!F39</f>
        <v>0</v>
      </c>
      <c r="BT57" s="27" t="s">
        <v>89</v>
      </c>
      <c r="BV57" s="27" t="s">
        <v>82</v>
      </c>
      <c r="BW57" s="27" t="s">
        <v>97</v>
      </c>
      <c r="BX57" s="27" t="s">
        <v>88</v>
      </c>
      <c r="CL57" s="27" t="s">
        <v>3</v>
      </c>
    </row>
    <row r="58" spans="1:91" s="4" customFormat="1" ht="16.5" customHeight="1">
      <c r="A58" s="86" t="s">
        <v>90</v>
      </c>
      <c r="B58" s="49"/>
      <c r="C58" s="10"/>
      <c r="D58" s="10"/>
      <c r="E58" s="346" t="s">
        <v>98</v>
      </c>
      <c r="F58" s="346"/>
      <c r="G58" s="346"/>
      <c r="H58" s="346"/>
      <c r="I58" s="346"/>
      <c r="J58" s="10"/>
      <c r="K58" s="346" t="s">
        <v>99</v>
      </c>
      <c r="L58" s="346"/>
      <c r="M58" s="346"/>
      <c r="N58" s="346"/>
      <c r="O58" s="346"/>
      <c r="P58" s="346"/>
      <c r="Q58" s="346"/>
      <c r="R58" s="346"/>
      <c r="S58" s="346"/>
      <c r="T58" s="346"/>
      <c r="U58" s="346"/>
      <c r="V58" s="346"/>
      <c r="W58" s="346"/>
      <c r="X58" s="346"/>
      <c r="Y58" s="346"/>
      <c r="Z58" s="346"/>
      <c r="AA58" s="346"/>
      <c r="AB58" s="346"/>
      <c r="AC58" s="346"/>
      <c r="AD58" s="346"/>
      <c r="AE58" s="346"/>
      <c r="AF58" s="346"/>
      <c r="AG58" s="311">
        <f>'SO 01C - Rušení kanalizač...'!J32</f>
        <v>0</v>
      </c>
      <c r="AH58" s="312"/>
      <c r="AI58" s="312"/>
      <c r="AJ58" s="312"/>
      <c r="AK58" s="312"/>
      <c r="AL58" s="312"/>
      <c r="AM58" s="312"/>
      <c r="AN58" s="311">
        <f t="shared" si="0"/>
        <v>0</v>
      </c>
      <c r="AO58" s="312"/>
      <c r="AP58" s="312"/>
      <c r="AQ58" s="87" t="s">
        <v>93</v>
      </c>
      <c r="AR58" s="49"/>
      <c r="AS58" s="88">
        <v>0</v>
      </c>
      <c r="AT58" s="89">
        <f t="shared" si="1"/>
        <v>0</v>
      </c>
      <c r="AU58" s="90">
        <f>'SO 01C - Rušení kanalizač...'!P94</f>
        <v>0</v>
      </c>
      <c r="AV58" s="89">
        <f>'SO 01C - Rušení kanalizač...'!J35</f>
        <v>0</v>
      </c>
      <c r="AW58" s="89">
        <f>'SO 01C - Rušení kanalizač...'!J36</f>
        <v>0</v>
      </c>
      <c r="AX58" s="89">
        <f>'SO 01C - Rušení kanalizač...'!J37</f>
        <v>0</v>
      </c>
      <c r="AY58" s="89">
        <f>'SO 01C - Rušení kanalizač...'!J38</f>
        <v>0</v>
      </c>
      <c r="AZ58" s="89">
        <f>'SO 01C - Rušení kanalizač...'!F35</f>
        <v>0</v>
      </c>
      <c r="BA58" s="89">
        <f>'SO 01C - Rušení kanalizač...'!F36</f>
        <v>0</v>
      </c>
      <c r="BB58" s="89">
        <f>'SO 01C - Rušení kanalizač...'!F37</f>
        <v>0</v>
      </c>
      <c r="BC58" s="89">
        <f>'SO 01C - Rušení kanalizač...'!F38</f>
        <v>0</v>
      </c>
      <c r="BD58" s="91">
        <f>'SO 01C - Rušení kanalizač...'!F39</f>
        <v>0</v>
      </c>
      <c r="BT58" s="27" t="s">
        <v>89</v>
      </c>
      <c r="BV58" s="27" t="s">
        <v>82</v>
      </c>
      <c r="BW58" s="27" t="s">
        <v>100</v>
      </c>
      <c r="BX58" s="27" t="s">
        <v>88</v>
      </c>
      <c r="CL58" s="27" t="s">
        <v>3</v>
      </c>
    </row>
    <row r="59" spans="1:91" s="7" customFormat="1" ht="16.5" customHeight="1">
      <c r="B59" s="77"/>
      <c r="C59" s="78"/>
      <c r="D59" s="347" t="s">
        <v>101</v>
      </c>
      <c r="E59" s="347"/>
      <c r="F59" s="347"/>
      <c r="G59" s="347"/>
      <c r="H59" s="347"/>
      <c r="I59" s="79"/>
      <c r="J59" s="347" t="s">
        <v>102</v>
      </c>
      <c r="K59" s="347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24">
        <f>ROUND(SUM(AG60:AG62),2)</f>
        <v>0</v>
      </c>
      <c r="AH59" s="314"/>
      <c r="AI59" s="314"/>
      <c r="AJ59" s="314"/>
      <c r="AK59" s="314"/>
      <c r="AL59" s="314"/>
      <c r="AM59" s="314"/>
      <c r="AN59" s="313">
        <f t="shared" si="0"/>
        <v>0</v>
      </c>
      <c r="AO59" s="314"/>
      <c r="AP59" s="314"/>
      <c r="AQ59" s="80" t="s">
        <v>86</v>
      </c>
      <c r="AR59" s="77"/>
      <c r="AS59" s="81">
        <f>ROUND(SUM(AS60:AS62),2)</f>
        <v>0</v>
      </c>
      <c r="AT59" s="82">
        <f t="shared" si="1"/>
        <v>0</v>
      </c>
      <c r="AU59" s="83">
        <f>ROUND(SUM(AU60:AU62),5)</f>
        <v>0</v>
      </c>
      <c r="AV59" s="82">
        <f>ROUND(AZ59*L29,2)</f>
        <v>0</v>
      </c>
      <c r="AW59" s="82">
        <f>ROUND(BA59*L30,2)</f>
        <v>0</v>
      </c>
      <c r="AX59" s="82">
        <f>ROUND(BB59*L29,2)</f>
        <v>0</v>
      </c>
      <c r="AY59" s="82">
        <f>ROUND(BC59*L30,2)</f>
        <v>0</v>
      </c>
      <c r="AZ59" s="82">
        <f>ROUND(SUM(AZ60:AZ62),2)</f>
        <v>0</v>
      </c>
      <c r="BA59" s="82">
        <f>ROUND(SUM(BA60:BA62),2)</f>
        <v>0</v>
      </c>
      <c r="BB59" s="82">
        <f>ROUND(SUM(BB60:BB62),2)</f>
        <v>0</v>
      </c>
      <c r="BC59" s="82">
        <f>ROUND(SUM(BC60:BC62),2)</f>
        <v>0</v>
      </c>
      <c r="BD59" s="84">
        <f>ROUND(SUM(BD60:BD62),2)</f>
        <v>0</v>
      </c>
      <c r="BS59" s="85" t="s">
        <v>79</v>
      </c>
      <c r="BT59" s="85" t="s">
        <v>87</v>
      </c>
      <c r="BU59" s="85" t="s">
        <v>81</v>
      </c>
      <c r="BV59" s="85" t="s">
        <v>82</v>
      </c>
      <c r="BW59" s="85" t="s">
        <v>103</v>
      </c>
      <c r="BX59" s="85" t="s">
        <v>5</v>
      </c>
      <c r="CL59" s="85" t="s">
        <v>3</v>
      </c>
      <c r="CM59" s="85" t="s">
        <v>89</v>
      </c>
    </row>
    <row r="60" spans="1:91" s="4" customFormat="1" ht="16.5" customHeight="1">
      <c r="A60" s="86" t="s">
        <v>90</v>
      </c>
      <c r="B60" s="49"/>
      <c r="C60" s="10"/>
      <c r="D60" s="10"/>
      <c r="E60" s="346" t="s">
        <v>104</v>
      </c>
      <c r="F60" s="346"/>
      <c r="G60" s="346"/>
      <c r="H60" s="346"/>
      <c r="I60" s="346"/>
      <c r="J60" s="10"/>
      <c r="K60" s="346" t="s">
        <v>105</v>
      </c>
      <c r="L60" s="346"/>
      <c r="M60" s="346"/>
      <c r="N60" s="346"/>
      <c r="O60" s="346"/>
      <c r="P60" s="346"/>
      <c r="Q60" s="346"/>
      <c r="R60" s="346"/>
      <c r="S60" s="346"/>
      <c r="T60" s="346"/>
      <c r="U60" s="346"/>
      <c r="V60" s="346"/>
      <c r="W60" s="346"/>
      <c r="X60" s="346"/>
      <c r="Y60" s="346"/>
      <c r="Z60" s="346"/>
      <c r="AA60" s="346"/>
      <c r="AB60" s="346"/>
      <c r="AC60" s="346"/>
      <c r="AD60" s="346"/>
      <c r="AE60" s="346"/>
      <c r="AF60" s="346"/>
      <c r="AG60" s="311">
        <f>'SO 02A - Hlavní a vedlepš...'!J32</f>
        <v>0</v>
      </c>
      <c r="AH60" s="312"/>
      <c r="AI60" s="312"/>
      <c r="AJ60" s="312"/>
      <c r="AK60" s="312"/>
      <c r="AL60" s="312"/>
      <c r="AM60" s="312"/>
      <c r="AN60" s="311">
        <f t="shared" si="0"/>
        <v>0</v>
      </c>
      <c r="AO60" s="312"/>
      <c r="AP60" s="312"/>
      <c r="AQ60" s="87" t="s">
        <v>93</v>
      </c>
      <c r="AR60" s="49"/>
      <c r="AS60" s="88">
        <v>0</v>
      </c>
      <c r="AT60" s="89">
        <f t="shared" si="1"/>
        <v>0</v>
      </c>
      <c r="AU60" s="90">
        <f>'SO 02A - Hlavní a vedlepš...'!P92</f>
        <v>0</v>
      </c>
      <c r="AV60" s="89">
        <f>'SO 02A - Hlavní a vedlepš...'!J35</f>
        <v>0</v>
      </c>
      <c r="AW60" s="89">
        <f>'SO 02A - Hlavní a vedlepš...'!J36</f>
        <v>0</v>
      </c>
      <c r="AX60" s="89">
        <f>'SO 02A - Hlavní a vedlepš...'!J37</f>
        <v>0</v>
      </c>
      <c r="AY60" s="89">
        <f>'SO 02A - Hlavní a vedlepš...'!J38</f>
        <v>0</v>
      </c>
      <c r="AZ60" s="89">
        <f>'SO 02A - Hlavní a vedlepš...'!F35</f>
        <v>0</v>
      </c>
      <c r="BA60" s="89">
        <f>'SO 02A - Hlavní a vedlepš...'!F36</f>
        <v>0</v>
      </c>
      <c r="BB60" s="89">
        <f>'SO 02A - Hlavní a vedlepš...'!F37</f>
        <v>0</v>
      </c>
      <c r="BC60" s="89">
        <f>'SO 02A - Hlavní a vedlepš...'!F38</f>
        <v>0</v>
      </c>
      <c r="BD60" s="91">
        <f>'SO 02A - Hlavní a vedlepš...'!F39</f>
        <v>0</v>
      </c>
      <c r="BT60" s="27" t="s">
        <v>89</v>
      </c>
      <c r="BV60" s="27" t="s">
        <v>82</v>
      </c>
      <c r="BW60" s="27" t="s">
        <v>106</v>
      </c>
      <c r="BX60" s="27" t="s">
        <v>103</v>
      </c>
      <c r="CL60" s="27" t="s">
        <v>3</v>
      </c>
    </row>
    <row r="61" spans="1:91" s="4" customFormat="1" ht="16.5" customHeight="1">
      <c r="A61" s="86" t="s">
        <v>90</v>
      </c>
      <c r="B61" s="49"/>
      <c r="C61" s="10"/>
      <c r="D61" s="10"/>
      <c r="E61" s="346" t="s">
        <v>107</v>
      </c>
      <c r="F61" s="346"/>
      <c r="G61" s="346"/>
      <c r="H61" s="346"/>
      <c r="I61" s="346"/>
      <c r="J61" s="10"/>
      <c r="K61" s="346" t="s">
        <v>108</v>
      </c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6"/>
      <c r="X61" s="346"/>
      <c r="Y61" s="346"/>
      <c r="Z61" s="346"/>
      <c r="AA61" s="346"/>
      <c r="AB61" s="346"/>
      <c r="AC61" s="346"/>
      <c r="AD61" s="346"/>
      <c r="AE61" s="346"/>
      <c r="AF61" s="346"/>
      <c r="AG61" s="311">
        <f>'SO 02B - Vodovodní přípojky'!J32</f>
        <v>0</v>
      </c>
      <c r="AH61" s="312"/>
      <c r="AI61" s="312"/>
      <c r="AJ61" s="312"/>
      <c r="AK61" s="312"/>
      <c r="AL61" s="312"/>
      <c r="AM61" s="312"/>
      <c r="AN61" s="311">
        <f t="shared" si="0"/>
        <v>0</v>
      </c>
      <c r="AO61" s="312"/>
      <c r="AP61" s="312"/>
      <c r="AQ61" s="87" t="s">
        <v>93</v>
      </c>
      <c r="AR61" s="49"/>
      <c r="AS61" s="88">
        <v>0</v>
      </c>
      <c r="AT61" s="89">
        <f t="shared" si="1"/>
        <v>0</v>
      </c>
      <c r="AU61" s="90">
        <f>'SO 02B - Vodovodní přípojky'!P92</f>
        <v>0</v>
      </c>
      <c r="AV61" s="89">
        <f>'SO 02B - Vodovodní přípojky'!J35</f>
        <v>0</v>
      </c>
      <c r="AW61" s="89">
        <f>'SO 02B - Vodovodní přípojky'!J36</f>
        <v>0</v>
      </c>
      <c r="AX61" s="89">
        <f>'SO 02B - Vodovodní přípojky'!J37</f>
        <v>0</v>
      </c>
      <c r="AY61" s="89">
        <f>'SO 02B - Vodovodní přípojky'!J38</f>
        <v>0</v>
      </c>
      <c r="AZ61" s="89">
        <f>'SO 02B - Vodovodní přípojky'!F35</f>
        <v>0</v>
      </c>
      <c r="BA61" s="89">
        <f>'SO 02B - Vodovodní přípojky'!F36</f>
        <v>0</v>
      </c>
      <c r="BB61" s="89">
        <f>'SO 02B - Vodovodní přípojky'!F37</f>
        <v>0</v>
      </c>
      <c r="BC61" s="89">
        <f>'SO 02B - Vodovodní přípojky'!F38</f>
        <v>0</v>
      </c>
      <c r="BD61" s="91">
        <f>'SO 02B - Vodovodní přípojky'!F39</f>
        <v>0</v>
      </c>
      <c r="BT61" s="27" t="s">
        <v>89</v>
      </c>
      <c r="BV61" s="27" t="s">
        <v>82</v>
      </c>
      <c r="BW61" s="27" t="s">
        <v>109</v>
      </c>
      <c r="BX61" s="27" t="s">
        <v>103</v>
      </c>
      <c r="CL61" s="27" t="s">
        <v>3</v>
      </c>
    </row>
    <row r="62" spans="1:91" s="4" customFormat="1" ht="16.5" customHeight="1">
      <c r="A62" s="86" t="s">
        <v>90</v>
      </c>
      <c r="B62" s="49"/>
      <c r="C62" s="10"/>
      <c r="D62" s="10"/>
      <c r="E62" s="346" t="s">
        <v>110</v>
      </c>
      <c r="F62" s="346"/>
      <c r="G62" s="346"/>
      <c r="H62" s="346"/>
      <c r="I62" s="346"/>
      <c r="J62" s="10"/>
      <c r="K62" s="346" t="s">
        <v>111</v>
      </c>
      <c r="L62" s="346"/>
      <c r="M62" s="346"/>
      <c r="N62" s="346"/>
      <c r="O62" s="346"/>
      <c r="P62" s="346"/>
      <c r="Q62" s="346"/>
      <c r="R62" s="346"/>
      <c r="S62" s="346"/>
      <c r="T62" s="346"/>
      <c r="U62" s="346"/>
      <c r="V62" s="346"/>
      <c r="W62" s="346"/>
      <c r="X62" s="346"/>
      <c r="Y62" s="346"/>
      <c r="Z62" s="346"/>
      <c r="AA62" s="346"/>
      <c r="AB62" s="346"/>
      <c r="AC62" s="346"/>
      <c r="AD62" s="346"/>
      <c r="AE62" s="346"/>
      <c r="AF62" s="346"/>
      <c r="AG62" s="311">
        <f>'SO 02C - Rušení vodovodní...'!J32</f>
        <v>0</v>
      </c>
      <c r="AH62" s="312"/>
      <c r="AI62" s="312"/>
      <c r="AJ62" s="312"/>
      <c r="AK62" s="312"/>
      <c r="AL62" s="312"/>
      <c r="AM62" s="312"/>
      <c r="AN62" s="311">
        <f t="shared" si="0"/>
        <v>0</v>
      </c>
      <c r="AO62" s="312"/>
      <c r="AP62" s="312"/>
      <c r="AQ62" s="87" t="s">
        <v>93</v>
      </c>
      <c r="AR62" s="49"/>
      <c r="AS62" s="88">
        <v>0</v>
      </c>
      <c r="AT62" s="89">
        <f t="shared" si="1"/>
        <v>0</v>
      </c>
      <c r="AU62" s="90">
        <f>'SO 02C - Rušení vodovodní...'!P90</f>
        <v>0</v>
      </c>
      <c r="AV62" s="89">
        <f>'SO 02C - Rušení vodovodní...'!J35</f>
        <v>0</v>
      </c>
      <c r="AW62" s="89">
        <f>'SO 02C - Rušení vodovodní...'!J36</f>
        <v>0</v>
      </c>
      <c r="AX62" s="89">
        <f>'SO 02C - Rušení vodovodní...'!J37</f>
        <v>0</v>
      </c>
      <c r="AY62" s="89">
        <f>'SO 02C - Rušení vodovodní...'!J38</f>
        <v>0</v>
      </c>
      <c r="AZ62" s="89">
        <f>'SO 02C - Rušení vodovodní...'!F35</f>
        <v>0</v>
      </c>
      <c r="BA62" s="89">
        <f>'SO 02C - Rušení vodovodní...'!F36</f>
        <v>0</v>
      </c>
      <c r="BB62" s="89">
        <f>'SO 02C - Rušení vodovodní...'!F37</f>
        <v>0</v>
      </c>
      <c r="BC62" s="89">
        <f>'SO 02C - Rušení vodovodní...'!F38</f>
        <v>0</v>
      </c>
      <c r="BD62" s="91">
        <f>'SO 02C - Rušení vodovodní...'!F39</f>
        <v>0</v>
      </c>
      <c r="BT62" s="27" t="s">
        <v>89</v>
      </c>
      <c r="BV62" s="27" t="s">
        <v>82</v>
      </c>
      <c r="BW62" s="27" t="s">
        <v>112</v>
      </c>
      <c r="BX62" s="27" t="s">
        <v>103</v>
      </c>
      <c r="CL62" s="27" t="s">
        <v>3</v>
      </c>
    </row>
    <row r="63" spans="1:91" s="7" customFormat="1" ht="24.75" customHeight="1">
      <c r="A63" s="86" t="s">
        <v>90</v>
      </c>
      <c r="B63" s="77"/>
      <c r="C63" s="78"/>
      <c r="D63" s="347" t="s">
        <v>113</v>
      </c>
      <c r="E63" s="347"/>
      <c r="F63" s="347"/>
      <c r="G63" s="347"/>
      <c r="H63" s="347"/>
      <c r="I63" s="79"/>
      <c r="J63" s="347" t="s">
        <v>114</v>
      </c>
      <c r="K63" s="347"/>
      <c r="L63" s="347"/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  <c r="Z63" s="347"/>
      <c r="AA63" s="347"/>
      <c r="AB63" s="347"/>
      <c r="AC63" s="347"/>
      <c r="AD63" s="347"/>
      <c r="AE63" s="347"/>
      <c r="AF63" s="347"/>
      <c r="AG63" s="313">
        <f>'SO 03 - Přeložka veřejnéh...'!J30</f>
        <v>0</v>
      </c>
      <c r="AH63" s="314"/>
      <c r="AI63" s="314"/>
      <c r="AJ63" s="314"/>
      <c r="AK63" s="314"/>
      <c r="AL63" s="314"/>
      <c r="AM63" s="314"/>
      <c r="AN63" s="313">
        <f t="shared" si="0"/>
        <v>0</v>
      </c>
      <c r="AO63" s="314"/>
      <c r="AP63" s="314"/>
      <c r="AQ63" s="80" t="s">
        <v>86</v>
      </c>
      <c r="AR63" s="77"/>
      <c r="AS63" s="81">
        <v>0</v>
      </c>
      <c r="AT63" s="82">
        <f t="shared" si="1"/>
        <v>0</v>
      </c>
      <c r="AU63" s="83">
        <f>'SO 03 - Přeložka veřejnéh...'!P85</f>
        <v>0</v>
      </c>
      <c r="AV63" s="82">
        <f>'SO 03 - Přeložka veřejnéh...'!J33</f>
        <v>0</v>
      </c>
      <c r="AW63" s="82">
        <f>'SO 03 - Přeložka veřejnéh...'!J34</f>
        <v>0</v>
      </c>
      <c r="AX63" s="82">
        <f>'SO 03 - Přeložka veřejnéh...'!J35</f>
        <v>0</v>
      </c>
      <c r="AY63" s="82">
        <f>'SO 03 - Přeložka veřejnéh...'!J36</f>
        <v>0</v>
      </c>
      <c r="AZ63" s="82">
        <f>'SO 03 - Přeložka veřejnéh...'!F33</f>
        <v>0</v>
      </c>
      <c r="BA63" s="82">
        <f>'SO 03 - Přeložka veřejnéh...'!F34</f>
        <v>0</v>
      </c>
      <c r="BB63" s="82">
        <f>'SO 03 - Přeložka veřejnéh...'!F35</f>
        <v>0</v>
      </c>
      <c r="BC63" s="82">
        <f>'SO 03 - Přeložka veřejnéh...'!F36</f>
        <v>0</v>
      </c>
      <c r="BD63" s="84">
        <f>'SO 03 - Přeložka veřejnéh...'!F37</f>
        <v>0</v>
      </c>
      <c r="BT63" s="85" t="s">
        <v>87</v>
      </c>
      <c r="BV63" s="85" t="s">
        <v>82</v>
      </c>
      <c r="BW63" s="85" t="s">
        <v>115</v>
      </c>
      <c r="BX63" s="85" t="s">
        <v>5</v>
      </c>
      <c r="CL63" s="85" t="s">
        <v>116</v>
      </c>
      <c r="CM63" s="85" t="s">
        <v>89</v>
      </c>
    </row>
    <row r="64" spans="1:91" s="7" customFormat="1" ht="24.75" customHeight="1">
      <c r="B64" s="77"/>
      <c r="C64" s="78"/>
      <c r="D64" s="347" t="s">
        <v>117</v>
      </c>
      <c r="E64" s="347"/>
      <c r="F64" s="347"/>
      <c r="G64" s="347"/>
      <c r="H64" s="347"/>
      <c r="I64" s="79"/>
      <c r="J64" s="347" t="s">
        <v>118</v>
      </c>
      <c r="K64" s="347"/>
      <c r="L64" s="347"/>
      <c r="M64" s="347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47"/>
      <c r="AA64" s="347"/>
      <c r="AB64" s="347"/>
      <c r="AC64" s="347"/>
      <c r="AD64" s="347"/>
      <c r="AE64" s="347"/>
      <c r="AF64" s="347"/>
      <c r="AG64" s="324">
        <f>ROUND(SUM(AG65:AG67),2)</f>
        <v>0</v>
      </c>
      <c r="AH64" s="314"/>
      <c r="AI64" s="314"/>
      <c r="AJ64" s="314"/>
      <c r="AK64" s="314"/>
      <c r="AL64" s="314"/>
      <c r="AM64" s="314"/>
      <c r="AN64" s="313">
        <f t="shared" si="0"/>
        <v>0</v>
      </c>
      <c r="AO64" s="314"/>
      <c r="AP64" s="314"/>
      <c r="AQ64" s="80" t="s">
        <v>86</v>
      </c>
      <c r="AR64" s="77"/>
      <c r="AS64" s="81">
        <f>ROUND(SUM(AS65:AS67),2)</f>
        <v>0</v>
      </c>
      <c r="AT64" s="82">
        <f t="shared" si="1"/>
        <v>0</v>
      </c>
      <c r="AU64" s="83">
        <f>ROUND(SUM(AU65:AU67),5)</f>
        <v>0</v>
      </c>
      <c r="AV64" s="82">
        <f>ROUND(AZ64*L29,2)</f>
        <v>0</v>
      </c>
      <c r="AW64" s="82">
        <f>ROUND(BA64*L30,2)</f>
        <v>0</v>
      </c>
      <c r="AX64" s="82">
        <f>ROUND(BB64*L29,2)</f>
        <v>0</v>
      </c>
      <c r="AY64" s="82">
        <f>ROUND(BC64*L30,2)</f>
        <v>0</v>
      </c>
      <c r="AZ64" s="82">
        <f>ROUND(SUM(AZ65:AZ67),2)</f>
        <v>0</v>
      </c>
      <c r="BA64" s="82">
        <f>ROUND(SUM(BA65:BA67),2)</f>
        <v>0</v>
      </c>
      <c r="BB64" s="82">
        <f>ROUND(SUM(BB65:BB67),2)</f>
        <v>0</v>
      </c>
      <c r="BC64" s="82">
        <f>ROUND(SUM(BC65:BC67),2)</f>
        <v>0</v>
      </c>
      <c r="BD64" s="84">
        <f>ROUND(SUM(BD65:BD67),2)</f>
        <v>0</v>
      </c>
      <c r="BS64" s="85" t="s">
        <v>79</v>
      </c>
      <c r="BT64" s="85" t="s">
        <v>87</v>
      </c>
      <c r="BU64" s="85" t="s">
        <v>81</v>
      </c>
      <c r="BV64" s="85" t="s">
        <v>82</v>
      </c>
      <c r="BW64" s="85" t="s">
        <v>119</v>
      </c>
      <c r="BX64" s="85" t="s">
        <v>5</v>
      </c>
      <c r="CL64" s="85" t="s">
        <v>3</v>
      </c>
      <c r="CM64" s="85" t="s">
        <v>89</v>
      </c>
    </row>
    <row r="65" spans="1:91" s="4" customFormat="1" ht="16.5" customHeight="1">
      <c r="A65" s="86" t="s">
        <v>90</v>
      </c>
      <c r="B65" s="49"/>
      <c r="C65" s="10"/>
      <c r="D65" s="10"/>
      <c r="E65" s="346" t="s">
        <v>120</v>
      </c>
      <c r="F65" s="346"/>
      <c r="G65" s="346"/>
      <c r="H65" s="346"/>
      <c r="I65" s="346"/>
      <c r="J65" s="10"/>
      <c r="K65" s="346" t="s">
        <v>121</v>
      </c>
      <c r="L65" s="346"/>
      <c r="M65" s="346"/>
      <c r="N65" s="346"/>
      <c r="O65" s="346"/>
      <c r="P65" s="346"/>
      <c r="Q65" s="346"/>
      <c r="R65" s="346"/>
      <c r="S65" s="346"/>
      <c r="T65" s="346"/>
      <c r="U65" s="346"/>
      <c r="V65" s="346"/>
      <c r="W65" s="346"/>
      <c r="X65" s="346"/>
      <c r="Y65" s="346"/>
      <c r="Z65" s="346"/>
      <c r="AA65" s="346"/>
      <c r="AB65" s="346"/>
      <c r="AC65" s="346"/>
      <c r="AD65" s="346"/>
      <c r="AE65" s="346"/>
      <c r="AF65" s="346"/>
      <c r="AG65" s="311">
        <f>'SO 04a - Rušení a obnova ...'!J32</f>
        <v>0</v>
      </c>
      <c r="AH65" s="312"/>
      <c r="AI65" s="312"/>
      <c r="AJ65" s="312"/>
      <c r="AK65" s="312"/>
      <c r="AL65" s="312"/>
      <c r="AM65" s="312"/>
      <c r="AN65" s="311">
        <f t="shared" si="0"/>
        <v>0</v>
      </c>
      <c r="AO65" s="312"/>
      <c r="AP65" s="312"/>
      <c r="AQ65" s="87" t="s">
        <v>93</v>
      </c>
      <c r="AR65" s="49"/>
      <c r="AS65" s="88">
        <v>0</v>
      </c>
      <c r="AT65" s="89">
        <f t="shared" si="1"/>
        <v>0</v>
      </c>
      <c r="AU65" s="90">
        <f>'SO 04a - Rušení a obnova ...'!P96</f>
        <v>0</v>
      </c>
      <c r="AV65" s="89">
        <f>'SO 04a - Rušení a obnova ...'!J35</f>
        <v>0</v>
      </c>
      <c r="AW65" s="89">
        <f>'SO 04a - Rušení a obnova ...'!J36</f>
        <v>0</v>
      </c>
      <c r="AX65" s="89">
        <f>'SO 04a - Rušení a obnova ...'!J37</f>
        <v>0</v>
      </c>
      <c r="AY65" s="89">
        <f>'SO 04a - Rušení a obnova ...'!J38</f>
        <v>0</v>
      </c>
      <c r="AZ65" s="89">
        <f>'SO 04a - Rušení a obnova ...'!F35</f>
        <v>0</v>
      </c>
      <c r="BA65" s="89">
        <f>'SO 04a - Rušení a obnova ...'!F36</f>
        <v>0</v>
      </c>
      <c r="BB65" s="89">
        <f>'SO 04a - Rušení a obnova ...'!F37</f>
        <v>0</v>
      </c>
      <c r="BC65" s="89">
        <f>'SO 04a - Rušení a obnova ...'!F38</f>
        <v>0</v>
      </c>
      <c r="BD65" s="91">
        <f>'SO 04a - Rušení a obnova ...'!F39</f>
        <v>0</v>
      </c>
      <c r="BT65" s="27" t="s">
        <v>89</v>
      </c>
      <c r="BV65" s="27" t="s">
        <v>82</v>
      </c>
      <c r="BW65" s="27" t="s">
        <v>122</v>
      </c>
      <c r="BX65" s="27" t="s">
        <v>119</v>
      </c>
      <c r="CL65" s="27" t="s">
        <v>3</v>
      </c>
    </row>
    <row r="66" spans="1:91" s="4" customFormat="1" ht="16.5" customHeight="1">
      <c r="A66" s="86" t="s">
        <v>90</v>
      </c>
      <c r="B66" s="49"/>
      <c r="C66" s="10"/>
      <c r="D66" s="10"/>
      <c r="E66" s="346" t="s">
        <v>123</v>
      </c>
      <c r="F66" s="346"/>
      <c r="G66" s="346"/>
      <c r="H66" s="346"/>
      <c r="I66" s="346"/>
      <c r="J66" s="10"/>
      <c r="K66" s="346" t="s">
        <v>124</v>
      </c>
      <c r="L66" s="346"/>
      <c r="M66" s="346"/>
      <c r="N66" s="346"/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6"/>
      <c r="Z66" s="346"/>
      <c r="AA66" s="346"/>
      <c r="AB66" s="346"/>
      <c r="AC66" s="346"/>
      <c r="AD66" s="346"/>
      <c r="AE66" s="346"/>
      <c r="AF66" s="346"/>
      <c r="AG66" s="311">
        <f>'SO 04b - Rušení a obnova ...'!J32</f>
        <v>0</v>
      </c>
      <c r="AH66" s="312"/>
      <c r="AI66" s="312"/>
      <c r="AJ66" s="312"/>
      <c r="AK66" s="312"/>
      <c r="AL66" s="312"/>
      <c r="AM66" s="312"/>
      <c r="AN66" s="311">
        <f t="shared" si="0"/>
        <v>0</v>
      </c>
      <c r="AO66" s="312"/>
      <c r="AP66" s="312"/>
      <c r="AQ66" s="87" t="s">
        <v>93</v>
      </c>
      <c r="AR66" s="49"/>
      <c r="AS66" s="88">
        <v>0</v>
      </c>
      <c r="AT66" s="89">
        <f t="shared" si="1"/>
        <v>0</v>
      </c>
      <c r="AU66" s="90">
        <f>'SO 04b - Rušení a obnova ...'!P93</f>
        <v>0</v>
      </c>
      <c r="AV66" s="89">
        <f>'SO 04b - Rušení a obnova ...'!J35</f>
        <v>0</v>
      </c>
      <c r="AW66" s="89">
        <f>'SO 04b - Rušení a obnova ...'!J36</f>
        <v>0</v>
      </c>
      <c r="AX66" s="89">
        <f>'SO 04b - Rušení a obnova ...'!J37</f>
        <v>0</v>
      </c>
      <c r="AY66" s="89">
        <f>'SO 04b - Rušení a obnova ...'!J38</f>
        <v>0</v>
      </c>
      <c r="AZ66" s="89">
        <f>'SO 04b - Rušení a obnova ...'!F35</f>
        <v>0</v>
      </c>
      <c r="BA66" s="89">
        <f>'SO 04b - Rušení a obnova ...'!F36</f>
        <v>0</v>
      </c>
      <c r="BB66" s="89">
        <f>'SO 04b - Rušení a obnova ...'!F37</f>
        <v>0</v>
      </c>
      <c r="BC66" s="89">
        <f>'SO 04b - Rušení a obnova ...'!F38</f>
        <v>0</v>
      </c>
      <c r="BD66" s="91">
        <f>'SO 04b - Rušení a obnova ...'!F39</f>
        <v>0</v>
      </c>
      <c r="BT66" s="27" t="s">
        <v>89</v>
      </c>
      <c r="BV66" s="27" t="s">
        <v>82</v>
      </c>
      <c r="BW66" s="27" t="s">
        <v>125</v>
      </c>
      <c r="BX66" s="27" t="s">
        <v>119</v>
      </c>
      <c r="CL66" s="27" t="s">
        <v>3</v>
      </c>
    </row>
    <row r="67" spans="1:91" s="4" customFormat="1" ht="23.25" customHeight="1">
      <c r="A67" s="86" t="s">
        <v>90</v>
      </c>
      <c r="B67" s="49"/>
      <c r="C67" s="10"/>
      <c r="D67" s="10"/>
      <c r="E67" s="346" t="s">
        <v>126</v>
      </c>
      <c r="F67" s="346"/>
      <c r="G67" s="346"/>
      <c r="H67" s="346"/>
      <c r="I67" s="346"/>
      <c r="J67" s="10"/>
      <c r="K67" s="346" t="s">
        <v>127</v>
      </c>
      <c r="L67" s="346"/>
      <c r="M67" s="346"/>
      <c r="N67" s="346"/>
      <c r="O67" s="346"/>
      <c r="P67" s="346"/>
      <c r="Q67" s="346"/>
      <c r="R67" s="346"/>
      <c r="S67" s="346"/>
      <c r="T67" s="346"/>
      <c r="U67" s="346"/>
      <c r="V67" s="346"/>
      <c r="W67" s="346"/>
      <c r="X67" s="346"/>
      <c r="Y67" s="346"/>
      <c r="Z67" s="346"/>
      <c r="AA67" s="346"/>
      <c r="AB67" s="346"/>
      <c r="AC67" s="346"/>
      <c r="AD67" s="346"/>
      <c r="AE67" s="346"/>
      <c r="AF67" s="346"/>
      <c r="AG67" s="311">
        <f>'SO 04c - Rušení a obnova ...'!J32</f>
        <v>0</v>
      </c>
      <c r="AH67" s="312"/>
      <c r="AI67" s="312"/>
      <c r="AJ67" s="312"/>
      <c r="AK67" s="312"/>
      <c r="AL67" s="312"/>
      <c r="AM67" s="312"/>
      <c r="AN67" s="311">
        <f t="shared" si="0"/>
        <v>0</v>
      </c>
      <c r="AO67" s="312"/>
      <c r="AP67" s="312"/>
      <c r="AQ67" s="87" t="s">
        <v>93</v>
      </c>
      <c r="AR67" s="49"/>
      <c r="AS67" s="88">
        <v>0</v>
      </c>
      <c r="AT67" s="89">
        <f t="shared" si="1"/>
        <v>0</v>
      </c>
      <c r="AU67" s="90">
        <f>'SO 04c - Rušení a obnova ...'!P92</f>
        <v>0</v>
      </c>
      <c r="AV67" s="89">
        <f>'SO 04c - Rušení a obnova ...'!J35</f>
        <v>0</v>
      </c>
      <c r="AW67" s="89">
        <f>'SO 04c - Rušení a obnova ...'!J36</f>
        <v>0</v>
      </c>
      <c r="AX67" s="89">
        <f>'SO 04c - Rušení a obnova ...'!J37</f>
        <v>0</v>
      </c>
      <c r="AY67" s="89">
        <f>'SO 04c - Rušení a obnova ...'!J38</f>
        <v>0</v>
      </c>
      <c r="AZ67" s="89">
        <f>'SO 04c - Rušení a obnova ...'!F35</f>
        <v>0</v>
      </c>
      <c r="BA67" s="89">
        <f>'SO 04c - Rušení a obnova ...'!F36</f>
        <v>0</v>
      </c>
      <c r="BB67" s="89">
        <f>'SO 04c - Rušení a obnova ...'!F37</f>
        <v>0</v>
      </c>
      <c r="BC67" s="89">
        <f>'SO 04c - Rušení a obnova ...'!F38</f>
        <v>0</v>
      </c>
      <c r="BD67" s="91">
        <f>'SO 04c - Rušení a obnova ...'!F39</f>
        <v>0</v>
      </c>
      <c r="BT67" s="27" t="s">
        <v>89</v>
      </c>
      <c r="BV67" s="27" t="s">
        <v>82</v>
      </c>
      <c r="BW67" s="27" t="s">
        <v>128</v>
      </c>
      <c r="BX67" s="27" t="s">
        <v>119</v>
      </c>
      <c r="CL67" s="27" t="s">
        <v>3</v>
      </c>
    </row>
    <row r="68" spans="1:91" s="7" customFormat="1" ht="16.5" customHeight="1">
      <c r="A68" s="86" t="s">
        <v>90</v>
      </c>
      <c r="B68" s="77"/>
      <c r="C68" s="78"/>
      <c r="D68" s="347" t="s">
        <v>129</v>
      </c>
      <c r="E68" s="347"/>
      <c r="F68" s="347"/>
      <c r="G68" s="347"/>
      <c r="H68" s="347"/>
      <c r="I68" s="79"/>
      <c r="J68" s="347" t="s">
        <v>130</v>
      </c>
      <c r="K68" s="347"/>
      <c r="L68" s="347"/>
      <c r="M68" s="347"/>
      <c r="N68" s="347"/>
      <c r="O68" s="347"/>
      <c r="P68" s="347"/>
      <c r="Q68" s="347"/>
      <c r="R68" s="347"/>
      <c r="S68" s="347"/>
      <c r="T68" s="347"/>
      <c r="U68" s="347"/>
      <c r="V68" s="347"/>
      <c r="W68" s="347"/>
      <c r="X68" s="347"/>
      <c r="Y68" s="347"/>
      <c r="Z68" s="347"/>
      <c r="AA68" s="347"/>
      <c r="AB68" s="347"/>
      <c r="AC68" s="347"/>
      <c r="AD68" s="347"/>
      <c r="AE68" s="347"/>
      <c r="AF68" s="347"/>
      <c r="AG68" s="313">
        <f>'VRN - Vedlejší rozpočtové...'!J30</f>
        <v>0</v>
      </c>
      <c r="AH68" s="314"/>
      <c r="AI68" s="314"/>
      <c r="AJ68" s="314"/>
      <c r="AK68" s="314"/>
      <c r="AL68" s="314"/>
      <c r="AM68" s="314"/>
      <c r="AN68" s="313">
        <f t="shared" si="0"/>
        <v>0</v>
      </c>
      <c r="AO68" s="314"/>
      <c r="AP68" s="314"/>
      <c r="AQ68" s="80" t="s">
        <v>86</v>
      </c>
      <c r="AR68" s="77"/>
      <c r="AS68" s="81">
        <v>0</v>
      </c>
      <c r="AT68" s="82">
        <f t="shared" si="1"/>
        <v>0</v>
      </c>
      <c r="AU68" s="83">
        <f>'VRN - Vedlejší rozpočtové...'!P83</f>
        <v>0</v>
      </c>
      <c r="AV68" s="82">
        <f>'VRN - Vedlejší rozpočtové...'!J33</f>
        <v>0</v>
      </c>
      <c r="AW68" s="82">
        <f>'VRN - Vedlejší rozpočtové...'!J34</f>
        <v>0</v>
      </c>
      <c r="AX68" s="82">
        <f>'VRN - Vedlejší rozpočtové...'!J35</f>
        <v>0</v>
      </c>
      <c r="AY68" s="82">
        <f>'VRN - Vedlejší rozpočtové...'!J36</f>
        <v>0</v>
      </c>
      <c r="AZ68" s="82">
        <f>'VRN - Vedlejší rozpočtové...'!F33</f>
        <v>0</v>
      </c>
      <c r="BA68" s="82">
        <f>'VRN - Vedlejší rozpočtové...'!F34</f>
        <v>0</v>
      </c>
      <c r="BB68" s="82">
        <f>'VRN - Vedlejší rozpočtové...'!F35</f>
        <v>0</v>
      </c>
      <c r="BC68" s="82">
        <f>'VRN - Vedlejší rozpočtové...'!F36</f>
        <v>0</v>
      </c>
      <c r="BD68" s="84">
        <f>'VRN - Vedlejší rozpočtové...'!F37</f>
        <v>0</v>
      </c>
      <c r="BT68" s="85" t="s">
        <v>87</v>
      </c>
      <c r="BV68" s="85" t="s">
        <v>82</v>
      </c>
      <c r="BW68" s="85" t="s">
        <v>131</v>
      </c>
      <c r="BX68" s="85" t="s">
        <v>5</v>
      </c>
      <c r="CL68" s="85" t="s">
        <v>3</v>
      </c>
      <c r="CM68" s="85" t="s">
        <v>89</v>
      </c>
    </row>
    <row r="69" spans="1:91" s="7" customFormat="1" ht="16.5" customHeight="1">
      <c r="A69" s="86" t="s">
        <v>90</v>
      </c>
      <c r="B69" s="77"/>
      <c r="C69" s="78"/>
      <c r="D69" s="347" t="s">
        <v>132</v>
      </c>
      <c r="E69" s="347"/>
      <c r="F69" s="347"/>
      <c r="G69" s="347"/>
      <c r="H69" s="347"/>
      <c r="I69" s="79"/>
      <c r="J69" s="347" t="s">
        <v>133</v>
      </c>
      <c r="K69" s="347"/>
      <c r="L69" s="347"/>
      <c r="M69" s="347"/>
      <c r="N69" s="347"/>
      <c r="O69" s="347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7"/>
      <c r="AA69" s="347"/>
      <c r="AB69" s="347"/>
      <c r="AC69" s="347"/>
      <c r="AD69" s="347"/>
      <c r="AE69" s="347"/>
      <c r="AF69" s="347"/>
      <c r="AG69" s="313">
        <f>'ON - Ostatní náklady'!J30</f>
        <v>0</v>
      </c>
      <c r="AH69" s="314"/>
      <c r="AI69" s="314"/>
      <c r="AJ69" s="314"/>
      <c r="AK69" s="314"/>
      <c r="AL69" s="314"/>
      <c r="AM69" s="314"/>
      <c r="AN69" s="313">
        <f t="shared" si="0"/>
        <v>0</v>
      </c>
      <c r="AO69" s="314"/>
      <c r="AP69" s="314"/>
      <c r="AQ69" s="80" t="s">
        <v>86</v>
      </c>
      <c r="AR69" s="77"/>
      <c r="AS69" s="92">
        <v>0</v>
      </c>
      <c r="AT69" s="93">
        <f t="shared" si="1"/>
        <v>0</v>
      </c>
      <c r="AU69" s="94">
        <f>'ON - Ostatní náklady'!P80</f>
        <v>0</v>
      </c>
      <c r="AV69" s="93">
        <f>'ON - Ostatní náklady'!J33</f>
        <v>0</v>
      </c>
      <c r="AW69" s="93">
        <f>'ON - Ostatní náklady'!J34</f>
        <v>0</v>
      </c>
      <c r="AX69" s="93">
        <f>'ON - Ostatní náklady'!J35</f>
        <v>0</v>
      </c>
      <c r="AY69" s="93">
        <f>'ON - Ostatní náklady'!J36</f>
        <v>0</v>
      </c>
      <c r="AZ69" s="93">
        <f>'ON - Ostatní náklady'!F33</f>
        <v>0</v>
      </c>
      <c r="BA69" s="93">
        <f>'ON - Ostatní náklady'!F34</f>
        <v>0</v>
      </c>
      <c r="BB69" s="93">
        <f>'ON - Ostatní náklady'!F35</f>
        <v>0</v>
      </c>
      <c r="BC69" s="93">
        <f>'ON - Ostatní náklady'!F36</f>
        <v>0</v>
      </c>
      <c r="BD69" s="95">
        <f>'ON - Ostatní náklady'!F37</f>
        <v>0</v>
      </c>
      <c r="BT69" s="85" t="s">
        <v>87</v>
      </c>
      <c r="BV69" s="85" t="s">
        <v>82</v>
      </c>
      <c r="BW69" s="85" t="s">
        <v>134</v>
      </c>
      <c r="BX69" s="85" t="s">
        <v>5</v>
      </c>
      <c r="CL69" s="85" t="s">
        <v>3</v>
      </c>
      <c r="CM69" s="85" t="s">
        <v>89</v>
      </c>
    </row>
    <row r="70" spans="1:91" s="2" customFormat="1" ht="30" customHeight="1">
      <c r="A70" s="35"/>
      <c r="B70" s="36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6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</row>
    <row r="71" spans="1:91" s="2" customFormat="1" ht="7" customHeight="1">
      <c r="A71" s="35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36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</row>
  </sheetData>
  <sheetProtection algorithmName="SHA-512" hashValue="BHGtQfsmKc7gi3F1INOZ5Xpmnsqrr2HlrAmOHiCMKT69QntrdEVI3TVjf3/e39RqFXoQAM4TcwP7iO0Km5J/bw==" saltValue="w/zyvCfL65Omsm1rDdXFOg==" spinCount="100000" sheet="1" objects="1" scenarios="1"/>
  <mergeCells count="98">
    <mergeCell ref="C52:G52"/>
    <mergeCell ref="D64:H64"/>
    <mergeCell ref="D63:H63"/>
    <mergeCell ref="D59:H59"/>
    <mergeCell ref="D55:H55"/>
    <mergeCell ref="E58:I58"/>
    <mergeCell ref="E62:I62"/>
    <mergeCell ref="E61:I61"/>
    <mergeCell ref="E60:I60"/>
    <mergeCell ref="E57:I57"/>
    <mergeCell ref="E56:I56"/>
    <mergeCell ref="I52:AF52"/>
    <mergeCell ref="J63:AF63"/>
    <mergeCell ref="J59:AF59"/>
    <mergeCell ref="J64:AF64"/>
    <mergeCell ref="J55:AF55"/>
    <mergeCell ref="K56:AF56"/>
    <mergeCell ref="K57:AF57"/>
    <mergeCell ref="K62:AF62"/>
    <mergeCell ref="K61:AF61"/>
    <mergeCell ref="K60:AF60"/>
    <mergeCell ref="K58:AF58"/>
    <mergeCell ref="L45:AO45"/>
    <mergeCell ref="E65:I65"/>
    <mergeCell ref="K65:AF65"/>
    <mergeCell ref="E66:I66"/>
    <mergeCell ref="K66:AF66"/>
    <mergeCell ref="AG54:AM54"/>
    <mergeCell ref="AG64:AM64"/>
    <mergeCell ref="AN64:AP64"/>
    <mergeCell ref="AN57:AP57"/>
    <mergeCell ref="AN61:AP61"/>
    <mergeCell ref="AN52:AP52"/>
    <mergeCell ref="AN55:AP55"/>
    <mergeCell ref="AN58:AP58"/>
    <mergeCell ref="AN60:AP60"/>
    <mergeCell ref="AN62:AP62"/>
    <mergeCell ref="AN56:AP56"/>
    <mergeCell ref="E67:I67"/>
    <mergeCell ref="K67:AF67"/>
    <mergeCell ref="D68:H68"/>
    <mergeCell ref="J68:AF68"/>
    <mergeCell ref="D69:H69"/>
    <mergeCell ref="J69:AF69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3:AM63"/>
    <mergeCell ref="AG62:AM62"/>
    <mergeCell ref="AG61:AM61"/>
    <mergeCell ref="AG52:AM52"/>
    <mergeCell ref="AG59:AM59"/>
    <mergeCell ref="AG60:AM60"/>
    <mergeCell ref="AG58:AM58"/>
    <mergeCell ref="AG56:AM56"/>
    <mergeCell ref="AG55:AM55"/>
    <mergeCell ref="AG57:AM57"/>
    <mergeCell ref="AM47:AN47"/>
    <mergeCell ref="AM49:AP49"/>
    <mergeCell ref="AM50:AP50"/>
    <mergeCell ref="AN59:AP59"/>
    <mergeCell ref="AN63:AP63"/>
    <mergeCell ref="AS49:AT51"/>
    <mergeCell ref="AN65:AP65"/>
    <mergeCell ref="AG65:AM65"/>
    <mergeCell ref="AN66:AP66"/>
    <mergeCell ref="AG66:AM66"/>
    <mergeCell ref="AN54:AP54"/>
    <mergeCell ref="AN67:AP67"/>
    <mergeCell ref="AG67:AM67"/>
    <mergeCell ref="AN68:AP68"/>
    <mergeCell ref="AG68:AM68"/>
    <mergeCell ref="AN69:AP69"/>
    <mergeCell ref="AG69:AM69"/>
  </mergeCells>
  <hyperlinks>
    <hyperlink ref="A56" location="'SO 01A - Hlavní a vedlejš...'!C2" display="/" xr:uid="{00000000-0004-0000-0000-000000000000}"/>
    <hyperlink ref="A57" location="'SO 01B - Přepojení kanali...'!C2" display="/" xr:uid="{00000000-0004-0000-0000-000001000000}"/>
    <hyperlink ref="A58" location="'SO 01C - Rušení kanalizač...'!C2" display="/" xr:uid="{00000000-0004-0000-0000-000002000000}"/>
    <hyperlink ref="A60" location="'SO 02A - Hlavní a vedlepš...'!C2" display="/" xr:uid="{00000000-0004-0000-0000-000003000000}"/>
    <hyperlink ref="A61" location="'SO 02B - Vodovodní přípojky'!C2" display="/" xr:uid="{00000000-0004-0000-0000-000004000000}"/>
    <hyperlink ref="A62" location="'SO 02C - Rušení vodovodní...'!C2" display="/" xr:uid="{00000000-0004-0000-0000-000005000000}"/>
    <hyperlink ref="A63" location="'SO 03 - Přeložka veřejnéh...'!C2" display="/" xr:uid="{00000000-0004-0000-0000-000006000000}"/>
    <hyperlink ref="A65" location="'SO 04a - Rušení a obnova ...'!C2" display="/" xr:uid="{00000000-0004-0000-0000-000007000000}"/>
    <hyperlink ref="A66" location="'SO 04b - Rušení a obnova ...'!C2" display="/" xr:uid="{00000000-0004-0000-0000-000008000000}"/>
    <hyperlink ref="A67" location="'SO 04c - Rušení a obnova ...'!C2" display="/" xr:uid="{00000000-0004-0000-0000-000009000000}"/>
    <hyperlink ref="A68" location="'VRN - Vedlejší rozpočtové...'!C2" display="/" xr:uid="{00000000-0004-0000-0000-00000A000000}"/>
    <hyperlink ref="A69" location="'ON - Ostatní náklady'!C2" display="/" xr:uid="{00000000-0004-0000-0000-00000B000000}"/>
  </hyperlinks>
  <pageMargins left="0.39374999999999999" right="0.39374999999999999" top="0.39374999999999999" bottom="0.39374999999999999" header="0" footer="0"/>
  <pageSetup paperSize="9" scale="99" fitToHeight="100" orientation="landscape" blackAndWhite="1" r:id="rId1"/>
  <headerFooter>
    <oddHeader>&amp;RPříloha č. 2 ZD</oddHead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709"/>
  <sheetViews>
    <sheetView showGridLines="0" topLeftCell="A661" workbookViewId="0"/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L2" s="320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94</v>
      </c>
      <c r="AZ2" s="96" t="s">
        <v>135</v>
      </c>
      <c r="BA2" s="96" t="s">
        <v>3</v>
      </c>
      <c r="BB2" s="96" t="s">
        <v>3</v>
      </c>
      <c r="BC2" s="96" t="s">
        <v>136</v>
      </c>
      <c r="BD2" s="96" t="s">
        <v>89</v>
      </c>
    </row>
    <row r="3" spans="1:5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89</v>
      </c>
      <c r="AZ3" s="96" t="s">
        <v>137</v>
      </c>
      <c r="BA3" s="96" t="s">
        <v>138</v>
      </c>
      <c r="BB3" s="96" t="s">
        <v>139</v>
      </c>
      <c r="BC3" s="96" t="s">
        <v>140</v>
      </c>
      <c r="BD3" s="96" t="s">
        <v>89</v>
      </c>
    </row>
    <row r="4" spans="1:56" s="1" customFormat="1" ht="25" customHeight="1">
      <c r="B4" s="22"/>
      <c r="D4" s="23" t="s">
        <v>141</v>
      </c>
      <c r="L4" s="22"/>
      <c r="M4" s="97" t="s">
        <v>11</v>
      </c>
      <c r="AT4" s="19" t="s">
        <v>4</v>
      </c>
      <c r="AZ4" s="96" t="s">
        <v>142</v>
      </c>
      <c r="BA4" s="96" t="s">
        <v>3</v>
      </c>
      <c r="BB4" s="96" t="s">
        <v>3</v>
      </c>
      <c r="BC4" s="96" t="s">
        <v>143</v>
      </c>
      <c r="BD4" s="96" t="s">
        <v>89</v>
      </c>
    </row>
    <row r="5" spans="1:56" s="1" customFormat="1" ht="7" customHeight="1">
      <c r="B5" s="22"/>
      <c r="L5" s="22"/>
      <c r="AZ5" s="96" t="s">
        <v>144</v>
      </c>
      <c r="BA5" s="96" t="s">
        <v>3</v>
      </c>
      <c r="BB5" s="96" t="s">
        <v>3</v>
      </c>
      <c r="BC5" s="96" t="s">
        <v>145</v>
      </c>
      <c r="BD5" s="96" t="s">
        <v>89</v>
      </c>
    </row>
    <row r="6" spans="1:56" s="1" customFormat="1" ht="12" customHeight="1">
      <c r="B6" s="22"/>
      <c r="D6" s="29" t="s">
        <v>17</v>
      </c>
      <c r="L6" s="22"/>
      <c r="AZ6" s="96" t="s">
        <v>146</v>
      </c>
      <c r="BA6" s="96" t="s">
        <v>3</v>
      </c>
      <c r="BB6" s="96" t="s">
        <v>3</v>
      </c>
      <c r="BC6" s="96" t="s">
        <v>147</v>
      </c>
      <c r="BD6" s="96" t="s">
        <v>89</v>
      </c>
    </row>
    <row r="7" spans="1:56" s="1" customFormat="1" ht="16.5" customHeight="1">
      <c r="B7" s="22"/>
      <c r="E7" s="354" t="str">
        <f>'Rekapitulace stavby'!K6</f>
        <v>DPS-Sezemovo Ústí, ul. Pod Vrbou</v>
      </c>
      <c r="F7" s="355"/>
      <c r="G7" s="355"/>
      <c r="H7" s="355"/>
      <c r="L7" s="22"/>
      <c r="AZ7" s="96" t="s">
        <v>148</v>
      </c>
      <c r="BA7" s="96" t="s">
        <v>3</v>
      </c>
      <c r="BB7" s="96" t="s">
        <v>3</v>
      </c>
      <c r="BC7" s="96" t="s">
        <v>149</v>
      </c>
      <c r="BD7" s="96" t="s">
        <v>89</v>
      </c>
    </row>
    <row r="8" spans="1:56" s="1" customFormat="1" ht="12" customHeight="1">
      <c r="B8" s="22"/>
      <c r="D8" s="29" t="s">
        <v>150</v>
      </c>
      <c r="L8" s="22"/>
      <c r="AZ8" s="96" t="s">
        <v>151</v>
      </c>
      <c r="BA8" s="96" t="s">
        <v>3</v>
      </c>
      <c r="BB8" s="96" t="s">
        <v>3</v>
      </c>
      <c r="BC8" s="96" t="s">
        <v>152</v>
      </c>
      <c r="BD8" s="96" t="s">
        <v>89</v>
      </c>
    </row>
    <row r="9" spans="1:56" s="2" customFormat="1" ht="16.5" customHeight="1">
      <c r="A9" s="35"/>
      <c r="B9" s="36"/>
      <c r="C9" s="35"/>
      <c r="D9" s="35"/>
      <c r="E9" s="354" t="s">
        <v>153</v>
      </c>
      <c r="F9" s="353"/>
      <c r="G9" s="353"/>
      <c r="H9" s="353"/>
      <c r="I9" s="35"/>
      <c r="J9" s="35"/>
      <c r="K9" s="35"/>
      <c r="L9" s="9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96" t="s">
        <v>154</v>
      </c>
      <c r="BA9" s="96" t="s">
        <v>3</v>
      </c>
      <c r="BB9" s="96" t="s">
        <v>3</v>
      </c>
      <c r="BC9" s="96" t="s">
        <v>155</v>
      </c>
      <c r="BD9" s="96" t="s">
        <v>89</v>
      </c>
    </row>
    <row r="10" spans="1:56" s="2" customFormat="1" ht="12" customHeight="1">
      <c r="A10" s="35"/>
      <c r="B10" s="36"/>
      <c r="C10" s="35"/>
      <c r="D10" s="29" t="s">
        <v>156</v>
      </c>
      <c r="E10" s="35"/>
      <c r="F10" s="35"/>
      <c r="G10" s="35"/>
      <c r="H10" s="35"/>
      <c r="I10" s="35"/>
      <c r="J10" s="35"/>
      <c r="K10" s="35"/>
      <c r="L10" s="9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96" t="s">
        <v>157</v>
      </c>
      <c r="BA10" s="96" t="s">
        <v>3</v>
      </c>
      <c r="BB10" s="96" t="s">
        <v>3</v>
      </c>
      <c r="BC10" s="96" t="s">
        <v>158</v>
      </c>
      <c r="BD10" s="96" t="s">
        <v>89</v>
      </c>
    </row>
    <row r="11" spans="1:56" s="2" customFormat="1" ht="16.5" customHeight="1">
      <c r="A11" s="35"/>
      <c r="B11" s="36"/>
      <c r="C11" s="35"/>
      <c r="D11" s="35"/>
      <c r="E11" s="348" t="s">
        <v>159</v>
      </c>
      <c r="F11" s="353"/>
      <c r="G11" s="353"/>
      <c r="H11" s="353"/>
      <c r="I11" s="35"/>
      <c r="J11" s="35"/>
      <c r="K11" s="35"/>
      <c r="L11" s="9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96" t="s">
        <v>160</v>
      </c>
      <c r="BA11" s="96" t="s">
        <v>3</v>
      </c>
      <c r="BB11" s="96" t="s">
        <v>3</v>
      </c>
      <c r="BC11" s="96" t="s">
        <v>161</v>
      </c>
      <c r="BD11" s="96" t="s">
        <v>89</v>
      </c>
    </row>
    <row r="12" spans="1:5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96" t="s">
        <v>162</v>
      </c>
      <c r="BA12" s="96" t="s">
        <v>3</v>
      </c>
      <c r="BB12" s="96" t="s">
        <v>3</v>
      </c>
      <c r="BC12" s="96" t="s">
        <v>163</v>
      </c>
      <c r="BD12" s="96" t="s">
        <v>89</v>
      </c>
    </row>
    <row r="13" spans="1:56" s="2" customFormat="1" ht="12" customHeight="1">
      <c r="A13" s="35"/>
      <c r="B13" s="36"/>
      <c r="C13" s="35"/>
      <c r="D13" s="29" t="s">
        <v>19</v>
      </c>
      <c r="E13" s="35"/>
      <c r="F13" s="27" t="s">
        <v>3</v>
      </c>
      <c r="G13" s="35"/>
      <c r="H13" s="35"/>
      <c r="I13" s="29" t="s">
        <v>21</v>
      </c>
      <c r="J13" s="27" t="s">
        <v>3</v>
      </c>
      <c r="K13" s="35"/>
      <c r="L13" s="9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96" t="s">
        <v>164</v>
      </c>
      <c r="BA13" s="96" t="s">
        <v>3</v>
      </c>
      <c r="BB13" s="96" t="s">
        <v>3</v>
      </c>
      <c r="BC13" s="96" t="s">
        <v>147</v>
      </c>
      <c r="BD13" s="96" t="s">
        <v>89</v>
      </c>
    </row>
    <row r="14" spans="1:56" s="2" customFormat="1" ht="12" customHeight="1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26. 1. 2022</v>
      </c>
      <c r="K14" s="35"/>
      <c r="L14" s="9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96" t="s">
        <v>165</v>
      </c>
      <c r="BA14" s="96" t="s">
        <v>3</v>
      </c>
      <c r="BB14" s="96" t="s">
        <v>3</v>
      </c>
      <c r="BC14" s="96" t="s">
        <v>166</v>
      </c>
      <c r="BD14" s="96" t="s">
        <v>89</v>
      </c>
    </row>
    <row r="15" spans="1:5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96" t="s">
        <v>167</v>
      </c>
      <c r="BA15" s="96" t="s">
        <v>3</v>
      </c>
      <c r="BB15" s="96" t="s">
        <v>3</v>
      </c>
      <c r="BC15" s="96" t="s">
        <v>168</v>
      </c>
      <c r="BD15" s="96" t="s">
        <v>89</v>
      </c>
    </row>
    <row r="16" spans="1:56" s="2" customFormat="1" ht="12" customHeight="1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56" t="str">
        <f>'Rekapitulace stavby'!E14</f>
        <v>Vyplň údaj</v>
      </c>
      <c r="F20" s="338"/>
      <c r="G20" s="338"/>
      <c r="H20" s="338"/>
      <c r="I20" s="29" t="s">
        <v>35</v>
      </c>
      <c r="J20" s="30" t="str">
        <f>'Rekapitulace stavby'!AN14</f>
        <v>Vyplň údaj</v>
      </c>
      <c r="K20" s="35"/>
      <c r="L20" s="9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3</v>
      </c>
      <c r="K25" s="35"/>
      <c r="L25" s="9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7" t="s">
        <v>43</v>
      </c>
      <c r="F26" s="35"/>
      <c r="G26" s="35"/>
      <c r="H26" s="35"/>
      <c r="I26" s="29" t="s">
        <v>35</v>
      </c>
      <c r="J26" s="27" t="s">
        <v>3</v>
      </c>
      <c r="K26" s="35"/>
      <c r="L26" s="9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8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9" t="s">
        <v>44</v>
      </c>
      <c r="E28" s="35"/>
      <c r="F28" s="35"/>
      <c r="G28" s="35"/>
      <c r="H28" s="35"/>
      <c r="I28" s="35"/>
      <c r="J28" s="35"/>
      <c r="K28" s="35"/>
      <c r="L28" s="9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59.25" customHeight="1">
      <c r="A29" s="99"/>
      <c r="B29" s="100"/>
      <c r="C29" s="99"/>
      <c r="D29" s="99"/>
      <c r="E29" s="342" t="s">
        <v>169</v>
      </c>
      <c r="F29" s="342"/>
      <c r="G29" s="342"/>
      <c r="H29" s="342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36"/>
      <c r="C32" s="35"/>
      <c r="D32" s="102" t="s">
        <v>46</v>
      </c>
      <c r="E32" s="35"/>
      <c r="F32" s="35"/>
      <c r="G32" s="35"/>
      <c r="H32" s="35"/>
      <c r="I32" s="35"/>
      <c r="J32" s="69">
        <f>ROUND(J91, 2)</f>
        <v>0</v>
      </c>
      <c r="K32" s="35"/>
      <c r="L32" s="9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5" customHeight="1">
      <c r="A34" s="35"/>
      <c r="B34" s="36"/>
      <c r="C34" s="35"/>
      <c r="D34" s="35"/>
      <c r="E34" s="35"/>
      <c r="F34" s="39" t="s">
        <v>48</v>
      </c>
      <c r="G34" s="35"/>
      <c r="H34" s="35"/>
      <c r="I34" s="39" t="s">
        <v>47</v>
      </c>
      <c r="J34" s="39" t="s">
        <v>49</v>
      </c>
      <c r="K34" s="35"/>
      <c r="L34" s="9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5" customHeight="1">
      <c r="A35" s="35"/>
      <c r="B35" s="36"/>
      <c r="C35" s="35"/>
      <c r="D35" s="103" t="s">
        <v>50</v>
      </c>
      <c r="E35" s="29" t="s">
        <v>51</v>
      </c>
      <c r="F35" s="104">
        <f>ROUND((SUM(BE91:BE708)),  2)</f>
        <v>0</v>
      </c>
      <c r="G35" s="35"/>
      <c r="H35" s="35"/>
      <c r="I35" s="105">
        <v>0.21</v>
      </c>
      <c r="J35" s="104">
        <f>ROUND(((SUM(BE91:BE708))*I35),  2)</f>
        <v>0</v>
      </c>
      <c r="K35" s="35"/>
      <c r="L35" s="9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customHeight="1">
      <c r="A36" s="35"/>
      <c r="B36" s="36"/>
      <c r="C36" s="35"/>
      <c r="D36" s="35"/>
      <c r="E36" s="29" t="s">
        <v>52</v>
      </c>
      <c r="F36" s="104">
        <f>ROUND((SUM(BF91:BF708)),  2)</f>
        <v>0</v>
      </c>
      <c r="G36" s="35"/>
      <c r="H36" s="35"/>
      <c r="I36" s="105">
        <v>0.15</v>
      </c>
      <c r="J36" s="104">
        <f>ROUND(((SUM(BF91:BF708))*I36),  2)</f>
        <v>0</v>
      </c>
      <c r="K36" s="35"/>
      <c r="L36" s="9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hidden="1" customHeight="1">
      <c r="A37" s="35"/>
      <c r="B37" s="36"/>
      <c r="C37" s="35"/>
      <c r="D37" s="35"/>
      <c r="E37" s="29" t="s">
        <v>53</v>
      </c>
      <c r="F37" s="104">
        <f>ROUND((SUM(BG91:BG708)),  2)</f>
        <v>0</v>
      </c>
      <c r="G37" s="35"/>
      <c r="H37" s="35"/>
      <c r="I37" s="105">
        <v>0.21</v>
      </c>
      <c r="J37" s="104">
        <f>0</f>
        <v>0</v>
      </c>
      <c r="K37" s="35"/>
      <c r="L37" s="9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5" hidden="1" customHeight="1">
      <c r="A38" s="35"/>
      <c r="B38" s="36"/>
      <c r="C38" s="35"/>
      <c r="D38" s="35"/>
      <c r="E38" s="29" t="s">
        <v>54</v>
      </c>
      <c r="F38" s="104">
        <f>ROUND((SUM(BH91:BH708)),  2)</f>
        <v>0</v>
      </c>
      <c r="G38" s="35"/>
      <c r="H38" s="35"/>
      <c r="I38" s="105">
        <v>0.15</v>
      </c>
      <c r="J38" s="104">
        <f>0</f>
        <v>0</v>
      </c>
      <c r="K38" s="35"/>
      <c r="L38" s="9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5" hidden="1" customHeight="1">
      <c r="A39" s="35"/>
      <c r="B39" s="36"/>
      <c r="C39" s="35"/>
      <c r="D39" s="35"/>
      <c r="E39" s="29" t="s">
        <v>55</v>
      </c>
      <c r="F39" s="104">
        <f>ROUND((SUM(BI91:BI708)),  2)</f>
        <v>0</v>
      </c>
      <c r="G39" s="35"/>
      <c r="H39" s="35"/>
      <c r="I39" s="105">
        <v>0</v>
      </c>
      <c r="J39" s="104">
        <f>0</f>
        <v>0</v>
      </c>
      <c r="K39" s="35"/>
      <c r="L39" s="9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36"/>
      <c r="C41" s="106"/>
      <c r="D41" s="107" t="s">
        <v>56</v>
      </c>
      <c r="E41" s="58"/>
      <c r="F41" s="58"/>
      <c r="G41" s="108" t="s">
        <v>57</v>
      </c>
      <c r="H41" s="109" t="s">
        <v>58</v>
      </c>
      <c r="I41" s="58"/>
      <c r="J41" s="110">
        <f>SUM(J32:J39)</f>
        <v>0</v>
      </c>
      <c r="K41" s="111"/>
      <c r="L41" s="9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5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3" t="s">
        <v>170</v>
      </c>
      <c r="D47" s="35"/>
      <c r="E47" s="35"/>
      <c r="F47" s="35"/>
      <c r="G47" s="35"/>
      <c r="H47" s="35"/>
      <c r="I47" s="35"/>
      <c r="J47" s="35"/>
      <c r="K47" s="35"/>
      <c r="L47" s="9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54" t="str">
        <f>E7</f>
        <v>DPS-Sezemovo Ústí, ul. Pod Vrbou</v>
      </c>
      <c r="F50" s="355"/>
      <c r="G50" s="355"/>
      <c r="H50" s="355"/>
      <c r="I50" s="35"/>
      <c r="J50" s="35"/>
      <c r="K50" s="35"/>
      <c r="L50" s="9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29" t="s">
        <v>150</v>
      </c>
      <c r="L51" s="22"/>
    </row>
    <row r="52" spans="1:47" s="2" customFormat="1" ht="16.5" customHeight="1">
      <c r="A52" s="35"/>
      <c r="B52" s="36"/>
      <c r="C52" s="35"/>
      <c r="D52" s="35"/>
      <c r="E52" s="354" t="s">
        <v>153</v>
      </c>
      <c r="F52" s="353"/>
      <c r="G52" s="353"/>
      <c r="H52" s="353"/>
      <c r="I52" s="35"/>
      <c r="J52" s="35"/>
      <c r="K52" s="35"/>
      <c r="L52" s="9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156</v>
      </c>
      <c r="D53" s="35"/>
      <c r="E53" s="35"/>
      <c r="F53" s="35"/>
      <c r="G53" s="35"/>
      <c r="H53" s="35"/>
      <c r="I53" s="35"/>
      <c r="J53" s="35"/>
      <c r="K53" s="35"/>
      <c r="L53" s="9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348" t="str">
        <f>E11</f>
        <v>SO 01A - Hlavní a vedlejší řady</v>
      </c>
      <c r="F54" s="353"/>
      <c r="G54" s="353"/>
      <c r="H54" s="353"/>
      <c r="I54" s="35"/>
      <c r="J54" s="35"/>
      <c r="K54" s="35"/>
      <c r="L54" s="9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23</v>
      </c>
      <c r="D56" s="35"/>
      <c r="E56" s="35"/>
      <c r="F56" s="27" t="str">
        <f>F14</f>
        <v>Sezimovo Ústí</v>
      </c>
      <c r="G56" s="35"/>
      <c r="H56" s="35"/>
      <c r="I56" s="29" t="s">
        <v>25</v>
      </c>
      <c r="J56" s="53" t="str">
        <f>IF(J14="","",J14)</f>
        <v>26. 1. 2022</v>
      </c>
      <c r="K56" s="35"/>
      <c r="L56" s="9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5" customHeight="1">
      <c r="A58" s="35"/>
      <c r="B58" s="36"/>
      <c r="C58" s="29" t="s">
        <v>31</v>
      </c>
      <c r="D58" s="35"/>
      <c r="E58" s="35"/>
      <c r="F58" s="27" t="str">
        <f>E17</f>
        <v>Vodárenská společnost Táborsko s. r. o.</v>
      </c>
      <c r="G58" s="35"/>
      <c r="H58" s="35"/>
      <c r="I58" s="29" t="s">
        <v>38</v>
      </c>
      <c r="J58" s="33" t="str">
        <f>E23</f>
        <v>Sweco Hydroprojekt a.s.</v>
      </c>
      <c r="K58" s="35"/>
      <c r="L58" s="9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5" customHeight="1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Bc. Barbora Chladová</v>
      </c>
      <c r="K59" s="35"/>
      <c r="L59" s="9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4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2" t="s">
        <v>171</v>
      </c>
      <c r="D61" s="106"/>
      <c r="E61" s="106"/>
      <c r="F61" s="106"/>
      <c r="G61" s="106"/>
      <c r="H61" s="106"/>
      <c r="I61" s="106"/>
      <c r="J61" s="113" t="s">
        <v>172</v>
      </c>
      <c r="K61" s="106"/>
      <c r="L61" s="9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4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8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14" t="s">
        <v>78</v>
      </c>
      <c r="D63" s="35"/>
      <c r="E63" s="35"/>
      <c r="F63" s="35"/>
      <c r="G63" s="35"/>
      <c r="H63" s="35"/>
      <c r="I63" s="35"/>
      <c r="J63" s="69">
        <f>J91</f>
        <v>0</v>
      </c>
      <c r="K63" s="35"/>
      <c r="L63" s="98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173</v>
      </c>
    </row>
    <row r="64" spans="1:47" s="9" customFormat="1" ht="25" customHeight="1">
      <c r="B64" s="115"/>
      <c r="D64" s="116" t="s">
        <v>174</v>
      </c>
      <c r="E64" s="117"/>
      <c r="F64" s="117"/>
      <c r="G64" s="117"/>
      <c r="H64" s="117"/>
      <c r="I64" s="117"/>
      <c r="J64" s="118">
        <f>J92</f>
        <v>0</v>
      </c>
      <c r="L64" s="115"/>
    </row>
    <row r="65" spans="1:31" s="10" customFormat="1" ht="19.899999999999999" customHeight="1">
      <c r="B65" s="119"/>
      <c r="D65" s="120" t="s">
        <v>175</v>
      </c>
      <c r="E65" s="121"/>
      <c r="F65" s="121"/>
      <c r="G65" s="121"/>
      <c r="H65" s="121"/>
      <c r="I65" s="121"/>
      <c r="J65" s="122">
        <f>J93</f>
        <v>0</v>
      </c>
      <c r="L65" s="119"/>
    </row>
    <row r="66" spans="1:31" s="10" customFormat="1" ht="19.899999999999999" customHeight="1">
      <c r="B66" s="119"/>
      <c r="D66" s="120" t="s">
        <v>176</v>
      </c>
      <c r="E66" s="121"/>
      <c r="F66" s="121"/>
      <c r="G66" s="121"/>
      <c r="H66" s="121"/>
      <c r="I66" s="121"/>
      <c r="J66" s="122">
        <f>J521</f>
        <v>0</v>
      </c>
      <c r="L66" s="119"/>
    </row>
    <row r="67" spans="1:31" s="10" customFormat="1" ht="19.899999999999999" customHeight="1">
      <c r="B67" s="119"/>
      <c r="D67" s="120" t="s">
        <v>177</v>
      </c>
      <c r="E67" s="121"/>
      <c r="F67" s="121"/>
      <c r="G67" s="121"/>
      <c r="H67" s="121"/>
      <c r="I67" s="121"/>
      <c r="J67" s="122">
        <f>J568</f>
        <v>0</v>
      </c>
      <c r="L67" s="119"/>
    </row>
    <row r="68" spans="1:31" s="10" customFormat="1" ht="19.899999999999999" customHeight="1">
      <c r="B68" s="119"/>
      <c r="D68" s="120" t="s">
        <v>178</v>
      </c>
      <c r="E68" s="121"/>
      <c r="F68" s="121"/>
      <c r="G68" s="121"/>
      <c r="H68" s="121"/>
      <c r="I68" s="121"/>
      <c r="J68" s="122">
        <f>J695</f>
        <v>0</v>
      </c>
      <c r="L68" s="119"/>
    </row>
    <row r="69" spans="1:31" s="9" customFormat="1" ht="25" customHeight="1">
      <c r="B69" s="115"/>
      <c r="D69" s="116" t="s">
        <v>179</v>
      </c>
      <c r="E69" s="117"/>
      <c r="F69" s="117"/>
      <c r="G69" s="117"/>
      <c r="H69" s="117"/>
      <c r="I69" s="117"/>
      <c r="J69" s="118">
        <f>J700</f>
        <v>0</v>
      </c>
      <c r="L69" s="115"/>
    </row>
    <row r="70" spans="1:31" s="2" customFormat="1" ht="21.75" customHeight="1">
      <c r="A70" s="35"/>
      <c r="B70" s="36"/>
      <c r="C70" s="35"/>
      <c r="D70" s="35"/>
      <c r="E70" s="35"/>
      <c r="F70" s="35"/>
      <c r="G70" s="35"/>
      <c r="H70" s="35"/>
      <c r="I70" s="35"/>
      <c r="J70" s="35"/>
      <c r="K70" s="35"/>
      <c r="L70" s="98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7" customHeight="1">
      <c r="A71" s="35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9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7" customHeight="1">
      <c r="A75" s="35"/>
      <c r="B75" s="47"/>
      <c r="C75" s="48"/>
      <c r="D75" s="48"/>
      <c r="E75" s="48"/>
      <c r="F75" s="48"/>
      <c r="G75" s="48"/>
      <c r="H75" s="48"/>
      <c r="I75" s="48"/>
      <c r="J75" s="48"/>
      <c r="K75" s="48"/>
      <c r="L75" s="9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5" customHeight="1">
      <c r="A76" s="35"/>
      <c r="B76" s="36"/>
      <c r="C76" s="23" t="s">
        <v>180</v>
      </c>
      <c r="D76" s="35"/>
      <c r="E76" s="35"/>
      <c r="F76" s="35"/>
      <c r="G76" s="35"/>
      <c r="H76" s="35"/>
      <c r="I76" s="35"/>
      <c r="J76" s="35"/>
      <c r="K76" s="35"/>
      <c r="L76" s="9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7" customHeight="1">
      <c r="A77" s="35"/>
      <c r="B77" s="36"/>
      <c r="C77" s="35"/>
      <c r="D77" s="35"/>
      <c r="E77" s="35"/>
      <c r="F77" s="35"/>
      <c r="G77" s="35"/>
      <c r="H77" s="35"/>
      <c r="I77" s="35"/>
      <c r="J77" s="35"/>
      <c r="K77" s="35"/>
      <c r="L77" s="9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29" t="s">
        <v>17</v>
      </c>
      <c r="D78" s="35"/>
      <c r="E78" s="35"/>
      <c r="F78" s="35"/>
      <c r="G78" s="35"/>
      <c r="H78" s="35"/>
      <c r="I78" s="35"/>
      <c r="J78" s="35"/>
      <c r="K78" s="35"/>
      <c r="L78" s="9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5"/>
      <c r="D79" s="35"/>
      <c r="E79" s="354" t="str">
        <f>E7</f>
        <v>DPS-Sezemovo Ústí, ul. Pod Vrbou</v>
      </c>
      <c r="F79" s="355"/>
      <c r="G79" s="355"/>
      <c r="H79" s="355"/>
      <c r="I79" s="35"/>
      <c r="J79" s="35"/>
      <c r="K79" s="35"/>
      <c r="L79" s="9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" customFormat="1" ht="12" customHeight="1">
      <c r="B80" s="22"/>
      <c r="C80" s="29" t="s">
        <v>150</v>
      </c>
      <c r="L80" s="22"/>
    </row>
    <row r="81" spans="1:65" s="2" customFormat="1" ht="16.5" customHeight="1">
      <c r="A81" s="35"/>
      <c r="B81" s="36"/>
      <c r="C81" s="35"/>
      <c r="D81" s="35"/>
      <c r="E81" s="354" t="s">
        <v>153</v>
      </c>
      <c r="F81" s="353"/>
      <c r="G81" s="353"/>
      <c r="H81" s="353"/>
      <c r="I81" s="35"/>
      <c r="J81" s="35"/>
      <c r="K81" s="35"/>
      <c r="L81" s="9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29" t="s">
        <v>156</v>
      </c>
      <c r="D82" s="35"/>
      <c r="E82" s="35"/>
      <c r="F82" s="35"/>
      <c r="G82" s="35"/>
      <c r="H82" s="35"/>
      <c r="I82" s="35"/>
      <c r="J82" s="35"/>
      <c r="K82" s="35"/>
      <c r="L82" s="9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5"/>
      <c r="D83" s="35"/>
      <c r="E83" s="348" t="str">
        <f>E11</f>
        <v>SO 01A - Hlavní a vedlejší řady</v>
      </c>
      <c r="F83" s="353"/>
      <c r="G83" s="353"/>
      <c r="H83" s="353"/>
      <c r="I83" s="35"/>
      <c r="J83" s="35"/>
      <c r="K83" s="35"/>
      <c r="L83" s="9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7" customHeight="1">
      <c r="A84" s="35"/>
      <c r="B84" s="36"/>
      <c r="C84" s="35"/>
      <c r="D84" s="35"/>
      <c r="E84" s="35"/>
      <c r="F84" s="35"/>
      <c r="G84" s="35"/>
      <c r="H84" s="35"/>
      <c r="I84" s="35"/>
      <c r="J84" s="35"/>
      <c r="K84" s="35"/>
      <c r="L84" s="9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29" t="s">
        <v>23</v>
      </c>
      <c r="D85" s="35"/>
      <c r="E85" s="35"/>
      <c r="F85" s="27" t="str">
        <f>F14</f>
        <v>Sezimovo Ústí</v>
      </c>
      <c r="G85" s="35"/>
      <c r="H85" s="35"/>
      <c r="I85" s="29" t="s">
        <v>25</v>
      </c>
      <c r="J85" s="53" t="str">
        <f>IF(J14="","",J14)</f>
        <v>26. 1. 2022</v>
      </c>
      <c r="K85" s="35"/>
      <c r="L85" s="9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7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9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25.75" customHeight="1">
      <c r="A87" s="35"/>
      <c r="B87" s="36"/>
      <c r="C87" s="29" t="s">
        <v>31</v>
      </c>
      <c r="D87" s="35"/>
      <c r="E87" s="35"/>
      <c r="F87" s="27" t="str">
        <f>E17</f>
        <v>Vodárenská společnost Táborsko s. r. o.</v>
      </c>
      <c r="G87" s="35"/>
      <c r="H87" s="35"/>
      <c r="I87" s="29" t="s">
        <v>38</v>
      </c>
      <c r="J87" s="33" t="str">
        <f>E23</f>
        <v>Sweco Hydroprojekt a.s.</v>
      </c>
      <c r="K87" s="35"/>
      <c r="L87" s="9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5" customHeight="1">
      <c r="A88" s="35"/>
      <c r="B88" s="36"/>
      <c r="C88" s="29" t="s">
        <v>36</v>
      </c>
      <c r="D88" s="35"/>
      <c r="E88" s="35"/>
      <c r="F88" s="27" t="str">
        <f>IF(E20="","",E20)</f>
        <v>Vyplň údaj</v>
      </c>
      <c r="G88" s="35"/>
      <c r="H88" s="35"/>
      <c r="I88" s="29" t="s">
        <v>42</v>
      </c>
      <c r="J88" s="33" t="str">
        <f>E26</f>
        <v>Bc. Barbora Chladová</v>
      </c>
      <c r="K88" s="35"/>
      <c r="L88" s="9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4" customHeight="1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9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23"/>
      <c r="B90" s="124"/>
      <c r="C90" s="125" t="s">
        <v>181</v>
      </c>
      <c r="D90" s="126" t="s">
        <v>65</v>
      </c>
      <c r="E90" s="126" t="s">
        <v>61</v>
      </c>
      <c r="F90" s="126" t="s">
        <v>62</v>
      </c>
      <c r="G90" s="126" t="s">
        <v>182</v>
      </c>
      <c r="H90" s="126" t="s">
        <v>183</v>
      </c>
      <c r="I90" s="126" t="s">
        <v>184</v>
      </c>
      <c r="J90" s="126" t="s">
        <v>172</v>
      </c>
      <c r="K90" s="127" t="s">
        <v>185</v>
      </c>
      <c r="L90" s="128"/>
      <c r="M90" s="60" t="s">
        <v>3</v>
      </c>
      <c r="N90" s="61" t="s">
        <v>50</v>
      </c>
      <c r="O90" s="61" t="s">
        <v>186</v>
      </c>
      <c r="P90" s="61" t="s">
        <v>187</v>
      </c>
      <c r="Q90" s="61" t="s">
        <v>188</v>
      </c>
      <c r="R90" s="61" t="s">
        <v>189</v>
      </c>
      <c r="S90" s="61" t="s">
        <v>190</v>
      </c>
      <c r="T90" s="62" t="s">
        <v>191</v>
      </c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</row>
    <row r="91" spans="1:65" s="2" customFormat="1" ht="22.9" customHeight="1">
      <c r="A91" s="35"/>
      <c r="B91" s="36"/>
      <c r="C91" s="67" t="s">
        <v>192</v>
      </c>
      <c r="D91" s="35"/>
      <c r="E91" s="35"/>
      <c r="F91" s="35"/>
      <c r="G91" s="35"/>
      <c r="H91" s="35"/>
      <c r="I91" s="35"/>
      <c r="J91" s="129">
        <f>BK91</f>
        <v>0</v>
      </c>
      <c r="K91" s="35"/>
      <c r="L91" s="36"/>
      <c r="M91" s="63"/>
      <c r="N91" s="54"/>
      <c r="O91" s="64"/>
      <c r="P91" s="130">
        <f>P92+P700</f>
        <v>0</v>
      </c>
      <c r="Q91" s="64"/>
      <c r="R91" s="130">
        <f>R92+R700</f>
        <v>740.96753014000024</v>
      </c>
      <c r="S91" s="64"/>
      <c r="T91" s="131">
        <f>T92+T700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9" t="s">
        <v>79</v>
      </c>
      <c r="AU91" s="19" t="s">
        <v>173</v>
      </c>
      <c r="BK91" s="132">
        <f>BK92+BK700</f>
        <v>0</v>
      </c>
    </row>
    <row r="92" spans="1:65" s="12" customFormat="1" ht="25.9" customHeight="1">
      <c r="B92" s="133"/>
      <c r="D92" s="134" t="s">
        <v>79</v>
      </c>
      <c r="E92" s="135" t="s">
        <v>193</v>
      </c>
      <c r="F92" s="135" t="s">
        <v>194</v>
      </c>
      <c r="I92" s="136"/>
      <c r="J92" s="137">
        <f>BK92</f>
        <v>0</v>
      </c>
      <c r="L92" s="133"/>
      <c r="M92" s="138"/>
      <c r="N92" s="139"/>
      <c r="O92" s="139"/>
      <c r="P92" s="140">
        <f>P93+P521+P568+P695</f>
        <v>0</v>
      </c>
      <c r="Q92" s="139"/>
      <c r="R92" s="140">
        <f>R93+R521+R568+R695</f>
        <v>740.96753014000024</v>
      </c>
      <c r="S92" s="139"/>
      <c r="T92" s="141">
        <f>T93+T521+T568+T695</f>
        <v>0</v>
      </c>
      <c r="AR92" s="134" t="s">
        <v>87</v>
      </c>
      <c r="AT92" s="142" t="s">
        <v>79</v>
      </c>
      <c r="AU92" s="142" t="s">
        <v>80</v>
      </c>
      <c r="AY92" s="134" t="s">
        <v>195</v>
      </c>
      <c r="BK92" s="143">
        <f>BK93+BK521+BK568+BK695</f>
        <v>0</v>
      </c>
    </row>
    <row r="93" spans="1:65" s="12" customFormat="1" ht="22.9" customHeight="1">
      <c r="B93" s="133"/>
      <c r="D93" s="134" t="s">
        <v>79</v>
      </c>
      <c r="E93" s="144" t="s">
        <v>87</v>
      </c>
      <c r="F93" s="144" t="s">
        <v>196</v>
      </c>
      <c r="I93" s="136"/>
      <c r="J93" s="145">
        <f>BK93</f>
        <v>0</v>
      </c>
      <c r="L93" s="133"/>
      <c r="M93" s="138"/>
      <c r="N93" s="139"/>
      <c r="O93" s="139"/>
      <c r="P93" s="140">
        <f>SUM(P94:P520)</f>
        <v>0</v>
      </c>
      <c r="Q93" s="139"/>
      <c r="R93" s="140">
        <f>SUM(R94:R520)</f>
        <v>23.59863554</v>
      </c>
      <c r="S93" s="139"/>
      <c r="T93" s="141">
        <f>SUM(T94:T520)</f>
        <v>0</v>
      </c>
      <c r="AR93" s="134" t="s">
        <v>87</v>
      </c>
      <c r="AT93" s="142" t="s">
        <v>79</v>
      </c>
      <c r="AU93" s="142" t="s">
        <v>87</v>
      </c>
      <c r="AY93" s="134" t="s">
        <v>195</v>
      </c>
      <c r="BK93" s="143">
        <f>SUM(BK94:BK520)</f>
        <v>0</v>
      </c>
    </row>
    <row r="94" spans="1:65" s="2" customFormat="1" ht="16.5" customHeight="1">
      <c r="A94" s="35"/>
      <c r="B94" s="146"/>
      <c r="C94" s="147" t="s">
        <v>87</v>
      </c>
      <c r="D94" s="147" t="s">
        <v>197</v>
      </c>
      <c r="E94" s="148" t="s">
        <v>198</v>
      </c>
      <c r="F94" s="149" t="s">
        <v>199</v>
      </c>
      <c r="G94" s="150" t="s">
        <v>200</v>
      </c>
      <c r="H94" s="151">
        <v>734.71</v>
      </c>
      <c r="I94" s="152"/>
      <c r="J94" s="153">
        <f>ROUND(I94*H94,2)</f>
        <v>0</v>
      </c>
      <c r="K94" s="149" t="s">
        <v>201</v>
      </c>
      <c r="L94" s="36"/>
      <c r="M94" s="154" t="s">
        <v>3</v>
      </c>
      <c r="N94" s="155" t="s">
        <v>51</v>
      </c>
      <c r="O94" s="56"/>
      <c r="P94" s="156">
        <f>O94*H94</f>
        <v>0</v>
      </c>
      <c r="Q94" s="156">
        <v>1.7500000000000002E-2</v>
      </c>
      <c r="R94" s="156">
        <f>Q94*H94</f>
        <v>12.857425000000001</v>
      </c>
      <c r="S94" s="156">
        <v>0</v>
      </c>
      <c r="T94" s="157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58" t="s">
        <v>202</v>
      </c>
      <c r="AT94" s="158" t="s">
        <v>197</v>
      </c>
      <c r="AU94" s="158" t="s">
        <v>89</v>
      </c>
      <c r="AY94" s="19" t="s">
        <v>195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87</v>
      </c>
      <c r="BK94" s="159">
        <f>ROUND(I94*H94,2)</f>
        <v>0</v>
      </c>
      <c r="BL94" s="19" t="s">
        <v>202</v>
      </c>
      <c r="BM94" s="158" t="s">
        <v>203</v>
      </c>
    </row>
    <row r="95" spans="1:65" s="2" customFormat="1">
      <c r="A95" s="35"/>
      <c r="B95" s="36"/>
      <c r="C95" s="35"/>
      <c r="D95" s="160" t="s">
        <v>204</v>
      </c>
      <c r="E95" s="35"/>
      <c r="F95" s="161" t="s">
        <v>205</v>
      </c>
      <c r="G95" s="35"/>
      <c r="H95" s="35"/>
      <c r="I95" s="162"/>
      <c r="J95" s="35"/>
      <c r="K95" s="35"/>
      <c r="L95" s="36"/>
      <c r="M95" s="163"/>
      <c r="N95" s="164"/>
      <c r="O95" s="56"/>
      <c r="P95" s="56"/>
      <c r="Q95" s="56"/>
      <c r="R95" s="56"/>
      <c r="S95" s="56"/>
      <c r="T95" s="57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9" t="s">
        <v>204</v>
      </c>
      <c r="AU95" s="19" t="s">
        <v>89</v>
      </c>
    </row>
    <row r="96" spans="1:65" s="13" customFormat="1">
      <c r="B96" s="165"/>
      <c r="D96" s="166" t="s">
        <v>206</v>
      </c>
      <c r="E96" s="167" t="s">
        <v>3</v>
      </c>
      <c r="F96" s="168" t="s">
        <v>207</v>
      </c>
      <c r="H96" s="167" t="s">
        <v>3</v>
      </c>
      <c r="I96" s="169"/>
      <c r="L96" s="165"/>
      <c r="M96" s="170"/>
      <c r="N96" s="171"/>
      <c r="O96" s="171"/>
      <c r="P96" s="171"/>
      <c r="Q96" s="171"/>
      <c r="R96" s="171"/>
      <c r="S96" s="171"/>
      <c r="T96" s="172"/>
      <c r="AT96" s="167" t="s">
        <v>206</v>
      </c>
      <c r="AU96" s="167" t="s">
        <v>89</v>
      </c>
      <c r="AV96" s="13" t="s">
        <v>87</v>
      </c>
      <c r="AW96" s="13" t="s">
        <v>41</v>
      </c>
      <c r="AX96" s="13" t="s">
        <v>80</v>
      </c>
      <c r="AY96" s="167" t="s">
        <v>195</v>
      </c>
    </row>
    <row r="97" spans="1:65" s="13" customFormat="1">
      <c r="B97" s="165"/>
      <c r="D97" s="166" t="s">
        <v>206</v>
      </c>
      <c r="E97" s="167" t="s">
        <v>3</v>
      </c>
      <c r="F97" s="168" t="s">
        <v>208</v>
      </c>
      <c r="H97" s="167" t="s">
        <v>3</v>
      </c>
      <c r="I97" s="169"/>
      <c r="L97" s="165"/>
      <c r="M97" s="170"/>
      <c r="N97" s="171"/>
      <c r="O97" s="171"/>
      <c r="P97" s="171"/>
      <c r="Q97" s="171"/>
      <c r="R97" s="171"/>
      <c r="S97" s="171"/>
      <c r="T97" s="172"/>
      <c r="AT97" s="167" t="s">
        <v>206</v>
      </c>
      <c r="AU97" s="167" t="s">
        <v>89</v>
      </c>
      <c r="AV97" s="13" t="s">
        <v>87</v>
      </c>
      <c r="AW97" s="13" t="s">
        <v>41</v>
      </c>
      <c r="AX97" s="13" t="s">
        <v>80</v>
      </c>
      <c r="AY97" s="167" t="s">
        <v>195</v>
      </c>
    </row>
    <row r="98" spans="1:65" s="13" customFormat="1">
      <c r="B98" s="165"/>
      <c r="D98" s="166" t="s">
        <v>206</v>
      </c>
      <c r="E98" s="167" t="s">
        <v>3</v>
      </c>
      <c r="F98" s="168" t="s">
        <v>209</v>
      </c>
      <c r="H98" s="167" t="s">
        <v>3</v>
      </c>
      <c r="I98" s="169"/>
      <c r="L98" s="165"/>
      <c r="M98" s="170"/>
      <c r="N98" s="171"/>
      <c r="O98" s="171"/>
      <c r="P98" s="171"/>
      <c r="Q98" s="171"/>
      <c r="R98" s="171"/>
      <c r="S98" s="171"/>
      <c r="T98" s="172"/>
      <c r="AT98" s="167" t="s">
        <v>206</v>
      </c>
      <c r="AU98" s="167" t="s">
        <v>89</v>
      </c>
      <c r="AV98" s="13" t="s">
        <v>87</v>
      </c>
      <c r="AW98" s="13" t="s">
        <v>41</v>
      </c>
      <c r="AX98" s="13" t="s">
        <v>80</v>
      </c>
      <c r="AY98" s="167" t="s">
        <v>195</v>
      </c>
    </row>
    <row r="99" spans="1:65" s="13" customFormat="1">
      <c r="B99" s="165"/>
      <c r="D99" s="166" t="s">
        <v>206</v>
      </c>
      <c r="E99" s="167" t="s">
        <v>3</v>
      </c>
      <c r="F99" s="168" t="s">
        <v>210</v>
      </c>
      <c r="H99" s="167" t="s">
        <v>3</v>
      </c>
      <c r="I99" s="169"/>
      <c r="L99" s="165"/>
      <c r="M99" s="170"/>
      <c r="N99" s="171"/>
      <c r="O99" s="171"/>
      <c r="P99" s="171"/>
      <c r="Q99" s="171"/>
      <c r="R99" s="171"/>
      <c r="S99" s="171"/>
      <c r="T99" s="172"/>
      <c r="AT99" s="167" t="s">
        <v>206</v>
      </c>
      <c r="AU99" s="167" t="s">
        <v>89</v>
      </c>
      <c r="AV99" s="13" t="s">
        <v>87</v>
      </c>
      <c r="AW99" s="13" t="s">
        <v>41</v>
      </c>
      <c r="AX99" s="13" t="s">
        <v>80</v>
      </c>
      <c r="AY99" s="167" t="s">
        <v>195</v>
      </c>
    </row>
    <row r="100" spans="1:65" s="14" customFormat="1">
      <c r="B100" s="173"/>
      <c r="D100" s="166" t="s">
        <v>206</v>
      </c>
      <c r="E100" s="174" t="s">
        <v>3</v>
      </c>
      <c r="F100" s="175" t="s">
        <v>211</v>
      </c>
      <c r="H100" s="176">
        <v>72.12</v>
      </c>
      <c r="I100" s="177"/>
      <c r="L100" s="173"/>
      <c r="M100" s="178"/>
      <c r="N100" s="179"/>
      <c r="O100" s="179"/>
      <c r="P100" s="179"/>
      <c r="Q100" s="179"/>
      <c r="R100" s="179"/>
      <c r="S100" s="179"/>
      <c r="T100" s="180"/>
      <c r="AT100" s="174" t="s">
        <v>206</v>
      </c>
      <c r="AU100" s="174" t="s">
        <v>89</v>
      </c>
      <c r="AV100" s="14" t="s">
        <v>89</v>
      </c>
      <c r="AW100" s="14" t="s">
        <v>41</v>
      </c>
      <c r="AX100" s="14" t="s">
        <v>80</v>
      </c>
      <c r="AY100" s="174" t="s">
        <v>195</v>
      </c>
    </row>
    <row r="101" spans="1:65" s="14" customFormat="1">
      <c r="B101" s="173"/>
      <c r="D101" s="166" t="s">
        <v>206</v>
      </c>
      <c r="E101" s="174" t="s">
        <v>3</v>
      </c>
      <c r="F101" s="175" t="s">
        <v>212</v>
      </c>
      <c r="H101" s="176">
        <v>358.65</v>
      </c>
      <c r="I101" s="177"/>
      <c r="L101" s="173"/>
      <c r="M101" s="178"/>
      <c r="N101" s="179"/>
      <c r="O101" s="179"/>
      <c r="P101" s="179"/>
      <c r="Q101" s="179"/>
      <c r="R101" s="179"/>
      <c r="S101" s="179"/>
      <c r="T101" s="180"/>
      <c r="AT101" s="174" t="s">
        <v>206</v>
      </c>
      <c r="AU101" s="174" t="s">
        <v>89</v>
      </c>
      <c r="AV101" s="14" t="s">
        <v>89</v>
      </c>
      <c r="AW101" s="14" t="s">
        <v>41</v>
      </c>
      <c r="AX101" s="14" t="s">
        <v>80</v>
      </c>
      <c r="AY101" s="174" t="s">
        <v>195</v>
      </c>
    </row>
    <row r="102" spans="1:65" s="13" customFormat="1">
      <c r="B102" s="165"/>
      <c r="D102" s="166" t="s">
        <v>206</v>
      </c>
      <c r="E102" s="167" t="s">
        <v>3</v>
      </c>
      <c r="F102" s="168" t="s">
        <v>213</v>
      </c>
      <c r="H102" s="167" t="s">
        <v>3</v>
      </c>
      <c r="I102" s="169"/>
      <c r="L102" s="165"/>
      <c r="M102" s="170"/>
      <c r="N102" s="171"/>
      <c r="O102" s="171"/>
      <c r="P102" s="171"/>
      <c r="Q102" s="171"/>
      <c r="R102" s="171"/>
      <c r="S102" s="171"/>
      <c r="T102" s="172"/>
      <c r="AT102" s="167" t="s">
        <v>206</v>
      </c>
      <c r="AU102" s="167" t="s">
        <v>89</v>
      </c>
      <c r="AV102" s="13" t="s">
        <v>87</v>
      </c>
      <c r="AW102" s="13" t="s">
        <v>41</v>
      </c>
      <c r="AX102" s="13" t="s">
        <v>80</v>
      </c>
      <c r="AY102" s="167" t="s">
        <v>195</v>
      </c>
    </row>
    <row r="103" spans="1:65" s="14" customFormat="1">
      <c r="B103" s="173"/>
      <c r="D103" s="166" t="s">
        <v>206</v>
      </c>
      <c r="E103" s="174" t="s">
        <v>3</v>
      </c>
      <c r="F103" s="175" t="s">
        <v>214</v>
      </c>
      <c r="H103" s="176">
        <v>303.94</v>
      </c>
      <c r="I103" s="177"/>
      <c r="L103" s="173"/>
      <c r="M103" s="178"/>
      <c r="N103" s="179"/>
      <c r="O103" s="179"/>
      <c r="P103" s="179"/>
      <c r="Q103" s="179"/>
      <c r="R103" s="179"/>
      <c r="S103" s="179"/>
      <c r="T103" s="180"/>
      <c r="AT103" s="174" t="s">
        <v>206</v>
      </c>
      <c r="AU103" s="174" t="s">
        <v>89</v>
      </c>
      <c r="AV103" s="14" t="s">
        <v>89</v>
      </c>
      <c r="AW103" s="14" t="s">
        <v>41</v>
      </c>
      <c r="AX103" s="14" t="s">
        <v>80</v>
      </c>
      <c r="AY103" s="174" t="s">
        <v>195</v>
      </c>
    </row>
    <row r="104" spans="1:65" s="15" customFormat="1">
      <c r="B104" s="181"/>
      <c r="D104" s="166" t="s">
        <v>206</v>
      </c>
      <c r="E104" s="182" t="s">
        <v>3</v>
      </c>
      <c r="F104" s="183" t="s">
        <v>215</v>
      </c>
      <c r="H104" s="184">
        <v>734.71</v>
      </c>
      <c r="I104" s="185"/>
      <c r="L104" s="181"/>
      <c r="M104" s="186"/>
      <c r="N104" s="187"/>
      <c r="O104" s="187"/>
      <c r="P104" s="187"/>
      <c r="Q104" s="187"/>
      <c r="R104" s="187"/>
      <c r="S104" s="187"/>
      <c r="T104" s="188"/>
      <c r="AT104" s="182" t="s">
        <v>206</v>
      </c>
      <c r="AU104" s="182" t="s">
        <v>89</v>
      </c>
      <c r="AV104" s="15" t="s">
        <v>202</v>
      </c>
      <c r="AW104" s="15" t="s">
        <v>41</v>
      </c>
      <c r="AX104" s="15" t="s">
        <v>87</v>
      </c>
      <c r="AY104" s="182" t="s">
        <v>195</v>
      </c>
    </row>
    <row r="105" spans="1:65" s="2" customFormat="1" ht="16.5" customHeight="1">
      <c r="A105" s="35"/>
      <c r="B105" s="146"/>
      <c r="C105" s="147" t="s">
        <v>89</v>
      </c>
      <c r="D105" s="147" t="s">
        <v>197</v>
      </c>
      <c r="E105" s="148" t="s">
        <v>216</v>
      </c>
      <c r="F105" s="149" t="s">
        <v>217</v>
      </c>
      <c r="G105" s="150" t="s">
        <v>218</v>
      </c>
      <c r="H105" s="151">
        <v>2160</v>
      </c>
      <c r="I105" s="152"/>
      <c r="J105" s="153">
        <f>ROUND(I105*H105,2)</f>
        <v>0</v>
      </c>
      <c r="K105" s="149" t="s">
        <v>201</v>
      </c>
      <c r="L105" s="36"/>
      <c r="M105" s="154" t="s">
        <v>3</v>
      </c>
      <c r="N105" s="155" t="s">
        <v>51</v>
      </c>
      <c r="O105" s="56"/>
      <c r="P105" s="156">
        <f>O105*H105</f>
        <v>0</v>
      </c>
      <c r="Q105" s="156">
        <v>3.0000000000000001E-5</v>
      </c>
      <c r="R105" s="156">
        <f>Q105*H105</f>
        <v>6.4799999999999996E-2</v>
      </c>
      <c r="S105" s="156">
        <v>0</v>
      </c>
      <c r="T105" s="157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58" t="s">
        <v>202</v>
      </c>
      <c r="AT105" s="158" t="s">
        <v>197</v>
      </c>
      <c r="AU105" s="158" t="s">
        <v>89</v>
      </c>
      <c r="AY105" s="19" t="s">
        <v>195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87</v>
      </c>
      <c r="BK105" s="159">
        <f>ROUND(I105*H105,2)</f>
        <v>0</v>
      </c>
      <c r="BL105" s="19" t="s">
        <v>202</v>
      </c>
      <c r="BM105" s="158" t="s">
        <v>219</v>
      </c>
    </row>
    <row r="106" spans="1:65" s="2" customFormat="1">
      <c r="A106" s="35"/>
      <c r="B106" s="36"/>
      <c r="C106" s="35"/>
      <c r="D106" s="160" t="s">
        <v>204</v>
      </c>
      <c r="E106" s="35"/>
      <c r="F106" s="161" t="s">
        <v>220</v>
      </c>
      <c r="G106" s="35"/>
      <c r="H106" s="35"/>
      <c r="I106" s="162"/>
      <c r="J106" s="35"/>
      <c r="K106" s="35"/>
      <c r="L106" s="36"/>
      <c r="M106" s="163"/>
      <c r="N106" s="164"/>
      <c r="O106" s="56"/>
      <c r="P106" s="56"/>
      <c r="Q106" s="56"/>
      <c r="R106" s="56"/>
      <c r="S106" s="56"/>
      <c r="T106" s="57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9" t="s">
        <v>204</v>
      </c>
      <c r="AU106" s="19" t="s">
        <v>89</v>
      </c>
    </row>
    <row r="107" spans="1:65" s="13" customFormat="1">
      <c r="B107" s="165"/>
      <c r="D107" s="166" t="s">
        <v>206</v>
      </c>
      <c r="E107" s="167" t="s">
        <v>3</v>
      </c>
      <c r="F107" s="168" t="s">
        <v>207</v>
      </c>
      <c r="H107" s="167" t="s">
        <v>3</v>
      </c>
      <c r="I107" s="169"/>
      <c r="L107" s="165"/>
      <c r="M107" s="170"/>
      <c r="N107" s="171"/>
      <c r="O107" s="171"/>
      <c r="P107" s="171"/>
      <c r="Q107" s="171"/>
      <c r="R107" s="171"/>
      <c r="S107" s="171"/>
      <c r="T107" s="172"/>
      <c r="AT107" s="167" t="s">
        <v>206</v>
      </c>
      <c r="AU107" s="167" t="s">
        <v>89</v>
      </c>
      <c r="AV107" s="13" t="s">
        <v>87</v>
      </c>
      <c r="AW107" s="13" t="s">
        <v>41</v>
      </c>
      <c r="AX107" s="13" t="s">
        <v>80</v>
      </c>
      <c r="AY107" s="167" t="s">
        <v>195</v>
      </c>
    </row>
    <row r="108" spans="1:65" s="13" customFormat="1">
      <c r="B108" s="165"/>
      <c r="D108" s="166" t="s">
        <v>206</v>
      </c>
      <c r="E108" s="167" t="s">
        <v>3</v>
      </c>
      <c r="F108" s="168" t="s">
        <v>208</v>
      </c>
      <c r="H108" s="167" t="s">
        <v>3</v>
      </c>
      <c r="I108" s="169"/>
      <c r="L108" s="165"/>
      <c r="M108" s="170"/>
      <c r="N108" s="171"/>
      <c r="O108" s="171"/>
      <c r="P108" s="171"/>
      <c r="Q108" s="171"/>
      <c r="R108" s="171"/>
      <c r="S108" s="171"/>
      <c r="T108" s="172"/>
      <c r="AT108" s="167" t="s">
        <v>206</v>
      </c>
      <c r="AU108" s="167" t="s">
        <v>89</v>
      </c>
      <c r="AV108" s="13" t="s">
        <v>87</v>
      </c>
      <c r="AW108" s="13" t="s">
        <v>41</v>
      </c>
      <c r="AX108" s="13" t="s">
        <v>80</v>
      </c>
      <c r="AY108" s="167" t="s">
        <v>195</v>
      </c>
    </row>
    <row r="109" spans="1:65" s="13" customFormat="1">
      <c r="B109" s="165"/>
      <c r="D109" s="166" t="s">
        <v>206</v>
      </c>
      <c r="E109" s="167" t="s">
        <v>3</v>
      </c>
      <c r="F109" s="168" t="s">
        <v>209</v>
      </c>
      <c r="H109" s="167" t="s">
        <v>3</v>
      </c>
      <c r="I109" s="169"/>
      <c r="L109" s="165"/>
      <c r="M109" s="170"/>
      <c r="N109" s="171"/>
      <c r="O109" s="171"/>
      <c r="P109" s="171"/>
      <c r="Q109" s="171"/>
      <c r="R109" s="171"/>
      <c r="S109" s="171"/>
      <c r="T109" s="172"/>
      <c r="AT109" s="167" t="s">
        <v>206</v>
      </c>
      <c r="AU109" s="167" t="s">
        <v>89</v>
      </c>
      <c r="AV109" s="13" t="s">
        <v>87</v>
      </c>
      <c r="AW109" s="13" t="s">
        <v>41</v>
      </c>
      <c r="AX109" s="13" t="s">
        <v>80</v>
      </c>
      <c r="AY109" s="167" t="s">
        <v>195</v>
      </c>
    </row>
    <row r="110" spans="1:65" s="13" customFormat="1">
      <c r="B110" s="165"/>
      <c r="D110" s="166" t="s">
        <v>206</v>
      </c>
      <c r="E110" s="167" t="s">
        <v>3</v>
      </c>
      <c r="F110" s="168" t="s">
        <v>221</v>
      </c>
      <c r="H110" s="167" t="s">
        <v>3</v>
      </c>
      <c r="I110" s="169"/>
      <c r="L110" s="165"/>
      <c r="M110" s="170"/>
      <c r="N110" s="171"/>
      <c r="O110" s="171"/>
      <c r="P110" s="171"/>
      <c r="Q110" s="171"/>
      <c r="R110" s="171"/>
      <c r="S110" s="171"/>
      <c r="T110" s="172"/>
      <c r="AT110" s="167" t="s">
        <v>206</v>
      </c>
      <c r="AU110" s="167" t="s">
        <v>89</v>
      </c>
      <c r="AV110" s="13" t="s">
        <v>87</v>
      </c>
      <c r="AW110" s="13" t="s">
        <v>41</v>
      </c>
      <c r="AX110" s="13" t="s">
        <v>80</v>
      </c>
      <c r="AY110" s="167" t="s">
        <v>195</v>
      </c>
    </row>
    <row r="111" spans="1:65" s="14" customFormat="1">
      <c r="B111" s="173"/>
      <c r="D111" s="166" t="s">
        <v>206</v>
      </c>
      <c r="E111" s="174" t="s">
        <v>3</v>
      </c>
      <c r="F111" s="175" t="s">
        <v>222</v>
      </c>
      <c r="H111" s="176">
        <v>2160</v>
      </c>
      <c r="I111" s="177"/>
      <c r="L111" s="173"/>
      <c r="M111" s="178"/>
      <c r="N111" s="179"/>
      <c r="O111" s="179"/>
      <c r="P111" s="179"/>
      <c r="Q111" s="179"/>
      <c r="R111" s="179"/>
      <c r="S111" s="179"/>
      <c r="T111" s="180"/>
      <c r="AT111" s="174" t="s">
        <v>206</v>
      </c>
      <c r="AU111" s="174" t="s">
        <v>89</v>
      </c>
      <c r="AV111" s="14" t="s">
        <v>89</v>
      </c>
      <c r="AW111" s="14" t="s">
        <v>41</v>
      </c>
      <c r="AX111" s="14" t="s">
        <v>80</v>
      </c>
      <c r="AY111" s="174" t="s">
        <v>195</v>
      </c>
    </row>
    <row r="112" spans="1:65" s="15" customFormat="1">
      <c r="B112" s="181"/>
      <c r="D112" s="166" t="s">
        <v>206</v>
      </c>
      <c r="E112" s="182" t="s">
        <v>3</v>
      </c>
      <c r="F112" s="183" t="s">
        <v>215</v>
      </c>
      <c r="H112" s="184">
        <v>2160</v>
      </c>
      <c r="I112" s="185"/>
      <c r="L112" s="181"/>
      <c r="M112" s="186"/>
      <c r="N112" s="187"/>
      <c r="O112" s="187"/>
      <c r="P112" s="187"/>
      <c r="Q112" s="187"/>
      <c r="R112" s="187"/>
      <c r="S112" s="187"/>
      <c r="T112" s="188"/>
      <c r="AT112" s="182" t="s">
        <v>206</v>
      </c>
      <c r="AU112" s="182" t="s">
        <v>89</v>
      </c>
      <c r="AV112" s="15" t="s">
        <v>202</v>
      </c>
      <c r="AW112" s="15" t="s">
        <v>41</v>
      </c>
      <c r="AX112" s="15" t="s">
        <v>87</v>
      </c>
      <c r="AY112" s="182" t="s">
        <v>195</v>
      </c>
    </row>
    <row r="113" spans="1:65" s="2" customFormat="1" ht="24.25" customHeight="1">
      <c r="A113" s="35"/>
      <c r="B113" s="146"/>
      <c r="C113" s="147" t="s">
        <v>223</v>
      </c>
      <c r="D113" s="147" t="s">
        <v>197</v>
      </c>
      <c r="E113" s="148" t="s">
        <v>224</v>
      </c>
      <c r="F113" s="149" t="s">
        <v>225</v>
      </c>
      <c r="G113" s="150" t="s">
        <v>226</v>
      </c>
      <c r="H113" s="151">
        <v>90</v>
      </c>
      <c r="I113" s="152"/>
      <c r="J113" s="153">
        <f>ROUND(I113*H113,2)</f>
        <v>0</v>
      </c>
      <c r="K113" s="149" t="s">
        <v>201</v>
      </c>
      <c r="L113" s="36"/>
      <c r="M113" s="154" t="s">
        <v>3</v>
      </c>
      <c r="N113" s="155" t="s">
        <v>51</v>
      </c>
      <c r="O113" s="56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58" t="s">
        <v>202</v>
      </c>
      <c r="AT113" s="158" t="s">
        <v>197</v>
      </c>
      <c r="AU113" s="158" t="s">
        <v>89</v>
      </c>
      <c r="AY113" s="19" t="s">
        <v>195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87</v>
      </c>
      <c r="BK113" s="159">
        <f>ROUND(I113*H113,2)</f>
        <v>0</v>
      </c>
      <c r="BL113" s="19" t="s">
        <v>202</v>
      </c>
      <c r="BM113" s="158" t="s">
        <v>227</v>
      </c>
    </row>
    <row r="114" spans="1:65" s="2" customFormat="1">
      <c r="A114" s="35"/>
      <c r="B114" s="36"/>
      <c r="C114" s="35"/>
      <c r="D114" s="160" t="s">
        <v>204</v>
      </c>
      <c r="E114" s="35"/>
      <c r="F114" s="161" t="s">
        <v>228</v>
      </c>
      <c r="G114" s="35"/>
      <c r="H114" s="35"/>
      <c r="I114" s="162"/>
      <c r="J114" s="35"/>
      <c r="K114" s="35"/>
      <c r="L114" s="36"/>
      <c r="M114" s="163"/>
      <c r="N114" s="164"/>
      <c r="O114" s="56"/>
      <c r="P114" s="56"/>
      <c r="Q114" s="56"/>
      <c r="R114" s="56"/>
      <c r="S114" s="56"/>
      <c r="T114" s="57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9" t="s">
        <v>204</v>
      </c>
      <c r="AU114" s="19" t="s">
        <v>89</v>
      </c>
    </row>
    <row r="115" spans="1:65" s="13" customFormat="1">
      <c r="B115" s="165"/>
      <c r="D115" s="166" t="s">
        <v>206</v>
      </c>
      <c r="E115" s="167" t="s">
        <v>3</v>
      </c>
      <c r="F115" s="168" t="s">
        <v>207</v>
      </c>
      <c r="H115" s="167" t="s">
        <v>3</v>
      </c>
      <c r="I115" s="169"/>
      <c r="L115" s="165"/>
      <c r="M115" s="170"/>
      <c r="N115" s="171"/>
      <c r="O115" s="171"/>
      <c r="P115" s="171"/>
      <c r="Q115" s="171"/>
      <c r="R115" s="171"/>
      <c r="S115" s="171"/>
      <c r="T115" s="172"/>
      <c r="AT115" s="167" t="s">
        <v>206</v>
      </c>
      <c r="AU115" s="167" t="s">
        <v>89</v>
      </c>
      <c r="AV115" s="13" t="s">
        <v>87</v>
      </c>
      <c r="AW115" s="13" t="s">
        <v>41</v>
      </c>
      <c r="AX115" s="13" t="s">
        <v>80</v>
      </c>
      <c r="AY115" s="167" t="s">
        <v>195</v>
      </c>
    </row>
    <row r="116" spans="1:65" s="13" customFormat="1">
      <c r="B116" s="165"/>
      <c r="D116" s="166" t="s">
        <v>206</v>
      </c>
      <c r="E116" s="167" t="s">
        <v>3</v>
      </c>
      <c r="F116" s="168" t="s">
        <v>208</v>
      </c>
      <c r="H116" s="167" t="s">
        <v>3</v>
      </c>
      <c r="I116" s="169"/>
      <c r="L116" s="165"/>
      <c r="M116" s="170"/>
      <c r="N116" s="171"/>
      <c r="O116" s="171"/>
      <c r="P116" s="171"/>
      <c r="Q116" s="171"/>
      <c r="R116" s="171"/>
      <c r="S116" s="171"/>
      <c r="T116" s="172"/>
      <c r="AT116" s="167" t="s">
        <v>206</v>
      </c>
      <c r="AU116" s="167" t="s">
        <v>89</v>
      </c>
      <c r="AV116" s="13" t="s">
        <v>87</v>
      </c>
      <c r="AW116" s="13" t="s">
        <v>41</v>
      </c>
      <c r="AX116" s="13" t="s">
        <v>80</v>
      </c>
      <c r="AY116" s="167" t="s">
        <v>195</v>
      </c>
    </row>
    <row r="117" spans="1:65" s="13" customFormat="1">
      <c r="B117" s="165"/>
      <c r="D117" s="166" t="s">
        <v>206</v>
      </c>
      <c r="E117" s="167" t="s">
        <v>3</v>
      </c>
      <c r="F117" s="168" t="s">
        <v>209</v>
      </c>
      <c r="H117" s="167" t="s">
        <v>3</v>
      </c>
      <c r="I117" s="169"/>
      <c r="L117" s="165"/>
      <c r="M117" s="170"/>
      <c r="N117" s="171"/>
      <c r="O117" s="171"/>
      <c r="P117" s="171"/>
      <c r="Q117" s="171"/>
      <c r="R117" s="171"/>
      <c r="S117" s="171"/>
      <c r="T117" s="172"/>
      <c r="AT117" s="167" t="s">
        <v>206</v>
      </c>
      <c r="AU117" s="167" t="s">
        <v>89</v>
      </c>
      <c r="AV117" s="13" t="s">
        <v>87</v>
      </c>
      <c r="AW117" s="13" t="s">
        <v>41</v>
      </c>
      <c r="AX117" s="13" t="s">
        <v>80</v>
      </c>
      <c r="AY117" s="167" t="s">
        <v>195</v>
      </c>
    </row>
    <row r="118" spans="1:65" s="13" customFormat="1">
      <c r="B118" s="165"/>
      <c r="D118" s="166" t="s">
        <v>206</v>
      </c>
      <c r="E118" s="167" t="s">
        <v>3</v>
      </c>
      <c r="F118" s="168" t="s">
        <v>221</v>
      </c>
      <c r="H118" s="167" t="s">
        <v>3</v>
      </c>
      <c r="I118" s="169"/>
      <c r="L118" s="165"/>
      <c r="M118" s="170"/>
      <c r="N118" s="171"/>
      <c r="O118" s="171"/>
      <c r="P118" s="171"/>
      <c r="Q118" s="171"/>
      <c r="R118" s="171"/>
      <c r="S118" s="171"/>
      <c r="T118" s="172"/>
      <c r="AT118" s="167" t="s">
        <v>206</v>
      </c>
      <c r="AU118" s="167" t="s">
        <v>89</v>
      </c>
      <c r="AV118" s="13" t="s">
        <v>87</v>
      </c>
      <c r="AW118" s="13" t="s">
        <v>41</v>
      </c>
      <c r="AX118" s="13" t="s">
        <v>80</v>
      </c>
      <c r="AY118" s="167" t="s">
        <v>195</v>
      </c>
    </row>
    <row r="119" spans="1:65" s="14" customFormat="1">
      <c r="B119" s="173"/>
      <c r="D119" s="166" t="s">
        <v>206</v>
      </c>
      <c r="E119" s="174" t="s">
        <v>3</v>
      </c>
      <c r="F119" s="175" t="s">
        <v>229</v>
      </c>
      <c r="H119" s="176">
        <v>90</v>
      </c>
      <c r="I119" s="177"/>
      <c r="L119" s="173"/>
      <c r="M119" s="178"/>
      <c r="N119" s="179"/>
      <c r="O119" s="179"/>
      <c r="P119" s="179"/>
      <c r="Q119" s="179"/>
      <c r="R119" s="179"/>
      <c r="S119" s="179"/>
      <c r="T119" s="180"/>
      <c r="AT119" s="174" t="s">
        <v>206</v>
      </c>
      <c r="AU119" s="174" t="s">
        <v>89</v>
      </c>
      <c r="AV119" s="14" t="s">
        <v>89</v>
      </c>
      <c r="AW119" s="14" t="s">
        <v>41</v>
      </c>
      <c r="AX119" s="14" t="s">
        <v>80</v>
      </c>
      <c r="AY119" s="174" t="s">
        <v>195</v>
      </c>
    </row>
    <row r="120" spans="1:65" s="15" customFormat="1">
      <c r="B120" s="181"/>
      <c r="D120" s="166" t="s">
        <v>206</v>
      </c>
      <c r="E120" s="182" t="s">
        <v>3</v>
      </c>
      <c r="F120" s="183" t="s">
        <v>215</v>
      </c>
      <c r="H120" s="184">
        <v>90</v>
      </c>
      <c r="I120" s="185"/>
      <c r="L120" s="181"/>
      <c r="M120" s="186"/>
      <c r="N120" s="187"/>
      <c r="O120" s="187"/>
      <c r="P120" s="187"/>
      <c r="Q120" s="187"/>
      <c r="R120" s="187"/>
      <c r="S120" s="187"/>
      <c r="T120" s="188"/>
      <c r="AT120" s="182" t="s">
        <v>206</v>
      </c>
      <c r="AU120" s="182" t="s">
        <v>89</v>
      </c>
      <c r="AV120" s="15" t="s">
        <v>202</v>
      </c>
      <c r="AW120" s="15" t="s">
        <v>41</v>
      </c>
      <c r="AX120" s="15" t="s">
        <v>87</v>
      </c>
      <c r="AY120" s="182" t="s">
        <v>195</v>
      </c>
    </row>
    <row r="121" spans="1:65" s="2" customFormat="1" ht="49.15" customHeight="1">
      <c r="A121" s="35"/>
      <c r="B121" s="146"/>
      <c r="C121" s="147" t="s">
        <v>202</v>
      </c>
      <c r="D121" s="147" t="s">
        <v>197</v>
      </c>
      <c r="E121" s="148" t="s">
        <v>230</v>
      </c>
      <c r="F121" s="149" t="s">
        <v>231</v>
      </c>
      <c r="G121" s="150" t="s">
        <v>200</v>
      </c>
      <c r="H121" s="151">
        <v>2</v>
      </c>
      <c r="I121" s="152"/>
      <c r="J121" s="153">
        <f>ROUND(I121*H121,2)</f>
        <v>0</v>
      </c>
      <c r="K121" s="149" t="s">
        <v>201</v>
      </c>
      <c r="L121" s="36"/>
      <c r="M121" s="154" t="s">
        <v>3</v>
      </c>
      <c r="N121" s="155" t="s">
        <v>51</v>
      </c>
      <c r="O121" s="56"/>
      <c r="P121" s="156">
        <f>O121*H121</f>
        <v>0</v>
      </c>
      <c r="Q121" s="156">
        <v>1.269E-2</v>
      </c>
      <c r="R121" s="156">
        <f>Q121*H121</f>
        <v>2.538E-2</v>
      </c>
      <c r="S121" s="156">
        <v>0</v>
      </c>
      <c r="T121" s="157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58" t="s">
        <v>202</v>
      </c>
      <c r="AT121" s="158" t="s">
        <v>197</v>
      </c>
      <c r="AU121" s="158" t="s">
        <v>89</v>
      </c>
      <c r="AY121" s="19" t="s">
        <v>195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87</v>
      </c>
      <c r="BK121" s="159">
        <f>ROUND(I121*H121,2)</f>
        <v>0</v>
      </c>
      <c r="BL121" s="19" t="s">
        <v>202</v>
      </c>
      <c r="BM121" s="158" t="s">
        <v>232</v>
      </c>
    </row>
    <row r="122" spans="1:65" s="2" customFormat="1">
      <c r="A122" s="35"/>
      <c r="B122" s="36"/>
      <c r="C122" s="35"/>
      <c r="D122" s="160" t="s">
        <v>204</v>
      </c>
      <c r="E122" s="35"/>
      <c r="F122" s="161" t="s">
        <v>233</v>
      </c>
      <c r="G122" s="35"/>
      <c r="H122" s="35"/>
      <c r="I122" s="162"/>
      <c r="J122" s="35"/>
      <c r="K122" s="35"/>
      <c r="L122" s="36"/>
      <c r="M122" s="163"/>
      <c r="N122" s="164"/>
      <c r="O122" s="56"/>
      <c r="P122" s="56"/>
      <c r="Q122" s="56"/>
      <c r="R122" s="56"/>
      <c r="S122" s="56"/>
      <c r="T122" s="57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9" t="s">
        <v>204</v>
      </c>
      <c r="AU122" s="19" t="s">
        <v>89</v>
      </c>
    </row>
    <row r="123" spans="1:65" s="13" customFormat="1">
      <c r="B123" s="165"/>
      <c r="D123" s="166" t="s">
        <v>206</v>
      </c>
      <c r="E123" s="167" t="s">
        <v>3</v>
      </c>
      <c r="F123" s="168" t="s">
        <v>207</v>
      </c>
      <c r="H123" s="167" t="s">
        <v>3</v>
      </c>
      <c r="I123" s="169"/>
      <c r="L123" s="165"/>
      <c r="M123" s="170"/>
      <c r="N123" s="171"/>
      <c r="O123" s="171"/>
      <c r="P123" s="171"/>
      <c r="Q123" s="171"/>
      <c r="R123" s="171"/>
      <c r="S123" s="171"/>
      <c r="T123" s="172"/>
      <c r="AT123" s="167" t="s">
        <v>206</v>
      </c>
      <c r="AU123" s="167" t="s">
        <v>89</v>
      </c>
      <c r="AV123" s="13" t="s">
        <v>87</v>
      </c>
      <c r="AW123" s="13" t="s">
        <v>41</v>
      </c>
      <c r="AX123" s="13" t="s">
        <v>80</v>
      </c>
      <c r="AY123" s="167" t="s">
        <v>195</v>
      </c>
    </row>
    <row r="124" spans="1:65" s="13" customFormat="1">
      <c r="B124" s="165"/>
      <c r="D124" s="166" t="s">
        <v>206</v>
      </c>
      <c r="E124" s="167" t="s">
        <v>3</v>
      </c>
      <c r="F124" s="168" t="s">
        <v>208</v>
      </c>
      <c r="H124" s="167" t="s">
        <v>3</v>
      </c>
      <c r="I124" s="169"/>
      <c r="L124" s="165"/>
      <c r="M124" s="170"/>
      <c r="N124" s="171"/>
      <c r="O124" s="171"/>
      <c r="P124" s="171"/>
      <c r="Q124" s="171"/>
      <c r="R124" s="171"/>
      <c r="S124" s="171"/>
      <c r="T124" s="172"/>
      <c r="AT124" s="167" t="s">
        <v>206</v>
      </c>
      <c r="AU124" s="167" t="s">
        <v>89</v>
      </c>
      <c r="AV124" s="13" t="s">
        <v>87</v>
      </c>
      <c r="AW124" s="13" t="s">
        <v>41</v>
      </c>
      <c r="AX124" s="13" t="s">
        <v>80</v>
      </c>
      <c r="AY124" s="167" t="s">
        <v>195</v>
      </c>
    </row>
    <row r="125" spans="1:65" s="13" customFormat="1">
      <c r="B125" s="165"/>
      <c r="D125" s="166" t="s">
        <v>206</v>
      </c>
      <c r="E125" s="167" t="s">
        <v>3</v>
      </c>
      <c r="F125" s="168" t="s">
        <v>209</v>
      </c>
      <c r="H125" s="167" t="s">
        <v>3</v>
      </c>
      <c r="I125" s="169"/>
      <c r="L125" s="165"/>
      <c r="M125" s="170"/>
      <c r="N125" s="171"/>
      <c r="O125" s="171"/>
      <c r="P125" s="171"/>
      <c r="Q125" s="171"/>
      <c r="R125" s="171"/>
      <c r="S125" s="171"/>
      <c r="T125" s="172"/>
      <c r="AT125" s="167" t="s">
        <v>206</v>
      </c>
      <c r="AU125" s="167" t="s">
        <v>89</v>
      </c>
      <c r="AV125" s="13" t="s">
        <v>87</v>
      </c>
      <c r="AW125" s="13" t="s">
        <v>41</v>
      </c>
      <c r="AX125" s="13" t="s">
        <v>80</v>
      </c>
      <c r="AY125" s="167" t="s">
        <v>195</v>
      </c>
    </row>
    <row r="126" spans="1:65" s="13" customFormat="1">
      <c r="B126" s="165"/>
      <c r="D126" s="166" t="s">
        <v>206</v>
      </c>
      <c r="E126" s="167" t="s">
        <v>3</v>
      </c>
      <c r="F126" s="168" t="s">
        <v>234</v>
      </c>
      <c r="H126" s="167" t="s">
        <v>3</v>
      </c>
      <c r="I126" s="169"/>
      <c r="L126" s="165"/>
      <c r="M126" s="170"/>
      <c r="N126" s="171"/>
      <c r="O126" s="171"/>
      <c r="P126" s="171"/>
      <c r="Q126" s="171"/>
      <c r="R126" s="171"/>
      <c r="S126" s="171"/>
      <c r="T126" s="172"/>
      <c r="AT126" s="167" t="s">
        <v>206</v>
      </c>
      <c r="AU126" s="167" t="s">
        <v>89</v>
      </c>
      <c r="AV126" s="13" t="s">
        <v>87</v>
      </c>
      <c r="AW126" s="13" t="s">
        <v>41</v>
      </c>
      <c r="AX126" s="13" t="s">
        <v>80</v>
      </c>
      <c r="AY126" s="167" t="s">
        <v>195</v>
      </c>
    </row>
    <row r="127" spans="1:65" s="14" customFormat="1">
      <c r="B127" s="173"/>
      <c r="D127" s="166" t="s">
        <v>206</v>
      </c>
      <c r="E127" s="174" t="s">
        <v>3</v>
      </c>
      <c r="F127" s="175" t="s">
        <v>235</v>
      </c>
      <c r="H127" s="176">
        <v>2</v>
      </c>
      <c r="I127" s="177"/>
      <c r="L127" s="173"/>
      <c r="M127" s="178"/>
      <c r="N127" s="179"/>
      <c r="O127" s="179"/>
      <c r="P127" s="179"/>
      <c r="Q127" s="179"/>
      <c r="R127" s="179"/>
      <c r="S127" s="179"/>
      <c r="T127" s="180"/>
      <c r="AT127" s="174" t="s">
        <v>206</v>
      </c>
      <c r="AU127" s="174" t="s">
        <v>89</v>
      </c>
      <c r="AV127" s="14" t="s">
        <v>89</v>
      </c>
      <c r="AW127" s="14" t="s">
        <v>41</v>
      </c>
      <c r="AX127" s="14" t="s">
        <v>80</v>
      </c>
      <c r="AY127" s="174" t="s">
        <v>195</v>
      </c>
    </row>
    <row r="128" spans="1:65" s="15" customFormat="1">
      <c r="B128" s="181"/>
      <c r="D128" s="166" t="s">
        <v>206</v>
      </c>
      <c r="E128" s="182" t="s">
        <v>3</v>
      </c>
      <c r="F128" s="183" t="s">
        <v>215</v>
      </c>
      <c r="H128" s="184">
        <v>2</v>
      </c>
      <c r="I128" s="185"/>
      <c r="L128" s="181"/>
      <c r="M128" s="186"/>
      <c r="N128" s="187"/>
      <c r="O128" s="187"/>
      <c r="P128" s="187"/>
      <c r="Q128" s="187"/>
      <c r="R128" s="187"/>
      <c r="S128" s="187"/>
      <c r="T128" s="188"/>
      <c r="AT128" s="182" t="s">
        <v>206</v>
      </c>
      <c r="AU128" s="182" t="s">
        <v>89</v>
      </c>
      <c r="AV128" s="15" t="s">
        <v>202</v>
      </c>
      <c r="AW128" s="15" t="s">
        <v>41</v>
      </c>
      <c r="AX128" s="15" t="s">
        <v>87</v>
      </c>
      <c r="AY128" s="182" t="s">
        <v>195</v>
      </c>
    </row>
    <row r="129" spans="1:65" s="2" customFormat="1" ht="49.15" customHeight="1">
      <c r="A129" s="35"/>
      <c r="B129" s="146"/>
      <c r="C129" s="147" t="s">
        <v>236</v>
      </c>
      <c r="D129" s="147" t="s">
        <v>197</v>
      </c>
      <c r="E129" s="148" t="s">
        <v>237</v>
      </c>
      <c r="F129" s="149" t="s">
        <v>238</v>
      </c>
      <c r="G129" s="150" t="s">
        <v>200</v>
      </c>
      <c r="H129" s="151">
        <v>30</v>
      </c>
      <c r="I129" s="152"/>
      <c r="J129" s="153">
        <f>ROUND(I129*H129,2)</f>
        <v>0</v>
      </c>
      <c r="K129" s="149" t="s">
        <v>201</v>
      </c>
      <c r="L129" s="36"/>
      <c r="M129" s="154" t="s">
        <v>3</v>
      </c>
      <c r="N129" s="155" t="s">
        <v>51</v>
      </c>
      <c r="O129" s="56"/>
      <c r="P129" s="156">
        <f>O129*H129</f>
        <v>0</v>
      </c>
      <c r="Q129" s="156">
        <v>3.6900000000000002E-2</v>
      </c>
      <c r="R129" s="156">
        <f>Q129*H129</f>
        <v>1.107</v>
      </c>
      <c r="S129" s="156">
        <v>0</v>
      </c>
      <c r="T129" s="15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58" t="s">
        <v>202</v>
      </c>
      <c r="AT129" s="158" t="s">
        <v>197</v>
      </c>
      <c r="AU129" s="158" t="s">
        <v>89</v>
      </c>
      <c r="AY129" s="19" t="s">
        <v>195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87</v>
      </c>
      <c r="BK129" s="159">
        <f>ROUND(I129*H129,2)</f>
        <v>0</v>
      </c>
      <c r="BL129" s="19" t="s">
        <v>202</v>
      </c>
      <c r="BM129" s="158" t="s">
        <v>239</v>
      </c>
    </row>
    <row r="130" spans="1:65" s="2" customFormat="1">
      <c r="A130" s="35"/>
      <c r="B130" s="36"/>
      <c r="C130" s="35"/>
      <c r="D130" s="160" t="s">
        <v>204</v>
      </c>
      <c r="E130" s="35"/>
      <c r="F130" s="161" t="s">
        <v>240</v>
      </c>
      <c r="G130" s="35"/>
      <c r="H130" s="35"/>
      <c r="I130" s="162"/>
      <c r="J130" s="35"/>
      <c r="K130" s="35"/>
      <c r="L130" s="36"/>
      <c r="M130" s="163"/>
      <c r="N130" s="164"/>
      <c r="O130" s="56"/>
      <c r="P130" s="56"/>
      <c r="Q130" s="56"/>
      <c r="R130" s="56"/>
      <c r="S130" s="56"/>
      <c r="T130" s="57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9" t="s">
        <v>204</v>
      </c>
      <c r="AU130" s="19" t="s">
        <v>89</v>
      </c>
    </row>
    <row r="131" spans="1:65" s="13" customFormat="1">
      <c r="B131" s="165"/>
      <c r="D131" s="166" t="s">
        <v>206</v>
      </c>
      <c r="E131" s="167" t="s">
        <v>3</v>
      </c>
      <c r="F131" s="168" t="s">
        <v>207</v>
      </c>
      <c r="H131" s="167" t="s">
        <v>3</v>
      </c>
      <c r="I131" s="169"/>
      <c r="L131" s="165"/>
      <c r="M131" s="170"/>
      <c r="N131" s="171"/>
      <c r="O131" s="171"/>
      <c r="P131" s="171"/>
      <c r="Q131" s="171"/>
      <c r="R131" s="171"/>
      <c r="S131" s="171"/>
      <c r="T131" s="172"/>
      <c r="AT131" s="167" t="s">
        <v>206</v>
      </c>
      <c r="AU131" s="167" t="s">
        <v>89</v>
      </c>
      <c r="AV131" s="13" t="s">
        <v>87</v>
      </c>
      <c r="AW131" s="13" t="s">
        <v>41</v>
      </c>
      <c r="AX131" s="13" t="s">
        <v>80</v>
      </c>
      <c r="AY131" s="167" t="s">
        <v>195</v>
      </c>
    </row>
    <row r="132" spans="1:65" s="13" customFormat="1">
      <c r="B132" s="165"/>
      <c r="D132" s="166" t="s">
        <v>206</v>
      </c>
      <c r="E132" s="167" t="s">
        <v>3</v>
      </c>
      <c r="F132" s="168" t="s">
        <v>208</v>
      </c>
      <c r="H132" s="167" t="s">
        <v>3</v>
      </c>
      <c r="I132" s="169"/>
      <c r="L132" s="165"/>
      <c r="M132" s="170"/>
      <c r="N132" s="171"/>
      <c r="O132" s="171"/>
      <c r="P132" s="171"/>
      <c r="Q132" s="171"/>
      <c r="R132" s="171"/>
      <c r="S132" s="171"/>
      <c r="T132" s="172"/>
      <c r="AT132" s="167" t="s">
        <v>206</v>
      </c>
      <c r="AU132" s="167" t="s">
        <v>89</v>
      </c>
      <c r="AV132" s="13" t="s">
        <v>87</v>
      </c>
      <c r="AW132" s="13" t="s">
        <v>41</v>
      </c>
      <c r="AX132" s="13" t="s">
        <v>80</v>
      </c>
      <c r="AY132" s="167" t="s">
        <v>195</v>
      </c>
    </row>
    <row r="133" spans="1:65" s="13" customFormat="1">
      <c r="B133" s="165"/>
      <c r="D133" s="166" t="s">
        <v>206</v>
      </c>
      <c r="E133" s="167" t="s">
        <v>3</v>
      </c>
      <c r="F133" s="168" t="s">
        <v>209</v>
      </c>
      <c r="H133" s="167" t="s">
        <v>3</v>
      </c>
      <c r="I133" s="169"/>
      <c r="L133" s="165"/>
      <c r="M133" s="170"/>
      <c r="N133" s="171"/>
      <c r="O133" s="171"/>
      <c r="P133" s="171"/>
      <c r="Q133" s="171"/>
      <c r="R133" s="171"/>
      <c r="S133" s="171"/>
      <c r="T133" s="172"/>
      <c r="AT133" s="167" t="s">
        <v>206</v>
      </c>
      <c r="AU133" s="167" t="s">
        <v>89</v>
      </c>
      <c r="AV133" s="13" t="s">
        <v>87</v>
      </c>
      <c r="AW133" s="13" t="s">
        <v>41</v>
      </c>
      <c r="AX133" s="13" t="s">
        <v>80</v>
      </c>
      <c r="AY133" s="167" t="s">
        <v>195</v>
      </c>
    </row>
    <row r="134" spans="1:65" s="13" customFormat="1">
      <c r="B134" s="165"/>
      <c r="D134" s="166" t="s">
        <v>206</v>
      </c>
      <c r="E134" s="167" t="s">
        <v>3</v>
      </c>
      <c r="F134" s="168" t="s">
        <v>241</v>
      </c>
      <c r="H134" s="167" t="s">
        <v>3</v>
      </c>
      <c r="I134" s="169"/>
      <c r="L134" s="165"/>
      <c r="M134" s="170"/>
      <c r="N134" s="171"/>
      <c r="O134" s="171"/>
      <c r="P134" s="171"/>
      <c r="Q134" s="171"/>
      <c r="R134" s="171"/>
      <c r="S134" s="171"/>
      <c r="T134" s="172"/>
      <c r="AT134" s="167" t="s">
        <v>206</v>
      </c>
      <c r="AU134" s="167" t="s">
        <v>89</v>
      </c>
      <c r="AV134" s="13" t="s">
        <v>87</v>
      </c>
      <c r="AW134" s="13" t="s">
        <v>41</v>
      </c>
      <c r="AX134" s="13" t="s">
        <v>80</v>
      </c>
      <c r="AY134" s="167" t="s">
        <v>195</v>
      </c>
    </row>
    <row r="135" spans="1:65" s="14" customFormat="1">
      <c r="B135" s="173"/>
      <c r="D135" s="166" t="s">
        <v>206</v>
      </c>
      <c r="E135" s="174" t="s">
        <v>3</v>
      </c>
      <c r="F135" s="175" t="s">
        <v>242</v>
      </c>
      <c r="H135" s="176">
        <v>30</v>
      </c>
      <c r="I135" s="177"/>
      <c r="L135" s="173"/>
      <c r="M135" s="178"/>
      <c r="N135" s="179"/>
      <c r="O135" s="179"/>
      <c r="P135" s="179"/>
      <c r="Q135" s="179"/>
      <c r="R135" s="179"/>
      <c r="S135" s="179"/>
      <c r="T135" s="180"/>
      <c r="AT135" s="174" t="s">
        <v>206</v>
      </c>
      <c r="AU135" s="174" t="s">
        <v>89</v>
      </c>
      <c r="AV135" s="14" t="s">
        <v>89</v>
      </c>
      <c r="AW135" s="14" t="s">
        <v>41</v>
      </c>
      <c r="AX135" s="14" t="s">
        <v>80</v>
      </c>
      <c r="AY135" s="174" t="s">
        <v>195</v>
      </c>
    </row>
    <row r="136" spans="1:65" s="15" customFormat="1">
      <c r="B136" s="181"/>
      <c r="D136" s="166" t="s">
        <v>206</v>
      </c>
      <c r="E136" s="182" t="s">
        <v>3</v>
      </c>
      <c r="F136" s="183" t="s">
        <v>215</v>
      </c>
      <c r="H136" s="184">
        <v>30</v>
      </c>
      <c r="I136" s="185"/>
      <c r="L136" s="181"/>
      <c r="M136" s="186"/>
      <c r="N136" s="187"/>
      <c r="O136" s="187"/>
      <c r="P136" s="187"/>
      <c r="Q136" s="187"/>
      <c r="R136" s="187"/>
      <c r="S136" s="187"/>
      <c r="T136" s="188"/>
      <c r="AT136" s="182" t="s">
        <v>206</v>
      </c>
      <c r="AU136" s="182" t="s">
        <v>89</v>
      </c>
      <c r="AV136" s="15" t="s">
        <v>202</v>
      </c>
      <c r="AW136" s="15" t="s">
        <v>41</v>
      </c>
      <c r="AX136" s="15" t="s">
        <v>87</v>
      </c>
      <c r="AY136" s="182" t="s">
        <v>195</v>
      </c>
    </row>
    <row r="137" spans="1:65" s="2" customFormat="1" ht="49.15" customHeight="1">
      <c r="A137" s="35"/>
      <c r="B137" s="146"/>
      <c r="C137" s="147" t="s">
        <v>243</v>
      </c>
      <c r="D137" s="147" t="s">
        <v>197</v>
      </c>
      <c r="E137" s="148" t="s">
        <v>244</v>
      </c>
      <c r="F137" s="149" t="s">
        <v>245</v>
      </c>
      <c r="G137" s="150" t="s">
        <v>200</v>
      </c>
      <c r="H137" s="151">
        <v>37</v>
      </c>
      <c r="I137" s="152"/>
      <c r="J137" s="153">
        <f>ROUND(I137*H137,2)</f>
        <v>0</v>
      </c>
      <c r="K137" s="149" t="s">
        <v>201</v>
      </c>
      <c r="L137" s="36"/>
      <c r="M137" s="154" t="s">
        <v>3</v>
      </c>
      <c r="N137" s="155" t="s">
        <v>51</v>
      </c>
      <c r="O137" s="56"/>
      <c r="P137" s="156">
        <f>O137*H137</f>
        <v>0</v>
      </c>
      <c r="Q137" s="156">
        <v>3.6900000000000002E-2</v>
      </c>
      <c r="R137" s="156">
        <f>Q137*H137</f>
        <v>1.3653000000000002</v>
      </c>
      <c r="S137" s="156">
        <v>0</v>
      </c>
      <c r="T137" s="157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58" t="s">
        <v>202</v>
      </c>
      <c r="AT137" s="158" t="s">
        <v>197</v>
      </c>
      <c r="AU137" s="158" t="s">
        <v>89</v>
      </c>
      <c r="AY137" s="19" t="s">
        <v>195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87</v>
      </c>
      <c r="BK137" s="159">
        <f>ROUND(I137*H137,2)</f>
        <v>0</v>
      </c>
      <c r="BL137" s="19" t="s">
        <v>202</v>
      </c>
      <c r="BM137" s="158" t="s">
        <v>246</v>
      </c>
    </row>
    <row r="138" spans="1:65" s="2" customFormat="1">
      <c r="A138" s="35"/>
      <c r="B138" s="36"/>
      <c r="C138" s="35"/>
      <c r="D138" s="160" t="s">
        <v>204</v>
      </c>
      <c r="E138" s="35"/>
      <c r="F138" s="161" t="s">
        <v>247</v>
      </c>
      <c r="G138" s="35"/>
      <c r="H138" s="35"/>
      <c r="I138" s="162"/>
      <c r="J138" s="35"/>
      <c r="K138" s="35"/>
      <c r="L138" s="36"/>
      <c r="M138" s="163"/>
      <c r="N138" s="164"/>
      <c r="O138" s="56"/>
      <c r="P138" s="56"/>
      <c r="Q138" s="56"/>
      <c r="R138" s="56"/>
      <c r="S138" s="56"/>
      <c r="T138" s="57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9" t="s">
        <v>204</v>
      </c>
      <c r="AU138" s="19" t="s">
        <v>89</v>
      </c>
    </row>
    <row r="139" spans="1:65" s="13" customFormat="1">
      <c r="B139" s="165"/>
      <c r="D139" s="166" t="s">
        <v>206</v>
      </c>
      <c r="E139" s="167" t="s">
        <v>3</v>
      </c>
      <c r="F139" s="168" t="s">
        <v>207</v>
      </c>
      <c r="H139" s="167" t="s">
        <v>3</v>
      </c>
      <c r="I139" s="169"/>
      <c r="L139" s="165"/>
      <c r="M139" s="170"/>
      <c r="N139" s="171"/>
      <c r="O139" s="171"/>
      <c r="P139" s="171"/>
      <c r="Q139" s="171"/>
      <c r="R139" s="171"/>
      <c r="S139" s="171"/>
      <c r="T139" s="172"/>
      <c r="AT139" s="167" t="s">
        <v>206</v>
      </c>
      <c r="AU139" s="167" t="s">
        <v>89</v>
      </c>
      <c r="AV139" s="13" t="s">
        <v>87</v>
      </c>
      <c r="AW139" s="13" t="s">
        <v>41</v>
      </c>
      <c r="AX139" s="13" t="s">
        <v>80</v>
      </c>
      <c r="AY139" s="167" t="s">
        <v>195</v>
      </c>
    </row>
    <row r="140" spans="1:65" s="13" customFormat="1">
      <c r="B140" s="165"/>
      <c r="D140" s="166" t="s">
        <v>206</v>
      </c>
      <c r="E140" s="167" t="s">
        <v>3</v>
      </c>
      <c r="F140" s="168" t="s">
        <v>208</v>
      </c>
      <c r="H140" s="167" t="s">
        <v>3</v>
      </c>
      <c r="I140" s="169"/>
      <c r="L140" s="165"/>
      <c r="M140" s="170"/>
      <c r="N140" s="171"/>
      <c r="O140" s="171"/>
      <c r="P140" s="171"/>
      <c r="Q140" s="171"/>
      <c r="R140" s="171"/>
      <c r="S140" s="171"/>
      <c r="T140" s="172"/>
      <c r="AT140" s="167" t="s">
        <v>206</v>
      </c>
      <c r="AU140" s="167" t="s">
        <v>89</v>
      </c>
      <c r="AV140" s="13" t="s">
        <v>87</v>
      </c>
      <c r="AW140" s="13" t="s">
        <v>41</v>
      </c>
      <c r="AX140" s="13" t="s">
        <v>80</v>
      </c>
      <c r="AY140" s="167" t="s">
        <v>195</v>
      </c>
    </row>
    <row r="141" spans="1:65" s="13" customFormat="1">
      <c r="B141" s="165"/>
      <c r="D141" s="166" t="s">
        <v>206</v>
      </c>
      <c r="E141" s="167" t="s">
        <v>3</v>
      </c>
      <c r="F141" s="168" t="s">
        <v>209</v>
      </c>
      <c r="H141" s="167" t="s">
        <v>3</v>
      </c>
      <c r="I141" s="169"/>
      <c r="L141" s="165"/>
      <c r="M141" s="170"/>
      <c r="N141" s="171"/>
      <c r="O141" s="171"/>
      <c r="P141" s="171"/>
      <c r="Q141" s="171"/>
      <c r="R141" s="171"/>
      <c r="S141" s="171"/>
      <c r="T141" s="172"/>
      <c r="AT141" s="167" t="s">
        <v>206</v>
      </c>
      <c r="AU141" s="167" t="s">
        <v>89</v>
      </c>
      <c r="AV141" s="13" t="s">
        <v>87</v>
      </c>
      <c r="AW141" s="13" t="s">
        <v>41</v>
      </c>
      <c r="AX141" s="13" t="s">
        <v>80</v>
      </c>
      <c r="AY141" s="167" t="s">
        <v>195</v>
      </c>
    </row>
    <row r="142" spans="1:65" s="13" customFormat="1">
      <c r="B142" s="165"/>
      <c r="D142" s="166" t="s">
        <v>206</v>
      </c>
      <c r="E142" s="167" t="s">
        <v>3</v>
      </c>
      <c r="F142" s="168" t="s">
        <v>248</v>
      </c>
      <c r="H142" s="167" t="s">
        <v>3</v>
      </c>
      <c r="I142" s="169"/>
      <c r="L142" s="165"/>
      <c r="M142" s="170"/>
      <c r="N142" s="171"/>
      <c r="O142" s="171"/>
      <c r="P142" s="171"/>
      <c r="Q142" s="171"/>
      <c r="R142" s="171"/>
      <c r="S142" s="171"/>
      <c r="T142" s="172"/>
      <c r="AT142" s="167" t="s">
        <v>206</v>
      </c>
      <c r="AU142" s="167" t="s">
        <v>89</v>
      </c>
      <c r="AV142" s="13" t="s">
        <v>87</v>
      </c>
      <c r="AW142" s="13" t="s">
        <v>41</v>
      </c>
      <c r="AX142" s="13" t="s">
        <v>80</v>
      </c>
      <c r="AY142" s="167" t="s">
        <v>195</v>
      </c>
    </row>
    <row r="143" spans="1:65" s="14" customFormat="1">
      <c r="B143" s="173"/>
      <c r="D143" s="166" t="s">
        <v>206</v>
      </c>
      <c r="E143" s="174" t="s">
        <v>3</v>
      </c>
      <c r="F143" s="175" t="s">
        <v>249</v>
      </c>
      <c r="H143" s="176">
        <v>37</v>
      </c>
      <c r="I143" s="177"/>
      <c r="L143" s="173"/>
      <c r="M143" s="178"/>
      <c r="N143" s="179"/>
      <c r="O143" s="179"/>
      <c r="P143" s="179"/>
      <c r="Q143" s="179"/>
      <c r="R143" s="179"/>
      <c r="S143" s="179"/>
      <c r="T143" s="180"/>
      <c r="AT143" s="174" t="s">
        <v>206</v>
      </c>
      <c r="AU143" s="174" t="s">
        <v>89</v>
      </c>
      <c r="AV143" s="14" t="s">
        <v>89</v>
      </c>
      <c r="AW143" s="14" t="s">
        <v>41</v>
      </c>
      <c r="AX143" s="14" t="s">
        <v>80</v>
      </c>
      <c r="AY143" s="174" t="s">
        <v>195</v>
      </c>
    </row>
    <row r="144" spans="1:65" s="15" customFormat="1">
      <c r="B144" s="181"/>
      <c r="D144" s="166" t="s">
        <v>206</v>
      </c>
      <c r="E144" s="182" t="s">
        <v>3</v>
      </c>
      <c r="F144" s="183" t="s">
        <v>215</v>
      </c>
      <c r="H144" s="184">
        <v>37</v>
      </c>
      <c r="I144" s="185"/>
      <c r="L144" s="181"/>
      <c r="M144" s="186"/>
      <c r="N144" s="187"/>
      <c r="O144" s="187"/>
      <c r="P144" s="187"/>
      <c r="Q144" s="187"/>
      <c r="R144" s="187"/>
      <c r="S144" s="187"/>
      <c r="T144" s="188"/>
      <c r="AT144" s="182" t="s">
        <v>206</v>
      </c>
      <c r="AU144" s="182" t="s">
        <v>89</v>
      </c>
      <c r="AV144" s="15" t="s">
        <v>202</v>
      </c>
      <c r="AW144" s="15" t="s">
        <v>41</v>
      </c>
      <c r="AX144" s="15" t="s">
        <v>87</v>
      </c>
      <c r="AY144" s="182" t="s">
        <v>195</v>
      </c>
    </row>
    <row r="145" spans="1:65" s="2" customFormat="1" ht="24.25" customHeight="1">
      <c r="A145" s="35"/>
      <c r="B145" s="146"/>
      <c r="C145" s="147" t="s">
        <v>250</v>
      </c>
      <c r="D145" s="147" t="s">
        <v>197</v>
      </c>
      <c r="E145" s="148" t="s">
        <v>251</v>
      </c>
      <c r="F145" s="149" t="s">
        <v>252</v>
      </c>
      <c r="G145" s="150" t="s">
        <v>139</v>
      </c>
      <c r="H145" s="151">
        <v>618.39300000000003</v>
      </c>
      <c r="I145" s="152"/>
      <c r="J145" s="153">
        <f>ROUND(I145*H145,2)</f>
        <v>0</v>
      </c>
      <c r="K145" s="149" t="s">
        <v>201</v>
      </c>
      <c r="L145" s="36"/>
      <c r="M145" s="154" t="s">
        <v>3</v>
      </c>
      <c r="N145" s="155" t="s">
        <v>51</v>
      </c>
      <c r="O145" s="56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58" t="s">
        <v>202</v>
      </c>
      <c r="AT145" s="158" t="s">
        <v>197</v>
      </c>
      <c r="AU145" s="158" t="s">
        <v>89</v>
      </c>
      <c r="AY145" s="19" t="s">
        <v>195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87</v>
      </c>
      <c r="BK145" s="159">
        <f>ROUND(I145*H145,2)</f>
        <v>0</v>
      </c>
      <c r="BL145" s="19" t="s">
        <v>202</v>
      </c>
      <c r="BM145" s="158" t="s">
        <v>253</v>
      </c>
    </row>
    <row r="146" spans="1:65" s="2" customFormat="1">
      <c r="A146" s="35"/>
      <c r="B146" s="36"/>
      <c r="C146" s="35"/>
      <c r="D146" s="160" t="s">
        <v>204</v>
      </c>
      <c r="E146" s="35"/>
      <c r="F146" s="161" t="s">
        <v>254</v>
      </c>
      <c r="G146" s="35"/>
      <c r="H146" s="35"/>
      <c r="I146" s="162"/>
      <c r="J146" s="35"/>
      <c r="K146" s="35"/>
      <c r="L146" s="36"/>
      <c r="M146" s="163"/>
      <c r="N146" s="164"/>
      <c r="O146" s="56"/>
      <c r="P146" s="56"/>
      <c r="Q146" s="56"/>
      <c r="R146" s="56"/>
      <c r="S146" s="56"/>
      <c r="T146" s="57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9" t="s">
        <v>204</v>
      </c>
      <c r="AU146" s="19" t="s">
        <v>89</v>
      </c>
    </row>
    <row r="147" spans="1:65" s="13" customFormat="1">
      <c r="B147" s="165"/>
      <c r="D147" s="166" t="s">
        <v>206</v>
      </c>
      <c r="E147" s="167" t="s">
        <v>3</v>
      </c>
      <c r="F147" s="168" t="s">
        <v>207</v>
      </c>
      <c r="H147" s="167" t="s">
        <v>3</v>
      </c>
      <c r="I147" s="169"/>
      <c r="L147" s="165"/>
      <c r="M147" s="170"/>
      <c r="N147" s="171"/>
      <c r="O147" s="171"/>
      <c r="P147" s="171"/>
      <c r="Q147" s="171"/>
      <c r="R147" s="171"/>
      <c r="S147" s="171"/>
      <c r="T147" s="172"/>
      <c r="AT147" s="167" t="s">
        <v>206</v>
      </c>
      <c r="AU147" s="167" t="s">
        <v>89</v>
      </c>
      <c r="AV147" s="13" t="s">
        <v>87</v>
      </c>
      <c r="AW147" s="13" t="s">
        <v>41</v>
      </c>
      <c r="AX147" s="13" t="s">
        <v>80</v>
      </c>
      <c r="AY147" s="167" t="s">
        <v>195</v>
      </c>
    </row>
    <row r="148" spans="1:65" s="13" customFormat="1">
      <c r="B148" s="165"/>
      <c r="D148" s="166" t="s">
        <v>206</v>
      </c>
      <c r="E148" s="167" t="s">
        <v>3</v>
      </c>
      <c r="F148" s="168" t="s">
        <v>208</v>
      </c>
      <c r="H148" s="167" t="s">
        <v>3</v>
      </c>
      <c r="I148" s="169"/>
      <c r="L148" s="165"/>
      <c r="M148" s="170"/>
      <c r="N148" s="171"/>
      <c r="O148" s="171"/>
      <c r="P148" s="171"/>
      <c r="Q148" s="171"/>
      <c r="R148" s="171"/>
      <c r="S148" s="171"/>
      <c r="T148" s="172"/>
      <c r="AT148" s="167" t="s">
        <v>206</v>
      </c>
      <c r="AU148" s="167" t="s">
        <v>89</v>
      </c>
      <c r="AV148" s="13" t="s">
        <v>87</v>
      </c>
      <c r="AW148" s="13" t="s">
        <v>41</v>
      </c>
      <c r="AX148" s="13" t="s">
        <v>80</v>
      </c>
      <c r="AY148" s="167" t="s">
        <v>195</v>
      </c>
    </row>
    <row r="149" spans="1:65" s="13" customFormat="1">
      <c r="B149" s="165"/>
      <c r="D149" s="166" t="s">
        <v>206</v>
      </c>
      <c r="E149" s="167" t="s">
        <v>3</v>
      </c>
      <c r="F149" s="168" t="s">
        <v>209</v>
      </c>
      <c r="H149" s="167" t="s">
        <v>3</v>
      </c>
      <c r="I149" s="169"/>
      <c r="L149" s="165"/>
      <c r="M149" s="170"/>
      <c r="N149" s="171"/>
      <c r="O149" s="171"/>
      <c r="P149" s="171"/>
      <c r="Q149" s="171"/>
      <c r="R149" s="171"/>
      <c r="S149" s="171"/>
      <c r="T149" s="172"/>
      <c r="AT149" s="167" t="s">
        <v>206</v>
      </c>
      <c r="AU149" s="167" t="s">
        <v>89</v>
      </c>
      <c r="AV149" s="13" t="s">
        <v>87</v>
      </c>
      <c r="AW149" s="13" t="s">
        <v>41</v>
      </c>
      <c r="AX149" s="13" t="s">
        <v>80</v>
      </c>
      <c r="AY149" s="167" t="s">
        <v>195</v>
      </c>
    </row>
    <row r="150" spans="1:65" s="13" customFormat="1">
      <c r="B150" s="165"/>
      <c r="D150" s="166" t="s">
        <v>206</v>
      </c>
      <c r="E150" s="167" t="s">
        <v>3</v>
      </c>
      <c r="F150" s="168" t="s">
        <v>255</v>
      </c>
      <c r="H150" s="167" t="s">
        <v>3</v>
      </c>
      <c r="I150" s="169"/>
      <c r="L150" s="165"/>
      <c r="M150" s="170"/>
      <c r="N150" s="171"/>
      <c r="O150" s="171"/>
      <c r="P150" s="171"/>
      <c r="Q150" s="171"/>
      <c r="R150" s="171"/>
      <c r="S150" s="171"/>
      <c r="T150" s="172"/>
      <c r="AT150" s="167" t="s">
        <v>206</v>
      </c>
      <c r="AU150" s="167" t="s">
        <v>89</v>
      </c>
      <c r="AV150" s="13" t="s">
        <v>87</v>
      </c>
      <c r="AW150" s="13" t="s">
        <v>41</v>
      </c>
      <c r="AX150" s="13" t="s">
        <v>80</v>
      </c>
      <c r="AY150" s="167" t="s">
        <v>195</v>
      </c>
    </row>
    <row r="151" spans="1:65" s="14" customFormat="1">
      <c r="B151" s="173"/>
      <c r="D151" s="166" t="s">
        <v>206</v>
      </c>
      <c r="E151" s="174" t="s">
        <v>3</v>
      </c>
      <c r="F151" s="175" t="s">
        <v>256</v>
      </c>
      <c r="H151" s="176">
        <v>618.39300000000003</v>
      </c>
      <c r="I151" s="177"/>
      <c r="L151" s="173"/>
      <c r="M151" s="178"/>
      <c r="N151" s="179"/>
      <c r="O151" s="179"/>
      <c r="P151" s="179"/>
      <c r="Q151" s="179"/>
      <c r="R151" s="179"/>
      <c r="S151" s="179"/>
      <c r="T151" s="180"/>
      <c r="AT151" s="174" t="s">
        <v>206</v>
      </c>
      <c r="AU151" s="174" t="s">
        <v>89</v>
      </c>
      <c r="AV151" s="14" t="s">
        <v>89</v>
      </c>
      <c r="AW151" s="14" t="s">
        <v>41</v>
      </c>
      <c r="AX151" s="14" t="s">
        <v>80</v>
      </c>
      <c r="AY151" s="174" t="s">
        <v>195</v>
      </c>
    </row>
    <row r="152" spans="1:65" s="15" customFormat="1">
      <c r="B152" s="181"/>
      <c r="D152" s="166" t="s">
        <v>206</v>
      </c>
      <c r="E152" s="182" t="s">
        <v>3</v>
      </c>
      <c r="F152" s="183" t="s">
        <v>215</v>
      </c>
      <c r="H152" s="184">
        <v>618.39300000000003</v>
      </c>
      <c r="I152" s="185"/>
      <c r="L152" s="181"/>
      <c r="M152" s="186"/>
      <c r="N152" s="187"/>
      <c r="O152" s="187"/>
      <c r="P152" s="187"/>
      <c r="Q152" s="187"/>
      <c r="R152" s="187"/>
      <c r="S152" s="187"/>
      <c r="T152" s="188"/>
      <c r="AT152" s="182" t="s">
        <v>206</v>
      </c>
      <c r="AU152" s="182" t="s">
        <v>89</v>
      </c>
      <c r="AV152" s="15" t="s">
        <v>202</v>
      </c>
      <c r="AW152" s="15" t="s">
        <v>41</v>
      </c>
      <c r="AX152" s="15" t="s">
        <v>87</v>
      </c>
      <c r="AY152" s="182" t="s">
        <v>195</v>
      </c>
    </row>
    <row r="153" spans="1:65" s="2" customFormat="1" ht="24.25" customHeight="1">
      <c r="A153" s="35"/>
      <c r="B153" s="146"/>
      <c r="C153" s="147" t="s">
        <v>257</v>
      </c>
      <c r="D153" s="147" t="s">
        <v>197</v>
      </c>
      <c r="E153" s="148" t="s">
        <v>258</v>
      </c>
      <c r="F153" s="149" t="s">
        <v>259</v>
      </c>
      <c r="G153" s="150" t="s">
        <v>139</v>
      </c>
      <c r="H153" s="151">
        <v>51.945</v>
      </c>
      <c r="I153" s="152"/>
      <c r="J153" s="153">
        <f>ROUND(I153*H153,2)</f>
        <v>0</v>
      </c>
      <c r="K153" s="149" t="s">
        <v>260</v>
      </c>
      <c r="L153" s="36"/>
      <c r="M153" s="154" t="s">
        <v>3</v>
      </c>
      <c r="N153" s="155" t="s">
        <v>51</v>
      </c>
      <c r="O153" s="56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58" t="s">
        <v>202</v>
      </c>
      <c r="AT153" s="158" t="s">
        <v>197</v>
      </c>
      <c r="AU153" s="158" t="s">
        <v>89</v>
      </c>
      <c r="AY153" s="19" t="s">
        <v>195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87</v>
      </c>
      <c r="BK153" s="159">
        <f>ROUND(I153*H153,2)</f>
        <v>0</v>
      </c>
      <c r="BL153" s="19" t="s">
        <v>202</v>
      </c>
      <c r="BM153" s="158" t="s">
        <v>261</v>
      </c>
    </row>
    <row r="154" spans="1:65" s="13" customFormat="1">
      <c r="B154" s="165"/>
      <c r="D154" s="166" t="s">
        <v>206</v>
      </c>
      <c r="E154" s="167" t="s">
        <v>3</v>
      </c>
      <c r="F154" s="168" t="s">
        <v>207</v>
      </c>
      <c r="H154" s="167" t="s">
        <v>3</v>
      </c>
      <c r="I154" s="169"/>
      <c r="L154" s="165"/>
      <c r="M154" s="170"/>
      <c r="N154" s="171"/>
      <c r="O154" s="171"/>
      <c r="P154" s="171"/>
      <c r="Q154" s="171"/>
      <c r="R154" s="171"/>
      <c r="S154" s="171"/>
      <c r="T154" s="172"/>
      <c r="AT154" s="167" t="s">
        <v>206</v>
      </c>
      <c r="AU154" s="167" t="s">
        <v>89</v>
      </c>
      <c r="AV154" s="13" t="s">
        <v>87</v>
      </c>
      <c r="AW154" s="13" t="s">
        <v>41</v>
      </c>
      <c r="AX154" s="13" t="s">
        <v>80</v>
      </c>
      <c r="AY154" s="167" t="s">
        <v>195</v>
      </c>
    </row>
    <row r="155" spans="1:65" s="13" customFormat="1">
      <c r="B155" s="165"/>
      <c r="D155" s="166" t="s">
        <v>206</v>
      </c>
      <c r="E155" s="167" t="s">
        <v>3</v>
      </c>
      <c r="F155" s="168" t="s">
        <v>208</v>
      </c>
      <c r="H155" s="167" t="s">
        <v>3</v>
      </c>
      <c r="I155" s="169"/>
      <c r="L155" s="165"/>
      <c r="M155" s="170"/>
      <c r="N155" s="171"/>
      <c r="O155" s="171"/>
      <c r="P155" s="171"/>
      <c r="Q155" s="171"/>
      <c r="R155" s="171"/>
      <c r="S155" s="171"/>
      <c r="T155" s="172"/>
      <c r="AT155" s="167" t="s">
        <v>206</v>
      </c>
      <c r="AU155" s="167" t="s">
        <v>89</v>
      </c>
      <c r="AV155" s="13" t="s">
        <v>87</v>
      </c>
      <c r="AW155" s="13" t="s">
        <v>41</v>
      </c>
      <c r="AX155" s="13" t="s">
        <v>80</v>
      </c>
      <c r="AY155" s="167" t="s">
        <v>195</v>
      </c>
    </row>
    <row r="156" spans="1:65" s="13" customFormat="1">
      <c r="B156" s="165"/>
      <c r="D156" s="166" t="s">
        <v>206</v>
      </c>
      <c r="E156" s="167" t="s">
        <v>3</v>
      </c>
      <c r="F156" s="168" t="s">
        <v>209</v>
      </c>
      <c r="H156" s="167" t="s">
        <v>3</v>
      </c>
      <c r="I156" s="169"/>
      <c r="L156" s="165"/>
      <c r="M156" s="170"/>
      <c r="N156" s="171"/>
      <c r="O156" s="171"/>
      <c r="P156" s="171"/>
      <c r="Q156" s="171"/>
      <c r="R156" s="171"/>
      <c r="S156" s="171"/>
      <c r="T156" s="172"/>
      <c r="AT156" s="167" t="s">
        <v>206</v>
      </c>
      <c r="AU156" s="167" t="s">
        <v>89</v>
      </c>
      <c r="AV156" s="13" t="s">
        <v>87</v>
      </c>
      <c r="AW156" s="13" t="s">
        <v>41</v>
      </c>
      <c r="AX156" s="13" t="s">
        <v>80</v>
      </c>
      <c r="AY156" s="167" t="s">
        <v>195</v>
      </c>
    </row>
    <row r="157" spans="1:65" s="13" customFormat="1">
      <c r="B157" s="165"/>
      <c r="D157" s="166" t="s">
        <v>206</v>
      </c>
      <c r="E157" s="167" t="s">
        <v>3</v>
      </c>
      <c r="F157" s="168" t="s">
        <v>262</v>
      </c>
      <c r="H157" s="167" t="s">
        <v>3</v>
      </c>
      <c r="I157" s="169"/>
      <c r="L157" s="165"/>
      <c r="M157" s="170"/>
      <c r="N157" s="171"/>
      <c r="O157" s="171"/>
      <c r="P157" s="171"/>
      <c r="Q157" s="171"/>
      <c r="R157" s="171"/>
      <c r="S157" s="171"/>
      <c r="T157" s="172"/>
      <c r="AT157" s="167" t="s">
        <v>206</v>
      </c>
      <c r="AU157" s="167" t="s">
        <v>89</v>
      </c>
      <c r="AV157" s="13" t="s">
        <v>87</v>
      </c>
      <c r="AW157" s="13" t="s">
        <v>41</v>
      </c>
      <c r="AX157" s="13" t="s">
        <v>80</v>
      </c>
      <c r="AY157" s="167" t="s">
        <v>195</v>
      </c>
    </row>
    <row r="158" spans="1:65" s="13" customFormat="1">
      <c r="B158" s="165"/>
      <c r="D158" s="166" t="s">
        <v>206</v>
      </c>
      <c r="E158" s="167" t="s">
        <v>3</v>
      </c>
      <c r="F158" s="168" t="s">
        <v>263</v>
      </c>
      <c r="H158" s="167" t="s">
        <v>3</v>
      </c>
      <c r="I158" s="169"/>
      <c r="L158" s="165"/>
      <c r="M158" s="170"/>
      <c r="N158" s="171"/>
      <c r="O158" s="171"/>
      <c r="P158" s="171"/>
      <c r="Q158" s="171"/>
      <c r="R158" s="171"/>
      <c r="S158" s="171"/>
      <c r="T158" s="172"/>
      <c r="AT158" s="167" t="s">
        <v>206</v>
      </c>
      <c r="AU158" s="167" t="s">
        <v>89</v>
      </c>
      <c r="AV158" s="13" t="s">
        <v>87</v>
      </c>
      <c r="AW158" s="13" t="s">
        <v>41</v>
      </c>
      <c r="AX158" s="13" t="s">
        <v>80</v>
      </c>
      <c r="AY158" s="167" t="s">
        <v>195</v>
      </c>
    </row>
    <row r="159" spans="1:65" s="14" customFormat="1">
      <c r="B159" s="173"/>
      <c r="D159" s="166" t="s">
        <v>206</v>
      </c>
      <c r="E159" s="174" t="s">
        <v>3</v>
      </c>
      <c r="F159" s="175" t="s">
        <v>264</v>
      </c>
      <c r="H159" s="176">
        <v>51.945</v>
      </c>
      <c r="I159" s="177"/>
      <c r="L159" s="173"/>
      <c r="M159" s="178"/>
      <c r="N159" s="179"/>
      <c r="O159" s="179"/>
      <c r="P159" s="179"/>
      <c r="Q159" s="179"/>
      <c r="R159" s="179"/>
      <c r="S159" s="179"/>
      <c r="T159" s="180"/>
      <c r="AT159" s="174" t="s">
        <v>206</v>
      </c>
      <c r="AU159" s="174" t="s">
        <v>89</v>
      </c>
      <c r="AV159" s="14" t="s">
        <v>89</v>
      </c>
      <c r="AW159" s="14" t="s">
        <v>41</v>
      </c>
      <c r="AX159" s="14" t="s">
        <v>80</v>
      </c>
      <c r="AY159" s="174" t="s">
        <v>195</v>
      </c>
    </row>
    <row r="160" spans="1:65" s="15" customFormat="1">
      <c r="B160" s="181"/>
      <c r="D160" s="166" t="s">
        <v>206</v>
      </c>
      <c r="E160" s="182" t="s">
        <v>144</v>
      </c>
      <c r="F160" s="183" t="s">
        <v>215</v>
      </c>
      <c r="H160" s="184">
        <v>51.945</v>
      </c>
      <c r="I160" s="185"/>
      <c r="L160" s="181"/>
      <c r="M160" s="186"/>
      <c r="N160" s="187"/>
      <c r="O160" s="187"/>
      <c r="P160" s="187"/>
      <c r="Q160" s="187"/>
      <c r="R160" s="187"/>
      <c r="S160" s="187"/>
      <c r="T160" s="188"/>
      <c r="AT160" s="182" t="s">
        <v>206</v>
      </c>
      <c r="AU160" s="182" t="s">
        <v>89</v>
      </c>
      <c r="AV160" s="15" t="s">
        <v>202</v>
      </c>
      <c r="AW160" s="15" t="s">
        <v>41</v>
      </c>
      <c r="AX160" s="15" t="s">
        <v>87</v>
      </c>
      <c r="AY160" s="182" t="s">
        <v>195</v>
      </c>
    </row>
    <row r="161" spans="1:65" s="2" customFormat="1" ht="24.25" customHeight="1">
      <c r="A161" s="35"/>
      <c r="B161" s="146"/>
      <c r="C161" s="147" t="s">
        <v>265</v>
      </c>
      <c r="D161" s="147" t="s">
        <v>197</v>
      </c>
      <c r="E161" s="148" t="s">
        <v>266</v>
      </c>
      <c r="F161" s="149" t="s">
        <v>267</v>
      </c>
      <c r="G161" s="150" t="s">
        <v>139</v>
      </c>
      <c r="H161" s="151">
        <v>121.205</v>
      </c>
      <c r="I161" s="152"/>
      <c r="J161" s="153">
        <f>ROUND(I161*H161,2)</f>
        <v>0</v>
      </c>
      <c r="K161" s="149" t="s">
        <v>201</v>
      </c>
      <c r="L161" s="36"/>
      <c r="M161" s="154" t="s">
        <v>3</v>
      </c>
      <c r="N161" s="155" t="s">
        <v>51</v>
      </c>
      <c r="O161" s="56"/>
      <c r="P161" s="156">
        <f>O161*H161</f>
        <v>0</v>
      </c>
      <c r="Q161" s="156">
        <v>0</v>
      </c>
      <c r="R161" s="156">
        <f>Q161*H161</f>
        <v>0</v>
      </c>
      <c r="S161" s="156">
        <v>0</v>
      </c>
      <c r="T161" s="15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58" t="s">
        <v>202</v>
      </c>
      <c r="AT161" s="158" t="s">
        <v>197</v>
      </c>
      <c r="AU161" s="158" t="s">
        <v>89</v>
      </c>
      <c r="AY161" s="19" t="s">
        <v>195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87</v>
      </c>
      <c r="BK161" s="159">
        <f>ROUND(I161*H161,2)</f>
        <v>0</v>
      </c>
      <c r="BL161" s="19" t="s">
        <v>202</v>
      </c>
      <c r="BM161" s="158" t="s">
        <v>268</v>
      </c>
    </row>
    <row r="162" spans="1:65" s="2" customFormat="1">
      <c r="A162" s="35"/>
      <c r="B162" s="36"/>
      <c r="C162" s="35"/>
      <c r="D162" s="160" t="s">
        <v>204</v>
      </c>
      <c r="E162" s="35"/>
      <c r="F162" s="161" t="s">
        <v>269</v>
      </c>
      <c r="G162" s="35"/>
      <c r="H162" s="35"/>
      <c r="I162" s="162"/>
      <c r="J162" s="35"/>
      <c r="K162" s="35"/>
      <c r="L162" s="36"/>
      <c r="M162" s="163"/>
      <c r="N162" s="164"/>
      <c r="O162" s="56"/>
      <c r="P162" s="56"/>
      <c r="Q162" s="56"/>
      <c r="R162" s="56"/>
      <c r="S162" s="56"/>
      <c r="T162" s="57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9" t="s">
        <v>204</v>
      </c>
      <c r="AU162" s="19" t="s">
        <v>89</v>
      </c>
    </row>
    <row r="163" spans="1:65" s="13" customFormat="1">
      <c r="B163" s="165"/>
      <c r="D163" s="166" t="s">
        <v>206</v>
      </c>
      <c r="E163" s="167" t="s">
        <v>3</v>
      </c>
      <c r="F163" s="168" t="s">
        <v>207</v>
      </c>
      <c r="H163" s="167" t="s">
        <v>3</v>
      </c>
      <c r="I163" s="169"/>
      <c r="L163" s="165"/>
      <c r="M163" s="170"/>
      <c r="N163" s="171"/>
      <c r="O163" s="171"/>
      <c r="P163" s="171"/>
      <c r="Q163" s="171"/>
      <c r="R163" s="171"/>
      <c r="S163" s="171"/>
      <c r="T163" s="172"/>
      <c r="AT163" s="167" t="s">
        <v>206</v>
      </c>
      <c r="AU163" s="167" t="s">
        <v>89</v>
      </c>
      <c r="AV163" s="13" t="s">
        <v>87</v>
      </c>
      <c r="AW163" s="13" t="s">
        <v>41</v>
      </c>
      <c r="AX163" s="13" t="s">
        <v>80</v>
      </c>
      <c r="AY163" s="167" t="s">
        <v>195</v>
      </c>
    </row>
    <row r="164" spans="1:65" s="13" customFormat="1">
      <c r="B164" s="165"/>
      <c r="D164" s="166" t="s">
        <v>206</v>
      </c>
      <c r="E164" s="167" t="s">
        <v>3</v>
      </c>
      <c r="F164" s="168" t="s">
        <v>208</v>
      </c>
      <c r="H164" s="167" t="s">
        <v>3</v>
      </c>
      <c r="I164" s="169"/>
      <c r="L164" s="165"/>
      <c r="M164" s="170"/>
      <c r="N164" s="171"/>
      <c r="O164" s="171"/>
      <c r="P164" s="171"/>
      <c r="Q164" s="171"/>
      <c r="R164" s="171"/>
      <c r="S164" s="171"/>
      <c r="T164" s="172"/>
      <c r="AT164" s="167" t="s">
        <v>206</v>
      </c>
      <c r="AU164" s="167" t="s">
        <v>89</v>
      </c>
      <c r="AV164" s="13" t="s">
        <v>87</v>
      </c>
      <c r="AW164" s="13" t="s">
        <v>41</v>
      </c>
      <c r="AX164" s="13" t="s">
        <v>80</v>
      </c>
      <c r="AY164" s="167" t="s">
        <v>195</v>
      </c>
    </row>
    <row r="165" spans="1:65" s="13" customFormat="1">
      <c r="B165" s="165"/>
      <c r="D165" s="166" t="s">
        <v>206</v>
      </c>
      <c r="E165" s="167" t="s">
        <v>3</v>
      </c>
      <c r="F165" s="168" t="s">
        <v>209</v>
      </c>
      <c r="H165" s="167" t="s">
        <v>3</v>
      </c>
      <c r="I165" s="169"/>
      <c r="L165" s="165"/>
      <c r="M165" s="170"/>
      <c r="N165" s="171"/>
      <c r="O165" s="171"/>
      <c r="P165" s="171"/>
      <c r="Q165" s="171"/>
      <c r="R165" s="171"/>
      <c r="S165" s="171"/>
      <c r="T165" s="172"/>
      <c r="AT165" s="167" t="s">
        <v>206</v>
      </c>
      <c r="AU165" s="167" t="s">
        <v>89</v>
      </c>
      <c r="AV165" s="13" t="s">
        <v>87</v>
      </c>
      <c r="AW165" s="13" t="s">
        <v>41</v>
      </c>
      <c r="AX165" s="13" t="s">
        <v>80</v>
      </c>
      <c r="AY165" s="167" t="s">
        <v>195</v>
      </c>
    </row>
    <row r="166" spans="1:65" s="13" customFormat="1">
      <c r="B166" s="165"/>
      <c r="D166" s="166" t="s">
        <v>206</v>
      </c>
      <c r="E166" s="167" t="s">
        <v>3</v>
      </c>
      <c r="F166" s="168" t="s">
        <v>270</v>
      </c>
      <c r="H166" s="167" t="s">
        <v>3</v>
      </c>
      <c r="I166" s="169"/>
      <c r="L166" s="165"/>
      <c r="M166" s="170"/>
      <c r="N166" s="171"/>
      <c r="O166" s="171"/>
      <c r="P166" s="171"/>
      <c r="Q166" s="171"/>
      <c r="R166" s="171"/>
      <c r="S166" s="171"/>
      <c r="T166" s="172"/>
      <c r="AT166" s="167" t="s">
        <v>206</v>
      </c>
      <c r="AU166" s="167" t="s">
        <v>89</v>
      </c>
      <c r="AV166" s="13" t="s">
        <v>87</v>
      </c>
      <c r="AW166" s="13" t="s">
        <v>41</v>
      </c>
      <c r="AX166" s="13" t="s">
        <v>80</v>
      </c>
      <c r="AY166" s="167" t="s">
        <v>195</v>
      </c>
    </row>
    <row r="167" spans="1:65" s="13" customFormat="1">
      <c r="B167" s="165"/>
      <c r="D167" s="166" t="s">
        <v>206</v>
      </c>
      <c r="E167" s="167" t="s">
        <v>3</v>
      </c>
      <c r="F167" s="168" t="s">
        <v>271</v>
      </c>
      <c r="H167" s="167" t="s">
        <v>3</v>
      </c>
      <c r="I167" s="169"/>
      <c r="L167" s="165"/>
      <c r="M167" s="170"/>
      <c r="N167" s="171"/>
      <c r="O167" s="171"/>
      <c r="P167" s="171"/>
      <c r="Q167" s="171"/>
      <c r="R167" s="171"/>
      <c r="S167" s="171"/>
      <c r="T167" s="172"/>
      <c r="AT167" s="167" t="s">
        <v>206</v>
      </c>
      <c r="AU167" s="167" t="s">
        <v>89</v>
      </c>
      <c r="AV167" s="13" t="s">
        <v>87</v>
      </c>
      <c r="AW167" s="13" t="s">
        <v>41</v>
      </c>
      <c r="AX167" s="13" t="s">
        <v>80</v>
      </c>
      <c r="AY167" s="167" t="s">
        <v>195</v>
      </c>
    </row>
    <row r="168" spans="1:65" s="13" customFormat="1">
      <c r="B168" s="165"/>
      <c r="D168" s="166" t="s">
        <v>206</v>
      </c>
      <c r="E168" s="167" t="s">
        <v>3</v>
      </c>
      <c r="F168" s="168" t="s">
        <v>272</v>
      </c>
      <c r="H168" s="167" t="s">
        <v>3</v>
      </c>
      <c r="I168" s="169"/>
      <c r="L168" s="165"/>
      <c r="M168" s="170"/>
      <c r="N168" s="171"/>
      <c r="O168" s="171"/>
      <c r="P168" s="171"/>
      <c r="Q168" s="171"/>
      <c r="R168" s="171"/>
      <c r="S168" s="171"/>
      <c r="T168" s="172"/>
      <c r="AT168" s="167" t="s">
        <v>206</v>
      </c>
      <c r="AU168" s="167" t="s">
        <v>89</v>
      </c>
      <c r="AV168" s="13" t="s">
        <v>87</v>
      </c>
      <c r="AW168" s="13" t="s">
        <v>41</v>
      </c>
      <c r="AX168" s="13" t="s">
        <v>80</v>
      </c>
      <c r="AY168" s="167" t="s">
        <v>195</v>
      </c>
    </row>
    <row r="169" spans="1:65" s="14" customFormat="1">
      <c r="B169" s="173"/>
      <c r="D169" s="166" t="s">
        <v>206</v>
      </c>
      <c r="E169" s="174" t="s">
        <v>3</v>
      </c>
      <c r="F169" s="175" t="s">
        <v>273</v>
      </c>
      <c r="H169" s="176">
        <v>1274.6389999999999</v>
      </c>
      <c r="I169" s="177"/>
      <c r="L169" s="173"/>
      <c r="M169" s="178"/>
      <c r="N169" s="179"/>
      <c r="O169" s="179"/>
      <c r="P169" s="179"/>
      <c r="Q169" s="179"/>
      <c r="R169" s="179"/>
      <c r="S169" s="179"/>
      <c r="T169" s="180"/>
      <c r="AT169" s="174" t="s">
        <v>206</v>
      </c>
      <c r="AU169" s="174" t="s">
        <v>89</v>
      </c>
      <c r="AV169" s="14" t="s">
        <v>89</v>
      </c>
      <c r="AW169" s="14" t="s">
        <v>41</v>
      </c>
      <c r="AX169" s="14" t="s">
        <v>80</v>
      </c>
      <c r="AY169" s="174" t="s">
        <v>195</v>
      </c>
    </row>
    <row r="170" spans="1:65" s="14" customFormat="1">
      <c r="B170" s="173"/>
      <c r="D170" s="166" t="s">
        <v>206</v>
      </c>
      <c r="E170" s="174" t="s">
        <v>3</v>
      </c>
      <c r="F170" s="175" t="s">
        <v>274</v>
      </c>
      <c r="H170" s="176">
        <v>18.343</v>
      </c>
      <c r="I170" s="177"/>
      <c r="L170" s="173"/>
      <c r="M170" s="178"/>
      <c r="N170" s="179"/>
      <c r="O170" s="179"/>
      <c r="P170" s="179"/>
      <c r="Q170" s="179"/>
      <c r="R170" s="179"/>
      <c r="S170" s="179"/>
      <c r="T170" s="180"/>
      <c r="AT170" s="174" t="s">
        <v>206</v>
      </c>
      <c r="AU170" s="174" t="s">
        <v>89</v>
      </c>
      <c r="AV170" s="14" t="s">
        <v>89</v>
      </c>
      <c r="AW170" s="14" t="s">
        <v>41</v>
      </c>
      <c r="AX170" s="14" t="s">
        <v>80</v>
      </c>
      <c r="AY170" s="174" t="s">
        <v>195</v>
      </c>
    </row>
    <row r="171" spans="1:65" s="14" customFormat="1">
      <c r="B171" s="173"/>
      <c r="D171" s="166" t="s">
        <v>206</v>
      </c>
      <c r="E171" s="174" t="s">
        <v>3</v>
      </c>
      <c r="F171" s="175" t="s">
        <v>275</v>
      </c>
      <c r="H171" s="176">
        <v>-19.2</v>
      </c>
      <c r="I171" s="177"/>
      <c r="L171" s="173"/>
      <c r="M171" s="178"/>
      <c r="N171" s="179"/>
      <c r="O171" s="179"/>
      <c r="P171" s="179"/>
      <c r="Q171" s="179"/>
      <c r="R171" s="179"/>
      <c r="S171" s="179"/>
      <c r="T171" s="180"/>
      <c r="AT171" s="174" t="s">
        <v>206</v>
      </c>
      <c r="AU171" s="174" t="s">
        <v>89</v>
      </c>
      <c r="AV171" s="14" t="s">
        <v>89</v>
      </c>
      <c r="AW171" s="14" t="s">
        <v>41</v>
      </c>
      <c r="AX171" s="14" t="s">
        <v>80</v>
      </c>
      <c r="AY171" s="174" t="s">
        <v>195</v>
      </c>
    </row>
    <row r="172" spans="1:65" s="13" customFormat="1">
      <c r="B172" s="165"/>
      <c r="D172" s="166" t="s">
        <v>206</v>
      </c>
      <c r="E172" s="167" t="s">
        <v>3</v>
      </c>
      <c r="F172" s="168" t="s">
        <v>276</v>
      </c>
      <c r="H172" s="167" t="s">
        <v>3</v>
      </c>
      <c r="I172" s="169"/>
      <c r="L172" s="165"/>
      <c r="M172" s="170"/>
      <c r="N172" s="171"/>
      <c r="O172" s="171"/>
      <c r="P172" s="171"/>
      <c r="Q172" s="171"/>
      <c r="R172" s="171"/>
      <c r="S172" s="171"/>
      <c r="T172" s="172"/>
      <c r="AT172" s="167" t="s">
        <v>206</v>
      </c>
      <c r="AU172" s="167" t="s">
        <v>89</v>
      </c>
      <c r="AV172" s="13" t="s">
        <v>87</v>
      </c>
      <c r="AW172" s="13" t="s">
        <v>41</v>
      </c>
      <c r="AX172" s="13" t="s">
        <v>80</v>
      </c>
      <c r="AY172" s="167" t="s">
        <v>195</v>
      </c>
    </row>
    <row r="173" spans="1:65" s="13" customFormat="1">
      <c r="B173" s="165"/>
      <c r="D173" s="166" t="s">
        <v>206</v>
      </c>
      <c r="E173" s="167" t="s">
        <v>3</v>
      </c>
      <c r="F173" s="168" t="s">
        <v>277</v>
      </c>
      <c r="H173" s="167" t="s">
        <v>3</v>
      </c>
      <c r="I173" s="169"/>
      <c r="L173" s="165"/>
      <c r="M173" s="170"/>
      <c r="N173" s="171"/>
      <c r="O173" s="171"/>
      <c r="P173" s="171"/>
      <c r="Q173" s="171"/>
      <c r="R173" s="171"/>
      <c r="S173" s="171"/>
      <c r="T173" s="172"/>
      <c r="AT173" s="167" t="s">
        <v>206</v>
      </c>
      <c r="AU173" s="167" t="s">
        <v>89</v>
      </c>
      <c r="AV173" s="13" t="s">
        <v>87</v>
      </c>
      <c r="AW173" s="13" t="s">
        <v>41</v>
      </c>
      <c r="AX173" s="13" t="s">
        <v>80</v>
      </c>
      <c r="AY173" s="167" t="s">
        <v>195</v>
      </c>
    </row>
    <row r="174" spans="1:65" s="14" customFormat="1">
      <c r="B174" s="173"/>
      <c r="D174" s="166" t="s">
        <v>206</v>
      </c>
      <c r="E174" s="174" t="s">
        <v>3</v>
      </c>
      <c r="F174" s="175" t="s">
        <v>278</v>
      </c>
      <c r="H174" s="176">
        <v>106.694</v>
      </c>
      <c r="I174" s="177"/>
      <c r="L174" s="173"/>
      <c r="M174" s="178"/>
      <c r="N174" s="179"/>
      <c r="O174" s="179"/>
      <c r="P174" s="179"/>
      <c r="Q174" s="179"/>
      <c r="R174" s="179"/>
      <c r="S174" s="179"/>
      <c r="T174" s="180"/>
      <c r="AT174" s="174" t="s">
        <v>206</v>
      </c>
      <c r="AU174" s="174" t="s">
        <v>89</v>
      </c>
      <c r="AV174" s="14" t="s">
        <v>89</v>
      </c>
      <c r="AW174" s="14" t="s">
        <v>41</v>
      </c>
      <c r="AX174" s="14" t="s">
        <v>80</v>
      </c>
      <c r="AY174" s="174" t="s">
        <v>195</v>
      </c>
    </row>
    <row r="175" spans="1:65" s="14" customFormat="1">
      <c r="B175" s="173"/>
      <c r="D175" s="166" t="s">
        <v>206</v>
      </c>
      <c r="E175" s="174" t="s">
        <v>3</v>
      </c>
      <c r="F175" s="175" t="s">
        <v>279</v>
      </c>
      <c r="H175" s="176">
        <v>1.3</v>
      </c>
      <c r="I175" s="177"/>
      <c r="L175" s="173"/>
      <c r="M175" s="178"/>
      <c r="N175" s="179"/>
      <c r="O175" s="179"/>
      <c r="P175" s="179"/>
      <c r="Q175" s="179"/>
      <c r="R175" s="179"/>
      <c r="S175" s="179"/>
      <c r="T175" s="180"/>
      <c r="AT175" s="174" t="s">
        <v>206</v>
      </c>
      <c r="AU175" s="174" t="s">
        <v>89</v>
      </c>
      <c r="AV175" s="14" t="s">
        <v>89</v>
      </c>
      <c r="AW175" s="14" t="s">
        <v>41</v>
      </c>
      <c r="AX175" s="14" t="s">
        <v>80</v>
      </c>
      <c r="AY175" s="174" t="s">
        <v>195</v>
      </c>
    </row>
    <row r="176" spans="1:65" s="13" customFormat="1">
      <c r="B176" s="165"/>
      <c r="D176" s="166" t="s">
        <v>206</v>
      </c>
      <c r="E176" s="167" t="s">
        <v>3</v>
      </c>
      <c r="F176" s="168" t="s">
        <v>280</v>
      </c>
      <c r="H176" s="167" t="s">
        <v>3</v>
      </c>
      <c r="I176" s="169"/>
      <c r="L176" s="165"/>
      <c r="M176" s="170"/>
      <c r="N176" s="171"/>
      <c r="O176" s="171"/>
      <c r="P176" s="171"/>
      <c r="Q176" s="171"/>
      <c r="R176" s="171"/>
      <c r="S176" s="171"/>
      <c r="T176" s="172"/>
      <c r="AT176" s="167" t="s">
        <v>206</v>
      </c>
      <c r="AU176" s="167" t="s">
        <v>89</v>
      </c>
      <c r="AV176" s="13" t="s">
        <v>87</v>
      </c>
      <c r="AW176" s="13" t="s">
        <v>41</v>
      </c>
      <c r="AX176" s="13" t="s">
        <v>80</v>
      </c>
      <c r="AY176" s="167" t="s">
        <v>195</v>
      </c>
    </row>
    <row r="177" spans="2:51" s="13" customFormat="1">
      <c r="B177" s="165"/>
      <c r="D177" s="166" t="s">
        <v>206</v>
      </c>
      <c r="E177" s="167" t="s">
        <v>3</v>
      </c>
      <c r="F177" s="168" t="s">
        <v>277</v>
      </c>
      <c r="H177" s="167" t="s">
        <v>3</v>
      </c>
      <c r="I177" s="169"/>
      <c r="L177" s="165"/>
      <c r="M177" s="170"/>
      <c r="N177" s="171"/>
      <c r="O177" s="171"/>
      <c r="P177" s="171"/>
      <c r="Q177" s="171"/>
      <c r="R177" s="171"/>
      <c r="S177" s="171"/>
      <c r="T177" s="172"/>
      <c r="AT177" s="167" t="s">
        <v>206</v>
      </c>
      <c r="AU177" s="167" t="s">
        <v>89</v>
      </c>
      <c r="AV177" s="13" t="s">
        <v>87</v>
      </c>
      <c r="AW177" s="13" t="s">
        <v>41</v>
      </c>
      <c r="AX177" s="13" t="s">
        <v>80</v>
      </c>
      <c r="AY177" s="167" t="s">
        <v>195</v>
      </c>
    </row>
    <row r="178" spans="2:51" s="14" customFormat="1">
      <c r="B178" s="173"/>
      <c r="D178" s="166" t="s">
        <v>206</v>
      </c>
      <c r="E178" s="174" t="s">
        <v>3</v>
      </c>
      <c r="F178" s="175" t="s">
        <v>281</v>
      </c>
      <c r="H178" s="176">
        <v>262.89</v>
      </c>
      <c r="I178" s="177"/>
      <c r="L178" s="173"/>
      <c r="M178" s="178"/>
      <c r="N178" s="179"/>
      <c r="O178" s="179"/>
      <c r="P178" s="179"/>
      <c r="Q178" s="179"/>
      <c r="R178" s="179"/>
      <c r="S178" s="179"/>
      <c r="T178" s="180"/>
      <c r="AT178" s="174" t="s">
        <v>206</v>
      </c>
      <c r="AU178" s="174" t="s">
        <v>89</v>
      </c>
      <c r="AV178" s="14" t="s">
        <v>89</v>
      </c>
      <c r="AW178" s="14" t="s">
        <v>41</v>
      </c>
      <c r="AX178" s="14" t="s">
        <v>80</v>
      </c>
      <c r="AY178" s="174" t="s">
        <v>195</v>
      </c>
    </row>
    <row r="179" spans="2:51" s="14" customFormat="1">
      <c r="B179" s="173"/>
      <c r="D179" s="166" t="s">
        <v>206</v>
      </c>
      <c r="E179" s="174" t="s">
        <v>3</v>
      </c>
      <c r="F179" s="175" t="s">
        <v>282</v>
      </c>
      <c r="H179" s="176">
        <v>3.9</v>
      </c>
      <c r="I179" s="177"/>
      <c r="L179" s="173"/>
      <c r="M179" s="178"/>
      <c r="N179" s="179"/>
      <c r="O179" s="179"/>
      <c r="P179" s="179"/>
      <c r="Q179" s="179"/>
      <c r="R179" s="179"/>
      <c r="S179" s="179"/>
      <c r="T179" s="180"/>
      <c r="AT179" s="174" t="s">
        <v>206</v>
      </c>
      <c r="AU179" s="174" t="s">
        <v>89</v>
      </c>
      <c r="AV179" s="14" t="s">
        <v>89</v>
      </c>
      <c r="AW179" s="14" t="s">
        <v>41</v>
      </c>
      <c r="AX179" s="14" t="s">
        <v>80</v>
      </c>
      <c r="AY179" s="174" t="s">
        <v>195</v>
      </c>
    </row>
    <row r="180" spans="2:51" s="13" customFormat="1">
      <c r="B180" s="165"/>
      <c r="D180" s="166" t="s">
        <v>206</v>
      </c>
      <c r="E180" s="167" t="s">
        <v>3</v>
      </c>
      <c r="F180" s="168" t="s">
        <v>283</v>
      </c>
      <c r="H180" s="167" t="s">
        <v>3</v>
      </c>
      <c r="I180" s="169"/>
      <c r="L180" s="165"/>
      <c r="M180" s="170"/>
      <c r="N180" s="171"/>
      <c r="O180" s="171"/>
      <c r="P180" s="171"/>
      <c r="Q180" s="171"/>
      <c r="R180" s="171"/>
      <c r="S180" s="171"/>
      <c r="T180" s="172"/>
      <c r="AT180" s="167" t="s">
        <v>206</v>
      </c>
      <c r="AU180" s="167" t="s">
        <v>89</v>
      </c>
      <c r="AV180" s="13" t="s">
        <v>87</v>
      </c>
      <c r="AW180" s="13" t="s">
        <v>41</v>
      </c>
      <c r="AX180" s="13" t="s">
        <v>80</v>
      </c>
      <c r="AY180" s="167" t="s">
        <v>195</v>
      </c>
    </row>
    <row r="181" spans="2:51" s="13" customFormat="1">
      <c r="B181" s="165"/>
      <c r="D181" s="166" t="s">
        <v>206</v>
      </c>
      <c r="E181" s="167" t="s">
        <v>3</v>
      </c>
      <c r="F181" s="168" t="s">
        <v>277</v>
      </c>
      <c r="H181" s="167" t="s">
        <v>3</v>
      </c>
      <c r="I181" s="169"/>
      <c r="L181" s="165"/>
      <c r="M181" s="170"/>
      <c r="N181" s="171"/>
      <c r="O181" s="171"/>
      <c r="P181" s="171"/>
      <c r="Q181" s="171"/>
      <c r="R181" s="171"/>
      <c r="S181" s="171"/>
      <c r="T181" s="172"/>
      <c r="AT181" s="167" t="s">
        <v>206</v>
      </c>
      <c r="AU181" s="167" t="s">
        <v>89</v>
      </c>
      <c r="AV181" s="13" t="s">
        <v>87</v>
      </c>
      <c r="AW181" s="13" t="s">
        <v>41</v>
      </c>
      <c r="AX181" s="13" t="s">
        <v>80</v>
      </c>
      <c r="AY181" s="167" t="s">
        <v>195</v>
      </c>
    </row>
    <row r="182" spans="2:51" s="14" customFormat="1">
      <c r="B182" s="173"/>
      <c r="D182" s="166" t="s">
        <v>206</v>
      </c>
      <c r="E182" s="174" t="s">
        <v>3</v>
      </c>
      <c r="F182" s="175" t="s">
        <v>284</v>
      </c>
      <c r="H182" s="176">
        <v>206.148</v>
      </c>
      <c r="I182" s="177"/>
      <c r="L182" s="173"/>
      <c r="M182" s="178"/>
      <c r="N182" s="179"/>
      <c r="O182" s="179"/>
      <c r="P182" s="179"/>
      <c r="Q182" s="179"/>
      <c r="R182" s="179"/>
      <c r="S182" s="179"/>
      <c r="T182" s="180"/>
      <c r="AT182" s="174" t="s">
        <v>206</v>
      </c>
      <c r="AU182" s="174" t="s">
        <v>89</v>
      </c>
      <c r="AV182" s="14" t="s">
        <v>89</v>
      </c>
      <c r="AW182" s="14" t="s">
        <v>41</v>
      </c>
      <c r="AX182" s="14" t="s">
        <v>80</v>
      </c>
      <c r="AY182" s="174" t="s">
        <v>195</v>
      </c>
    </row>
    <row r="183" spans="2:51" s="14" customFormat="1">
      <c r="B183" s="173"/>
      <c r="D183" s="166" t="s">
        <v>206</v>
      </c>
      <c r="E183" s="174" t="s">
        <v>3</v>
      </c>
      <c r="F183" s="175" t="s">
        <v>279</v>
      </c>
      <c r="H183" s="176">
        <v>1.3</v>
      </c>
      <c r="I183" s="177"/>
      <c r="L183" s="173"/>
      <c r="M183" s="178"/>
      <c r="N183" s="179"/>
      <c r="O183" s="179"/>
      <c r="P183" s="179"/>
      <c r="Q183" s="179"/>
      <c r="R183" s="179"/>
      <c r="S183" s="179"/>
      <c r="T183" s="180"/>
      <c r="AT183" s="174" t="s">
        <v>206</v>
      </c>
      <c r="AU183" s="174" t="s">
        <v>89</v>
      </c>
      <c r="AV183" s="14" t="s">
        <v>89</v>
      </c>
      <c r="AW183" s="14" t="s">
        <v>41</v>
      </c>
      <c r="AX183" s="14" t="s">
        <v>80</v>
      </c>
      <c r="AY183" s="174" t="s">
        <v>195</v>
      </c>
    </row>
    <row r="184" spans="2:51" s="13" customFormat="1">
      <c r="B184" s="165"/>
      <c r="D184" s="166" t="s">
        <v>206</v>
      </c>
      <c r="E184" s="167" t="s">
        <v>3</v>
      </c>
      <c r="F184" s="168" t="s">
        <v>285</v>
      </c>
      <c r="H184" s="167" t="s">
        <v>3</v>
      </c>
      <c r="I184" s="169"/>
      <c r="L184" s="165"/>
      <c r="M184" s="170"/>
      <c r="N184" s="171"/>
      <c r="O184" s="171"/>
      <c r="P184" s="171"/>
      <c r="Q184" s="171"/>
      <c r="R184" s="171"/>
      <c r="S184" s="171"/>
      <c r="T184" s="172"/>
      <c r="AT184" s="167" t="s">
        <v>206</v>
      </c>
      <c r="AU184" s="167" t="s">
        <v>89</v>
      </c>
      <c r="AV184" s="13" t="s">
        <v>87</v>
      </c>
      <c r="AW184" s="13" t="s">
        <v>41</v>
      </c>
      <c r="AX184" s="13" t="s">
        <v>80</v>
      </c>
      <c r="AY184" s="167" t="s">
        <v>195</v>
      </c>
    </row>
    <row r="185" spans="2:51" s="13" customFormat="1">
      <c r="B185" s="165"/>
      <c r="D185" s="166" t="s">
        <v>206</v>
      </c>
      <c r="E185" s="167" t="s">
        <v>3</v>
      </c>
      <c r="F185" s="168" t="s">
        <v>277</v>
      </c>
      <c r="H185" s="167" t="s">
        <v>3</v>
      </c>
      <c r="I185" s="169"/>
      <c r="L185" s="165"/>
      <c r="M185" s="170"/>
      <c r="N185" s="171"/>
      <c r="O185" s="171"/>
      <c r="P185" s="171"/>
      <c r="Q185" s="171"/>
      <c r="R185" s="171"/>
      <c r="S185" s="171"/>
      <c r="T185" s="172"/>
      <c r="AT185" s="167" t="s">
        <v>206</v>
      </c>
      <c r="AU185" s="167" t="s">
        <v>89</v>
      </c>
      <c r="AV185" s="13" t="s">
        <v>87</v>
      </c>
      <c r="AW185" s="13" t="s">
        <v>41</v>
      </c>
      <c r="AX185" s="13" t="s">
        <v>80</v>
      </c>
      <c r="AY185" s="167" t="s">
        <v>195</v>
      </c>
    </row>
    <row r="186" spans="2:51" s="14" customFormat="1">
      <c r="B186" s="173"/>
      <c r="D186" s="166" t="s">
        <v>206</v>
      </c>
      <c r="E186" s="174" t="s">
        <v>3</v>
      </c>
      <c r="F186" s="175" t="s">
        <v>286</v>
      </c>
      <c r="H186" s="176">
        <v>59.563000000000002</v>
      </c>
      <c r="I186" s="177"/>
      <c r="L186" s="173"/>
      <c r="M186" s="178"/>
      <c r="N186" s="179"/>
      <c r="O186" s="179"/>
      <c r="P186" s="179"/>
      <c r="Q186" s="179"/>
      <c r="R186" s="179"/>
      <c r="S186" s="179"/>
      <c r="T186" s="180"/>
      <c r="AT186" s="174" t="s">
        <v>206</v>
      </c>
      <c r="AU186" s="174" t="s">
        <v>89</v>
      </c>
      <c r="AV186" s="14" t="s">
        <v>89</v>
      </c>
      <c r="AW186" s="14" t="s">
        <v>41</v>
      </c>
      <c r="AX186" s="14" t="s">
        <v>80</v>
      </c>
      <c r="AY186" s="174" t="s">
        <v>195</v>
      </c>
    </row>
    <row r="187" spans="2:51" s="14" customFormat="1">
      <c r="B187" s="173"/>
      <c r="D187" s="166" t="s">
        <v>206</v>
      </c>
      <c r="E187" s="174" t="s">
        <v>3</v>
      </c>
      <c r="F187" s="175" t="s">
        <v>279</v>
      </c>
      <c r="H187" s="176">
        <v>1.3</v>
      </c>
      <c r="I187" s="177"/>
      <c r="L187" s="173"/>
      <c r="M187" s="178"/>
      <c r="N187" s="179"/>
      <c r="O187" s="179"/>
      <c r="P187" s="179"/>
      <c r="Q187" s="179"/>
      <c r="R187" s="179"/>
      <c r="S187" s="179"/>
      <c r="T187" s="180"/>
      <c r="AT187" s="174" t="s">
        <v>206</v>
      </c>
      <c r="AU187" s="174" t="s">
        <v>89</v>
      </c>
      <c r="AV187" s="14" t="s">
        <v>89</v>
      </c>
      <c r="AW187" s="14" t="s">
        <v>41</v>
      </c>
      <c r="AX187" s="14" t="s">
        <v>80</v>
      </c>
      <c r="AY187" s="174" t="s">
        <v>195</v>
      </c>
    </row>
    <row r="188" spans="2:51" s="13" customFormat="1">
      <c r="B188" s="165"/>
      <c r="D188" s="166" t="s">
        <v>206</v>
      </c>
      <c r="E188" s="167" t="s">
        <v>3</v>
      </c>
      <c r="F188" s="168" t="s">
        <v>287</v>
      </c>
      <c r="H188" s="167" t="s">
        <v>3</v>
      </c>
      <c r="I188" s="169"/>
      <c r="L188" s="165"/>
      <c r="M188" s="170"/>
      <c r="N188" s="171"/>
      <c r="O188" s="171"/>
      <c r="P188" s="171"/>
      <c r="Q188" s="171"/>
      <c r="R188" s="171"/>
      <c r="S188" s="171"/>
      <c r="T188" s="172"/>
      <c r="AT188" s="167" t="s">
        <v>206</v>
      </c>
      <c r="AU188" s="167" t="s">
        <v>89</v>
      </c>
      <c r="AV188" s="13" t="s">
        <v>87</v>
      </c>
      <c r="AW188" s="13" t="s">
        <v>41</v>
      </c>
      <c r="AX188" s="13" t="s">
        <v>80</v>
      </c>
      <c r="AY188" s="167" t="s">
        <v>195</v>
      </c>
    </row>
    <row r="189" spans="2:51" s="13" customFormat="1">
      <c r="B189" s="165"/>
      <c r="D189" s="166" t="s">
        <v>206</v>
      </c>
      <c r="E189" s="167" t="s">
        <v>3</v>
      </c>
      <c r="F189" s="168" t="s">
        <v>277</v>
      </c>
      <c r="H189" s="167" t="s">
        <v>3</v>
      </c>
      <c r="I189" s="169"/>
      <c r="L189" s="165"/>
      <c r="M189" s="170"/>
      <c r="N189" s="171"/>
      <c r="O189" s="171"/>
      <c r="P189" s="171"/>
      <c r="Q189" s="171"/>
      <c r="R189" s="171"/>
      <c r="S189" s="171"/>
      <c r="T189" s="172"/>
      <c r="AT189" s="167" t="s">
        <v>206</v>
      </c>
      <c r="AU189" s="167" t="s">
        <v>89</v>
      </c>
      <c r="AV189" s="13" t="s">
        <v>87</v>
      </c>
      <c r="AW189" s="13" t="s">
        <v>41</v>
      </c>
      <c r="AX189" s="13" t="s">
        <v>80</v>
      </c>
      <c r="AY189" s="167" t="s">
        <v>195</v>
      </c>
    </row>
    <row r="190" spans="2:51" s="14" customFormat="1">
      <c r="B190" s="173"/>
      <c r="D190" s="166" t="s">
        <v>206</v>
      </c>
      <c r="E190" s="174" t="s">
        <v>3</v>
      </c>
      <c r="F190" s="175" t="s">
        <v>288</v>
      </c>
      <c r="H190" s="176">
        <v>150.87700000000001</v>
      </c>
      <c r="I190" s="177"/>
      <c r="L190" s="173"/>
      <c r="M190" s="178"/>
      <c r="N190" s="179"/>
      <c r="O190" s="179"/>
      <c r="P190" s="179"/>
      <c r="Q190" s="179"/>
      <c r="R190" s="179"/>
      <c r="S190" s="179"/>
      <c r="T190" s="180"/>
      <c r="AT190" s="174" t="s">
        <v>206</v>
      </c>
      <c r="AU190" s="174" t="s">
        <v>89</v>
      </c>
      <c r="AV190" s="14" t="s">
        <v>89</v>
      </c>
      <c r="AW190" s="14" t="s">
        <v>41</v>
      </c>
      <c r="AX190" s="14" t="s">
        <v>80</v>
      </c>
      <c r="AY190" s="174" t="s">
        <v>195</v>
      </c>
    </row>
    <row r="191" spans="2:51" s="14" customFormat="1">
      <c r="B191" s="173"/>
      <c r="D191" s="166" t="s">
        <v>206</v>
      </c>
      <c r="E191" s="174" t="s">
        <v>3</v>
      </c>
      <c r="F191" s="175" t="s">
        <v>289</v>
      </c>
      <c r="H191" s="176">
        <v>2.6</v>
      </c>
      <c r="I191" s="177"/>
      <c r="L191" s="173"/>
      <c r="M191" s="178"/>
      <c r="N191" s="179"/>
      <c r="O191" s="179"/>
      <c r="P191" s="179"/>
      <c r="Q191" s="179"/>
      <c r="R191" s="179"/>
      <c r="S191" s="179"/>
      <c r="T191" s="180"/>
      <c r="AT191" s="174" t="s">
        <v>206</v>
      </c>
      <c r="AU191" s="174" t="s">
        <v>89</v>
      </c>
      <c r="AV191" s="14" t="s">
        <v>89</v>
      </c>
      <c r="AW191" s="14" t="s">
        <v>41</v>
      </c>
      <c r="AX191" s="14" t="s">
        <v>80</v>
      </c>
      <c r="AY191" s="174" t="s">
        <v>195</v>
      </c>
    </row>
    <row r="192" spans="2:51" s="13" customFormat="1">
      <c r="B192" s="165"/>
      <c r="D192" s="166" t="s">
        <v>206</v>
      </c>
      <c r="E192" s="167" t="s">
        <v>3</v>
      </c>
      <c r="F192" s="168" t="s">
        <v>290</v>
      </c>
      <c r="H192" s="167" t="s">
        <v>3</v>
      </c>
      <c r="I192" s="169"/>
      <c r="L192" s="165"/>
      <c r="M192" s="170"/>
      <c r="N192" s="171"/>
      <c r="O192" s="171"/>
      <c r="P192" s="171"/>
      <c r="Q192" s="171"/>
      <c r="R192" s="171"/>
      <c r="S192" s="171"/>
      <c r="T192" s="172"/>
      <c r="AT192" s="167" t="s">
        <v>206</v>
      </c>
      <c r="AU192" s="167" t="s">
        <v>89</v>
      </c>
      <c r="AV192" s="13" t="s">
        <v>87</v>
      </c>
      <c r="AW192" s="13" t="s">
        <v>41</v>
      </c>
      <c r="AX192" s="13" t="s">
        <v>80</v>
      </c>
      <c r="AY192" s="167" t="s">
        <v>195</v>
      </c>
    </row>
    <row r="193" spans="2:51" s="13" customFormat="1">
      <c r="B193" s="165"/>
      <c r="D193" s="166" t="s">
        <v>206</v>
      </c>
      <c r="E193" s="167" t="s">
        <v>3</v>
      </c>
      <c r="F193" s="168" t="s">
        <v>291</v>
      </c>
      <c r="H193" s="167" t="s">
        <v>3</v>
      </c>
      <c r="I193" s="169"/>
      <c r="L193" s="165"/>
      <c r="M193" s="170"/>
      <c r="N193" s="171"/>
      <c r="O193" s="171"/>
      <c r="P193" s="171"/>
      <c r="Q193" s="171"/>
      <c r="R193" s="171"/>
      <c r="S193" s="171"/>
      <c r="T193" s="172"/>
      <c r="AT193" s="167" t="s">
        <v>206</v>
      </c>
      <c r="AU193" s="167" t="s">
        <v>89</v>
      </c>
      <c r="AV193" s="13" t="s">
        <v>87</v>
      </c>
      <c r="AW193" s="13" t="s">
        <v>41</v>
      </c>
      <c r="AX193" s="13" t="s">
        <v>80</v>
      </c>
      <c r="AY193" s="167" t="s">
        <v>195</v>
      </c>
    </row>
    <row r="194" spans="2:51" s="14" customFormat="1">
      <c r="B194" s="173"/>
      <c r="D194" s="166" t="s">
        <v>206</v>
      </c>
      <c r="E194" s="174" t="s">
        <v>3</v>
      </c>
      <c r="F194" s="175" t="s">
        <v>292</v>
      </c>
      <c r="H194" s="176">
        <v>87.173000000000002</v>
      </c>
      <c r="I194" s="177"/>
      <c r="L194" s="173"/>
      <c r="M194" s="178"/>
      <c r="N194" s="179"/>
      <c r="O194" s="179"/>
      <c r="P194" s="179"/>
      <c r="Q194" s="179"/>
      <c r="R194" s="179"/>
      <c r="S194" s="179"/>
      <c r="T194" s="180"/>
      <c r="AT194" s="174" t="s">
        <v>206</v>
      </c>
      <c r="AU194" s="174" t="s">
        <v>89</v>
      </c>
      <c r="AV194" s="14" t="s">
        <v>89</v>
      </c>
      <c r="AW194" s="14" t="s">
        <v>41</v>
      </c>
      <c r="AX194" s="14" t="s">
        <v>80</v>
      </c>
      <c r="AY194" s="174" t="s">
        <v>195</v>
      </c>
    </row>
    <row r="195" spans="2:51" s="14" customFormat="1">
      <c r="B195" s="173"/>
      <c r="D195" s="166" t="s">
        <v>206</v>
      </c>
      <c r="E195" s="174" t="s">
        <v>3</v>
      </c>
      <c r="F195" s="175" t="s">
        <v>289</v>
      </c>
      <c r="H195" s="176">
        <v>2.6</v>
      </c>
      <c r="I195" s="177"/>
      <c r="L195" s="173"/>
      <c r="M195" s="178"/>
      <c r="N195" s="179"/>
      <c r="O195" s="179"/>
      <c r="P195" s="179"/>
      <c r="Q195" s="179"/>
      <c r="R195" s="179"/>
      <c r="S195" s="179"/>
      <c r="T195" s="180"/>
      <c r="AT195" s="174" t="s">
        <v>206</v>
      </c>
      <c r="AU195" s="174" t="s">
        <v>89</v>
      </c>
      <c r="AV195" s="14" t="s">
        <v>89</v>
      </c>
      <c r="AW195" s="14" t="s">
        <v>41</v>
      </c>
      <c r="AX195" s="14" t="s">
        <v>80</v>
      </c>
      <c r="AY195" s="174" t="s">
        <v>195</v>
      </c>
    </row>
    <row r="196" spans="2:51" s="13" customFormat="1">
      <c r="B196" s="165"/>
      <c r="D196" s="166" t="s">
        <v>206</v>
      </c>
      <c r="E196" s="167" t="s">
        <v>3</v>
      </c>
      <c r="F196" s="168" t="s">
        <v>293</v>
      </c>
      <c r="H196" s="167" t="s">
        <v>3</v>
      </c>
      <c r="I196" s="169"/>
      <c r="L196" s="165"/>
      <c r="M196" s="170"/>
      <c r="N196" s="171"/>
      <c r="O196" s="171"/>
      <c r="P196" s="171"/>
      <c r="Q196" s="171"/>
      <c r="R196" s="171"/>
      <c r="S196" s="171"/>
      <c r="T196" s="172"/>
      <c r="AT196" s="167" t="s">
        <v>206</v>
      </c>
      <c r="AU196" s="167" t="s">
        <v>89</v>
      </c>
      <c r="AV196" s="13" t="s">
        <v>87</v>
      </c>
      <c r="AW196" s="13" t="s">
        <v>41</v>
      </c>
      <c r="AX196" s="13" t="s">
        <v>80</v>
      </c>
      <c r="AY196" s="167" t="s">
        <v>195</v>
      </c>
    </row>
    <row r="197" spans="2:51" s="13" customFormat="1">
      <c r="B197" s="165"/>
      <c r="D197" s="166" t="s">
        <v>206</v>
      </c>
      <c r="E197" s="167" t="s">
        <v>3</v>
      </c>
      <c r="F197" s="168" t="s">
        <v>277</v>
      </c>
      <c r="H197" s="167" t="s">
        <v>3</v>
      </c>
      <c r="I197" s="169"/>
      <c r="L197" s="165"/>
      <c r="M197" s="170"/>
      <c r="N197" s="171"/>
      <c r="O197" s="171"/>
      <c r="P197" s="171"/>
      <c r="Q197" s="171"/>
      <c r="R197" s="171"/>
      <c r="S197" s="171"/>
      <c r="T197" s="172"/>
      <c r="AT197" s="167" t="s">
        <v>206</v>
      </c>
      <c r="AU197" s="167" t="s">
        <v>89</v>
      </c>
      <c r="AV197" s="13" t="s">
        <v>87</v>
      </c>
      <c r="AW197" s="13" t="s">
        <v>41</v>
      </c>
      <c r="AX197" s="13" t="s">
        <v>80</v>
      </c>
      <c r="AY197" s="167" t="s">
        <v>195</v>
      </c>
    </row>
    <row r="198" spans="2:51" s="14" customFormat="1">
      <c r="B198" s="173"/>
      <c r="D198" s="166" t="s">
        <v>206</v>
      </c>
      <c r="E198" s="174" t="s">
        <v>3</v>
      </c>
      <c r="F198" s="175" t="s">
        <v>294</v>
      </c>
      <c r="H198" s="176">
        <v>198.85499999999999</v>
      </c>
      <c r="I198" s="177"/>
      <c r="L198" s="173"/>
      <c r="M198" s="178"/>
      <c r="N198" s="179"/>
      <c r="O198" s="179"/>
      <c r="P198" s="179"/>
      <c r="Q198" s="179"/>
      <c r="R198" s="179"/>
      <c r="S198" s="179"/>
      <c r="T198" s="180"/>
      <c r="AT198" s="174" t="s">
        <v>206</v>
      </c>
      <c r="AU198" s="174" t="s">
        <v>89</v>
      </c>
      <c r="AV198" s="14" t="s">
        <v>89</v>
      </c>
      <c r="AW198" s="14" t="s">
        <v>41</v>
      </c>
      <c r="AX198" s="14" t="s">
        <v>80</v>
      </c>
      <c r="AY198" s="174" t="s">
        <v>195</v>
      </c>
    </row>
    <row r="199" spans="2:51" s="14" customFormat="1">
      <c r="B199" s="173"/>
      <c r="D199" s="166" t="s">
        <v>206</v>
      </c>
      <c r="E199" s="174" t="s">
        <v>3</v>
      </c>
      <c r="F199" s="175" t="s">
        <v>295</v>
      </c>
      <c r="H199" s="176">
        <v>5.2</v>
      </c>
      <c r="I199" s="177"/>
      <c r="L199" s="173"/>
      <c r="M199" s="178"/>
      <c r="N199" s="179"/>
      <c r="O199" s="179"/>
      <c r="P199" s="179"/>
      <c r="Q199" s="179"/>
      <c r="R199" s="179"/>
      <c r="S199" s="179"/>
      <c r="T199" s="180"/>
      <c r="AT199" s="174" t="s">
        <v>206</v>
      </c>
      <c r="AU199" s="174" t="s">
        <v>89</v>
      </c>
      <c r="AV199" s="14" t="s">
        <v>89</v>
      </c>
      <c r="AW199" s="14" t="s">
        <v>41</v>
      </c>
      <c r="AX199" s="14" t="s">
        <v>80</v>
      </c>
      <c r="AY199" s="174" t="s">
        <v>195</v>
      </c>
    </row>
    <row r="200" spans="2:51" s="13" customFormat="1">
      <c r="B200" s="165"/>
      <c r="D200" s="166" t="s">
        <v>206</v>
      </c>
      <c r="E200" s="167" t="s">
        <v>3</v>
      </c>
      <c r="F200" s="168" t="s">
        <v>296</v>
      </c>
      <c r="H200" s="167" t="s">
        <v>3</v>
      </c>
      <c r="I200" s="169"/>
      <c r="L200" s="165"/>
      <c r="M200" s="170"/>
      <c r="N200" s="171"/>
      <c r="O200" s="171"/>
      <c r="P200" s="171"/>
      <c r="Q200" s="171"/>
      <c r="R200" s="171"/>
      <c r="S200" s="171"/>
      <c r="T200" s="172"/>
      <c r="AT200" s="167" t="s">
        <v>206</v>
      </c>
      <c r="AU200" s="167" t="s">
        <v>89</v>
      </c>
      <c r="AV200" s="13" t="s">
        <v>87</v>
      </c>
      <c r="AW200" s="13" t="s">
        <v>41</v>
      </c>
      <c r="AX200" s="13" t="s">
        <v>80</v>
      </c>
      <c r="AY200" s="167" t="s">
        <v>195</v>
      </c>
    </row>
    <row r="201" spans="2:51" s="13" customFormat="1">
      <c r="B201" s="165"/>
      <c r="D201" s="166" t="s">
        <v>206</v>
      </c>
      <c r="E201" s="167" t="s">
        <v>3</v>
      </c>
      <c r="F201" s="168" t="s">
        <v>297</v>
      </c>
      <c r="H201" s="167" t="s">
        <v>3</v>
      </c>
      <c r="I201" s="169"/>
      <c r="L201" s="165"/>
      <c r="M201" s="170"/>
      <c r="N201" s="171"/>
      <c r="O201" s="171"/>
      <c r="P201" s="171"/>
      <c r="Q201" s="171"/>
      <c r="R201" s="171"/>
      <c r="S201" s="171"/>
      <c r="T201" s="172"/>
      <c r="AT201" s="167" t="s">
        <v>206</v>
      </c>
      <c r="AU201" s="167" t="s">
        <v>89</v>
      </c>
      <c r="AV201" s="13" t="s">
        <v>87</v>
      </c>
      <c r="AW201" s="13" t="s">
        <v>41</v>
      </c>
      <c r="AX201" s="13" t="s">
        <v>80</v>
      </c>
      <c r="AY201" s="167" t="s">
        <v>195</v>
      </c>
    </row>
    <row r="202" spans="2:51" s="14" customFormat="1">
      <c r="B202" s="173"/>
      <c r="D202" s="166" t="s">
        <v>206</v>
      </c>
      <c r="E202" s="174" t="s">
        <v>3</v>
      </c>
      <c r="F202" s="175" t="s">
        <v>298</v>
      </c>
      <c r="H202" s="176">
        <v>56.109000000000002</v>
      </c>
      <c r="I202" s="177"/>
      <c r="L202" s="173"/>
      <c r="M202" s="178"/>
      <c r="N202" s="179"/>
      <c r="O202" s="179"/>
      <c r="P202" s="179"/>
      <c r="Q202" s="179"/>
      <c r="R202" s="179"/>
      <c r="S202" s="179"/>
      <c r="T202" s="180"/>
      <c r="AT202" s="174" t="s">
        <v>206</v>
      </c>
      <c r="AU202" s="174" t="s">
        <v>89</v>
      </c>
      <c r="AV202" s="14" t="s">
        <v>89</v>
      </c>
      <c r="AW202" s="14" t="s">
        <v>41</v>
      </c>
      <c r="AX202" s="14" t="s">
        <v>80</v>
      </c>
      <c r="AY202" s="174" t="s">
        <v>195</v>
      </c>
    </row>
    <row r="203" spans="2:51" s="14" customFormat="1">
      <c r="B203" s="173"/>
      <c r="D203" s="166" t="s">
        <v>206</v>
      </c>
      <c r="E203" s="174" t="s">
        <v>3</v>
      </c>
      <c r="F203" s="175" t="s">
        <v>279</v>
      </c>
      <c r="H203" s="176">
        <v>1.3</v>
      </c>
      <c r="I203" s="177"/>
      <c r="L203" s="173"/>
      <c r="M203" s="178"/>
      <c r="N203" s="179"/>
      <c r="O203" s="179"/>
      <c r="P203" s="179"/>
      <c r="Q203" s="179"/>
      <c r="R203" s="179"/>
      <c r="S203" s="179"/>
      <c r="T203" s="180"/>
      <c r="AT203" s="174" t="s">
        <v>206</v>
      </c>
      <c r="AU203" s="174" t="s">
        <v>89</v>
      </c>
      <c r="AV203" s="14" t="s">
        <v>89</v>
      </c>
      <c r="AW203" s="14" t="s">
        <v>41</v>
      </c>
      <c r="AX203" s="14" t="s">
        <v>80</v>
      </c>
      <c r="AY203" s="174" t="s">
        <v>195</v>
      </c>
    </row>
    <row r="204" spans="2:51" s="13" customFormat="1">
      <c r="B204" s="165"/>
      <c r="D204" s="166" t="s">
        <v>206</v>
      </c>
      <c r="E204" s="167" t="s">
        <v>3</v>
      </c>
      <c r="F204" s="168" t="s">
        <v>299</v>
      </c>
      <c r="H204" s="167" t="s">
        <v>3</v>
      </c>
      <c r="I204" s="169"/>
      <c r="L204" s="165"/>
      <c r="M204" s="170"/>
      <c r="N204" s="171"/>
      <c r="O204" s="171"/>
      <c r="P204" s="171"/>
      <c r="Q204" s="171"/>
      <c r="R204" s="171"/>
      <c r="S204" s="171"/>
      <c r="T204" s="172"/>
      <c r="AT204" s="167" t="s">
        <v>206</v>
      </c>
      <c r="AU204" s="167" t="s">
        <v>89</v>
      </c>
      <c r="AV204" s="13" t="s">
        <v>87</v>
      </c>
      <c r="AW204" s="13" t="s">
        <v>41</v>
      </c>
      <c r="AX204" s="13" t="s">
        <v>80</v>
      </c>
      <c r="AY204" s="167" t="s">
        <v>195</v>
      </c>
    </row>
    <row r="205" spans="2:51" s="14" customFormat="1">
      <c r="B205" s="173"/>
      <c r="D205" s="166" t="s">
        <v>206</v>
      </c>
      <c r="E205" s="174" t="s">
        <v>3</v>
      </c>
      <c r="F205" s="175" t="s">
        <v>300</v>
      </c>
      <c r="H205" s="176">
        <v>51.978999999999999</v>
      </c>
      <c r="I205" s="177"/>
      <c r="L205" s="173"/>
      <c r="M205" s="178"/>
      <c r="N205" s="179"/>
      <c r="O205" s="179"/>
      <c r="P205" s="179"/>
      <c r="Q205" s="179"/>
      <c r="R205" s="179"/>
      <c r="S205" s="179"/>
      <c r="T205" s="180"/>
      <c r="AT205" s="174" t="s">
        <v>206</v>
      </c>
      <c r="AU205" s="174" t="s">
        <v>89</v>
      </c>
      <c r="AV205" s="14" t="s">
        <v>89</v>
      </c>
      <c r="AW205" s="14" t="s">
        <v>41</v>
      </c>
      <c r="AX205" s="14" t="s">
        <v>80</v>
      </c>
      <c r="AY205" s="174" t="s">
        <v>195</v>
      </c>
    </row>
    <row r="206" spans="2:51" s="15" customFormat="1">
      <c r="B206" s="181"/>
      <c r="D206" s="166" t="s">
        <v>206</v>
      </c>
      <c r="E206" s="182" t="s">
        <v>165</v>
      </c>
      <c r="F206" s="183" t="s">
        <v>215</v>
      </c>
      <c r="H206" s="184">
        <v>2473.5700000000002</v>
      </c>
      <c r="I206" s="185"/>
      <c r="L206" s="181"/>
      <c r="M206" s="186"/>
      <c r="N206" s="187"/>
      <c r="O206" s="187"/>
      <c r="P206" s="187"/>
      <c r="Q206" s="187"/>
      <c r="R206" s="187"/>
      <c r="S206" s="187"/>
      <c r="T206" s="188"/>
      <c r="AT206" s="182" t="s">
        <v>206</v>
      </c>
      <c r="AU206" s="182" t="s">
        <v>89</v>
      </c>
      <c r="AV206" s="15" t="s">
        <v>202</v>
      </c>
      <c r="AW206" s="15" t="s">
        <v>41</v>
      </c>
      <c r="AX206" s="15" t="s">
        <v>80</v>
      </c>
      <c r="AY206" s="182" t="s">
        <v>195</v>
      </c>
    </row>
    <row r="207" spans="2:51" s="13" customFormat="1">
      <c r="B207" s="165"/>
      <c r="D207" s="166" t="s">
        <v>206</v>
      </c>
      <c r="E207" s="167" t="s">
        <v>3</v>
      </c>
      <c r="F207" s="168" t="s">
        <v>262</v>
      </c>
      <c r="H207" s="167" t="s">
        <v>3</v>
      </c>
      <c r="I207" s="169"/>
      <c r="L207" s="165"/>
      <c r="M207" s="170"/>
      <c r="N207" s="171"/>
      <c r="O207" s="171"/>
      <c r="P207" s="171"/>
      <c r="Q207" s="171"/>
      <c r="R207" s="171"/>
      <c r="S207" s="171"/>
      <c r="T207" s="172"/>
      <c r="AT207" s="167" t="s">
        <v>206</v>
      </c>
      <c r="AU207" s="167" t="s">
        <v>89</v>
      </c>
      <c r="AV207" s="13" t="s">
        <v>87</v>
      </c>
      <c r="AW207" s="13" t="s">
        <v>41</v>
      </c>
      <c r="AX207" s="13" t="s">
        <v>80</v>
      </c>
      <c r="AY207" s="167" t="s">
        <v>195</v>
      </c>
    </row>
    <row r="208" spans="2:51" s="13" customFormat="1">
      <c r="B208" s="165"/>
      <c r="D208" s="166" t="s">
        <v>206</v>
      </c>
      <c r="E208" s="167" t="s">
        <v>3</v>
      </c>
      <c r="F208" s="168" t="s">
        <v>263</v>
      </c>
      <c r="H208" s="167" t="s">
        <v>3</v>
      </c>
      <c r="I208" s="169"/>
      <c r="L208" s="165"/>
      <c r="M208" s="170"/>
      <c r="N208" s="171"/>
      <c r="O208" s="171"/>
      <c r="P208" s="171"/>
      <c r="Q208" s="171"/>
      <c r="R208" s="171"/>
      <c r="S208" s="171"/>
      <c r="T208" s="172"/>
      <c r="AT208" s="167" t="s">
        <v>206</v>
      </c>
      <c r="AU208" s="167" t="s">
        <v>89</v>
      </c>
      <c r="AV208" s="13" t="s">
        <v>87</v>
      </c>
      <c r="AW208" s="13" t="s">
        <v>41</v>
      </c>
      <c r="AX208" s="13" t="s">
        <v>80</v>
      </c>
      <c r="AY208" s="167" t="s">
        <v>195</v>
      </c>
    </row>
    <row r="209" spans="1:65" s="14" customFormat="1">
      <c r="B209" s="173"/>
      <c r="D209" s="166" t="s">
        <v>206</v>
      </c>
      <c r="E209" s="174" t="s">
        <v>146</v>
      </c>
      <c r="F209" s="175" t="s">
        <v>301</v>
      </c>
      <c r="H209" s="176">
        <v>121.205</v>
      </c>
      <c r="I209" s="177"/>
      <c r="L209" s="173"/>
      <c r="M209" s="178"/>
      <c r="N209" s="179"/>
      <c r="O209" s="179"/>
      <c r="P209" s="179"/>
      <c r="Q209" s="179"/>
      <c r="R209" s="179"/>
      <c r="S209" s="179"/>
      <c r="T209" s="180"/>
      <c r="AT209" s="174" t="s">
        <v>206</v>
      </c>
      <c r="AU209" s="174" t="s">
        <v>89</v>
      </c>
      <c r="AV209" s="14" t="s">
        <v>89</v>
      </c>
      <c r="AW209" s="14" t="s">
        <v>41</v>
      </c>
      <c r="AX209" s="14" t="s">
        <v>80</v>
      </c>
      <c r="AY209" s="174" t="s">
        <v>195</v>
      </c>
    </row>
    <row r="210" spans="1:65" s="15" customFormat="1">
      <c r="B210" s="181"/>
      <c r="D210" s="166" t="s">
        <v>206</v>
      </c>
      <c r="E210" s="182" t="s">
        <v>3</v>
      </c>
      <c r="F210" s="183" t="s">
        <v>215</v>
      </c>
      <c r="H210" s="184">
        <v>121.205</v>
      </c>
      <c r="I210" s="185"/>
      <c r="L210" s="181"/>
      <c r="M210" s="186"/>
      <c r="N210" s="187"/>
      <c r="O210" s="187"/>
      <c r="P210" s="187"/>
      <c r="Q210" s="187"/>
      <c r="R210" s="187"/>
      <c r="S210" s="187"/>
      <c r="T210" s="188"/>
      <c r="AT210" s="182" t="s">
        <v>206</v>
      </c>
      <c r="AU210" s="182" t="s">
        <v>89</v>
      </c>
      <c r="AV210" s="15" t="s">
        <v>202</v>
      </c>
      <c r="AW210" s="15" t="s">
        <v>41</v>
      </c>
      <c r="AX210" s="15" t="s">
        <v>87</v>
      </c>
      <c r="AY210" s="182" t="s">
        <v>195</v>
      </c>
    </row>
    <row r="211" spans="1:65" s="2" customFormat="1" ht="24.25" customHeight="1">
      <c r="A211" s="35"/>
      <c r="B211" s="146"/>
      <c r="C211" s="147" t="s">
        <v>302</v>
      </c>
      <c r="D211" s="147" t="s">
        <v>197</v>
      </c>
      <c r="E211" s="148" t="s">
        <v>303</v>
      </c>
      <c r="F211" s="149" t="s">
        <v>304</v>
      </c>
      <c r="G211" s="150" t="s">
        <v>139</v>
      </c>
      <c r="H211" s="151">
        <v>178.09700000000001</v>
      </c>
      <c r="I211" s="152"/>
      <c r="J211" s="153">
        <f>ROUND(I211*H211,2)</f>
        <v>0</v>
      </c>
      <c r="K211" s="149" t="s">
        <v>260</v>
      </c>
      <c r="L211" s="36"/>
      <c r="M211" s="154" t="s">
        <v>3</v>
      </c>
      <c r="N211" s="155" t="s">
        <v>51</v>
      </c>
      <c r="O211" s="56"/>
      <c r="P211" s="156">
        <f>O211*H211</f>
        <v>0</v>
      </c>
      <c r="Q211" s="156">
        <v>0</v>
      </c>
      <c r="R211" s="156">
        <f>Q211*H211</f>
        <v>0</v>
      </c>
      <c r="S211" s="156">
        <v>0</v>
      </c>
      <c r="T211" s="157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58" t="s">
        <v>202</v>
      </c>
      <c r="AT211" s="158" t="s">
        <v>197</v>
      </c>
      <c r="AU211" s="158" t="s">
        <v>89</v>
      </c>
      <c r="AY211" s="19" t="s">
        <v>195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87</v>
      </c>
      <c r="BK211" s="159">
        <f>ROUND(I211*H211,2)</f>
        <v>0</v>
      </c>
      <c r="BL211" s="19" t="s">
        <v>202</v>
      </c>
      <c r="BM211" s="158" t="s">
        <v>305</v>
      </c>
    </row>
    <row r="212" spans="1:65" s="13" customFormat="1">
      <c r="B212" s="165"/>
      <c r="D212" s="166" t="s">
        <v>206</v>
      </c>
      <c r="E212" s="167" t="s">
        <v>3</v>
      </c>
      <c r="F212" s="168" t="s">
        <v>207</v>
      </c>
      <c r="H212" s="167" t="s">
        <v>3</v>
      </c>
      <c r="I212" s="169"/>
      <c r="L212" s="165"/>
      <c r="M212" s="170"/>
      <c r="N212" s="171"/>
      <c r="O212" s="171"/>
      <c r="P212" s="171"/>
      <c r="Q212" s="171"/>
      <c r="R212" s="171"/>
      <c r="S212" s="171"/>
      <c r="T212" s="172"/>
      <c r="AT212" s="167" t="s">
        <v>206</v>
      </c>
      <c r="AU212" s="167" t="s">
        <v>89</v>
      </c>
      <c r="AV212" s="13" t="s">
        <v>87</v>
      </c>
      <c r="AW212" s="13" t="s">
        <v>41</v>
      </c>
      <c r="AX212" s="13" t="s">
        <v>80</v>
      </c>
      <c r="AY212" s="167" t="s">
        <v>195</v>
      </c>
    </row>
    <row r="213" spans="1:65" s="13" customFormat="1">
      <c r="B213" s="165"/>
      <c r="D213" s="166" t="s">
        <v>206</v>
      </c>
      <c r="E213" s="167" t="s">
        <v>3</v>
      </c>
      <c r="F213" s="168" t="s">
        <v>208</v>
      </c>
      <c r="H213" s="167" t="s">
        <v>3</v>
      </c>
      <c r="I213" s="169"/>
      <c r="L213" s="165"/>
      <c r="M213" s="170"/>
      <c r="N213" s="171"/>
      <c r="O213" s="171"/>
      <c r="P213" s="171"/>
      <c r="Q213" s="171"/>
      <c r="R213" s="171"/>
      <c r="S213" s="171"/>
      <c r="T213" s="172"/>
      <c r="AT213" s="167" t="s">
        <v>206</v>
      </c>
      <c r="AU213" s="167" t="s">
        <v>89</v>
      </c>
      <c r="AV213" s="13" t="s">
        <v>87</v>
      </c>
      <c r="AW213" s="13" t="s">
        <v>41</v>
      </c>
      <c r="AX213" s="13" t="s">
        <v>80</v>
      </c>
      <c r="AY213" s="167" t="s">
        <v>195</v>
      </c>
    </row>
    <row r="214" spans="1:65" s="13" customFormat="1">
      <c r="B214" s="165"/>
      <c r="D214" s="166" t="s">
        <v>206</v>
      </c>
      <c r="E214" s="167" t="s">
        <v>3</v>
      </c>
      <c r="F214" s="168" t="s">
        <v>209</v>
      </c>
      <c r="H214" s="167" t="s">
        <v>3</v>
      </c>
      <c r="I214" s="169"/>
      <c r="L214" s="165"/>
      <c r="M214" s="170"/>
      <c r="N214" s="171"/>
      <c r="O214" s="171"/>
      <c r="P214" s="171"/>
      <c r="Q214" s="171"/>
      <c r="R214" s="171"/>
      <c r="S214" s="171"/>
      <c r="T214" s="172"/>
      <c r="AT214" s="167" t="s">
        <v>206</v>
      </c>
      <c r="AU214" s="167" t="s">
        <v>89</v>
      </c>
      <c r="AV214" s="13" t="s">
        <v>87</v>
      </c>
      <c r="AW214" s="13" t="s">
        <v>41</v>
      </c>
      <c r="AX214" s="13" t="s">
        <v>80</v>
      </c>
      <c r="AY214" s="167" t="s">
        <v>195</v>
      </c>
    </row>
    <row r="215" spans="1:65" s="13" customFormat="1">
      <c r="B215" s="165"/>
      <c r="D215" s="166" t="s">
        <v>206</v>
      </c>
      <c r="E215" s="167" t="s">
        <v>3</v>
      </c>
      <c r="F215" s="168" t="s">
        <v>262</v>
      </c>
      <c r="H215" s="167" t="s">
        <v>3</v>
      </c>
      <c r="I215" s="169"/>
      <c r="L215" s="165"/>
      <c r="M215" s="170"/>
      <c r="N215" s="171"/>
      <c r="O215" s="171"/>
      <c r="P215" s="171"/>
      <c r="Q215" s="171"/>
      <c r="R215" s="171"/>
      <c r="S215" s="171"/>
      <c r="T215" s="172"/>
      <c r="AT215" s="167" t="s">
        <v>206</v>
      </c>
      <c r="AU215" s="167" t="s">
        <v>89</v>
      </c>
      <c r="AV215" s="13" t="s">
        <v>87</v>
      </c>
      <c r="AW215" s="13" t="s">
        <v>41</v>
      </c>
      <c r="AX215" s="13" t="s">
        <v>80</v>
      </c>
      <c r="AY215" s="167" t="s">
        <v>195</v>
      </c>
    </row>
    <row r="216" spans="1:65" s="13" customFormat="1">
      <c r="B216" s="165"/>
      <c r="D216" s="166" t="s">
        <v>206</v>
      </c>
      <c r="E216" s="167" t="s">
        <v>3</v>
      </c>
      <c r="F216" s="168" t="s">
        <v>263</v>
      </c>
      <c r="H216" s="167" t="s">
        <v>3</v>
      </c>
      <c r="I216" s="169"/>
      <c r="L216" s="165"/>
      <c r="M216" s="170"/>
      <c r="N216" s="171"/>
      <c r="O216" s="171"/>
      <c r="P216" s="171"/>
      <c r="Q216" s="171"/>
      <c r="R216" s="171"/>
      <c r="S216" s="171"/>
      <c r="T216" s="172"/>
      <c r="AT216" s="167" t="s">
        <v>206</v>
      </c>
      <c r="AU216" s="167" t="s">
        <v>89</v>
      </c>
      <c r="AV216" s="13" t="s">
        <v>87</v>
      </c>
      <c r="AW216" s="13" t="s">
        <v>41</v>
      </c>
      <c r="AX216" s="13" t="s">
        <v>80</v>
      </c>
      <c r="AY216" s="167" t="s">
        <v>195</v>
      </c>
    </row>
    <row r="217" spans="1:65" s="14" customFormat="1">
      <c r="B217" s="173"/>
      <c r="D217" s="166" t="s">
        <v>206</v>
      </c>
      <c r="E217" s="174" t="s">
        <v>3</v>
      </c>
      <c r="F217" s="175" t="s">
        <v>306</v>
      </c>
      <c r="H217" s="176">
        <v>178.09700000000001</v>
      </c>
      <c r="I217" s="177"/>
      <c r="L217" s="173"/>
      <c r="M217" s="178"/>
      <c r="N217" s="179"/>
      <c r="O217" s="179"/>
      <c r="P217" s="179"/>
      <c r="Q217" s="179"/>
      <c r="R217" s="179"/>
      <c r="S217" s="179"/>
      <c r="T217" s="180"/>
      <c r="AT217" s="174" t="s">
        <v>206</v>
      </c>
      <c r="AU217" s="174" t="s">
        <v>89</v>
      </c>
      <c r="AV217" s="14" t="s">
        <v>89</v>
      </c>
      <c r="AW217" s="14" t="s">
        <v>41</v>
      </c>
      <c r="AX217" s="14" t="s">
        <v>80</v>
      </c>
      <c r="AY217" s="174" t="s">
        <v>195</v>
      </c>
    </row>
    <row r="218" spans="1:65" s="15" customFormat="1">
      <c r="B218" s="181"/>
      <c r="D218" s="166" t="s">
        <v>206</v>
      </c>
      <c r="E218" s="182" t="s">
        <v>148</v>
      </c>
      <c r="F218" s="183" t="s">
        <v>215</v>
      </c>
      <c r="H218" s="184">
        <v>178.09700000000001</v>
      </c>
      <c r="I218" s="185"/>
      <c r="L218" s="181"/>
      <c r="M218" s="186"/>
      <c r="N218" s="187"/>
      <c r="O218" s="187"/>
      <c r="P218" s="187"/>
      <c r="Q218" s="187"/>
      <c r="R218" s="187"/>
      <c r="S218" s="187"/>
      <c r="T218" s="188"/>
      <c r="AT218" s="182" t="s">
        <v>206</v>
      </c>
      <c r="AU218" s="182" t="s">
        <v>89</v>
      </c>
      <c r="AV218" s="15" t="s">
        <v>202</v>
      </c>
      <c r="AW218" s="15" t="s">
        <v>41</v>
      </c>
      <c r="AX218" s="15" t="s">
        <v>87</v>
      </c>
      <c r="AY218" s="182" t="s">
        <v>195</v>
      </c>
    </row>
    <row r="219" spans="1:65" s="2" customFormat="1" ht="24.25" customHeight="1">
      <c r="A219" s="35"/>
      <c r="B219" s="146"/>
      <c r="C219" s="147" t="s">
        <v>307</v>
      </c>
      <c r="D219" s="147" t="s">
        <v>197</v>
      </c>
      <c r="E219" s="148" t="s">
        <v>308</v>
      </c>
      <c r="F219" s="149" t="s">
        <v>309</v>
      </c>
      <c r="G219" s="150" t="s">
        <v>139</v>
      </c>
      <c r="H219" s="151">
        <v>415.56</v>
      </c>
      <c r="I219" s="152"/>
      <c r="J219" s="153">
        <f>ROUND(I219*H219,2)</f>
        <v>0</v>
      </c>
      <c r="K219" s="149" t="s">
        <v>201</v>
      </c>
      <c r="L219" s="36"/>
      <c r="M219" s="154" t="s">
        <v>3</v>
      </c>
      <c r="N219" s="155" t="s">
        <v>51</v>
      </c>
      <c r="O219" s="56"/>
      <c r="P219" s="156">
        <f>O219*H219</f>
        <v>0</v>
      </c>
      <c r="Q219" s="156">
        <v>0</v>
      </c>
      <c r="R219" s="156">
        <f>Q219*H219</f>
        <v>0</v>
      </c>
      <c r="S219" s="156">
        <v>0</v>
      </c>
      <c r="T219" s="15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58" t="s">
        <v>202</v>
      </c>
      <c r="AT219" s="158" t="s">
        <v>197</v>
      </c>
      <c r="AU219" s="158" t="s">
        <v>89</v>
      </c>
      <c r="AY219" s="19" t="s">
        <v>195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19" t="s">
        <v>87</v>
      </c>
      <c r="BK219" s="159">
        <f>ROUND(I219*H219,2)</f>
        <v>0</v>
      </c>
      <c r="BL219" s="19" t="s">
        <v>202</v>
      </c>
      <c r="BM219" s="158" t="s">
        <v>310</v>
      </c>
    </row>
    <row r="220" spans="1:65" s="2" customFormat="1">
      <c r="A220" s="35"/>
      <c r="B220" s="36"/>
      <c r="C220" s="35"/>
      <c r="D220" s="160" t="s">
        <v>204</v>
      </c>
      <c r="E220" s="35"/>
      <c r="F220" s="161" t="s">
        <v>311</v>
      </c>
      <c r="G220" s="35"/>
      <c r="H220" s="35"/>
      <c r="I220" s="162"/>
      <c r="J220" s="35"/>
      <c r="K220" s="35"/>
      <c r="L220" s="36"/>
      <c r="M220" s="163"/>
      <c r="N220" s="164"/>
      <c r="O220" s="56"/>
      <c r="P220" s="56"/>
      <c r="Q220" s="56"/>
      <c r="R220" s="56"/>
      <c r="S220" s="56"/>
      <c r="T220" s="57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9" t="s">
        <v>204</v>
      </c>
      <c r="AU220" s="19" t="s">
        <v>89</v>
      </c>
    </row>
    <row r="221" spans="1:65" s="2" customFormat="1" ht="18">
      <c r="A221" s="35"/>
      <c r="B221" s="36"/>
      <c r="C221" s="35"/>
      <c r="D221" s="166" t="s">
        <v>312</v>
      </c>
      <c r="E221" s="35"/>
      <c r="F221" s="189" t="s">
        <v>313</v>
      </c>
      <c r="G221" s="35"/>
      <c r="H221" s="35"/>
      <c r="I221" s="162"/>
      <c r="J221" s="35"/>
      <c r="K221" s="35"/>
      <c r="L221" s="36"/>
      <c r="M221" s="163"/>
      <c r="N221" s="164"/>
      <c r="O221" s="56"/>
      <c r="P221" s="56"/>
      <c r="Q221" s="56"/>
      <c r="R221" s="56"/>
      <c r="S221" s="56"/>
      <c r="T221" s="57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9" t="s">
        <v>312</v>
      </c>
      <c r="AU221" s="19" t="s">
        <v>89</v>
      </c>
    </row>
    <row r="222" spans="1:65" s="13" customFormat="1">
      <c r="B222" s="165"/>
      <c r="D222" s="166" t="s">
        <v>206</v>
      </c>
      <c r="E222" s="167" t="s">
        <v>3</v>
      </c>
      <c r="F222" s="168" t="s">
        <v>207</v>
      </c>
      <c r="H222" s="167" t="s">
        <v>3</v>
      </c>
      <c r="I222" s="169"/>
      <c r="L222" s="165"/>
      <c r="M222" s="170"/>
      <c r="N222" s="171"/>
      <c r="O222" s="171"/>
      <c r="P222" s="171"/>
      <c r="Q222" s="171"/>
      <c r="R222" s="171"/>
      <c r="S222" s="171"/>
      <c r="T222" s="172"/>
      <c r="AT222" s="167" t="s">
        <v>206</v>
      </c>
      <c r="AU222" s="167" t="s">
        <v>89</v>
      </c>
      <c r="AV222" s="13" t="s">
        <v>87</v>
      </c>
      <c r="AW222" s="13" t="s">
        <v>41</v>
      </c>
      <c r="AX222" s="13" t="s">
        <v>80</v>
      </c>
      <c r="AY222" s="167" t="s">
        <v>195</v>
      </c>
    </row>
    <row r="223" spans="1:65" s="13" customFormat="1">
      <c r="B223" s="165"/>
      <c r="D223" s="166" t="s">
        <v>206</v>
      </c>
      <c r="E223" s="167" t="s">
        <v>3</v>
      </c>
      <c r="F223" s="168" t="s">
        <v>208</v>
      </c>
      <c r="H223" s="167" t="s">
        <v>3</v>
      </c>
      <c r="I223" s="169"/>
      <c r="L223" s="165"/>
      <c r="M223" s="170"/>
      <c r="N223" s="171"/>
      <c r="O223" s="171"/>
      <c r="P223" s="171"/>
      <c r="Q223" s="171"/>
      <c r="R223" s="171"/>
      <c r="S223" s="171"/>
      <c r="T223" s="172"/>
      <c r="AT223" s="167" t="s">
        <v>206</v>
      </c>
      <c r="AU223" s="167" t="s">
        <v>89</v>
      </c>
      <c r="AV223" s="13" t="s">
        <v>87</v>
      </c>
      <c r="AW223" s="13" t="s">
        <v>41</v>
      </c>
      <c r="AX223" s="13" t="s">
        <v>80</v>
      </c>
      <c r="AY223" s="167" t="s">
        <v>195</v>
      </c>
    </row>
    <row r="224" spans="1:65" s="13" customFormat="1">
      <c r="B224" s="165"/>
      <c r="D224" s="166" t="s">
        <v>206</v>
      </c>
      <c r="E224" s="167" t="s">
        <v>3</v>
      </c>
      <c r="F224" s="168" t="s">
        <v>209</v>
      </c>
      <c r="H224" s="167" t="s">
        <v>3</v>
      </c>
      <c r="I224" s="169"/>
      <c r="L224" s="165"/>
      <c r="M224" s="170"/>
      <c r="N224" s="171"/>
      <c r="O224" s="171"/>
      <c r="P224" s="171"/>
      <c r="Q224" s="171"/>
      <c r="R224" s="171"/>
      <c r="S224" s="171"/>
      <c r="T224" s="172"/>
      <c r="AT224" s="167" t="s">
        <v>206</v>
      </c>
      <c r="AU224" s="167" t="s">
        <v>89</v>
      </c>
      <c r="AV224" s="13" t="s">
        <v>87</v>
      </c>
      <c r="AW224" s="13" t="s">
        <v>41</v>
      </c>
      <c r="AX224" s="13" t="s">
        <v>80</v>
      </c>
      <c r="AY224" s="167" t="s">
        <v>195</v>
      </c>
    </row>
    <row r="225" spans="1:65" s="13" customFormat="1">
      <c r="B225" s="165"/>
      <c r="D225" s="166" t="s">
        <v>206</v>
      </c>
      <c r="E225" s="167" t="s">
        <v>3</v>
      </c>
      <c r="F225" s="168" t="s">
        <v>262</v>
      </c>
      <c r="H225" s="167" t="s">
        <v>3</v>
      </c>
      <c r="I225" s="169"/>
      <c r="L225" s="165"/>
      <c r="M225" s="170"/>
      <c r="N225" s="171"/>
      <c r="O225" s="171"/>
      <c r="P225" s="171"/>
      <c r="Q225" s="171"/>
      <c r="R225" s="171"/>
      <c r="S225" s="171"/>
      <c r="T225" s="172"/>
      <c r="AT225" s="167" t="s">
        <v>206</v>
      </c>
      <c r="AU225" s="167" t="s">
        <v>89</v>
      </c>
      <c r="AV225" s="13" t="s">
        <v>87</v>
      </c>
      <c r="AW225" s="13" t="s">
        <v>41</v>
      </c>
      <c r="AX225" s="13" t="s">
        <v>80</v>
      </c>
      <c r="AY225" s="167" t="s">
        <v>195</v>
      </c>
    </row>
    <row r="226" spans="1:65" s="13" customFormat="1">
      <c r="B226" s="165"/>
      <c r="D226" s="166" t="s">
        <v>206</v>
      </c>
      <c r="E226" s="167" t="s">
        <v>3</v>
      </c>
      <c r="F226" s="168" t="s">
        <v>263</v>
      </c>
      <c r="H226" s="167" t="s">
        <v>3</v>
      </c>
      <c r="I226" s="169"/>
      <c r="L226" s="165"/>
      <c r="M226" s="170"/>
      <c r="N226" s="171"/>
      <c r="O226" s="171"/>
      <c r="P226" s="171"/>
      <c r="Q226" s="171"/>
      <c r="R226" s="171"/>
      <c r="S226" s="171"/>
      <c r="T226" s="172"/>
      <c r="AT226" s="167" t="s">
        <v>206</v>
      </c>
      <c r="AU226" s="167" t="s">
        <v>89</v>
      </c>
      <c r="AV226" s="13" t="s">
        <v>87</v>
      </c>
      <c r="AW226" s="13" t="s">
        <v>41</v>
      </c>
      <c r="AX226" s="13" t="s">
        <v>80</v>
      </c>
      <c r="AY226" s="167" t="s">
        <v>195</v>
      </c>
    </row>
    <row r="227" spans="1:65" s="14" customFormat="1">
      <c r="B227" s="173"/>
      <c r="D227" s="166" t="s">
        <v>206</v>
      </c>
      <c r="E227" s="174" t="s">
        <v>151</v>
      </c>
      <c r="F227" s="175" t="s">
        <v>314</v>
      </c>
      <c r="H227" s="176">
        <v>415.56</v>
      </c>
      <c r="I227" s="177"/>
      <c r="L227" s="173"/>
      <c r="M227" s="178"/>
      <c r="N227" s="179"/>
      <c r="O227" s="179"/>
      <c r="P227" s="179"/>
      <c r="Q227" s="179"/>
      <c r="R227" s="179"/>
      <c r="S227" s="179"/>
      <c r="T227" s="180"/>
      <c r="AT227" s="174" t="s">
        <v>206</v>
      </c>
      <c r="AU227" s="174" t="s">
        <v>89</v>
      </c>
      <c r="AV227" s="14" t="s">
        <v>89</v>
      </c>
      <c r="AW227" s="14" t="s">
        <v>41</v>
      </c>
      <c r="AX227" s="14" t="s">
        <v>80</v>
      </c>
      <c r="AY227" s="174" t="s">
        <v>195</v>
      </c>
    </row>
    <row r="228" spans="1:65" s="15" customFormat="1">
      <c r="B228" s="181"/>
      <c r="D228" s="166" t="s">
        <v>206</v>
      </c>
      <c r="E228" s="182" t="s">
        <v>3</v>
      </c>
      <c r="F228" s="183" t="s">
        <v>215</v>
      </c>
      <c r="H228" s="184">
        <v>415.56</v>
      </c>
      <c r="I228" s="185"/>
      <c r="L228" s="181"/>
      <c r="M228" s="186"/>
      <c r="N228" s="187"/>
      <c r="O228" s="187"/>
      <c r="P228" s="187"/>
      <c r="Q228" s="187"/>
      <c r="R228" s="187"/>
      <c r="S228" s="187"/>
      <c r="T228" s="188"/>
      <c r="AT228" s="182" t="s">
        <v>206</v>
      </c>
      <c r="AU228" s="182" t="s">
        <v>89</v>
      </c>
      <c r="AV228" s="15" t="s">
        <v>202</v>
      </c>
      <c r="AW228" s="15" t="s">
        <v>41</v>
      </c>
      <c r="AX228" s="15" t="s">
        <v>87</v>
      </c>
      <c r="AY228" s="182" t="s">
        <v>195</v>
      </c>
    </row>
    <row r="229" spans="1:65" s="2" customFormat="1" ht="24.25" customHeight="1">
      <c r="A229" s="35"/>
      <c r="B229" s="146"/>
      <c r="C229" s="147" t="s">
        <v>315</v>
      </c>
      <c r="D229" s="147" t="s">
        <v>197</v>
      </c>
      <c r="E229" s="148" t="s">
        <v>316</v>
      </c>
      <c r="F229" s="149" t="s">
        <v>317</v>
      </c>
      <c r="G229" s="150" t="s">
        <v>139</v>
      </c>
      <c r="H229" s="151">
        <v>252.304</v>
      </c>
      <c r="I229" s="152"/>
      <c r="J229" s="153">
        <f>ROUND(I229*H229,2)</f>
        <v>0</v>
      </c>
      <c r="K229" s="149" t="s">
        <v>260</v>
      </c>
      <c r="L229" s="36"/>
      <c r="M229" s="154" t="s">
        <v>3</v>
      </c>
      <c r="N229" s="155" t="s">
        <v>51</v>
      </c>
      <c r="O229" s="56"/>
      <c r="P229" s="156">
        <f>O229*H229</f>
        <v>0</v>
      </c>
      <c r="Q229" s="156">
        <v>0</v>
      </c>
      <c r="R229" s="156">
        <f>Q229*H229</f>
        <v>0</v>
      </c>
      <c r="S229" s="156">
        <v>0</v>
      </c>
      <c r="T229" s="157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158" t="s">
        <v>202</v>
      </c>
      <c r="AT229" s="158" t="s">
        <v>197</v>
      </c>
      <c r="AU229" s="158" t="s">
        <v>89</v>
      </c>
      <c r="AY229" s="19" t="s">
        <v>195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9" t="s">
        <v>87</v>
      </c>
      <c r="BK229" s="159">
        <f>ROUND(I229*H229,2)</f>
        <v>0</v>
      </c>
      <c r="BL229" s="19" t="s">
        <v>202</v>
      </c>
      <c r="BM229" s="158" t="s">
        <v>318</v>
      </c>
    </row>
    <row r="230" spans="1:65" s="13" customFormat="1">
      <c r="B230" s="165"/>
      <c r="D230" s="166" t="s">
        <v>206</v>
      </c>
      <c r="E230" s="167" t="s">
        <v>3</v>
      </c>
      <c r="F230" s="168" t="s">
        <v>207</v>
      </c>
      <c r="H230" s="167" t="s">
        <v>3</v>
      </c>
      <c r="I230" s="169"/>
      <c r="L230" s="165"/>
      <c r="M230" s="170"/>
      <c r="N230" s="171"/>
      <c r="O230" s="171"/>
      <c r="P230" s="171"/>
      <c r="Q230" s="171"/>
      <c r="R230" s="171"/>
      <c r="S230" s="171"/>
      <c r="T230" s="172"/>
      <c r="AT230" s="167" t="s">
        <v>206</v>
      </c>
      <c r="AU230" s="167" t="s">
        <v>89</v>
      </c>
      <c r="AV230" s="13" t="s">
        <v>87</v>
      </c>
      <c r="AW230" s="13" t="s">
        <v>41</v>
      </c>
      <c r="AX230" s="13" t="s">
        <v>80</v>
      </c>
      <c r="AY230" s="167" t="s">
        <v>195</v>
      </c>
    </row>
    <row r="231" spans="1:65" s="13" customFormat="1">
      <c r="B231" s="165"/>
      <c r="D231" s="166" t="s">
        <v>206</v>
      </c>
      <c r="E231" s="167" t="s">
        <v>3</v>
      </c>
      <c r="F231" s="168" t="s">
        <v>208</v>
      </c>
      <c r="H231" s="167" t="s">
        <v>3</v>
      </c>
      <c r="I231" s="169"/>
      <c r="L231" s="165"/>
      <c r="M231" s="170"/>
      <c r="N231" s="171"/>
      <c r="O231" s="171"/>
      <c r="P231" s="171"/>
      <c r="Q231" s="171"/>
      <c r="R231" s="171"/>
      <c r="S231" s="171"/>
      <c r="T231" s="172"/>
      <c r="AT231" s="167" t="s">
        <v>206</v>
      </c>
      <c r="AU231" s="167" t="s">
        <v>89</v>
      </c>
      <c r="AV231" s="13" t="s">
        <v>87</v>
      </c>
      <c r="AW231" s="13" t="s">
        <v>41</v>
      </c>
      <c r="AX231" s="13" t="s">
        <v>80</v>
      </c>
      <c r="AY231" s="167" t="s">
        <v>195</v>
      </c>
    </row>
    <row r="232" spans="1:65" s="13" customFormat="1">
      <c r="B232" s="165"/>
      <c r="D232" s="166" t="s">
        <v>206</v>
      </c>
      <c r="E232" s="167" t="s">
        <v>3</v>
      </c>
      <c r="F232" s="168" t="s">
        <v>209</v>
      </c>
      <c r="H232" s="167" t="s">
        <v>3</v>
      </c>
      <c r="I232" s="169"/>
      <c r="L232" s="165"/>
      <c r="M232" s="170"/>
      <c r="N232" s="171"/>
      <c r="O232" s="171"/>
      <c r="P232" s="171"/>
      <c r="Q232" s="171"/>
      <c r="R232" s="171"/>
      <c r="S232" s="171"/>
      <c r="T232" s="172"/>
      <c r="AT232" s="167" t="s">
        <v>206</v>
      </c>
      <c r="AU232" s="167" t="s">
        <v>89</v>
      </c>
      <c r="AV232" s="13" t="s">
        <v>87</v>
      </c>
      <c r="AW232" s="13" t="s">
        <v>41</v>
      </c>
      <c r="AX232" s="13" t="s">
        <v>80</v>
      </c>
      <c r="AY232" s="167" t="s">
        <v>195</v>
      </c>
    </row>
    <row r="233" spans="1:65" s="13" customFormat="1">
      <c r="B233" s="165"/>
      <c r="D233" s="166" t="s">
        <v>206</v>
      </c>
      <c r="E233" s="167" t="s">
        <v>3</v>
      </c>
      <c r="F233" s="168" t="s">
        <v>262</v>
      </c>
      <c r="H233" s="167" t="s">
        <v>3</v>
      </c>
      <c r="I233" s="169"/>
      <c r="L233" s="165"/>
      <c r="M233" s="170"/>
      <c r="N233" s="171"/>
      <c r="O233" s="171"/>
      <c r="P233" s="171"/>
      <c r="Q233" s="171"/>
      <c r="R233" s="171"/>
      <c r="S233" s="171"/>
      <c r="T233" s="172"/>
      <c r="AT233" s="167" t="s">
        <v>206</v>
      </c>
      <c r="AU233" s="167" t="s">
        <v>89</v>
      </c>
      <c r="AV233" s="13" t="s">
        <v>87</v>
      </c>
      <c r="AW233" s="13" t="s">
        <v>41</v>
      </c>
      <c r="AX233" s="13" t="s">
        <v>80</v>
      </c>
      <c r="AY233" s="167" t="s">
        <v>195</v>
      </c>
    </row>
    <row r="234" spans="1:65" s="13" customFormat="1">
      <c r="B234" s="165"/>
      <c r="D234" s="166" t="s">
        <v>206</v>
      </c>
      <c r="E234" s="167" t="s">
        <v>3</v>
      </c>
      <c r="F234" s="168" t="s">
        <v>263</v>
      </c>
      <c r="H234" s="167" t="s">
        <v>3</v>
      </c>
      <c r="I234" s="169"/>
      <c r="L234" s="165"/>
      <c r="M234" s="170"/>
      <c r="N234" s="171"/>
      <c r="O234" s="171"/>
      <c r="P234" s="171"/>
      <c r="Q234" s="171"/>
      <c r="R234" s="171"/>
      <c r="S234" s="171"/>
      <c r="T234" s="172"/>
      <c r="AT234" s="167" t="s">
        <v>206</v>
      </c>
      <c r="AU234" s="167" t="s">
        <v>89</v>
      </c>
      <c r="AV234" s="13" t="s">
        <v>87</v>
      </c>
      <c r="AW234" s="13" t="s">
        <v>41</v>
      </c>
      <c r="AX234" s="13" t="s">
        <v>80</v>
      </c>
      <c r="AY234" s="167" t="s">
        <v>195</v>
      </c>
    </row>
    <row r="235" spans="1:65" s="14" customFormat="1">
      <c r="B235" s="173"/>
      <c r="D235" s="166" t="s">
        <v>206</v>
      </c>
      <c r="E235" s="174" t="s">
        <v>3</v>
      </c>
      <c r="F235" s="175" t="s">
        <v>319</v>
      </c>
      <c r="H235" s="176">
        <v>252.304</v>
      </c>
      <c r="I235" s="177"/>
      <c r="L235" s="173"/>
      <c r="M235" s="178"/>
      <c r="N235" s="179"/>
      <c r="O235" s="179"/>
      <c r="P235" s="179"/>
      <c r="Q235" s="179"/>
      <c r="R235" s="179"/>
      <c r="S235" s="179"/>
      <c r="T235" s="180"/>
      <c r="AT235" s="174" t="s">
        <v>206</v>
      </c>
      <c r="AU235" s="174" t="s">
        <v>89</v>
      </c>
      <c r="AV235" s="14" t="s">
        <v>89</v>
      </c>
      <c r="AW235" s="14" t="s">
        <v>41</v>
      </c>
      <c r="AX235" s="14" t="s">
        <v>80</v>
      </c>
      <c r="AY235" s="174" t="s">
        <v>195</v>
      </c>
    </row>
    <row r="236" spans="1:65" s="15" customFormat="1">
      <c r="B236" s="181"/>
      <c r="D236" s="166" t="s">
        <v>206</v>
      </c>
      <c r="E236" s="182" t="s">
        <v>154</v>
      </c>
      <c r="F236" s="183" t="s">
        <v>215</v>
      </c>
      <c r="H236" s="184">
        <v>252.304</v>
      </c>
      <c r="I236" s="185"/>
      <c r="L236" s="181"/>
      <c r="M236" s="186"/>
      <c r="N236" s="187"/>
      <c r="O236" s="187"/>
      <c r="P236" s="187"/>
      <c r="Q236" s="187"/>
      <c r="R236" s="187"/>
      <c r="S236" s="187"/>
      <c r="T236" s="188"/>
      <c r="AT236" s="182" t="s">
        <v>206</v>
      </c>
      <c r="AU236" s="182" t="s">
        <v>89</v>
      </c>
      <c r="AV236" s="15" t="s">
        <v>202</v>
      </c>
      <c r="AW236" s="15" t="s">
        <v>41</v>
      </c>
      <c r="AX236" s="15" t="s">
        <v>87</v>
      </c>
      <c r="AY236" s="182" t="s">
        <v>195</v>
      </c>
    </row>
    <row r="237" spans="1:65" s="2" customFormat="1" ht="24.25" customHeight="1">
      <c r="A237" s="35"/>
      <c r="B237" s="146"/>
      <c r="C237" s="147" t="s">
        <v>320</v>
      </c>
      <c r="D237" s="147" t="s">
        <v>197</v>
      </c>
      <c r="E237" s="148" t="s">
        <v>321</v>
      </c>
      <c r="F237" s="149" t="s">
        <v>322</v>
      </c>
      <c r="G237" s="150" t="s">
        <v>139</v>
      </c>
      <c r="H237" s="151">
        <v>588.71</v>
      </c>
      <c r="I237" s="152"/>
      <c r="J237" s="153">
        <f>ROUND(I237*H237,2)</f>
        <v>0</v>
      </c>
      <c r="K237" s="149" t="s">
        <v>201</v>
      </c>
      <c r="L237" s="36"/>
      <c r="M237" s="154" t="s">
        <v>3</v>
      </c>
      <c r="N237" s="155" t="s">
        <v>51</v>
      </c>
      <c r="O237" s="56"/>
      <c r="P237" s="156">
        <f>O237*H237</f>
        <v>0</v>
      </c>
      <c r="Q237" s="156">
        <v>0</v>
      </c>
      <c r="R237" s="156">
        <f>Q237*H237</f>
        <v>0</v>
      </c>
      <c r="S237" s="156">
        <v>0</v>
      </c>
      <c r="T237" s="15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58" t="s">
        <v>202</v>
      </c>
      <c r="AT237" s="158" t="s">
        <v>197</v>
      </c>
      <c r="AU237" s="158" t="s">
        <v>89</v>
      </c>
      <c r="AY237" s="19" t="s">
        <v>195</v>
      </c>
      <c r="BE237" s="159">
        <f>IF(N237="základní",J237,0)</f>
        <v>0</v>
      </c>
      <c r="BF237" s="159">
        <f>IF(N237="snížená",J237,0)</f>
        <v>0</v>
      </c>
      <c r="BG237" s="159">
        <f>IF(N237="zákl. přenesená",J237,0)</f>
        <v>0</v>
      </c>
      <c r="BH237" s="159">
        <f>IF(N237="sníž. přenesená",J237,0)</f>
        <v>0</v>
      </c>
      <c r="BI237" s="159">
        <f>IF(N237="nulová",J237,0)</f>
        <v>0</v>
      </c>
      <c r="BJ237" s="19" t="s">
        <v>87</v>
      </c>
      <c r="BK237" s="159">
        <f>ROUND(I237*H237,2)</f>
        <v>0</v>
      </c>
      <c r="BL237" s="19" t="s">
        <v>202</v>
      </c>
      <c r="BM237" s="158" t="s">
        <v>323</v>
      </c>
    </row>
    <row r="238" spans="1:65" s="2" customFormat="1">
      <c r="A238" s="35"/>
      <c r="B238" s="36"/>
      <c r="C238" s="35"/>
      <c r="D238" s="160" t="s">
        <v>204</v>
      </c>
      <c r="E238" s="35"/>
      <c r="F238" s="161" t="s">
        <v>324</v>
      </c>
      <c r="G238" s="35"/>
      <c r="H238" s="35"/>
      <c r="I238" s="162"/>
      <c r="J238" s="35"/>
      <c r="K238" s="35"/>
      <c r="L238" s="36"/>
      <c r="M238" s="163"/>
      <c r="N238" s="164"/>
      <c r="O238" s="56"/>
      <c r="P238" s="56"/>
      <c r="Q238" s="56"/>
      <c r="R238" s="56"/>
      <c r="S238" s="56"/>
      <c r="T238" s="57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9" t="s">
        <v>204</v>
      </c>
      <c r="AU238" s="19" t="s">
        <v>89</v>
      </c>
    </row>
    <row r="239" spans="1:65" s="13" customFormat="1">
      <c r="B239" s="165"/>
      <c r="D239" s="166" t="s">
        <v>206</v>
      </c>
      <c r="E239" s="167" t="s">
        <v>3</v>
      </c>
      <c r="F239" s="168" t="s">
        <v>207</v>
      </c>
      <c r="H239" s="167" t="s">
        <v>3</v>
      </c>
      <c r="I239" s="169"/>
      <c r="L239" s="165"/>
      <c r="M239" s="170"/>
      <c r="N239" s="171"/>
      <c r="O239" s="171"/>
      <c r="P239" s="171"/>
      <c r="Q239" s="171"/>
      <c r="R239" s="171"/>
      <c r="S239" s="171"/>
      <c r="T239" s="172"/>
      <c r="AT239" s="167" t="s">
        <v>206</v>
      </c>
      <c r="AU239" s="167" t="s">
        <v>89</v>
      </c>
      <c r="AV239" s="13" t="s">
        <v>87</v>
      </c>
      <c r="AW239" s="13" t="s">
        <v>41</v>
      </c>
      <c r="AX239" s="13" t="s">
        <v>80</v>
      </c>
      <c r="AY239" s="167" t="s">
        <v>195</v>
      </c>
    </row>
    <row r="240" spans="1:65" s="13" customFormat="1">
      <c r="B240" s="165"/>
      <c r="D240" s="166" t="s">
        <v>206</v>
      </c>
      <c r="E240" s="167" t="s">
        <v>3</v>
      </c>
      <c r="F240" s="168" t="s">
        <v>208</v>
      </c>
      <c r="H240" s="167" t="s">
        <v>3</v>
      </c>
      <c r="I240" s="169"/>
      <c r="L240" s="165"/>
      <c r="M240" s="170"/>
      <c r="N240" s="171"/>
      <c r="O240" s="171"/>
      <c r="P240" s="171"/>
      <c r="Q240" s="171"/>
      <c r="R240" s="171"/>
      <c r="S240" s="171"/>
      <c r="T240" s="172"/>
      <c r="AT240" s="167" t="s">
        <v>206</v>
      </c>
      <c r="AU240" s="167" t="s">
        <v>89</v>
      </c>
      <c r="AV240" s="13" t="s">
        <v>87</v>
      </c>
      <c r="AW240" s="13" t="s">
        <v>41</v>
      </c>
      <c r="AX240" s="13" t="s">
        <v>80</v>
      </c>
      <c r="AY240" s="167" t="s">
        <v>195</v>
      </c>
    </row>
    <row r="241" spans="1:65" s="13" customFormat="1">
      <c r="B241" s="165"/>
      <c r="D241" s="166" t="s">
        <v>206</v>
      </c>
      <c r="E241" s="167" t="s">
        <v>3</v>
      </c>
      <c r="F241" s="168" t="s">
        <v>209</v>
      </c>
      <c r="H241" s="167" t="s">
        <v>3</v>
      </c>
      <c r="I241" s="169"/>
      <c r="L241" s="165"/>
      <c r="M241" s="170"/>
      <c r="N241" s="171"/>
      <c r="O241" s="171"/>
      <c r="P241" s="171"/>
      <c r="Q241" s="171"/>
      <c r="R241" s="171"/>
      <c r="S241" s="171"/>
      <c r="T241" s="172"/>
      <c r="AT241" s="167" t="s">
        <v>206</v>
      </c>
      <c r="AU241" s="167" t="s">
        <v>89</v>
      </c>
      <c r="AV241" s="13" t="s">
        <v>87</v>
      </c>
      <c r="AW241" s="13" t="s">
        <v>41</v>
      </c>
      <c r="AX241" s="13" t="s">
        <v>80</v>
      </c>
      <c r="AY241" s="167" t="s">
        <v>195</v>
      </c>
    </row>
    <row r="242" spans="1:65" s="13" customFormat="1">
      <c r="B242" s="165"/>
      <c r="D242" s="166" t="s">
        <v>206</v>
      </c>
      <c r="E242" s="167" t="s">
        <v>3</v>
      </c>
      <c r="F242" s="168" t="s">
        <v>262</v>
      </c>
      <c r="H242" s="167" t="s">
        <v>3</v>
      </c>
      <c r="I242" s="169"/>
      <c r="L242" s="165"/>
      <c r="M242" s="170"/>
      <c r="N242" s="171"/>
      <c r="O242" s="171"/>
      <c r="P242" s="171"/>
      <c r="Q242" s="171"/>
      <c r="R242" s="171"/>
      <c r="S242" s="171"/>
      <c r="T242" s="172"/>
      <c r="AT242" s="167" t="s">
        <v>206</v>
      </c>
      <c r="AU242" s="167" t="s">
        <v>89</v>
      </c>
      <c r="AV242" s="13" t="s">
        <v>87</v>
      </c>
      <c r="AW242" s="13" t="s">
        <v>41</v>
      </c>
      <c r="AX242" s="13" t="s">
        <v>80</v>
      </c>
      <c r="AY242" s="167" t="s">
        <v>195</v>
      </c>
    </row>
    <row r="243" spans="1:65" s="13" customFormat="1">
      <c r="B243" s="165"/>
      <c r="D243" s="166" t="s">
        <v>206</v>
      </c>
      <c r="E243" s="167" t="s">
        <v>3</v>
      </c>
      <c r="F243" s="168" t="s">
        <v>263</v>
      </c>
      <c r="H243" s="167" t="s">
        <v>3</v>
      </c>
      <c r="I243" s="169"/>
      <c r="L243" s="165"/>
      <c r="M243" s="170"/>
      <c r="N243" s="171"/>
      <c r="O243" s="171"/>
      <c r="P243" s="171"/>
      <c r="Q243" s="171"/>
      <c r="R243" s="171"/>
      <c r="S243" s="171"/>
      <c r="T243" s="172"/>
      <c r="AT243" s="167" t="s">
        <v>206</v>
      </c>
      <c r="AU243" s="167" t="s">
        <v>89</v>
      </c>
      <c r="AV243" s="13" t="s">
        <v>87</v>
      </c>
      <c r="AW243" s="13" t="s">
        <v>41</v>
      </c>
      <c r="AX243" s="13" t="s">
        <v>80</v>
      </c>
      <c r="AY243" s="167" t="s">
        <v>195</v>
      </c>
    </row>
    <row r="244" spans="1:65" s="14" customFormat="1">
      <c r="B244" s="173"/>
      <c r="D244" s="166" t="s">
        <v>206</v>
      </c>
      <c r="E244" s="174" t="s">
        <v>157</v>
      </c>
      <c r="F244" s="175" t="s">
        <v>325</v>
      </c>
      <c r="H244" s="176">
        <v>588.71</v>
      </c>
      <c r="I244" s="177"/>
      <c r="L244" s="173"/>
      <c r="M244" s="178"/>
      <c r="N244" s="179"/>
      <c r="O244" s="179"/>
      <c r="P244" s="179"/>
      <c r="Q244" s="179"/>
      <c r="R244" s="179"/>
      <c r="S244" s="179"/>
      <c r="T244" s="180"/>
      <c r="AT244" s="174" t="s">
        <v>206</v>
      </c>
      <c r="AU244" s="174" t="s">
        <v>89</v>
      </c>
      <c r="AV244" s="14" t="s">
        <v>89</v>
      </c>
      <c r="AW244" s="14" t="s">
        <v>41</v>
      </c>
      <c r="AX244" s="14" t="s">
        <v>80</v>
      </c>
      <c r="AY244" s="174" t="s">
        <v>195</v>
      </c>
    </row>
    <row r="245" spans="1:65" s="15" customFormat="1">
      <c r="B245" s="181"/>
      <c r="D245" s="166" t="s">
        <v>206</v>
      </c>
      <c r="E245" s="182" t="s">
        <v>3</v>
      </c>
      <c r="F245" s="183" t="s">
        <v>215</v>
      </c>
      <c r="H245" s="184">
        <v>588.71</v>
      </c>
      <c r="I245" s="185"/>
      <c r="L245" s="181"/>
      <c r="M245" s="186"/>
      <c r="N245" s="187"/>
      <c r="O245" s="187"/>
      <c r="P245" s="187"/>
      <c r="Q245" s="187"/>
      <c r="R245" s="187"/>
      <c r="S245" s="187"/>
      <c r="T245" s="188"/>
      <c r="AT245" s="182" t="s">
        <v>206</v>
      </c>
      <c r="AU245" s="182" t="s">
        <v>89</v>
      </c>
      <c r="AV245" s="15" t="s">
        <v>202</v>
      </c>
      <c r="AW245" s="15" t="s">
        <v>41</v>
      </c>
      <c r="AX245" s="15" t="s">
        <v>87</v>
      </c>
      <c r="AY245" s="182" t="s">
        <v>195</v>
      </c>
    </row>
    <row r="246" spans="1:65" s="2" customFormat="1" ht="24.25" customHeight="1">
      <c r="A246" s="35"/>
      <c r="B246" s="146"/>
      <c r="C246" s="147" t="s">
        <v>326</v>
      </c>
      <c r="D246" s="147" t="s">
        <v>197</v>
      </c>
      <c r="E246" s="148" t="s">
        <v>327</v>
      </c>
      <c r="F246" s="149" t="s">
        <v>328</v>
      </c>
      <c r="G246" s="150" t="s">
        <v>139</v>
      </c>
      <c r="H246" s="151">
        <v>259.72500000000002</v>
      </c>
      <c r="I246" s="152"/>
      <c r="J246" s="153">
        <f>ROUND(I246*H246,2)</f>
        <v>0</v>
      </c>
      <c r="K246" s="149" t="s">
        <v>260</v>
      </c>
      <c r="L246" s="36"/>
      <c r="M246" s="154" t="s">
        <v>3</v>
      </c>
      <c r="N246" s="155" t="s">
        <v>51</v>
      </c>
      <c r="O246" s="56"/>
      <c r="P246" s="156">
        <f>O246*H246</f>
        <v>0</v>
      </c>
      <c r="Q246" s="156">
        <v>0</v>
      </c>
      <c r="R246" s="156">
        <f>Q246*H246</f>
        <v>0</v>
      </c>
      <c r="S246" s="156">
        <v>0</v>
      </c>
      <c r="T246" s="15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58" t="s">
        <v>202</v>
      </c>
      <c r="AT246" s="158" t="s">
        <v>197</v>
      </c>
      <c r="AU246" s="158" t="s">
        <v>89</v>
      </c>
      <c r="AY246" s="19" t="s">
        <v>195</v>
      </c>
      <c r="BE246" s="159">
        <f>IF(N246="základní",J246,0)</f>
        <v>0</v>
      </c>
      <c r="BF246" s="159">
        <f>IF(N246="snížená",J246,0)</f>
        <v>0</v>
      </c>
      <c r="BG246" s="159">
        <f>IF(N246="zákl. přenesená",J246,0)</f>
        <v>0</v>
      </c>
      <c r="BH246" s="159">
        <f>IF(N246="sníž. přenesená",J246,0)</f>
        <v>0</v>
      </c>
      <c r="BI246" s="159">
        <f>IF(N246="nulová",J246,0)</f>
        <v>0</v>
      </c>
      <c r="BJ246" s="19" t="s">
        <v>87</v>
      </c>
      <c r="BK246" s="159">
        <f>ROUND(I246*H246,2)</f>
        <v>0</v>
      </c>
      <c r="BL246" s="19" t="s">
        <v>202</v>
      </c>
      <c r="BM246" s="158" t="s">
        <v>329</v>
      </c>
    </row>
    <row r="247" spans="1:65" s="13" customFormat="1">
      <c r="B247" s="165"/>
      <c r="D247" s="166" t="s">
        <v>206</v>
      </c>
      <c r="E247" s="167" t="s">
        <v>3</v>
      </c>
      <c r="F247" s="168" t="s">
        <v>207</v>
      </c>
      <c r="H247" s="167" t="s">
        <v>3</v>
      </c>
      <c r="I247" s="169"/>
      <c r="L247" s="165"/>
      <c r="M247" s="170"/>
      <c r="N247" s="171"/>
      <c r="O247" s="171"/>
      <c r="P247" s="171"/>
      <c r="Q247" s="171"/>
      <c r="R247" s="171"/>
      <c r="S247" s="171"/>
      <c r="T247" s="172"/>
      <c r="AT247" s="167" t="s">
        <v>206</v>
      </c>
      <c r="AU247" s="167" t="s">
        <v>89</v>
      </c>
      <c r="AV247" s="13" t="s">
        <v>87</v>
      </c>
      <c r="AW247" s="13" t="s">
        <v>41</v>
      </c>
      <c r="AX247" s="13" t="s">
        <v>80</v>
      </c>
      <c r="AY247" s="167" t="s">
        <v>195</v>
      </c>
    </row>
    <row r="248" spans="1:65" s="13" customFormat="1">
      <c r="B248" s="165"/>
      <c r="D248" s="166" t="s">
        <v>206</v>
      </c>
      <c r="E248" s="167" t="s">
        <v>3</v>
      </c>
      <c r="F248" s="168" t="s">
        <v>208</v>
      </c>
      <c r="H248" s="167" t="s">
        <v>3</v>
      </c>
      <c r="I248" s="169"/>
      <c r="L248" s="165"/>
      <c r="M248" s="170"/>
      <c r="N248" s="171"/>
      <c r="O248" s="171"/>
      <c r="P248" s="171"/>
      <c r="Q248" s="171"/>
      <c r="R248" s="171"/>
      <c r="S248" s="171"/>
      <c r="T248" s="172"/>
      <c r="AT248" s="167" t="s">
        <v>206</v>
      </c>
      <c r="AU248" s="167" t="s">
        <v>89</v>
      </c>
      <c r="AV248" s="13" t="s">
        <v>87</v>
      </c>
      <c r="AW248" s="13" t="s">
        <v>41</v>
      </c>
      <c r="AX248" s="13" t="s">
        <v>80</v>
      </c>
      <c r="AY248" s="167" t="s">
        <v>195</v>
      </c>
    </row>
    <row r="249" spans="1:65" s="13" customFormat="1">
      <c r="B249" s="165"/>
      <c r="D249" s="166" t="s">
        <v>206</v>
      </c>
      <c r="E249" s="167" t="s">
        <v>3</v>
      </c>
      <c r="F249" s="168" t="s">
        <v>209</v>
      </c>
      <c r="H249" s="167" t="s">
        <v>3</v>
      </c>
      <c r="I249" s="169"/>
      <c r="L249" s="165"/>
      <c r="M249" s="170"/>
      <c r="N249" s="171"/>
      <c r="O249" s="171"/>
      <c r="P249" s="171"/>
      <c r="Q249" s="171"/>
      <c r="R249" s="171"/>
      <c r="S249" s="171"/>
      <c r="T249" s="172"/>
      <c r="AT249" s="167" t="s">
        <v>206</v>
      </c>
      <c r="AU249" s="167" t="s">
        <v>89</v>
      </c>
      <c r="AV249" s="13" t="s">
        <v>87</v>
      </c>
      <c r="AW249" s="13" t="s">
        <v>41</v>
      </c>
      <c r="AX249" s="13" t="s">
        <v>80</v>
      </c>
      <c r="AY249" s="167" t="s">
        <v>195</v>
      </c>
    </row>
    <row r="250" spans="1:65" s="13" customFormat="1">
      <c r="B250" s="165"/>
      <c r="D250" s="166" t="s">
        <v>206</v>
      </c>
      <c r="E250" s="167" t="s">
        <v>3</v>
      </c>
      <c r="F250" s="168" t="s">
        <v>262</v>
      </c>
      <c r="H250" s="167" t="s">
        <v>3</v>
      </c>
      <c r="I250" s="169"/>
      <c r="L250" s="165"/>
      <c r="M250" s="170"/>
      <c r="N250" s="171"/>
      <c r="O250" s="171"/>
      <c r="P250" s="171"/>
      <c r="Q250" s="171"/>
      <c r="R250" s="171"/>
      <c r="S250" s="171"/>
      <c r="T250" s="172"/>
      <c r="AT250" s="167" t="s">
        <v>206</v>
      </c>
      <c r="AU250" s="167" t="s">
        <v>89</v>
      </c>
      <c r="AV250" s="13" t="s">
        <v>87</v>
      </c>
      <c r="AW250" s="13" t="s">
        <v>41</v>
      </c>
      <c r="AX250" s="13" t="s">
        <v>80</v>
      </c>
      <c r="AY250" s="167" t="s">
        <v>195</v>
      </c>
    </row>
    <row r="251" spans="1:65" s="13" customFormat="1">
      <c r="B251" s="165"/>
      <c r="D251" s="166" t="s">
        <v>206</v>
      </c>
      <c r="E251" s="167" t="s">
        <v>3</v>
      </c>
      <c r="F251" s="168" t="s">
        <v>263</v>
      </c>
      <c r="H251" s="167" t="s">
        <v>3</v>
      </c>
      <c r="I251" s="169"/>
      <c r="L251" s="165"/>
      <c r="M251" s="170"/>
      <c r="N251" s="171"/>
      <c r="O251" s="171"/>
      <c r="P251" s="171"/>
      <c r="Q251" s="171"/>
      <c r="R251" s="171"/>
      <c r="S251" s="171"/>
      <c r="T251" s="172"/>
      <c r="AT251" s="167" t="s">
        <v>206</v>
      </c>
      <c r="AU251" s="167" t="s">
        <v>89</v>
      </c>
      <c r="AV251" s="13" t="s">
        <v>87</v>
      </c>
      <c r="AW251" s="13" t="s">
        <v>41</v>
      </c>
      <c r="AX251" s="13" t="s">
        <v>80</v>
      </c>
      <c r="AY251" s="167" t="s">
        <v>195</v>
      </c>
    </row>
    <row r="252" spans="1:65" s="14" customFormat="1">
      <c r="B252" s="173"/>
      <c r="D252" s="166" t="s">
        <v>206</v>
      </c>
      <c r="E252" s="174" t="s">
        <v>3</v>
      </c>
      <c r="F252" s="175" t="s">
        <v>330</v>
      </c>
      <c r="H252" s="176">
        <v>259.72500000000002</v>
      </c>
      <c r="I252" s="177"/>
      <c r="L252" s="173"/>
      <c r="M252" s="178"/>
      <c r="N252" s="179"/>
      <c r="O252" s="179"/>
      <c r="P252" s="179"/>
      <c r="Q252" s="179"/>
      <c r="R252" s="179"/>
      <c r="S252" s="179"/>
      <c r="T252" s="180"/>
      <c r="AT252" s="174" t="s">
        <v>206</v>
      </c>
      <c r="AU252" s="174" t="s">
        <v>89</v>
      </c>
      <c r="AV252" s="14" t="s">
        <v>89</v>
      </c>
      <c r="AW252" s="14" t="s">
        <v>41</v>
      </c>
      <c r="AX252" s="14" t="s">
        <v>80</v>
      </c>
      <c r="AY252" s="174" t="s">
        <v>195</v>
      </c>
    </row>
    <row r="253" spans="1:65" s="15" customFormat="1">
      <c r="B253" s="181"/>
      <c r="D253" s="166" t="s">
        <v>206</v>
      </c>
      <c r="E253" s="182" t="s">
        <v>160</v>
      </c>
      <c r="F253" s="183" t="s">
        <v>215</v>
      </c>
      <c r="H253" s="184">
        <v>259.72500000000002</v>
      </c>
      <c r="I253" s="185"/>
      <c r="L253" s="181"/>
      <c r="M253" s="186"/>
      <c r="N253" s="187"/>
      <c r="O253" s="187"/>
      <c r="P253" s="187"/>
      <c r="Q253" s="187"/>
      <c r="R253" s="187"/>
      <c r="S253" s="187"/>
      <c r="T253" s="188"/>
      <c r="AT253" s="182" t="s">
        <v>206</v>
      </c>
      <c r="AU253" s="182" t="s">
        <v>89</v>
      </c>
      <c r="AV253" s="15" t="s">
        <v>202</v>
      </c>
      <c r="AW253" s="15" t="s">
        <v>41</v>
      </c>
      <c r="AX253" s="15" t="s">
        <v>87</v>
      </c>
      <c r="AY253" s="182" t="s">
        <v>195</v>
      </c>
    </row>
    <row r="254" spans="1:65" s="2" customFormat="1" ht="24.25" customHeight="1">
      <c r="A254" s="35"/>
      <c r="B254" s="146"/>
      <c r="C254" s="147" t="s">
        <v>9</v>
      </c>
      <c r="D254" s="147" t="s">
        <v>197</v>
      </c>
      <c r="E254" s="148" t="s">
        <v>331</v>
      </c>
      <c r="F254" s="149" t="s">
        <v>332</v>
      </c>
      <c r="G254" s="150" t="s">
        <v>139</v>
      </c>
      <c r="H254" s="151">
        <v>484.82</v>
      </c>
      <c r="I254" s="152"/>
      <c r="J254" s="153">
        <f>ROUND(I254*H254,2)</f>
        <v>0</v>
      </c>
      <c r="K254" s="149" t="s">
        <v>201</v>
      </c>
      <c r="L254" s="36"/>
      <c r="M254" s="154" t="s">
        <v>3</v>
      </c>
      <c r="N254" s="155" t="s">
        <v>51</v>
      </c>
      <c r="O254" s="56"/>
      <c r="P254" s="156">
        <f>O254*H254</f>
        <v>0</v>
      </c>
      <c r="Q254" s="156">
        <v>0</v>
      </c>
      <c r="R254" s="156">
        <f>Q254*H254</f>
        <v>0</v>
      </c>
      <c r="S254" s="156">
        <v>0</v>
      </c>
      <c r="T254" s="15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58" t="s">
        <v>202</v>
      </c>
      <c r="AT254" s="158" t="s">
        <v>197</v>
      </c>
      <c r="AU254" s="158" t="s">
        <v>89</v>
      </c>
      <c r="AY254" s="19" t="s">
        <v>195</v>
      </c>
      <c r="BE254" s="159">
        <f>IF(N254="základní",J254,0)</f>
        <v>0</v>
      </c>
      <c r="BF254" s="159">
        <f>IF(N254="snížená",J254,0)</f>
        <v>0</v>
      </c>
      <c r="BG254" s="159">
        <f>IF(N254="zákl. přenesená",J254,0)</f>
        <v>0</v>
      </c>
      <c r="BH254" s="159">
        <f>IF(N254="sníž. přenesená",J254,0)</f>
        <v>0</v>
      </c>
      <c r="BI254" s="159">
        <f>IF(N254="nulová",J254,0)</f>
        <v>0</v>
      </c>
      <c r="BJ254" s="19" t="s">
        <v>87</v>
      </c>
      <c r="BK254" s="159">
        <f>ROUND(I254*H254,2)</f>
        <v>0</v>
      </c>
      <c r="BL254" s="19" t="s">
        <v>202</v>
      </c>
      <c r="BM254" s="158" t="s">
        <v>333</v>
      </c>
    </row>
    <row r="255" spans="1:65" s="2" customFormat="1">
      <c r="A255" s="35"/>
      <c r="B255" s="36"/>
      <c r="C255" s="35"/>
      <c r="D255" s="160" t="s">
        <v>204</v>
      </c>
      <c r="E255" s="35"/>
      <c r="F255" s="161" t="s">
        <v>334</v>
      </c>
      <c r="G255" s="35"/>
      <c r="H255" s="35"/>
      <c r="I255" s="162"/>
      <c r="J255" s="35"/>
      <c r="K255" s="35"/>
      <c r="L255" s="36"/>
      <c r="M255" s="163"/>
      <c r="N255" s="164"/>
      <c r="O255" s="56"/>
      <c r="P255" s="56"/>
      <c r="Q255" s="56"/>
      <c r="R255" s="56"/>
      <c r="S255" s="56"/>
      <c r="T255" s="57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9" t="s">
        <v>204</v>
      </c>
      <c r="AU255" s="19" t="s">
        <v>89</v>
      </c>
    </row>
    <row r="256" spans="1:65" s="13" customFormat="1">
      <c r="B256" s="165"/>
      <c r="D256" s="166" t="s">
        <v>206</v>
      </c>
      <c r="E256" s="167" t="s">
        <v>3</v>
      </c>
      <c r="F256" s="168" t="s">
        <v>207</v>
      </c>
      <c r="H256" s="167" t="s">
        <v>3</v>
      </c>
      <c r="I256" s="169"/>
      <c r="L256" s="165"/>
      <c r="M256" s="170"/>
      <c r="N256" s="171"/>
      <c r="O256" s="171"/>
      <c r="P256" s="171"/>
      <c r="Q256" s="171"/>
      <c r="R256" s="171"/>
      <c r="S256" s="171"/>
      <c r="T256" s="172"/>
      <c r="AT256" s="167" t="s">
        <v>206</v>
      </c>
      <c r="AU256" s="167" t="s">
        <v>89</v>
      </c>
      <c r="AV256" s="13" t="s">
        <v>87</v>
      </c>
      <c r="AW256" s="13" t="s">
        <v>41</v>
      </c>
      <c r="AX256" s="13" t="s">
        <v>80</v>
      </c>
      <c r="AY256" s="167" t="s">
        <v>195</v>
      </c>
    </row>
    <row r="257" spans="1:65" s="13" customFormat="1">
      <c r="B257" s="165"/>
      <c r="D257" s="166" t="s">
        <v>206</v>
      </c>
      <c r="E257" s="167" t="s">
        <v>3</v>
      </c>
      <c r="F257" s="168" t="s">
        <v>208</v>
      </c>
      <c r="H257" s="167" t="s">
        <v>3</v>
      </c>
      <c r="I257" s="169"/>
      <c r="L257" s="165"/>
      <c r="M257" s="170"/>
      <c r="N257" s="171"/>
      <c r="O257" s="171"/>
      <c r="P257" s="171"/>
      <c r="Q257" s="171"/>
      <c r="R257" s="171"/>
      <c r="S257" s="171"/>
      <c r="T257" s="172"/>
      <c r="AT257" s="167" t="s">
        <v>206</v>
      </c>
      <c r="AU257" s="167" t="s">
        <v>89</v>
      </c>
      <c r="AV257" s="13" t="s">
        <v>87</v>
      </c>
      <c r="AW257" s="13" t="s">
        <v>41</v>
      </c>
      <c r="AX257" s="13" t="s">
        <v>80</v>
      </c>
      <c r="AY257" s="167" t="s">
        <v>195</v>
      </c>
    </row>
    <row r="258" spans="1:65" s="13" customFormat="1">
      <c r="B258" s="165"/>
      <c r="D258" s="166" t="s">
        <v>206</v>
      </c>
      <c r="E258" s="167" t="s">
        <v>3</v>
      </c>
      <c r="F258" s="168" t="s">
        <v>209</v>
      </c>
      <c r="H258" s="167" t="s">
        <v>3</v>
      </c>
      <c r="I258" s="169"/>
      <c r="L258" s="165"/>
      <c r="M258" s="170"/>
      <c r="N258" s="171"/>
      <c r="O258" s="171"/>
      <c r="P258" s="171"/>
      <c r="Q258" s="171"/>
      <c r="R258" s="171"/>
      <c r="S258" s="171"/>
      <c r="T258" s="172"/>
      <c r="AT258" s="167" t="s">
        <v>206</v>
      </c>
      <c r="AU258" s="167" t="s">
        <v>89</v>
      </c>
      <c r="AV258" s="13" t="s">
        <v>87</v>
      </c>
      <c r="AW258" s="13" t="s">
        <v>41</v>
      </c>
      <c r="AX258" s="13" t="s">
        <v>80</v>
      </c>
      <c r="AY258" s="167" t="s">
        <v>195</v>
      </c>
    </row>
    <row r="259" spans="1:65" s="13" customFormat="1">
      <c r="B259" s="165"/>
      <c r="D259" s="166" t="s">
        <v>206</v>
      </c>
      <c r="E259" s="167" t="s">
        <v>3</v>
      </c>
      <c r="F259" s="168" t="s">
        <v>262</v>
      </c>
      <c r="H259" s="167" t="s">
        <v>3</v>
      </c>
      <c r="I259" s="169"/>
      <c r="L259" s="165"/>
      <c r="M259" s="170"/>
      <c r="N259" s="171"/>
      <c r="O259" s="171"/>
      <c r="P259" s="171"/>
      <c r="Q259" s="171"/>
      <c r="R259" s="171"/>
      <c r="S259" s="171"/>
      <c r="T259" s="172"/>
      <c r="AT259" s="167" t="s">
        <v>206</v>
      </c>
      <c r="AU259" s="167" t="s">
        <v>89</v>
      </c>
      <c r="AV259" s="13" t="s">
        <v>87</v>
      </c>
      <c r="AW259" s="13" t="s">
        <v>41</v>
      </c>
      <c r="AX259" s="13" t="s">
        <v>80</v>
      </c>
      <c r="AY259" s="167" t="s">
        <v>195</v>
      </c>
    </row>
    <row r="260" spans="1:65" s="13" customFormat="1">
      <c r="B260" s="165"/>
      <c r="D260" s="166" t="s">
        <v>206</v>
      </c>
      <c r="E260" s="167" t="s">
        <v>3</v>
      </c>
      <c r="F260" s="168" t="s">
        <v>263</v>
      </c>
      <c r="H260" s="167" t="s">
        <v>3</v>
      </c>
      <c r="I260" s="169"/>
      <c r="L260" s="165"/>
      <c r="M260" s="170"/>
      <c r="N260" s="171"/>
      <c r="O260" s="171"/>
      <c r="P260" s="171"/>
      <c r="Q260" s="171"/>
      <c r="R260" s="171"/>
      <c r="S260" s="171"/>
      <c r="T260" s="172"/>
      <c r="AT260" s="167" t="s">
        <v>206</v>
      </c>
      <c r="AU260" s="167" t="s">
        <v>89</v>
      </c>
      <c r="AV260" s="13" t="s">
        <v>87</v>
      </c>
      <c r="AW260" s="13" t="s">
        <v>41</v>
      </c>
      <c r="AX260" s="13" t="s">
        <v>80</v>
      </c>
      <c r="AY260" s="167" t="s">
        <v>195</v>
      </c>
    </row>
    <row r="261" spans="1:65" s="14" customFormat="1">
      <c r="B261" s="173"/>
      <c r="D261" s="166" t="s">
        <v>206</v>
      </c>
      <c r="E261" s="174" t="s">
        <v>162</v>
      </c>
      <c r="F261" s="175" t="s">
        <v>335</v>
      </c>
      <c r="H261" s="176">
        <v>484.82</v>
      </c>
      <c r="I261" s="177"/>
      <c r="L261" s="173"/>
      <c r="M261" s="178"/>
      <c r="N261" s="179"/>
      <c r="O261" s="179"/>
      <c r="P261" s="179"/>
      <c r="Q261" s="179"/>
      <c r="R261" s="179"/>
      <c r="S261" s="179"/>
      <c r="T261" s="180"/>
      <c r="AT261" s="174" t="s">
        <v>206</v>
      </c>
      <c r="AU261" s="174" t="s">
        <v>89</v>
      </c>
      <c r="AV261" s="14" t="s">
        <v>89</v>
      </c>
      <c r="AW261" s="14" t="s">
        <v>41</v>
      </c>
      <c r="AX261" s="14" t="s">
        <v>80</v>
      </c>
      <c r="AY261" s="174" t="s">
        <v>195</v>
      </c>
    </row>
    <row r="262" spans="1:65" s="15" customFormat="1">
      <c r="B262" s="181"/>
      <c r="D262" s="166" t="s">
        <v>206</v>
      </c>
      <c r="E262" s="182" t="s">
        <v>3</v>
      </c>
      <c r="F262" s="183" t="s">
        <v>215</v>
      </c>
      <c r="H262" s="184">
        <v>484.82</v>
      </c>
      <c r="I262" s="185"/>
      <c r="L262" s="181"/>
      <c r="M262" s="186"/>
      <c r="N262" s="187"/>
      <c r="O262" s="187"/>
      <c r="P262" s="187"/>
      <c r="Q262" s="187"/>
      <c r="R262" s="187"/>
      <c r="S262" s="187"/>
      <c r="T262" s="188"/>
      <c r="AT262" s="182" t="s">
        <v>206</v>
      </c>
      <c r="AU262" s="182" t="s">
        <v>89</v>
      </c>
      <c r="AV262" s="15" t="s">
        <v>202</v>
      </c>
      <c r="AW262" s="15" t="s">
        <v>41</v>
      </c>
      <c r="AX262" s="15" t="s">
        <v>87</v>
      </c>
      <c r="AY262" s="182" t="s">
        <v>195</v>
      </c>
    </row>
    <row r="263" spans="1:65" s="2" customFormat="1" ht="24.25" customHeight="1">
      <c r="A263" s="35"/>
      <c r="B263" s="146"/>
      <c r="C263" s="147" t="s">
        <v>336</v>
      </c>
      <c r="D263" s="147" t="s">
        <v>197</v>
      </c>
      <c r="E263" s="148" t="s">
        <v>337</v>
      </c>
      <c r="F263" s="149" t="s">
        <v>338</v>
      </c>
      <c r="G263" s="150" t="s">
        <v>139</v>
      </c>
      <c r="H263" s="151">
        <v>121.205</v>
      </c>
      <c r="I263" s="152"/>
      <c r="J263" s="153">
        <f>ROUND(I263*H263,2)</f>
        <v>0</v>
      </c>
      <c r="K263" s="149" t="s">
        <v>201</v>
      </c>
      <c r="L263" s="36"/>
      <c r="M263" s="154" t="s">
        <v>3</v>
      </c>
      <c r="N263" s="155" t="s">
        <v>51</v>
      </c>
      <c r="O263" s="56"/>
      <c r="P263" s="156">
        <f>O263*H263</f>
        <v>0</v>
      </c>
      <c r="Q263" s="156">
        <v>0</v>
      </c>
      <c r="R263" s="156">
        <f>Q263*H263</f>
        <v>0</v>
      </c>
      <c r="S263" s="156">
        <v>0</v>
      </c>
      <c r="T263" s="157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58" t="s">
        <v>202</v>
      </c>
      <c r="AT263" s="158" t="s">
        <v>197</v>
      </c>
      <c r="AU263" s="158" t="s">
        <v>89</v>
      </c>
      <c r="AY263" s="19" t="s">
        <v>195</v>
      </c>
      <c r="BE263" s="159">
        <f>IF(N263="základní",J263,0)</f>
        <v>0</v>
      </c>
      <c r="BF263" s="159">
        <f>IF(N263="snížená",J263,0)</f>
        <v>0</v>
      </c>
      <c r="BG263" s="159">
        <f>IF(N263="zákl. přenesená",J263,0)</f>
        <v>0</v>
      </c>
      <c r="BH263" s="159">
        <f>IF(N263="sníž. přenesená",J263,0)</f>
        <v>0</v>
      </c>
      <c r="BI263" s="159">
        <f>IF(N263="nulová",J263,0)</f>
        <v>0</v>
      </c>
      <c r="BJ263" s="19" t="s">
        <v>87</v>
      </c>
      <c r="BK263" s="159">
        <f>ROUND(I263*H263,2)</f>
        <v>0</v>
      </c>
      <c r="BL263" s="19" t="s">
        <v>202</v>
      </c>
      <c r="BM263" s="158" t="s">
        <v>339</v>
      </c>
    </row>
    <row r="264" spans="1:65" s="2" customFormat="1">
      <c r="A264" s="35"/>
      <c r="B264" s="36"/>
      <c r="C264" s="35"/>
      <c r="D264" s="160" t="s">
        <v>204</v>
      </c>
      <c r="E264" s="35"/>
      <c r="F264" s="161" t="s">
        <v>340</v>
      </c>
      <c r="G264" s="35"/>
      <c r="H264" s="35"/>
      <c r="I264" s="162"/>
      <c r="J264" s="35"/>
      <c r="K264" s="35"/>
      <c r="L264" s="36"/>
      <c r="M264" s="163"/>
      <c r="N264" s="164"/>
      <c r="O264" s="56"/>
      <c r="P264" s="56"/>
      <c r="Q264" s="56"/>
      <c r="R264" s="56"/>
      <c r="S264" s="56"/>
      <c r="T264" s="57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9" t="s">
        <v>204</v>
      </c>
      <c r="AU264" s="19" t="s">
        <v>89</v>
      </c>
    </row>
    <row r="265" spans="1:65" s="13" customFormat="1">
      <c r="B265" s="165"/>
      <c r="D265" s="166" t="s">
        <v>206</v>
      </c>
      <c r="E265" s="167" t="s">
        <v>3</v>
      </c>
      <c r="F265" s="168" t="s">
        <v>207</v>
      </c>
      <c r="H265" s="167" t="s">
        <v>3</v>
      </c>
      <c r="I265" s="169"/>
      <c r="L265" s="165"/>
      <c r="M265" s="170"/>
      <c r="N265" s="171"/>
      <c r="O265" s="171"/>
      <c r="P265" s="171"/>
      <c r="Q265" s="171"/>
      <c r="R265" s="171"/>
      <c r="S265" s="171"/>
      <c r="T265" s="172"/>
      <c r="AT265" s="167" t="s">
        <v>206</v>
      </c>
      <c r="AU265" s="167" t="s">
        <v>89</v>
      </c>
      <c r="AV265" s="13" t="s">
        <v>87</v>
      </c>
      <c r="AW265" s="13" t="s">
        <v>41</v>
      </c>
      <c r="AX265" s="13" t="s">
        <v>80</v>
      </c>
      <c r="AY265" s="167" t="s">
        <v>195</v>
      </c>
    </row>
    <row r="266" spans="1:65" s="13" customFormat="1">
      <c r="B266" s="165"/>
      <c r="D266" s="166" t="s">
        <v>206</v>
      </c>
      <c r="E266" s="167" t="s">
        <v>3</v>
      </c>
      <c r="F266" s="168" t="s">
        <v>208</v>
      </c>
      <c r="H266" s="167" t="s">
        <v>3</v>
      </c>
      <c r="I266" s="169"/>
      <c r="L266" s="165"/>
      <c r="M266" s="170"/>
      <c r="N266" s="171"/>
      <c r="O266" s="171"/>
      <c r="P266" s="171"/>
      <c r="Q266" s="171"/>
      <c r="R266" s="171"/>
      <c r="S266" s="171"/>
      <c r="T266" s="172"/>
      <c r="AT266" s="167" t="s">
        <v>206</v>
      </c>
      <c r="AU266" s="167" t="s">
        <v>89</v>
      </c>
      <c r="AV266" s="13" t="s">
        <v>87</v>
      </c>
      <c r="AW266" s="13" t="s">
        <v>41</v>
      </c>
      <c r="AX266" s="13" t="s">
        <v>80</v>
      </c>
      <c r="AY266" s="167" t="s">
        <v>195</v>
      </c>
    </row>
    <row r="267" spans="1:65" s="13" customFormat="1">
      <c r="B267" s="165"/>
      <c r="D267" s="166" t="s">
        <v>206</v>
      </c>
      <c r="E267" s="167" t="s">
        <v>3</v>
      </c>
      <c r="F267" s="168" t="s">
        <v>209</v>
      </c>
      <c r="H267" s="167" t="s">
        <v>3</v>
      </c>
      <c r="I267" s="169"/>
      <c r="L267" s="165"/>
      <c r="M267" s="170"/>
      <c r="N267" s="171"/>
      <c r="O267" s="171"/>
      <c r="P267" s="171"/>
      <c r="Q267" s="171"/>
      <c r="R267" s="171"/>
      <c r="S267" s="171"/>
      <c r="T267" s="172"/>
      <c r="AT267" s="167" t="s">
        <v>206</v>
      </c>
      <c r="AU267" s="167" t="s">
        <v>89</v>
      </c>
      <c r="AV267" s="13" t="s">
        <v>87</v>
      </c>
      <c r="AW267" s="13" t="s">
        <v>41</v>
      </c>
      <c r="AX267" s="13" t="s">
        <v>80</v>
      </c>
      <c r="AY267" s="167" t="s">
        <v>195</v>
      </c>
    </row>
    <row r="268" spans="1:65" s="13" customFormat="1">
      <c r="B268" s="165"/>
      <c r="D268" s="166" t="s">
        <v>206</v>
      </c>
      <c r="E268" s="167" t="s">
        <v>3</v>
      </c>
      <c r="F268" s="168" t="s">
        <v>262</v>
      </c>
      <c r="H268" s="167" t="s">
        <v>3</v>
      </c>
      <c r="I268" s="169"/>
      <c r="L268" s="165"/>
      <c r="M268" s="170"/>
      <c r="N268" s="171"/>
      <c r="O268" s="171"/>
      <c r="P268" s="171"/>
      <c r="Q268" s="171"/>
      <c r="R268" s="171"/>
      <c r="S268" s="171"/>
      <c r="T268" s="172"/>
      <c r="AT268" s="167" t="s">
        <v>206</v>
      </c>
      <c r="AU268" s="167" t="s">
        <v>89</v>
      </c>
      <c r="AV268" s="13" t="s">
        <v>87</v>
      </c>
      <c r="AW268" s="13" t="s">
        <v>41</v>
      </c>
      <c r="AX268" s="13" t="s">
        <v>80</v>
      </c>
      <c r="AY268" s="167" t="s">
        <v>195</v>
      </c>
    </row>
    <row r="269" spans="1:65" s="13" customFormat="1">
      <c r="B269" s="165"/>
      <c r="D269" s="166" t="s">
        <v>206</v>
      </c>
      <c r="E269" s="167" t="s">
        <v>3</v>
      </c>
      <c r="F269" s="168" t="s">
        <v>263</v>
      </c>
      <c r="H269" s="167" t="s">
        <v>3</v>
      </c>
      <c r="I269" s="169"/>
      <c r="L269" s="165"/>
      <c r="M269" s="170"/>
      <c r="N269" s="171"/>
      <c r="O269" s="171"/>
      <c r="P269" s="171"/>
      <c r="Q269" s="171"/>
      <c r="R269" s="171"/>
      <c r="S269" s="171"/>
      <c r="T269" s="172"/>
      <c r="AT269" s="167" t="s">
        <v>206</v>
      </c>
      <c r="AU269" s="167" t="s">
        <v>89</v>
      </c>
      <c r="AV269" s="13" t="s">
        <v>87</v>
      </c>
      <c r="AW269" s="13" t="s">
        <v>41</v>
      </c>
      <c r="AX269" s="13" t="s">
        <v>80</v>
      </c>
      <c r="AY269" s="167" t="s">
        <v>195</v>
      </c>
    </row>
    <row r="270" spans="1:65" s="14" customFormat="1">
      <c r="B270" s="173"/>
      <c r="D270" s="166" t="s">
        <v>206</v>
      </c>
      <c r="E270" s="174" t="s">
        <v>164</v>
      </c>
      <c r="F270" s="175" t="s">
        <v>301</v>
      </c>
      <c r="H270" s="176">
        <v>121.205</v>
      </c>
      <c r="I270" s="177"/>
      <c r="L270" s="173"/>
      <c r="M270" s="178"/>
      <c r="N270" s="179"/>
      <c r="O270" s="179"/>
      <c r="P270" s="179"/>
      <c r="Q270" s="179"/>
      <c r="R270" s="179"/>
      <c r="S270" s="179"/>
      <c r="T270" s="180"/>
      <c r="AT270" s="174" t="s">
        <v>206</v>
      </c>
      <c r="AU270" s="174" t="s">
        <v>89</v>
      </c>
      <c r="AV270" s="14" t="s">
        <v>89</v>
      </c>
      <c r="AW270" s="14" t="s">
        <v>41</v>
      </c>
      <c r="AX270" s="14" t="s">
        <v>80</v>
      </c>
      <c r="AY270" s="174" t="s">
        <v>195</v>
      </c>
    </row>
    <row r="271" spans="1:65" s="15" customFormat="1">
      <c r="B271" s="181"/>
      <c r="D271" s="166" t="s">
        <v>206</v>
      </c>
      <c r="E271" s="182" t="s">
        <v>3</v>
      </c>
      <c r="F271" s="183" t="s">
        <v>215</v>
      </c>
      <c r="H271" s="184">
        <v>121.205</v>
      </c>
      <c r="I271" s="185"/>
      <c r="L271" s="181"/>
      <c r="M271" s="186"/>
      <c r="N271" s="187"/>
      <c r="O271" s="187"/>
      <c r="P271" s="187"/>
      <c r="Q271" s="187"/>
      <c r="R271" s="187"/>
      <c r="S271" s="187"/>
      <c r="T271" s="188"/>
      <c r="AT271" s="182" t="s">
        <v>206</v>
      </c>
      <c r="AU271" s="182" t="s">
        <v>89</v>
      </c>
      <c r="AV271" s="15" t="s">
        <v>202</v>
      </c>
      <c r="AW271" s="15" t="s">
        <v>41</v>
      </c>
      <c r="AX271" s="15" t="s">
        <v>87</v>
      </c>
      <c r="AY271" s="182" t="s">
        <v>195</v>
      </c>
    </row>
    <row r="272" spans="1:65" s="2" customFormat="1" ht="16.5" customHeight="1">
      <c r="A272" s="35"/>
      <c r="B272" s="146"/>
      <c r="C272" s="147" t="s">
        <v>341</v>
      </c>
      <c r="D272" s="147" t="s">
        <v>197</v>
      </c>
      <c r="E272" s="148" t="s">
        <v>342</v>
      </c>
      <c r="F272" s="149" t="s">
        <v>343</v>
      </c>
      <c r="G272" s="150" t="s">
        <v>344</v>
      </c>
      <c r="H272" s="151">
        <v>177.46600000000001</v>
      </c>
      <c r="I272" s="152"/>
      <c r="J272" s="153">
        <f>ROUND(I272*H272,2)</f>
        <v>0</v>
      </c>
      <c r="K272" s="149" t="s">
        <v>201</v>
      </c>
      <c r="L272" s="36"/>
      <c r="M272" s="154" t="s">
        <v>3</v>
      </c>
      <c r="N272" s="155" t="s">
        <v>51</v>
      </c>
      <c r="O272" s="56"/>
      <c r="P272" s="156">
        <f>O272*H272</f>
        <v>0</v>
      </c>
      <c r="Q272" s="156">
        <v>1.99E-3</v>
      </c>
      <c r="R272" s="156">
        <f>Q272*H272</f>
        <v>0.35315734000000004</v>
      </c>
      <c r="S272" s="156">
        <v>0</v>
      </c>
      <c r="T272" s="15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58" t="s">
        <v>202</v>
      </c>
      <c r="AT272" s="158" t="s">
        <v>197</v>
      </c>
      <c r="AU272" s="158" t="s">
        <v>89</v>
      </c>
      <c r="AY272" s="19" t="s">
        <v>195</v>
      </c>
      <c r="BE272" s="159">
        <f>IF(N272="základní",J272,0)</f>
        <v>0</v>
      </c>
      <c r="BF272" s="159">
        <f>IF(N272="snížená",J272,0)</f>
        <v>0</v>
      </c>
      <c r="BG272" s="159">
        <f>IF(N272="zákl. přenesená",J272,0)</f>
        <v>0</v>
      </c>
      <c r="BH272" s="159">
        <f>IF(N272="sníž. přenesená",J272,0)</f>
        <v>0</v>
      </c>
      <c r="BI272" s="159">
        <f>IF(N272="nulová",J272,0)</f>
        <v>0</v>
      </c>
      <c r="BJ272" s="19" t="s">
        <v>87</v>
      </c>
      <c r="BK272" s="159">
        <f>ROUND(I272*H272,2)</f>
        <v>0</v>
      </c>
      <c r="BL272" s="19" t="s">
        <v>202</v>
      </c>
      <c r="BM272" s="158" t="s">
        <v>345</v>
      </c>
    </row>
    <row r="273" spans="1:65" s="2" customFormat="1">
      <c r="A273" s="35"/>
      <c r="B273" s="36"/>
      <c r="C273" s="35"/>
      <c r="D273" s="160" t="s">
        <v>204</v>
      </c>
      <c r="E273" s="35"/>
      <c r="F273" s="161" t="s">
        <v>346</v>
      </c>
      <c r="G273" s="35"/>
      <c r="H273" s="35"/>
      <c r="I273" s="162"/>
      <c r="J273" s="35"/>
      <c r="K273" s="35"/>
      <c r="L273" s="36"/>
      <c r="M273" s="163"/>
      <c r="N273" s="164"/>
      <c r="O273" s="56"/>
      <c r="P273" s="56"/>
      <c r="Q273" s="56"/>
      <c r="R273" s="56"/>
      <c r="S273" s="56"/>
      <c r="T273" s="57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9" t="s">
        <v>204</v>
      </c>
      <c r="AU273" s="19" t="s">
        <v>89</v>
      </c>
    </row>
    <row r="274" spans="1:65" s="13" customFormat="1">
      <c r="B274" s="165"/>
      <c r="D274" s="166" t="s">
        <v>206</v>
      </c>
      <c r="E274" s="167" t="s">
        <v>3</v>
      </c>
      <c r="F274" s="168" t="s">
        <v>207</v>
      </c>
      <c r="H274" s="167" t="s">
        <v>3</v>
      </c>
      <c r="I274" s="169"/>
      <c r="L274" s="165"/>
      <c r="M274" s="170"/>
      <c r="N274" s="171"/>
      <c r="O274" s="171"/>
      <c r="P274" s="171"/>
      <c r="Q274" s="171"/>
      <c r="R274" s="171"/>
      <c r="S274" s="171"/>
      <c r="T274" s="172"/>
      <c r="AT274" s="167" t="s">
        <v>206</v>
      </c>
      <c r="AU274" s="167" t="s">
        <v>89</v>
      </c>
      <c r="AV274" s="13" t="s">
        <v>87</v>
      </c>
      <c r="AW274" s="13" t="s">
        <v>41</v>
      </c>
      <c r="AX274" s="13" t="s">
        <v>80</v>
      </c>
      <c r="AY274" s="167" t="s">
        <v>195</v>
      </c>
    </row>
    <row r="275" spans="1:65" s="13" customFormat="1">
      <c r="B275" s="165"/>
      <c r="D275" s="166" t="s">
        <v>206</v>
      </c>
      <c r="E275" s="167" t="s">
        <v>3</v>
      </c>
      <c r="F275" s="168" t="s">
        <v>208</v>
      </c>
      <c r="H275" s="167" t="s">
        <v>3</v>
      </c>
      <c r="I275" s="169"/>
      <c r="L275" s="165"/>
      <c r="M275" s="170"/>
      <c r="N275" s="171"/>
      <c r="O275" s="171"/>
      <c r="P275" s="171"/>
      <c r="Q275" s="171"/>
      <c r="R275" s="171"/>
      <c r="S275" s="171"/>
      <c r="T275" s="172"/>
      <c r="AT275" s="167" t="s">
        <v>206</v>
      </c>
      <c r="AU275" s="167" t="s">
        <v>89</v>
      </c>
      <c r="AV275" s="13" t="s">
        <v>87</v>
      </c>
      <c r="AW275" s="13" t="s">
        <v>41</v>
      </c>
      <c r="AX275" s="13" t="s">
        <v>80</v>
      </c>
      <c r="AY275" s="167" t="s">
        <v>195</v>
      </c>
    </row>
    <row r="276" spans="1:65" s="13" customFormat="1">
      <c r="B276" s="165"/>
      <c r="D276" s="166" t="s">
        <v>206</v>
      </c>
      <c r="E276" s="167" t="s">
        <v>3</v>
      </c>
      <c r="F276" s="168" t="s">
        <v>209</v>
      </c>
      <c r="H276" s="167" t="s">
        <v>3</v>
      </c>
      <c r="I276" s="169"/>
      <c r="L276" s="165"/>
      <c r="M276" s="170"/>
      <c r="N276" s="171"/>
      <c r="O276" s="171"/>
      <c r="P276" s="171"/>
      <c r="Q276" s="171"/>
      <c r="R276" s="171"/>
      <c r="S276" s="171"/>
      <c r="T276" s="172"/>
      <c r="AT276" s="167" t="s">
        <v>206</v>
      </c>
      <c r="AU276" s="167" t="s">
        <v>89</v>
      </c>
      <c r="AV276" s="13" t="s">
        <v>87</v>
      </c>
      <c r="AW276" s="13" t="s">
        <v>41</v>
      </c>
      <c r="AX276" s="13" t="s">
        <v>80</v>
      </c>
      <c r="AY276" s="167" t="s">
        <v>195</v>
      </c>
    </row>
    <row r="277" spans="1:65" s="13" customFormat="1">
      <c r="B277" s="165"/>
      <c r="D277" s="166" t="s">
        <v>206</v>
      </c>
      <c r="E277" s="167" t="s">
        <v>3</v>
      </c>
      <c r="F277" s="168" t="s">
        <v>296</v>
      </c>
      <c r="H277" s="167" t="s">
        <v>3</v>
      </c>
      <c r="I277" s="169"/>
      <c r="L277" s="165"/>
      <c r="M277" s="170"/>
      <c r="N277" s="171"/>
      <c r="O277" s="171"/>
      <c r="P277" s="171"/>
      <c r="Q277" s="171"/>
      <c r="R277" s="171"/>
      <c r="S277" s="171"/>
      <c r="T277" s="172"/>
      <c r="AT277" s="167" t="s">
        <v>206</v>
      </c>
      <c r="AU277" s="167" t="s">
        <v>89</v>
      </c>
      <c r="AV277" s="13" t="s">
        <v>87</v>
      </c>
      <c r="AW277" s="13" t="s">
        <v>41</v>
      </c>
      <c r="AX277" s="13" t="s">
        <v>80</v>
      </c>
      <c r="AY277" s="167" t="s">
        <v>195</v>
      </c>
    </row>
    <row r="278" spans="1:65" s="14" customFormat="1">
      <c r="B278" s="173"/>
      <c r="D278" s="166" t="s">
        <v>206</v>
      </c>
      <c r="E278" s="174" t="s">
        <v>3</v>
      </c>
      <c r="F278" s="175" t="s">
        <v>347</v>
      </c>
      <c r="H278" s="176">
        <v>79.822000000000003</v>
      </c>
      <c r="I278" s="177"/>
      <c r="L278" s="173"/>
      <c r="M278" s="178"/>
      <c r="N278" s="179"/>
      <c r="O278" s="179"/>
      <c r="P278" s="179"/>
      <c r="Q278" s="179"/>
      <c r="R278" s="179"/>
      <c r="S278" s="179"/>
      <c r="T278" s="180"/>
      <c r="AT278" s="174" t="s">
        <v>206</v>
      </c>
      <c r="AU278" s="174" t="s">
        <v>89</v>
      </c>
      <c r="AV278" s="14" t="s">
        <v>89</v>
      </c>
      <c r="AW278" s="14" t="s">
        <v>41</v>
      </c>
      <c r="AX278" s="14" t="s">
        <v>80</v>
      </c>
      <c r="AY278" s="174" t="s">
        <v>195</v>
      </c>
    </row>
    <row r="279" spans="1:65" s="14" customFormat="1">
      <c r="B279" s="173"/>
      <c r="D279" s="166" t="s">
        <v>206</v>
      </c>
      <c r="E279" s="174" t="s">
        <v>3</v>
      </c>
      <c r="F279" s="175" t="s">
        <v>348</v>
      </c>
      <c r="H279" s="176">
        <v>16.835999999999999</v>
      </c>
      <c r="I279" s="177"/>
      <c r="L279" s="173"/>
      <c r="M279" s="178"/>
      <c r="N279" s="179"/>
      <c r="O279" s="179"/>
      <c r="P279" s="179"/>
      <c r="Q279" s="179"/>
      <c r="R279" s="179"/>
      <c r="S279" s="179"/>
      <c r="T279" s="180"/>
      <c r="AT279" s="174" t="s">
        <v>206</v>
      </c>
      <c r="AU279" s="174" t="s">
        <v>89</v>
      </c>
      <c r="AV279" s="14" t="s">
        <v>89</v>
      </c>
      <c r="AW279" s="14" t="s">
        <v>41</v>
      </c>
      <c r="AX279" s="14" t="s">
        <v>80</v>
      </c>
      <c r="AY279" s="174" t="s">
        <v>195</v>
      </c>
    </row>
    <row r="280" spans="1:65" s="13" customFormat="1">
      <c r="B280" s="165"/>
      <c r="D280" s="166" t="s">
        <v>206</v>
      </c>
      <c r="E280" s="167" t="s">
        <v>3</v>
      </c>
      <c r="F280" s="168" t="s">
        <v>299</v>
      </c>
      <c r="H280" s="167" t="s">
        <v>3</v>
      </c>
      <c r="I280" s="169"/>
      <c r="L280" s="165"/>
      <c r="M280" s="170"/>
      <c r="N280" s="171"/>
      <c r="O280" s="171"/>
      <c r="P280" s="171"/>
      <c r="Q280" s="171"/>
      <c r="R280" s="171"/>
      <c r="S280" s="171"/>
      <c r="T280" s="172"/>
      <c r="AT280" s="167" t="s">
        <v>206</v>
      </c>
      <c r="AU280" s="167" t="s">
        <v>89</v>
      </c>
      <c r="AV280" s="13" t="s">
        <v>87</v>
      </c>
      <c r="AW280" s="13" t="s">
        <v>41</v>
      </c>
      <c r="AX280" s="13" t="s">
        <v>80</v>
      </c>
      <c r="AY280" s="167" t="s">
        <v>195</v>
      </c>
    </row>
    <row r="281" spans="1:65" s="14" customFormat="1">
      <c r="B281" s="173"/>
      <c r="D281" s="166" t="s">
        <v>206</v>
      </c>
      <c r="E281" s="174" t="s">
        <v>3</v>
      </c>
      <c r="F281" s="175" t="s">
        <v>349</v>
      </c>
      <c r="H281" s="176">
        <v>80.808000000000007</v>
      </c>
      <c r="I281" s="177"/>
      <c r="L281" s="173"/>
      <c r="M281" s="178"/>
      <c r="N281" s="179"/>
      <c r="O281" s="179"/>
      <c r="P281" s="179"/>
      <c r="Q281" s="179"/>
      <c r="R281" s="179"/>
      <c r="S281" s="179"/>
      <c r="T281" s="180"/>
      <c r="AT281" s="174" t="s">
        <v>206</v>
      </c>
      <c r="AU281" s="174" t="s">
        <v>89</v>
      </c>
      <c r="AV281" s="14" t="s">
        <v>89</v>
      </c>
      <c r="AW281" s="14" t="s">
        <v>41</v>
      </c>
      <c r="AX281" s="14" t="s">
        <v>80</v>
      </c>
      <c r="AY281" s="174" t="s">
        <v>195</v>
      </c>
    </row>
    <row r="282" spans="1:65" s="15" customFormat="1">
      <c r="B282" s="181"/>
      <c r="D282" s="166" t="s">
        <v>206</v>
      </c>
      <c r="E282" s="182" t="s">
        <v>3</v>
      </c>
      <c r="F282" s="183" t="s">
        <v>215</v>
      </c>
      <c r="H282" s="184">
        <v>177.46600000000001</v>
      </c>
      <c r="I282" s="185"/>
      <c r="L282" s="181"/>
      <c r="M282" s="186"/>
      <c r="N282" s="187"/>
      <c r="O282" s="187"/>
      <c r="P282" s="187"/>
      <c r="Q282" s="187"/>
      <c r="R282" s="187"/>
      <c r="S282" s="187"/>
      <c r="T282" s="188"/>
      <c r="AT282" s="182" t="s">
        <v>206</v>
      </c>
      <c r="AU282" s="182" t="s">
        <v>89</v>
      </c>
      <c r="AV282" s="15" t="s">
        <v>202</v>
      </c>
      <c r="AW282" s="15" t="s">
        <v>41</v>
      </c>
      <c r="AX282" s="15" t="s">
        <v>87</v>
      </c>
      <c r="AY282" s="182" t="s">
        <v>195</v>
      </c>
    </row>
    <row r="283" spans="1:65" s="2" customFormat="1" ht="16.5" customHeight="1">
      <c r="A283" s="35"/>
      <c r="B283" s="146"/>
      <c r="C283" s="147" t="s">
        <v>350</v>
      </c>
      <c r="D283" s="147" t="s">
        <v>197</v>
      </c>
      <c r="E283" s="148" t="s">
        <v>351</v>
      </c>
      <c r="F283" s="149" t="s">
        <v>352</v>
      </c>
      <c r="G283" s="150" t="s">
        <v>344</v>
      </c>
      <c r="H283" s="151">
        <v>3893.32</v>
      </c>
      <c r="I283" s="152"/>
      <c r="J283" s="153">
        <f>ROUND(I283*H283,2)</f>
        <v>0</v>
      </c>
      <c r="K283" s="149" t="s">
        <v>201</v>
      </c>
      <c r="L283" s="36"/>
      <c r="M283" s="154" t="s">
        <v>3</v>
      </c>
      <c r="N283" s="155" t="s">
        <v>51</v>
      </c>
      <c r="O283" s="56"/>
      <c r="P283" s="156">
        <f>O283*H283</f>
        <v>0</v>
      </c>
      <c r="Q283" s="156">
        <v>2.0100000000000001E-3</v>
      </c>
      <c r="R283" s="156">
        <f>Q283*H283</f>
        <v>7.8255732000000009</v>
      </c>
      <c r="S283" s="156">
        <v>0</v>
      </c>
      <c r="T283" s="157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58" t="s">
        <v>202</v>
      </c>
      <c r="AT283" s="158" t="s">
        <v>197</v>
      </c>
      <c r="AU283" s="158" t="s">
        <v>89</v>
      </c>
      <c r="AY283" s="19" t="s">
        <v>195</v>
      </c>
      <c r="BE283" s="159">
        <f>IF(N283="základní",J283,0)</f>
        <v>0</v>
      </c>
      <c r="BF283" s="159">
        <f>IF(N283="snížená",J283,0)</f>
        <v>0</v>
      </c>
      <c r="BG283" s="159">
        <f>IF(N283="zákl. přenesená",J283,0)</f>
        <v>0</v>
      </c>
      <c r="BH283" s="159">
        <f>IF(N283="sníž. přenesená",J283,0)</f>
        <v>0</v>
      </c>
      <c r="BI283" s="159">
        <f>IF(N283="nulová",J283,0)</f>
        <v>0</v>
      </c>
      <c r="BJ283" s="19" t="s">
        <v>87</v>
      </c>
      <c r="BK283" s="159">
        <f>ROUND(I283*H283,2)</f>
        <v>0</v>
      </c>
      <c r="BL283" s="19" t="s">
        <v>202</v>
      </c>
      <c r="BM283" s="158" t="s">
        <v>353</v>
      </c>
    </row>
    <row r="284" spans="1:65" s="2" customFormat="1">
      <c r="A284" s="35"/>
      <c r="B284" s="36"/>
      <c r="C284" s="35"/>
      <c r="D284" s="160" t="s">
        <v>204</v>
      </c>
      <c r="E284" s="35"/>
      <c r="F284" s="161" t="s">
        <v>354</v>
      </c>
      <c r="G284" s="35"/>
      <c r="H284" s="35"/>
      <c r="I284" s="162"/>
      <c r="J284" s="35"/>
      <c r="K284" s="35"/>
      <c r="L284" s="36"/>
      <c r="M284" s="163"/>
      <c r="N284" s="164"/>
      <c r="O284" s="56"/>
      <c r="P284" s="56"/>
      <c r="Q284" s="56"/>
      <c r="R284" s="56"/>
      <c r="S284" s="56"/>
      <c r="T284" s="57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9" t="s">
        <v>204</v>
      </c>
      <c r="AU284" s="19" t="s">
        <v>89</v>
      </c>
    </row>
    <row r="285" spans="1:65" s="13" customFormat="1">
      <c r="B285" s="165"/>
      <c r="D285" s="166" t="s">
        <v>206</v>
      </c>
      <c r="E285" s="167" t="s">
        <v>3</v>
      </c>
      <c r="F285" s="168" t="s">
        <v>355</v>
      </c>
      <c r="H285" s="167" t="s">
        <v>3</v>
      </c>
      <c r="I285" s="169"/>
      <c r="L285" s="165"/>
      <c r="M285" s="170"/>
      <c r="N285" s="171"/>
      <c r="O285" s="171"/>
      <c r="P285" s="171"/>
      <c r="Q285" s="171"/>
      <c r="R285" s="171"/>
      <c r="S285" s="171"/>
      <c r="T285" s="172"/>
      <c r="AT285" s="167" t="s">
        <v>206</v>
      </c>
      <c r="AU285" s="167" t="s">
        <v>89</v>
      </c>
      <c r="AV285" s="13" t="s">
        <v>87</v>
      </c>
      <c r="AW285" s="13" t="s">
        <v>41</v>
      </c>
      <c r="AX285" s="13" t="s">
        <v>80</v>
      </c>
      <c r="AY285" s="167" t="s">
        <v>195</v>
      </c>
    </row>
    <row r="286" spans="1:65" s="13" customFormat="1">
      <c r="B286" s="165"/>
      <c r="D286" s="166" t="s">
        <v>206</v>
      </c>
      <c r="E286" s="167" t="s">
        <v>3</v>
      </c>
      <c r="F286" s="168" t="s">
        <v>207</v>
      </c>
      <c r="H286" s="167" t="s">
        <v>3</v>
      </c>
      <c r="I286" s="169"/>
      <c r="L286" s="165"/>
      <c r="M286" s="170"/>
      <c r="N286" s="171"/>
      <c r="O286" s="171"/>
      <c r="P286" s="171"/>
      <c r="Q286" s="171"/>
      <c r="R286" s="171"/>
      <c r="S286" s="171"/>
      <c r="T286" s="172"/>
      <c r="AT286" s="167" t="s">
        <v>206</v>
      </c>
      <c r="AU286" s="167" t="s">
        <v>89</v>
      </c>
      <c r="AV286" s="13" t="s">
        <v>87</v>
      </c>
      <c r="AW286" s="13" t="s">
        <v>41</v>
      </c>
      <c r="AX286" s="13" t="s">
        <v>80</v>
      </c>
      <c r="AY286" s="167" t="s">
        <v>195</v>
      </c>
    </row>
    <row r="287" spans="1:65" s="13" customFormat="1">
      <c r="B287" s="165"/>
      <c r="D287" s="166" t="s">
        <v>206</v>
      </c>
      <c r="E287" s="167" t="s">
        <v>3</v>
      </c>
      <c r="F287" s="168" t="s">
        <v>208</v>
      </c>
      <c r="H287" s="167" t="s">
        <v>3</v>
      </c>
      <c r="I287" s="169"/>
      <c r="L287" s="165"/>
      <c r="M287" s="170"/>
      <c r="N287" s="171"/>
      <c r="O287" s="171"/>
      <c r="P287" s="171"/>
      <c r="Q287" s="171"/>
      <c r="R287" s="171"/>
      <c r="S287" s="171"/>
      <c r="T287" s="172"/>
      <c r="AT287" s="167" t="s">
        <v>206</v>
      </c>
      <c r="AU287" s="167" t="s">
        <v>89</v>
      </c>
      <c r="AV287" s="13" t="s">
        <v>87</v>
      </c>
      <c r="AW287" s="13" t="s">
        <v>41</v>
      </c>
      <c r="AX287" s="13" t="s">
        <v>80</v>
      </c>
      <c r="AY287" s="167" t="s">
        <v>195</v>
      </c>
    </row>
    <row r="288" spans="1:65" s="13" customFormat="1">
      <c r="B288" s="165"/>
      <c r="D288" s="166" t="s">
        <v>206</v>
      </c>
      <c r="E288" s="167" t="s">
        <v>3</v>
      </c>
      <c r="F288" s="168" t="s">
        <v>209</v>
      </c>
      <c r="H288" s="167" t="s">
        <v>3</v>
      </c>
      <c r="I288" s="169"/>
      <c r="L288" s="165"/>
      <c r="M288" s="170"/>
      <c r="N288" s="171"/>
      <c r="O288" s="171"/>
      <c r="P288" s="171"/>
      <c r="Q288" s="171"/>
      <c r="R288" s="171"/>
      <c r="S288" s="171"/>
      <c r="T288" s="172"/>
      <c r="AT288" s="167" t="s">
        <v>206</v>
      </c>
      <c r="AU288" s="167" t="s">
        <v>89</v>
      </c>
      <c r="AV288" s="13" t="s">
        <v>87</v>
      </c>
      <c r="AW288" s="13" t="s">
        <v>41</v>
      </c>
      <c r="AX288" s="13" t="s">
        <v>80</v>
      </c>
      <c r="AY288" s="167" t="s">
        <v>195</v>
      </c>
    </row>
    <row r="289" spans="2:51" s="13" customFormat="1">
      <c r="B289" s="165"/>
      <c r="D289" s="166" t="s">
        <v>206</v>
      </c>
      <c r="E289" s="167" t="s">
        <v>3</v>
      </c>
      <c r="F289" s="168" t="s">
        <v>271</v>
      </c>
      <c r="H289" s="167" t="s">
        <v>3</v>
      </c>
      <c r="I289" s="169"/>
      <c r="L289" s="165"/>
      <c r="M289" s="170"/>
      <c r="N289" s="171"/>
      <c r="O289" s="171"/>
      <c r="P289" s="171"/>
      <c r="Q289" s="171"/>
      <c r="R289" s="171"/>
      <c r="S289" s="171"/>
      <c r="T289" s="172"/>
      <c r="AT289" s="167" t="s">
        <v>206</v>
      </c>
      <c r="AU289" s="167" t="s">
        <v>89</v>
      </c>
      <c r="AV289" s="13" t="s">
        <v>87</v>
      </c>
      <c r="AW289" s="13" t="s">
        <v>41</v>
      </c>
      <c r="AX289" s="13" t="s">
        <v>80</v>
      </c>
      <c r="AY289" s="167" t="s">
        <v>195</v>
      </c>
    </row>
    <row r="290" spans="2:51" s="14" customFormat="1">
      <c r="B290" s="173"/>
      <c r="D290" s="166" t="s">
        <v>206</v>
      </c>
      <c r="E290" s="174" t="s">
        <v>3</v>
      </c>
      <c r="F290" s="175" t="s">
        <v>356</v>
      </c>
      <c r="H290" s="176">
        <v>1464.001</v>
      </c>
      <c r="I290" s="177"/>
      <c r="L290" s="173"/>
      <c r="M290" s="178"/>
      <c r="N290" s="179"/>
      <c r="O290" s="179"/>
      <c r="P290" s="179"/>
      <c r="Q290" s="179"/>
      <c r="R290" s="179"/>
      <c r="S290" s="179"/>
      <c r="T290" s="180"/>
      <c r="AT290" s="174" t="s">
        <v>206</v>
      </c>
      <c r="AU290" s="174" t="s">
        <v>89</v>
      </c>
      <c r="AV290" s="14" t="s">
        <v>89</v>
      </c>
      <c r="AW290" s="14" t="s">
        <v>41</v>
      </c>
      <c r="AX290" s="14" t="s">
        <v>80</v>
      </c>
      <c r="AY290" s="174" t="s">
        <v>195</v>
      </c>
    </row>
    <row r="291" spans="2:51" s="14" customFormat="1">
      <c r="B291" s="173"/>
      <c r="D291" s="166" t="s">
        <v>206</v>
      </c>
      <c r="E291" s="174" t="s">
        <v>3</v>
      </c>
      <c r="F291" s="175" t="s">
        <v>357</v>
      </c>
      <c r="H291" s="176">
        <v>591.56500000000005</v>
      </c>
      <c r="I291" s="177"/>
      <c r="L291" s="173"/>
      <c r="M291" s="178"/>
      <c r="N291" s="179"/>
      <c r="O291" s="179"/>
      <c r="P291" s="179"/>
      <c r="Q291" s="179"/>
      <c r="R291" s="179"/>
      <c r="S291" s="179"/>
      <c r="T291" s="180"/>
      <c r="AT291" s="174" t="s">
        <v>206</v>
      </c>
      <c r="AU291" s="174" t="s">
        <v>89</v>
      </c>
      <c r="AV291" s="14" t="s">
        <v>89</v>
      </c>
      <c r="AW291" s="14" t="s">
        <v>41</v>
      </c>
      <c r="AX291" s="14" t="s">
        <v>80</v>
      </c>
      <c r="AY291" s="174" t="s">
        <v>195</v>
      </c>
    </row>
    <row r="292" spans="2:51" s="13" customFormat="1">
      <c r="B292" s="165"/>
      <c r="D292" s="166" t="s">
        <v>206</v>
      </c>
      <c r="E292" s="167" t="s">
        <v>3</v>
      </c>
      <c r="F292" s="168" t="s">
        <v>276</v>
      </c>
      <c r="H292" s="167" t="s">
        <v>3</v>
      </c>
      <c r="I292" s="169"/>
      <c r="L292" s="165"/>
      <c r="M292" s="170"/>
      <c r="N292" s="171"/>
      <c r="O292" s="171"/>
      <c r="P292" s="171"/>
      <c r="Q292" s="171"/>
      <c r="R292" s="171"/>
      <c r="S292" s="171"/>
      <c r="T292" s="172"/>
      <c r="AT292" s="167" t="s">
        <v>206</v>
      </c>
      <c r="AU292" s="167" t="s">
        <v>89</v>
      </c>
      <c r="AV292" s="13" t="s">
        <v>87</v>
      </c>
      <c r="AW292" s="13" t="s">
        <v>41</v>
      </c>
      <c r="AX292" s="13" t="s">
        <v>80</v>
      </c>
      <c r="AY292" s="167" t="s">
        <v>195</v>
      </c>
    </row>
    <row r="293" spans="2:51" s="14" customFormat="1">
      <c r="B293" s="173"/>
      <c r="D293" s="166" t="s">
        <v>206</v>
      </c>
      <c r="E293" s="174" t="s">
        <v>3</v>
      </c>
      <c r="F293" s="175" t="s">
        <v>358</v>
      </c>
      <c r="H293" s="176">
        <v>150.06899999999999</v>
      </c>
      <c r="I293" s="177"/>
      <c r="L293" s="173"/>
      <c r="M293" s="178"/>
      <c r="N293" s="179"/>
      <c r="O293" s="179"/>
      <c r="P293" s="179"/>
      <c r="Q293" s="179"/>
      <c r="R293" s="179"/>
      <c r="S293" s="179"/>
      <c r="T293" s="180"/>
      <c r="AT293" s="174" t="s">
        <v>206</v>
      </c>
      <c r="AU293" s="174" t="s">
        <v>89</v>
      </c>
      <c r="AV293" s="14" t="s">
        <v>89</v>
      </c>
      <c r="AW293" s="14" t="s">
        <v>41</v>
      </c>
      <c r="AX293" s="14" t="s">
        <v>80</v>
      </c>
      <c r="AY293" s="174" t="s">
        <v>195</v>
      </c>
    </row>
    <row r="294" spans="2:51" s="14" customFormat="1">
      <c r="B294" s="173"/>
      <c r="D294" s="166" t="s">
        <v>206</v>
      </c>
      <c r="E294" s="174" t="s">
        <v>3</v>
      </c>
      <c r="F294" s="175" t="s">
        <v>359</v>
      </c>
      <c r="H294" s="176">
        <v>31.832000000000001</v>
      </c>
      <c r="I294" s="177"/>
      <c r="L294" s="173"/>
      <c r="M294" s="178"/>
      <c r="N294" s="179"/>
      <c r="O294" s="179"/>
      <c r="P294" s="179"/>
      <c r="Q294" s="179"/>
      <c r="R294" s="179"/>
      <c r="S294" s="179"/>
      <c r="T294" s="180"/>
      <c r="AT294" s="174" t="s">
        <v>206</v>
      </c>
      <c r="AU294" s="174" t="s">
        <v>89</v>
      </c>
      <c r="AV294" s="14" t="s">
        <v>89</v>
      </c>
      <c r="AW294" s="14" t="s">
        <v>41</v>
      </c>
      <c r="AX294" s="14" t="s">
        <v>80</v>
      </c>
      <c r="AY294" s="174" t="s">
        <v>195</v>
      </c>
    </row>
    <row r="295" spans="2:51" s="13" customFormat="1">
      <c r="B295" s="165"/>
      <c r="D295" s="166" t="s">
        <v>206</v>
      </c>
      <c r="E295" s="167" t="s">
        <v>3</v>
      </c>
      <c r="F295" s="168" t="s">
        <v>280</v>
      </c>
      <c r="H295" s="167" t="s">
        <v>3</v>
      </c>
      <c r="I295" s="169"/>
      <c r="L295" s="165"/>
      <c r="M295" s="170"/>
      <c r="N295" s="171"/>
      <c r="O295" s="171"/>
      <c r="P295" s="171"/>
      <c r="Q295" s="171"/>
      <c r="R295" s="171"/>
      <c r="S295" s="171"/>
      <c r="T295" s="172"/>
      <c r="AT295" s="167" t="s">
        <v>206</v>
      </c>
      <c r="AU295" s="167" t="s">
        <v>89</v>
      </c>
      <c r="AV295" s="13" t="s">
        <v>87</v>
      </c>
      <c r="AW295" s="13" t="s">
        <v>41</v>
      </c>
      <c r="AX295" s="13" t="s">
        <v>80</v>
      </c>
      <c r="AY295" s="167" t="s">
        <v>195</v>
      </c>
    </row>
    <row r="296" spans="2:51" s="14" customFormat="1">
      <c r="B296" s="173"/>
      <c r="D296" s="166" t="s">
        <v>206</v>
      </c>
      <c r="E296" s="174" t="s">
        <v>3</v>
      </c>
      <c r="F296" s="175" t="s">
        <v>360</v>
      </c>
      <c r="H296" s="176">
        <v>381.14400000000001</v>
      </c>
      <c r="I296" s="177"/>
      <c r="L296" s="173"/>
      <c r="M296" s="178"/>
      <c r="N296" s="179"/>
      <c r="O296" s="179"/>
      <c r="P296" s="179"/>
      <c r="Q296" s="179"/>
      <c r="R296" s="179"/>
      <c r="S296" s="179"/>
      <c r="T296" s="180"/>
      <c r="AT296" s="174" t="s">
        <v>206</v>
      </c>
      <c r="AU296" s="174" t="s">
        <v>89</v>
      </c>
      <c r="AV296" s="14" t="s">
        <v>89</v>
      </c>
      <c r="AW296" s="14" t="s">
        <v>41</v>
      </c>
      <c r="AX296" s="14" t="s">
        <v>80</v>
      </c>
      <c r="AY296" s="174" t="s">
        <v>195</v>
      </c>
    </row>
    <row r="297" spans="2:51" s="14" customFormat="1">
      <c r="B297" s="173"/>
      <c r="D297" s="166" t="s">
        <v>206</v>
      </c>
      <c r="E297" s="174" t="s">
        <v>3</v>
      </c>
      <c r="F297" s="175" t="s">
        <v>361</v>
      </c>
      <c r="H297" s="176">
        <v>67.62</v>
      </c>
      <c r="I297" s="177"/>
      <c r="L297" s="173"/>
      <c r="M297" s="178"/>
      <c r="N297" s="179"/>
      <c r="O297" s="179"/>
      <c r="P297" s="179"/>
      <c r="Q297" s="179"/>
      <c r="R297" s="179"/>
      <c r="S297" s="179"/>
      <c r="T297" s="180"/>
      <c r="AT297" s="174" t="s">
        <v>206</v>
      </c>
      <c r="AU297" s="174" t="s">
        <v>89</v>
      </c>
      <c r="AV297" s="14" t="s">
        <v>89</v>
      </c>
      <c r="AW297" s="14" t="s">
        <v>41</v>
      </c>
      <c r="AX297" s="14" t="s">
        <v>80</v>
      </c>
      <c r="AY297" s="174" t="s">
        <v>195</v>
      </c>
    </row>
    <row r="298" spans="2:51" s="13" customFormat="1">
      <c r="B298" s="165"/>
      <c r="D298" s="166" t="s">
        <v>206</v>
      </c>
      <c r="E298" s="167" t="s">
        <v>3</v>
      </c>
      <c r="F298" s="168" t="s">
        <v>283</v>
      </c>
      <c r="H298" s="167" t="s">
        <v>3</v>
      </c>
      <c r="I298" s="169"/>
      <c r="L298" s="165"/>
      <c r="M298" s="170"/>
      <c r="N298" s="171"/>
      <c r="O298" s="171"/>
      <c r="P298" s="171"/>
      <c r="Q298" s="171"/>
      <c r="R298" s="171"/>
      <c r="S298" s="171"/>
      <c r="T298" s="172"/>
      <c r="AT298" s="167" t="s">
        <v>206</v>
      </c>
      <c r="AU298" s="167" t="s">
        <v>89</v>
      </c>
      <c r="AV298" s="13" t="s">
        <v>87</v>
      </c>
      <c r="AW298" s="13" t="s">
        <v>41</v>
      </c>
      <c r="AX298" s="13" t="s">
        <v>80</v>
      </c>
      <c r="AY298" s="167" t="s">
        <v>195</v>
      </c>
    </row>
    <row r="299" spans="2:51" s="14" customFormat="1">
      <c r="B299" s="173"/>
      <c r="D299" s="166" t="s">
        <v>206</v>
      </c>
      <c r="E299" s="174" t="s">
        <v>3</v>
      </c>
      <c r="F299" s="175" t="s">
        <v>362</v>
      </c>
      <c r="H299" s="176">
        <v>326.399</v>
      </c>
      <c r="I299" s="177"/>
      <c r="L299" s="173"/>
      <c r="M299" s="178"/>
      <c r="N299" s="179"/>
      <c r="O299" s="179"/>
      <c r="P299" s="179"/>
      <c r="Q299" s="179"/>
      <c r="R299" s="179"/>
      <c r="S299" s="179"/>
      <c r="T299" s="180"/>
      <c r="AT299" s="174" t="s">
        <v>206</v>
      </c>
      <c r="AU299" s="174" t="s">
        <v>89</v>
      </c>
      <c r="AV299" s="14" t="s">
        <v>89</v>
      </c>
      <c r="AW299" s="14" t="s">
        <v>41</v>
      </c>
      <c r="AX299" s="14" t="s">
        <v>80</v>
      </c>
      <c r="AY299" s="174" t="s">
        <v>195</v>
      </c>
    </row>
    <row r="300" spans="2:51" s="14" customFormat="1">
      <c r="B300" s="173"/>
      <c r="D300" s="166" t="s">
        <v>206</v>
      </c>
      <c r="E300" s="174" t="s">
        <v>3</v>
      </c>
      <c r="F300" s="175" t="s">
        <v>363</v>
      </c>
      <c r="H300" s="176">
        <v>20.608000000000001</v>
      </c>
      <c r="I300" s="177"/>
      <c r="L300" s="173"/>
      <c r="M300" s="178"/>
      <c r="N300" s="179"/>
      <c r="O300" s="179"/>
      <c r="P300" s="179"/>
      <c r="Q300" s="179"/>
      <c r="R300" s="179"/>
      <c r="S300" s="179"/>
      <c r="T300" s="180"/>
      <c r="AT300" s="174" t="s">
        <v>206</v>
      </c>
      <c r="AU300" s="174" t="s">
        <v>89</v>
      </c>
      <c r="AV300" s="14" t="s">
        <v>89</v>
      </c>
      <c r="AW300" s="14" t="s">
        <v>41</v>
      </c>
      <c r="AX300" s="14" t="s">
        <v>80</v>
      </c>
      <c r="AY300" s="174" t="s">
        <v>195</v>
      </c>
    </row>
    <row r="301" spans="2:51" s="13" customFormat="1">
      <c r="B301" s="165"/>
      <c r="D301" s="166" t="s">
        <v>206</v>
      </c>
      <c r="E301" s="167" t="s">
        <v>3</v>
      </c>
      <c r="F301" s="168" t="s">
        <v>285</v>
      </c>
      <c r="H301" s="167" t="s">
        <v>3</v>
      </c>
      <c r="I301" s="169"/>
      <c r="L301" s="165"/>
      <c r="M301" s="170"/>
      <c r="N301" s="171"/>
      <c r="O301" s="171"/>
      <c r="P301" s="171"/>
      <c r="Q301" s="171"/>
      <c r="R301" s="171"/>
      <c r="S301" s="171"/>
      <c r="T301" s="172"/>
      <c r="AT301" s="167" t="s">
        <v>206</v>
      </c>
      <c r="AU301" s="167" t="s">
        <v>89</v>
      </c>
      <c r="AV301" s="13" t="s">
        <v>87</v>
      </c>
      <c r="AW301" s="13" t="s">
        <v>41</v>
      </c>
      <c r="AX301" s="13" t="s">
        <v>80</v>
      </c>
      <c r="AY301" s="167" t="s">
        <v>195</v>
      </c>
    </row>
    <row r="302" spans="2:51" s="14" customFormat="1">
      <c r="B302" s="173"/>
      <c r="D302" s="166" t="s">
        <v>206</v>
      </c>
      <c r="E302" s="174" t="s">
        <v>3</v>
      </c>
      <c r="F302" s="175" t="s">
        <v>364</v>
      </c>
      <c r="H302" s="176">
        <v>83.91</v>
      </c>
      <c r="I302" s="177"/>
      <c r="L302" s="173"/>
      <c r="M302" s="178"/>
      <c r="N302" s="179"/>
      <c r="O302" s="179"/>
      <c r="P302" s="179"/>
      <c r="Q302" s="179"/>
      <c r="R302" s="179"/>
      <c r="S302" s="179"/>
      <c r="T302" s="180"/>
      <c r="AT302" s="174" t="s">
        <v>206</v>
      </c>
      <c r="AU302" s="174" t="s">
        <v>89</v>
      </c>
      <c r="AV302" s="14" t="s">
        <v>89</v>
      </c>
      <c r="AW302" s="14" t="s">
        <v>41</v>
      </c>
      <c r="AX302" s="14" t="s">
        <v>80</v>
      </c>
      <c r="AY302" s="174" t="s">
        <v>195</v>
      </c>
    </row>
    <row r="303" spans="2:51" s="14" customFormat="1">
      <c r="B303" s="173"/>
      <c r="D303" s="166" t="s">
        <v>206</v>
      </c>
      <c r="E303" s="174" t="s">
        <v>3</v>
      </c>
      <c r="F303" s="175" t="s">
        <v>365</v>
      </c>
      <c r="H303" s="176">
        <v>20.350000000000001</v>
      </c>
      <c r="I303" s="177"/>
      <c r="L303" s="173"/>
      <c r="M303" s="178"/>
      <c r="N303" s="179"/>
      <c r="O303" s="179"/>
      <c r="P303" s="179"/>
      <c r="Q303" s="179"/>
      <c r="R303" s="179"/>
      <c r="S303" s="179"/>
      <c r="T303" s="180"/>
      <c r="AT303" s="174" t="s">
        <v>206</v>
      </c>
      <c r="AU303" s="174" t="s">
        <v>89</v>
      </c>
      <c r="AV303" s="14" t="s">
        <v>89</v>
      </c>
      <c r="AW303" s="14" t="s">
        <v>41</v>
      </c>
      <c r="AX303" s="14" t="s">
        <v>80</v>
      </c>
      <c r="AY303" s="174" t="s">
        <v>195</v>
      </c>
    </row>
    <row r="304" spans="2:51" s="13" customFormat="1">
      <c r="B304" s="165"/>
      <c r="D304" s="166" t="s">
        <v>206</v>
      </c>
      <c r="E304" s="167" t="s">
        <v>3</v>
      </c>
      <c r="F304" s="168" t="s">
        <v>287</v>
      </c>
      <c r="H304" s="167" t="s">
        <v>3</v>
      </c>
      <c r="I304" s="169"/>
      <c r="L304" s="165"/>
      <c r="M304" s="170"/>
      <c r="N304" s="171"/>
      <c r="O304" s="171"/>
      <c r="P304" s="171"/>
      <c r="Q304" s="171"/>
      <c r="R304" s="171"/>
      <c r="S304" s="171"/>
      <c r="T304" s="172"/>
      <c r="AT304" s="167" t="s">
        <v>206</v>
      </c>
      <c r="AU304" s="167" t="s">
        <v>89</v>
      </c>
      <c r="AV304" s="13" t="s">
        <v>87</v>
      </c>
      <c r="AW304" s="13" t="s">
        <v>41</v>
      </c>
      <c r="AX304" s="13" t="s">
        <v>80</v>
      </c>
      <c r="AY304" s="167" t="s">
        <v>195</v>
      </c>
    </row>
    <row r="305" spans="1:65" s="14" customFormat="1">
      <c r="B305" s="173"/>
      <c r="D305" s="166" t="s">
        <v>206</v>
      </c>
      <c r="E305" s="174" t="s">
        <v>3</v>
      </c>
      <c r="F305" s="175" t="s">
        <v>366</v>
      </c>
      <c r="H305" s="176">
        <v>217.44499999999999</v>
      </c>
      <c r="I305" s="177"/>
      <c r="L305" s="173"/>
      <c r="M305" s="178"/>
      <c r="N305" s="179"/>
      <c r="O305" s="179"/>
      <c r="P305" s="179"/>
      <c r="Q305" s="179"/>
      <c r="R305" s="179"/>
      <c r="S305" s="179"/>
      <c r="T305" s="180"/>
      <c r="AT305" s="174" t="s">
        <v>206</v>
      </c>
      <c r="AU305" s="174" t="s">
        <v>89</v>
      </c>
      <c r="AV305" s="14" t="s">
        <v>89</v>
      </c>
      <c r="AW305" s="14" t="s">
        <v>41</v>
      </c>
      <c r="AX305" s="14" t="s">
        <v>80</v>
      </c>
      <c r="AY305" s="174" t="s">
        <v>195</v>
      </c>
    </row>
    <row r="306" spans="1:65" s="14" customFormat="1">
      <c r="B306" s="173"/>
      <c r="D306" s="166" t="s">
        <v>206</v>
      </c>
      <c r="E306" s="174" t="s">
        <v>3</v>
      </c>
      <c r="F306" s="175" t="s">
        <v>367</v>
      </c>
      <c r="H306" s="176">
        <v>40.847999999999999</v>
      </c>
      <c r="I306" s="177"/>
      <c r="L306" s="173"/>
      <c r="M306" s="178"/>
      <c r="N306" s="179"/>
      <c r="O306" s="179"/>
      <c r="P306" s="179"/>
      <c r="Q306" s="179"/>
      <c r="R306" s="179"/>
      <c r="S306" s="179"/>
      <c r="T306" s="180"/>
      <c r="AT306" s="174" t="s">
        <v>206</v>
      </c>
      <c r="AU306" s="174" t="s">
        <v>89</v>
      </c>
      <c r="AV306" s="14" t="s">
        <v>89</v>
      </c>
      <c r="AW306" s="14" t="s">
        <v>41</v>
      </c>
      <c r="AX306" s="14" t="s">
        <v>80</v>
      </c>
      <c r="AY306" s="174" t="s">
        <v>195</v>
      </c>
    </row>
    <row r="307" spans="1:65" s="13" customFormat="1">
      <c r="B307" s="165"/>
      <c r="D307" s="166" t="s">
        <v>206</v>
      </c>
      <c r="E307" s="167" t="s">
        <v>3</v>
      </c>
      <c r="F307" s="168" t="s">
        <v>290</v>
      </c>
      <c r="H307" s="167" t="s">
        <v>3</v>
      </c>
      <c r="I307" s="169"/>
      <c r="L307" s="165"/>
      <c r="M307" s="170"/>
      <c r="N307" s="171"/>
      <c r="O307" s="171"/>
      <c r="P307" s="171"/>
      <c r="Q307" s="171"/>
      <c r="R307" s="171"/>
      <c r="S307" s="171"/>
      <c r="T307" s="172"/>
      <c r="AT307" s="167" t="s">
        <v>206</v>
      </c>
      <c r="AU307" s="167" t="s">
        <v>89</v>
      </c>
      <c r="AV307" s="13" t="s">
        <v>87</v>
      </c>
      <c r="AW307" s="13" t="s">
        <v>41</v>
      </c>
      <c r="AX307" s="13" t="s">
        <v>80</v>
      </c>
      <c r="AY307" s="167" t="s">
        <v>195</v>
      </c>
    </row>
    <row r="308" spans="1:65" s="14" customFormat="1">
      <c r="B308" s="173"/>
      <c r="D308" s="166" t="s">
        <v>206</v>
      </c>
      <c r="E308" s="174" t="s">
        <v>3</v>
      </c>
      <c r="F308" s="175" t="s">
        <v>368</v>
      </c>
      <c r="H308" s="176">
        <v>104.468</v>
      </c>
      <c r="I308" s="177"/>
      <c r="L308" s="173"/>
      <c r="M308" s="178"/>
      <c r="N308" s="179"/>
      <c r="O308" s="179"/>
      <c r="P308" s="179"/>
      <c r="Q308" s="179"/>
      <c r="R308" s="179"/>
      <c r="S308" s="179"/>
      <c r="T308" s="180"/>
      <c r="AT308" s="174" t="s">
        <v>206</v>
      </c>
      <c r="AU308" s="174" t="s">
        <v>89</v>
      </c>
      <c r="AV308" s="14" t="s">
        <v>89</v>
      </c>
      <c r="AW308" s="14" t="s">
        <v>41</v>
      </c>
      <c r="AX308" s="14" t="s">
        <v>80</v>
      </c>
      <c r="AY308" s="174" t="s">
        <v>195</v>
      </c>
    </row>
    <row r="309" spans="1:65" s="14" customFormat="1">
      <c r="B309" s="173"/>
      <c r="D309" s="166" t="s">
        <v>206</v>
      </c>
      <c r="E309" s="174" t="s">
        <v>3</v>
      </c>
      <c r="F309" s="175" t="s">
        <v>369</v>
      </c>
      <c r="H309" s="176">
        <v>48.207999999999998</v>
      </c>
      <c r="I309" s="177"/>
      <c r="L309" s="173"/>
      <c r="M309" s="178"/>
      <c r="N309" s="179"/>
      <c r="O309" s="179"/>
      <c r="P309" s="179"/>
      <c r="Q309" s="179"/>
      <c r="R309" s="179"/>
      <c r="S309" s="179"/>
      <c r="T309" s="180"/>
      <c r="AT309" s="174" t="s">
        <v>206</v>
      </c>
      <c r="AU309" s="174" t="s">
        <v>89</v>
      </c>
      <c r="AV309" s="14" t="s">
        <v>89</v>
      </c>
      <c r="AW309" s="14" t="s">
        <v>41</v>
      </c>
      <c r="AX309" s="14" t="s">
        <v>80</v>
      </c>
      <c r="AY309" s="174" t="s">
        <v>195</v>
      </c>
    </row>
    <row r="310" spans="1:65" s="13" customFormat="1">
      <c r="B310" s="165"/>
      <c r="D310" s="166" t="s">
        <v>206</v>
      </c>
      <c r="E310" s="167" t="s">
        <v>3</v>
      </c>
      <c r="F310" s="168" t="s">
        <v>293</v>
      </c>
      <c r="H310" s="167" t="s">
        <v>3</v>
      </c>
      <c r="I310" s="169"/>
      <c r="L310" s="165"/>
      <c r="M310" s="170"/>
      <c r="N310" s="171"/>
      <c r="O310" s="171"/>
      <c r="P310" s="171"/>
      <c r="Q310" s="171"/>
      <c r="R310" s="171"/>
      <c r="S310" s="171"/>
      <c r="T310" s="172"/>
      <c r="AT310" s="167" t="s">
        <v>206</v>
      </c>
      <c r="AU310" s="167" t="s">
        <v>89</v>
      </c>
      <c r="AV310" s="13" t="s">
        <v>87</v>
      </c>
      <c r="AW310" s="13" t="s">
        <v>41</v>
      </c>
      <c r="AX310" s="13" t="s">
        <v>80</v>
      </c>
      <c r="AY310" s="167" t="s">
        <v>195</v>
      </c>
    </row>
    <row r="311" spans="1:65" s="14" customFormat="1">
      <c r="B311" s="173"/>
      <c r="D311" s="166" t="s">
        <v>206</v>
      </c>
      <c r="E311" s="174" t="s">
        <v>3</v>
      </c>
      <c r="F311" s="175" t="s">
        <v>370</v>
      </c>
      <c r="H311" s="176">
        <v>267.20499999999998</v>
      </c>
      <c r="I311" s="177"/>
      <c r="L311" s="173"/>
      <c r="M311" s="178"/>
      <c r="N311" s="179"/>
      <c r="O311" s="179"/>
      <c r="P311" s="179"/>
      <c r="Q311" s="179"/>
      <c r="R311" s="179"/>
      <c r="S311" s="179"/>
      <c r="T311" s="180"/>
      <c r="AT311" s="174" t="s">
        <v>206</v>
      </c>
      <c r="AU311" s="174" t="s">
        <v>89</v>
      </c>
      <c r="AV311" s="14" t="s">
        <v>89</v>
      </c>
      <c r="AW311" s="14" t="s">
        <v>41</v>
      </c>
      <c r="AX311" s="14" t="s">
        <v>80</v>
      </c>
      <c r="AY311" s="174" t="s">
        <v>195</v>
      </c>
    </row>
    <row r="312" spans="1:65" s="14" customFormat="1">
      <c r="B312" s="173"/>
      <c r="D312" s="166" t="s">
        <v>206</v>
      </c>
      <c r="E312" s="174" t="s">
        <v>3</v>
      </c>
      <c r="F312" s="175" t="s">
        <v>371</v>
      </c>
      <c r="H312" s="176">
        <v>77.647999999999996</v>
      </c>
      <c r="I312" s="177"/>
      <c r="L312" s="173"/>
      <c r="M312" s="178"/>
      <c r="N312" s="179"/>
      <c r="O312" s="179"/>
      <c r="P312" s="179"/>
      <c r="Q312" s="179"/>
      <c r="R312" s="179"/>
      <c r="S312" s="179"/>
      <c r="T312" s="180"/>
      <c r="AT312" s="174" t="s">
        <v>206</v>
      </c>
      <c r="AU312" s="174" t="s">
        <v>89</v>
      </c>
      <c r="AV312" s="14" t="s">
        <v>89</v>
      </c>
      <c r="AW312" s="14" t="s">
        <v>41</v>
      </c>
      <c r="AX312" s="14" t="s">
        <v>80</v>
      </c>
      <c r="AY312" s="174" t="s">
        <v>195</v>
      </c>
    </row>
    <row r="313" spans="1:65" s="15" customFormat="1">
      <c r="B313" s="181"/>
      <c r="D313" s="166" t="s">
        <v>206</v>
      </c>
      <c r="E313" s="182" t="s">
        <v>3</v>
      </c>
      <c r="F313" s="183" t="s">
        <v>215</v>
      </c>
      <c r="H313" s="184">
        <v>3893.32</v>
      </c>
      <c r="I313" s="185"/>
      <c r="L313" s="181"/>
      <c r="M313" s="186"/>
      <c r="N313" s="187"/>
      <c r="O313" s="187"/>
      <c r="P313" s="187"/>
      <c r="Q313" s="187"/>
      <c r="R313" s="187"/>
      <c r="S313" s="187"/>
      <c r="T313" s="188"/>
      <c r="AT313" s="182" t="s">
        <v>206</v>
      </c>
      <c r="AU313" s="182" t="s">
        <v>89</v>
      </c>
      <c r="AV313" s="15" t="s">
        <v>202</v>
      </c>
      <c r="AW313" s="15" t="s">
        <v>41</v>
      </c>
      <c r="AX313" s="15" t="s">
        <v>87</v>
      </c>
      <c r="AY313" s="182" t="s">
        <v>195</v>
      </c>
    </row>
    <row r="314" spans="1:65" s="2" customFormat="1" ht="24.25" customHeight="1">
      <c r="A314" s="35"/>
      <c r="B314" s="146"/>
      <c r="C314" s="147" t="s">
        <v>372</v>
      </c>
      <c r="D314" s="147" t="s">
        <v>197</v>
      </c>
      <c r="E314" s="148" t="s">
        <v>373</v>
      </c>
      <c r="F314" s="149" t="s">
        <v>374</v>
      </c>
      <c r="G314" s="150" t="s">
        <v>344</v>
      </c>
      <c r="H314" s="151">
        <v>177.46600000000001</v>
      </c>
      <c r="I314" s="152"/>
      <c r="J314" s="153">
        <f>ROUND(I314*H314,2)</f>
        <v>0</v>
      </c>
      <c r="K314" s="149" t="s">
        <v>201</v>
      </c>
      <c r="L314" s="36"/>
      <c r="M314" s="154" t="s">
        <v>3</v>
      </c>
      <c r="N314" s="155" t="s">
        <v>51</v>
      </c>
      <c r="O314" s="56"/>
      <c r="P314" s="156">
        <f>O314*H314</f>
        <v>0</v>
      </c>
      <c r="Q314" s="156">
        <v>0</v>
      </c>
      <c r="R314" s="156">
        <f>Q314*H314</f>
        <v>0</v>
      </c>
      <c r="S314" s="156">
        <v>0</v>
      </c>
      <c r="T314" s="157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58" t="s">
        <v>202</v>
      </c>
      <c r="AT314" s="158" t="s">
        <v>197</v>
      </c>
      <c r="AU314" s="158" t="s">
        <v>89</v>
      </c>
      <c r="AY314" s="19" t="s">
        <v>195</v>
      </c>
      <c r="BE314" s="159">
        <f>IF(N314="základní",J314,0)</f>
        <v>0</v>
      </c>
      <c r="BF314" s="159">
        <f>IF(N314="snížená",J314,0)</f>
        <v>0</v>
      </c>
      <c r="BG314" s="159">
        <f>IF(N314="zákl. přenesená",J314,0)</f>
        <v>0</v>
      </c>
      <c r="BH314" s="159">
        <f>IF(N314="sníž. přenesená",J314,0)</f>
        <v>0</v>
      </c>
      <c r="BI314" s="159">
        <f>IF(N314="nulová",J314,0)</f>
        <v>0</v>
      </c>
      <c r="BJ314" s="19" t="s">
        <v>87</v>
      </c>
      <c r="BK314" s="159">
        <f>ROUND(I314*H314,2)</f>
        <v>0</v>
      </c>
      <c r="BL314" s="19" t="s">
        <v>202</v>
      </c>
      <c r="BM314" s="158" t="s">
        <v>375</v>
      </c>
    </row>
    <row r="315" spans="1:65" s="2" customFormat="1">
      <c r="A315" s="35"/>
      <c r="B315" s="36"/>
      <c r="C315" s="35"/>
      <c r="D315" s="160" t="s">
        <v>204</v>
      </c>
      <c r="E315" s="35"/>
      <c r="F315" s="161" t="s">
        <v>376</v>
      </c>
      <c r="G315" s="35"/>
      <c r="H315" s="35"/>
      <c r="I315" s="162"/>
      <c r="J315" s="35"/>
      <c r="K315" s="35"/>
      <c r="L315" s="36"/>
      <c r="M315" s="163"/>
      <c r="N315" s="164"/>
      <c r="O315" s="56"/>
      <c r="P315" s="56"/>
      <c r="Q315" s="56"/>
      <c r="R315" s="56"/>
      <c r="S315" s="56"/>
      <c r="T315" s="57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9" t="s">
        <v>204</v>
      </c>
      <c r="AU315" s="19" t="s">
        <v>89</v>
      </c>
    </row>
    <row r="316" spans="1:65" s="2" customFormat="1" ht="24.25" customHeight="1">
      <c r="A316" s="35"/>
      <c r="B316" s="146"/>
      <c r="C316" s="147" t="s">
        <v>377</v>
      </c>
      <c r="D316" s="147" t="s">
        <v>197</v>
      </c>
      <c r="E316" s="148" t="s">
        <v>378</v>
      </c>
      <c r="F316" s="149" t="s">
        <v>379</v>
      </c>
      <c r="G316" s="150" t="s">
        <v>344</v>
      </c>
      <c r="H316" s="151">
        <v>3893.32</v>
      </c>
      <c r="I316" s="152"/>
      <c r="J316" s="153">
        <f>ROUND(I316*H316,2)</f>
        <v>0</v>
      </c>
      <c r="K316" s="149" t="s">
        <v>201</v>
      </c>
      <c r="L316" s="36"/>
      <c r="M316" s="154" t="s">
        <v>3</v>
      </c>
      <c r="N316" s="155" t="s">
        <v>51</v>
      </c>
      <c r="O316" s="56"/>
      <c r="P316" s="156">
        <f>O316*H316</f>
        <v>0</v>
      </c>
      <c r="Q316" s="156">
        <v>0</v>
      </c>
      <c r="R316" s="156">
        <f>Q316*H316</f>
        <v>0</v>
      </c>
      <c r="S316" s="156">
        <v>0</v>
      </c>
      <c r="T316" s="157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58" t="s">
        <v>202</v>
      </c>
      <c r="AT316" s="158" t="s">
        <v>197</v>
      </c>
      <c r="AU316" s="158" t="s">
        <v>89</v>
      </c>
      <c r="AY316" s="19" t="s">
        <v>195</v>
      </c>
      <c r="BE316" s="159">
        <f>IF(N316="základní",J316,0)</f>
        <v>0</v>
      </c>
      <c r="BF316" s="159">
        <f>IF(N316="snížená",J316,0)</f>
        <v>0</v>
      </c>
      <c r="BG316" s="159">
        <f>IF(N316="zákl. přenesená",J316,0)</f>
        <v>0</v>
      </c>
      <c r="BH316" s="159">
        <f>IF(N316="sníž. přenesená",J316,0)</f>
        <v>0</v>
      </c>
      <c r="BI316" s="159">
        <f>IF(N316="nulová",J316,0)</f>
        <v>0</v>
      </c>
      <c r="BJ316" s="19" t="s">
        <v>87</v>
      </c>
      <c r="BK316" s="159">
        <f>ROUND(I316*H316,2)</f>
        <v>0</v>
      </c>
      <c r="BL316" s="19" t="s">
        <v>202</v>
      </c>
      <c r="BM316" s="158" t="s">
        <v>380</v>
      </c>
    </row>
    <row r="317" spans="1:65" s="2" customFormat="1">
      <c r="A317" s="35"/>
      <c r="B317" s="36"/>
      <c r="C317" s="35"/>
      <c r="D317" s="160" t="s">
        <v>204</v>
      </c>
      <c r="E317" s="35"/>
      <c r="F317" s="161" t="s">
        <v>381</v>
      </c>
      <c r="G317" s="35"/>
      <c r="H317" s="35"/>
      <c r="I317" s="162"/>
      <c r="J317" s="35"/>
      <c r="K317" s="35"/>
      <c r="L317" s="36"/>
      <c r="M317" s="163"/>
      <c r="N317" s="164"/>
      <c r="O317" s="56"/>
      <c r="P317" s="56"/>
      <c r="Q317" s="56"/>
      <c r="R317" s="56"/>
      <c r="S317" s="56"/>
      <c r="T317" s="57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9" t="s">
        <v>204</v>
      </c>
      <c r="AU317" s="19" t="s">
        <v>89</v>
      </c>
    </row>
    <row r="318" spans="1:65" s="2" customFormat="1" ht="37.9" customHeight="1">
      <c r="A318" s="35"/>
      <c r="B318" s="146"/>
      <c r="C318" s="147" t="s">
        <v>8</v>
      </c>
      <c r="D318" s="147" t="s">
        <v>197</v>
      </c>
      <c r="E318" s="148" t="s">
        <v>382</v>
      </c>
      <c r="F318" s="149" t="s">
        <v>383</v>
      </c>
      <c r="G318" s="150" t="s">
        <v>139</v>
      </c>
      <c r="H318" s="151">
        <v>383.404</v>
      </c>
      <c r="I318" s="152"/>
      <c r="J318" s="153">
        <f>ROUND(I318*H318,2)</f>
        <v>0</v>
      </c>
      <c r="K318" s="149" t="s">
        <v>201</v>
      </c>
      <c r="L318" s="36"/>
      <c r="M318" s="154" t="s">
        <v>3</v>
      </c>
      <c r="N318" s="155" t="s">
        <v>51</v>
      </c>
      <c r="O318" s="56"/>
      <c r="P318" s="156">
        <f>O318*H318</f>
        <v>0</v>
      </c>
      <c r="Q318" s="156">
        <v>0</v>
      </c>
      <c r="R318" s="156">
        <f>Q318*H318</f>
        <v>0</v>
      </c>
      <c r="S318" s="156">
        <v>0</v>
      </c>
      <c r="T318" s="157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58" t="s">
        <v>202</v>
      </c>
      <c r="AT318" s="158" t="s">
        <v>197</v>
      </c>
      <c r="AU318" s="158" t="s">
        <v>89</v>
      </c>
      <c r="AY318" s="19" t="s">
        <v>195</v>
      </c>
      <c r="BE318" s="159">
        <f>IF(N318="základní",J318,0)</f>
        <v>0</v>
      </c>
      <c r="BF318" s="159">
        <f>IF(N318="snížená",J318,0)</f>
        <v>0</v>
      </c>
      <c r="BG318" s="159">
        <f>IF(N318="zákl. přenesená",J318,0)</f>
        <v>0</v>
      </c>
      <c r="BH318" s="159">
        <f>IF(N318="sníž. přenesená",J318,0)</f>
        <v>0</v>
      </c>
      <c r="BI318" s="159">
        <f>IF(N318="nulová",J318,0)</f>
        <v>0</v>
      </c>
      <c r="BJ318" s="19" t="s">
        <v>87</v>
      </c>
      <c r="BK318" s="159">
        <f>ROUND(I318*H318,2)</f>
        <v>0</v>
      </c>
      <c r="BL318" s="19" t="s">
        <v>202</v>
      </c>
      <c r="BM318" s="158" t="s">
        <v>384</v>
      </c>
    </row>
    <row r="319" spans="1:65" s="2" customFormat="1">
      <c r="A319" s="35"/>
      <c r="B319" s="36"/>
      <c r="C319" s="35"/>
      <c r="D319" s="160" t="s">
        <v>204</v>
      </c>
      <c r="E319" s="35"/>
      <c r="F319" s="161" t="s">
        <v>385</v>
      </c>
      <c r="G319" s="35"/>
      <c r="H319" s="35"/>
      <c r="I319" s="162"/>
      <c r="J319" s="35"/>
      <c r="K319" s="35"/>
      <c r="L319" s="36"/>
      <c r="M319" s="163"/>
      <c r="N319" s="164"/>
      <c r="O319" s="56"/>
      <c r="P319" s="56"/>
      <c r="Q319" s="56"/>
      <c r="R319" s="56"/>
      <c r="S319" s="56"/>
      <c r="T319" s="57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9" t="s">
        <v>204</v>
      </c>
      <c r="AU319" s="19" t="s">
        <v>89</v>
      </c>
    </row>
    <row r="320" spans="1:65" s="13" customFormat="1">
      <c r="B320" s="165"/>
      <c r="D320" s="166" t="s">
        <v>206</v>
      </c>
      <c r="E320" s="167" t="s">
        <v>3</v>
      </c>
      <c r="F320" s="168" t="s">
        <v>207</v>
      </c>
      <c r="H320" s="167" t="s">
        <v>3</v>
      </c>
      <c r="I320" s="169"/>
      <c r="L320" s="165"/>
      <c r="M320" s="170"/>
      <c r="N320" s="171"/>
      <c r="O320" s="171"/>
      <c r="P320" s="171"/>
      <c r="Q320" s="171"/>
      <c r="R320" s="171"/>
      <c r="S320" s="171"/>
      <c r="T320" s="172"/>
      <c r="AT320" s="167" t="s">
        <v>206</v>
      </c>
      <c r="AU320" s="167" t="s">
        <v>89</v>
      </c>
      <c r="AV320" s="13" t="s">
        <v>87</v>
      </c>
      <c r="AW320" s="13" t="s">
        <v>41</v>
      </c>
      <c r="AX320" s="13" t="s">
        <v>80</v>
      </c>
      <c r="AY320" s="167" t="s">
        <v>195</v>
      </c>
    </row>
    <row r="321" spans="1:65" s="13" customFormat="1">
      <c r="B321" s="165"/>
      <c r="D321" s="166" t="s">
        <v>206</v>
      </c>
      <c r="E321" s="167" t="s">
        <v>3</v>
      </c>
      <c r="F321" s="168" t="s">
        <v>208</v>
      </c>
      <c r="H321" s="167" t="s">
        <v>3</v>
      </c>
      <c r="I321" s="169"/>
      <c r="L321" s="165"/>
      <c r="M321" s="170"/>
      <c r="N321" s="171"/>
      <c r="O321" s="171"/>
      <c r="P321" s="171"/>
      <c r="Q321" s="171"/>
      <c r="R321" s="171"/>
      <c r="S321" s="171"/>
      <c r="T321" s="172"/>
      <c r="AT321" s="167" t="s">
        <v>206</v>
      </c>
      <c r="AU321" s="167" t="s">
        <v>89</v>
      </c>
      <c r="AV321" s="13" t="s">
        <v>87</v>
      </c>
      <c r="AW321" s="13" t="s">
        <v>41</v>
      </c>
      <c r="AX321" s="13" t="s">
        <v>80</v>
      </c>
      <c r="AY321" s="167" t="s">
        <v>195</v>
      </c>
    </row>
    <row r="322" spans="1:65" s="13" customFormat="1">
      <c r="B322" s="165"/>
      <c r="D322" s="166" t="s">
        <v>206</v>
      </c>
      <c r="E322" s="167" t="s">
        <v>3</v>
      </c>
      <c r="F322" s="168" t="s">
        <v>209</v>
      </c>
      <c r="H322" s="167" t="s">
        <v>3</v>
      </c>
      <c r="I322" s="169"/>
      <c r="L322" s="165"/>
      <c r="M322" s="170"/>
      <c r="N322" s="171"/>
      <c r="O322" s="171"/>
      <c r="P322" s="171"/>
      <c r="Q322" s="171"/>
      <c r="R322" s="171"/>
      <c r="S322" s="171"/>
      <c r="T322" s="172"/>
      <c r="AT322" s="167" t="s">
        <v>206</v>
      </c>
      <c r="AU322" s="167" t="s">
        <v>89</v>
      </c>
      <c r="AV322" s="13" t="s">
        <v>87</v>
      </c>
      <c r="AW322" s="13" t="s">
        <v>41</v>
      </c>
      <c r="AX322" s="13" t="s">
        <v>80</v>
      </c>
      <c r="AY322" s="167" t="s">
        <v>195</v>
      </c>
    </row>
    <row r="323" spans="1:65" s="13" customFormat="1">
      <c r="B323" s="165"/>
      <c r="D323" s="166" t="s">
        <v>206</v>
      </c>
      <c r="E323" s="167" t="s">
        <v>3</v>
      </c>
      <c r="F323" s="168" t="s">
        <v>270</v>
      </c>
      <c r="H323" s="167" t="s">
        <v>3</v>
      </c>
      <c r="I323" s="169"/>
      <c r="L323" s="165"/>
      <c r="M323" s="170"/>
      <c r="N323" s="171"/>
      <c r="O323" s="171"/>
      <c r="P323" s="171"/>
      <c r="Q323" s="171"/>
      <c r="R323" s="171"/>
      <c r="S323" s="171"/>
      <c r="T323" s="172"/>
      <c r="AT323" s="167" t="s">
        <v>206</v>
      </c>
      <c r="AU323" s="167" t="s">
        <v>89</v>
      </c>
      <c r="AV323" s="13" t="s">
        <v>87</v>
      </c>
      <c r="AW323" s="13" t="s">
        <v>41</v>
      </c>
      <c r="AX323" s="13" t="s">
        <v>80</v>
      </c>
      <c r="AY323" s="167" t="s">
        <v>195</v>
      </c>
    </row>
    <row r="324" spans="1:65" s="13" customFormat="1">
      <c r="B324" s="165"/>
      <c r="D324" s="166" t="s">
        <v>206</v>
      </c>
      <c r="E324" s="167" t="s">
        <v>3</v>
      </c>
      <c r="F324" s="168" t="s">
        <v>263</v>
      </c>
      <c r="H324" s="167" t="s">
        <v>3</v>
      </c>
      <c r="I324" s="169"/>
      <c r="L324" s="165"/>
      <c r="M324" s="170"/>
      <c r="N324" s="171"/>
      <c r="O324" s="171"/>
      <c r="P324" s="171"/>
      <c r="Q324" s="171"/>
      <c r="R324" s="171"/>
      <c r="S324" s="171"/>
      <c r="T324" s="172"/>
      <c r="AT324" s="167" t="s">
        <v>206</v>
      </c>
      <c r="AU324" s="167" t="s">
        <v>89</v>
      </c>
      <c r="AV324" s="13" t="s">
        <v>87</v>
      </c>
      <c r="AW324" s="13" t="s">
        <v>41</v>
      </c>
      <c r="AX324" s="13" t="s">
        <v>80</v>
      </c>
      <c r="AY324" s="167" t="s">
        <v>195</v>
      </c>
    </row>
    <row r="325" spans="1:65" s="13" customFormat="1">
      <c r="B325" s="165"/>
      <c r="D325" s="166" t="s">
        <v>206</v>
      </c>
      <c r="E325" s="167" t="s">
        <v>3</v>
      </c>
      <c r="F325" s="168" t="s">
        <v>386</v>
      </c>
      <c r="H325" s="167" t="s">
        <v>3</v>
      </c>
      <c r="I325" s="169"/>
      <c r="L325" s="165"/>
      <c r="M325" s="170"/>
      <c r="N325" s="171"/>
      <c r="O325" s="171"/>
      <c r="P325" s="171"/>
      <c r="Q325" s="171"/>
      <c r="R325" s="171"/>
      <c r="S325" s="171"/>
      <c r="T325" s="172"/>
      <c r="AT325" s="167" t="s">
        <v>206</v>
      </c>
      <c r="AU325" s="167" t="s">
        <v>89</v>
      </c>
      <c r="AV325" s="13" t="s">
        <v>87</v>
      </c>
      <c r="AW325" s="13" t="s">
        <v>41</v>
      </c>
      <c r="AX325" s="13" t="s">
        <v>80</v>
      </c>
      <c r="AY325" s="167" t="s">
        <v>195</v>
      </c>
    </row>
    <row r="326" spans="1:65" s="14" customFormat="1">
      <c r="B326" s="173"/>
      <c r="D326" s="166" t="s">
        <v>206</v>
      </c>
      <c r="E326" s="174" t="s">
        <v>3</v>
      </c>
      <c r="F326" s="175" t="s">
        <v>387</v>
      </c>
      <c r="H326" s="176">
        <v>86.575000000000003</v>
      </c>
      <c r="I326" s="177"/>
      <c r="L326" s="173"/>
      <c r="M326" s="178"/>
      <c r="N326" s="179"/>
      <c r="O326" s="179"/>
      <c r="P326" s="179"/>
      <c r="Q326" s="179"/>
      <c r="R326" s="179"/>
      <c r="S326" s="179"/>
      <c r="T326" s="180"/>
      <c r="AT326" s="174" t="s">
        <v>206</v>
      </c>
      <c r="AU326" s="174" t="s">
        <v>89</v>
      </c>
      <c r="AV326" s="14" t="s">
        <v>89</v>
      </c>
      <c r="AW326" s="14" t="s">
        <v>41</v>
      </c>
      <c r="AX326" s="14" t="s">
        <v>80</v>
      </c>
      <c r="AY326" s="174" t="s">
        <v>195</v>
      </c>
    </row>
    <row r="327" spans="1:65" s="14" customFormat="1">
      <c r="B327" s="173"/>
      <c r="D327" s="166" t="s">
        <v>206</v>
      </c>
      <c r="E327" s="174" t="s">
        <v>3</v>
      </c>
      <c r="F327" s="175" t="s">
        <v>388</v>
      </c>
      <c r="H327" s="176">
        <v>296.82900000000001</v>
      </c>
      <c r="I327" s="177"/>
      <c r="L327" s="173"/>
      <c r="M327" s="178"/>
      <c r="N327" s="179"/>
      <c r="O327" s="179"/>
      <c r="P327" s="179"/>
      <c r="Q327" s="179"/>
      <c r="R327" s="179"/>
      <c r="S327" s="179"/>
      <c r="T327" s="180"/>
      <c r="AT327" s="174" t="s">
        <v>206</v>
      </c>
      <c r="AU327" s="174" t="s">
        <v>89</v>
      </c>
      <c r="AV327" s="14" t="s">
        <v>89</v>
      </c>
      <c r="AW327" s="14" t="s">
        <v>41</v>
      </c>
      <c r="AX327" s="14" t="s">
        <v>80</v>
      </c>
      <c r="AY327" s="174" t="s">
        <v>195</v>
      </c>
    </row>
    <row r="328" spans="1:65" s="15" customFormat="1">
      <c r="B328" s="181"/>
      <c r="D328" s="166" t="s">
        <v>206</v>
      </c>
      <c r="E328" s="182" t="s">
        <v>3</v>
      </c>
      <c r="F328" s="183" t="s">
        <v>215</v>
      </c>
      <c r="H328" s="184">
        <v>383.404</v>
      </c>
      <c r="I328" s="185"/>
      <c r="L328" s="181"/>
      <c r="M328" s="186"/>
      <c r="N328" s="187"/>
      <c r="O328" s="187"/>
      <c r="P328" s="187"/>
      <c r="Q328" s="187"/>
      <c r="R328" s="187"/>
      <c r="S328" s="187"/>
      <c r="T328" s="188"/>
      <c r="AT328" s="182" t="s">
        <v>206</v>
      </c>
      <c r="AU328" s="182" t="s">
        <v>89</v>
      </c>
      <c r="AV328" s="15" t="s">
        <v>202</v>
      </c>
      <c r="AW328" s="15" t="s">
        <v>41</v>
      </c>
      <c r="AX328" s="15" t="s">
        <v>87</v>
      </c>
      <c r="AY328" s="182" t="s">
        <v>195</v>
      </c>
    </row>
    <row r="329" spans="1:65" s="2" customFormat="1" ht="37.9" customHeight="1">
      <c r="A329" s="35"/>
      <c r="B329" s="146"/>
      <c r="C329" s="147" t="s">
        <v>389</v>
      </c>
      <c r="D329" s="147" t="s">
        <v>197</v>
      </c>
      <c r="E329" s="148" t="s">
        <v>390</v>
      </c>
      <c r="F329" s="149" t="s">
        <v>391</v>
      </c>
      <c r="G329" s="150" t="s">
        <v>139</v>
      </c>
      <c r="H329" s="151">
        <v>766.80799999999999</v>
      </c>
      <c r="I329" s="152"/>
      <c r="J329" s="153">
        <f>ROUND(I329*H329,2)</f>
        <v>0</v>
      </c>
      <c r="K329" s="149" t="s">
        <v>201</v>
      </c>
      <c r="L329" s="36"/>
      <c r="M329" s="154" t="s">
        <v>3</v>
      </c>
      <c r="N329" s="155" t="s">
        <v>51</v>
      </c>
      <c r="O329" s="56"/>
      <c r="P329" s="156">
        <f>O329*H329</f>
        <v>0</v>
      </c>
      <c r="Q329" s="156">
        <v>0</v>
      </c>
      <c r="R329" s="156">
        <f>Q329*H329</f>
        <v>0</v>
      </c>
      <c r="S329" s="156">
        <v>0</v>
      </c>
      <c r="T329" s="157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58" t="s">
        <v>202</v>
      </c>
      <c r="AT329" s="158" t="s">
        <v>197</v>
      </c>
      <c r="AU329" s="158" t="s">
        <v>89</v>
      </c>
      <c r="AY329" s="19" t="s">
        <v>195</v>
      </c>
      <c r="BE329" s="159">
        <f>IF(N329="základní",J329,0)</f>
        <v>0</v>
      </c>
      <c r="BF329" s="159">
        <f>IF(N329="snížená",J329,0)</f>
        <v>0</v>
      </c>
      <c r="BG329" s="159">
        <f>IF(N329="zákl. přenesená",J329,0)</f>
        <v>0</v>
      </c>
      <c r="BH329" s="159">
        <f>IF(N329="sníž. přenesená",J329,0)</f>
        <v>0</v>
      </c>
      <c r="BI329" s="159">
        <f>IF(N329="nulová",J329,0)</f>
        <v>0</v>
      </c>
      <c r="BJ329" s="19" t="s">
        <v>87</v>
      </c>
      <c r="BK329" s="159">
        <f>ROUND(I329*H329,2)</f>
        <v>0</v>
      </c>
      <c r="BL329" s="19" t="s">
        <v>202</v>
      </c>
      <c r="BM329" s="158" t="s">
        <v>392</v>
      </c>
    </row>
    <row r="330" spans="1:65" s="2" customFormat="1">
      <c r="A330" s="35"/>
      <c r="B330" s="36"/>
      <c r="C330" s="35"/>
      <c r="D330" s="160" t="s">
        <v>204</v>
      </c>
      <c r="E330" s="35"/>
      <c r="F330" s="161" t="s">
        <v>393</v>
      </c>
      <c r="G330" s="35"/>
      <c r="H330" s="35"/>
      <c r="I330" s="162"/>
      <c r="J330" s="35"/>
      <c r="K330" s="35"/>
      <c r="L330" s="36"/>
      <c r="M330" s="163"/>
      <c r="N330" s="164"/>
      <c r="O330" s="56"/>
      <c r="P330" s="56"/>
      <c r="Q330" s="56"/>
      <c r="R330" s="56"/>
      <c r="S330" s="56"/>
      <c r="T330" s="57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9" t="s">
        <v>204</v>
      </c>
      <c r="AU330" s="19" t="s">
        <v>89</v>
      </c>
    </row>
    <row r="331" spans="1:65" s="13" customFormat="1">
      <c r="B331" s="165"/>
      <c r="D331" s="166" t="s">
        <v>206</v>
      </c>
      <c r="E331" s="167" t="s">
        <v>3</v>
      </c>
      <c r="F331" s="168" t="s">
        <v>207</v>
      </c>
      <c r="H331" s="167" t="s">
        <v>3</v>
      </c>
      <c r="I331" s="169"/>
      <c r="L331" s="165"/>
      <c r="M331" s="170"/>
      <c r="N331" s="171"/>
      <c r="O331" s="171"/>
      <c r="P331" s="171"/>
      <c r="Q331" s="171"/>
      <c r="R331" s="171"/>
      <c r="S331" s="171"/>
      <c r="T331" s="172"/>
      <c r="AT331" s="167" t="s">
        <v>206</v>
      </c>
      <c r="AU331" s="167" t="s">
        <v>89</v>
      </c>
      <c r="AV331" s="13" t="s">
        <v>87</v>
      </c>
      <c r="AW331" s="13" t="s">
        <v>41</v>
      </c>
      <c r="AX331" s="13" t="s">
        <v>80</v>
      </c>
      <c r="AY331" s="167" t="s">
        <v>195</v>
      </c>
    </row>
    <row r="332" spans="1:65" s="13" customFormat="1">
      <c r="B332" s="165"/>
      <c r="D332" s="166" t="s">
        <v>206</v>
      </c>
      <c r="E332" s="167" t="s">
        <v>3</v>
      </c>
      <c r="F332" s="168" t="s">
        <v>208</v>
      </c>
      <c r="H332" s="167" t="s">
        <v>3</v>
      </c>
      <c r="I332" s="169"/>
      <c r="L332" s="165"/>
      <c r="M332" s="170"/>
      <c r="N332" s="171"/>
      <c r="O332" s="171"/>
      <c r="P332" s="171"/>
      <c r="Q332" s="171"/>
      <c r="R332" s="171"/>
      <c r="S332" s="171"/>
      <c r="T332" s="172"/>
      <c r="AT332" s="167" t="s">
        <v>206</v>
      </c>
      <c r="AU332" s="167" t="s">
        <v>89</v>
      </c>
      <c r="AV332" s="13" t="s">
        <v>87</v>
      </c>
      <c r="AW332" s="13" t="s">
        <v>41</v>
      </c>
      <c r="AX332" s="13" t="s">
        <v>80</v>
      </c>
      <c r="AY332" s="167" t="s">
        <v>195</v>
      </c>
    </row>
    <row r="333" spans="1:65" s="13" customFormat="1">
      <c r="B333" s="165"/>
      <c r="D333" s="166" t="s">
        <v>206</v>
      </c>
      <c r="E333" s="167" t="s">
        <v>3</v>
      </c>
      <c r="F333" s="168" t="s">
        <v>209</v>
      </c>
      <c r="H333" s="167" t="s">
        <v>3</v>
      </c>
      <c r="I333" s="169"/>
      <c r="L333" s="165"/>
      <c r="M333" s="170"/>
      <c r="N333" s="171"/>
      <c r="O333" s="171"/>
      <c r="P333" s="171"/>
      <c r="Q333" s="171"/>
      <c r="R333" s="171"/>
      <c r="S333" s="171"/>
      <c r="T333" s="172"/>
      <c r="AT333" s="167" t="s">
        <v>206</v>
      </c>
      <c r="AU333" s="167" t="s">
        <v>89</v>
      </c>
      <c r="AV333" s="13" t="s">
        <v>87</v>
      </c>
      <c r="AW333" s="13" t="s">
        <v>41</v>
      </c>
      <c r="AX333" s="13" t="s">
        <v>80</v>
      </c>
      <c r="AY333" s="167" t="s">
        <v>195</v>
      </c>
    </row>
    <row r="334" spans="1:65" s="13" customFormat="1">
      <c r="B334" s="165"/>
      <c r="D334" s="166" t="s">
        <v>206</v>
      </c>
      <c r="E334" s="167" t="s">
        <v>3</v>
      </c>
      <c r="F334" s="168" t="s">
        <v>270</v>
      </c>
      <c r="H334" s="167" t="s">
        <v>3</v>
      </c>
      <c r="I334" s="169"/>
      <c r="L334" s="165"/>
      <c r="M334" s="170"/>
      <c r="N334" s="171"/>
      <c r="O334" s="171"/>
      <c r="P334" s="171"/>
      <c r="Q334" s="171"/>
      <c r="R334" s="171"/>
      <c r="S334" s="171"/>
      <c r="T334" s="172"/>
      <c r="AT334" s="167" t="s">
        <v>206</v>
      </c>
      <c r="AU334" s="167" t="s">
        <v>89</v>
      </c>
      <c r="AV334" s="13" t="s">
        <v>87</v>
      </c>
      <c r="AW334" s="13" t="s">
        <v>41</v>
      </c>
      <c r="AX334" s="13" t="s">
        <v>80</v>
      </c>
      <c r="AY334" s="167" t="s">
        <v>195</v>
      </c>
    </row>
    <row r="335" spans="1:65" s="13" customFormat="1">
      <c r="B335" s="165"/>
      <c r="D335" s="166" t="s">
        <v>206</v>
      </c>
      <c r="E335" s="167" t="s">
        <v>3</v>
      </c>
      <c r="F335" s="168" t="s">
        <v>263</v>
      </c>
      <c r="H335" s="167" t="s">
        <v>3</v>
      </c>
      <c r="I335" s="169"/>
      <c r="L335" s="165"/>
      <c r="M335" s="170"/>
      <c r="N335" s="171"/>
      <c r="O335" s="171"/>
      <c r="P335" s="171"/>
      <c r="Q335" s="171"/>
      <c r="R335" s="171"/>
      <c r="S335" s="171"/>
      <c r="T335" s="172"/>
      <c r="AT335" s="167" t="s">
        <v>206</v>
      </c>
      <c r="AU335" s="167" t="s">
        <v>89</v>
      </c>
      <c r="AV335" s="13" t="s">
        <v>87</v>
      </c>
      <c r="AW335" s="13" t="s">
        <v>41</v>
      </c>
      <c r="AX335" s="13" t="s">
        <v>80</v>
      </c>
      <c r="AY335" s="167" t="s">
        <v>195</v>
      </c>
    </row>
    <row r="336" spans="1:65" s="13" customFormat="1">
      <c r="B336" s="165"/>
      <c r="D336" s="166" t="s">
        <v>206</v>
      </c>
      <c r="E336" s="167" t="s">
        <v>3</v>
      </c>
      <c r="F336" s="168" t="s">
        <v>394</v>
      </c>
      <c r="H336" s="167" t="s">
        <v>3</v>
      </c>
      <c r="I336" s="169"/>
      <c r="L336" s="165"/>
      <c r="M336" s="170"/>
      <c r="N336" s="171"/>
      <c r="O336" s="171"/>
      <c r="P336" s="171"/>
      <c r="Q336" s="171"/>
      <c r="R336" s="171"/>
      <c r="S336" s="171"/>
      <c r="T336" s="172"/>
      <c r="AT336" s="167" t="s">
        <v>206</v>
      </c>
      <c r="AU336" s="167" t="s">
        <v>89</v>
      </c>
      <c r="AV336" s="13" t="s">
        <v>87</v>
      </c>
      <c r="AW336" s="13" t="s">
        <v>41</v>
      </c>
      <c r="AX336" s="13" t="s">
        <v>80</v>
      </c>
      <c r="AY336" s="167" t="s">
        <v>195</v>
      </c>
    </row>
    <row r="337" spans="1:65" s="14" customFormat="1">
      <c r="B337" s="173"/>
      <c r="D337" s="166" t="s">
        <v>206</v>
      </c>
      <c r="E337" s="174" t="s">
        <v>3</v>
      </c>
      <c r="F337" s="175" t="s">
        <v>387</v>
      </c>
      <c r="H337" s="176">
        <v>86.575000000000003</v>
      </c>
      <c r="I337" s="177"/>
      <c r="L337" s="173"/>
      <c r="M337" s="178"/>
      <c r="N337" s="179"/>
      <c r="O337" s="179"/>
      <c r="P337" s="179"/>
      <c r="Q337" s="179"/>
      <c r="R337" s="179"/>
      <c r="S337" s="179"/>
      <c r="T337" s="180"/>
      <c r="AT337" s="174" t="s">
        <v>206</v>
      </c>
      <c r="AU337" s="174" t="s">
        <v>89</v>
      </c>
      <c r="AV337" s="14" t="s">
        <v>89</v>
      </c>
      <c r="AW337" s="14" t="s">
        <v>41</v>
      </c>
      <c r="AX337" s="14" t="s">
        <v>80</v>
      </c>
      <c r="AY337" s="174" t="s">
        <v>195</v>
      </c>
    </row>
    <row r="338" spans="1:65" s="14" customFormat="1">
      <c r="B338" s="173"/>
      <c r="D338" s="166" t="s">
        <v>206</v>
      </c>
      <c r="E338" s="174" t="s">
        <v>3</v>
      </c>
      <c r="F338" s="175" t="s">
        <v>388</v>
      </c>
      <c r="H338" s="176">
        <v>296.82900000000001</v>
      </c>
      <c r="I338" s="177"/>
      <c r="L338" s="173"/>
      <c r="M338" s="178"/>
      <c r="N338" s="179"/>
      <c r="O338" s="179"/>
      <c r="P338" s="179"/>
      <c r="Q338" s="179"/>
      <c r="R338" s="179"/>
      <c r="S338" s="179"/>
      <c r="T338" s="180"/>
      <c r="AT338" s="174" t="s">
        <v>206</v>
      </c>
      <c r="AU338" s="174" t="s">
        <v>89</v>
      </c>
      <c r="AV338" s="14" t="s">
        <v>89</v>
      </c>
      <c r="AW338" s="14" t="s">
        <v>41</v>
      </c>
      <c r="AX338" s="14" t="s">
        <v>80</v>
      </c>
      <c r="AY338" s="174" t="s">
        <v>195</v>
      </c>
    </row>
    <row r="339" spans="1:65" s="15" customFormat="1">
      <c r="B339" s="181"/>
      <c r="D339" s="166" t="s">
        <v>206</v>
      </c>
      <c r="E339" s="182" t="s">
        <v>3</v>
      </c>
      <c r="F339" s="183" t="s">
        <v>215</v>
      </c>
      <c r="H339" s="184">
        <v>383.404</v>
      </c>
      <c r="I339" s="185"/>
      <c r="L339" s="181"/>
      <c r="M339" s="186"/>
      <c r="N339" s="187"/>
      <c r="O339" s="187"/>
      <c r="P339" s="187"/>
      <c r="Q339" s="187"/>
      <c r="R339" s="187"/>
      <c r="S339" s="187"/>
      <c r="T339" s="188"/>
      <c r="AT339" s="182" t="s">
        <v>206</v>
      </c>
      <c r="AU339" s="182" t="s">
        <v>89</v>
      </c>
      <c r="AV339" s="15" t="s">
        <v>202</v>
      </c>
      <c r="AW339" s="15" t="s">
        <v>41</v>
      </c>
      <c r="AX339" s="15" t="s">
        <v>87</v>
      </c>
      <c r="AY339" s="182" t="s">
        <v>195</v>
      </c>
    </row>
    <row r="340" spans="1:65" s="14" customFormat="1">
      <c r="B340" s="173"/>
      <c r="D340" s="166" t="s">
        <v>206</v>
      </c>
      <c r="F340" s="175" t="s">
        <v>395</v>
      </c>
      <c r="H340" s="176">
        <v>766.80799999999999</v>
      </c>
      <c r="I340" s="177"/>
      <c r="L340" s="173"/>
      <c r="M340" s="178"/>
      <c r="N340" s="179"/>
      <c r="O340" s="179"/>
      <c r="P340" s="179"/>
      <c r="Q340" s="179"/>
      <c r="R340" s="179"/>
      <c r="S340" s="179"/>
      <c r="T340" s="180"/>
      <c r="AT340" s="174" t="s">
        <v>206</v>
      </c>
      <c r="AU340" s="174" t="s">
        <v>89</v>
      </c>
      <c r="AV340" s="14" t="s">
        <v>89</v>
      </c>
      <c r="AW340" s="14" t="s">
        <v>4</v>
      </c>
      <c r="AX340" s="14" t="s">
        <v>87</v>
      </c>
      <c r="AY340" s="174" t="s">
        <v>195</v>
      </c>
    </row>
    <row r="341" spans="1:65" s="2" customFormat="1" ht="37.9" customHeight="1">
      <c r="A341" s="35"/>
      <c r="B341" s="146"/>
      <c r="C341" s="147" t="s">
        <v>396</v>
      </c>
      <c r="D341" s="147" t="s">
        <v>197</v>
      </c>
      <c r="E341" s="148" t="s">
        <v>397</v>
      </c>
      <c r="F341" s="149" t="s">
        <v>398</v>
      </c>
      <c r="G341" s="150" t="s">
        <v>139</v>
      </c>
      <c r="H341" s="151">
        <v>1706.7660000000001</v>
      </c>
      <c r="I341" s="152"/>
      <c r="J341" s="153">
        <f>ROUND(I341*H341,2)</f>
        <v>0</v>
      </c>
      <c r="K341" s="149" t="s">
        <v>201</v>
      </c>
      <c r="L341" s="36"/>
      <c r="M341" s="154" t="s">
        <v>3</v>
      </c>
      <c r="N341" s="155" t="s">
        <v>51</v>
      </c>
      <c r="O341" s="56"/>
      <c r="P341" s="156">
        <f>O341*H341</f>
        <v>0</v>
      </c>
      <c r="Q341" s="156">
        <v>0</v>
      </c>
      <c r="R341" s="156">
        <f>Q341*H341</f>
        <v>0</v>
      </c>
      <c r="S341" s="156">
        <v>0</v>
      </c>
      <c r="T341" s="157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58" t="s">
        <v>202</v>
      </c>
      <c r="AT341" s="158" t="s">
        <v>197</v>
      </c>
      <c r="AU341" s="158" t="s">
        <v>89</v>
      </c>
      <c r="AY341" s="19" t="s">
        <v>195</v>
      </c>
      <c r="BE341" s="159">
        <f>IF(N341="základní",J341,0)</f>
        <v>0</v>
      </c>
      <c r="BF341" s="159">
        <f>IF(N341="snížená",J341,0)</f>
        <v>0</v>
      </c>
      <c r="BG341" s="159">
        <f>IF(N341="zákl. přenesená",J341,0)</f>
        <v>0</v>
      </c>
      <c r="BH341" s="159">
        <f>IF(N341="sníž. přenesená",J341,0)</f>
        <v>0</v>
      </c>
      <c r="BI341" s="159">
        <f>IF(N341="nulová",J341,0)</f>
        <v>0</v>
      </c>
      <c r="BJ341" s="19" t="s">
        <v>87</v>
      </c>
      <c r="BK341" s="159">
        <f>ROUND(I341*H341,2)</f>
        <v>0</v>
      </c>
      <c r="BL341" s="19" t="s">
        <v>202</v>
      </c>
      <c r="BM341" s="158" t="s">
        <v>399</v>
      </c>
    </row>
    <row r="342" spans="1:65" s="2" customFormat="1">
      <c r="A342" s="35"/>
      <c r="B342" s="36"/>
      <c r="C342" s="35"/>
      <c r="D342" s="160" t="s">
        <v>204</v>
      </c>
      <c r="E342" s="35"/>
      <c r="F342" s="161" t="s">
        <v>400</v>
      </c>
      <c r="G342" s="35"/>
      <c r="H342" s="35"/>
      <c r="I342" s="162"/>
      <c r="J342" s="35"/>
      <c r="K342" s="35"/>
      <c r="L342" s="36"/>
      <c r="M342" s="163"/>
      <c r="N342" s="164"/>
      <c r="O342" s="56"/>
      <c r="P342" s="56"/>
      <c r="Q342" s="56"/>
      <c r="R342" s="56"/>
      <c r="S342" s="56"/>
      <c r="T342" s="57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9" t="s">
        <v>204</v>
      </c>
      <c r="AU342" s="19" t="s">
        <v>89</v>
      </c>
    </row>
    <row r="343" spans="1:65" s="13" customFormat="1">
      <c r="B343" s="165"/>
      <c r="D343" s="166" t="s">
        <v>206</v>
      </c>
      <c r="E343" s="167" t="s">
        <v>3</v>
      </c>
      <c r="F343" s="168" t="s">
        <v>207</v>
      </c>
      <c r="H343" s="167" t="s">
        <v>3</v>
      </c>
      <c r="I343" s="169"/>
      <c r="L343" s="165"/>
      <c r="M343" s="170"/>
      <c r="N343" s="171"/>
      <c r="O343" s="171"/>
      <c r="P343" s="171"/>
      <c r="Q343" s="171"/>
      <c r="R343" s="171"/>
      <c r="S343" s="171"/>
      <c r="T343" s="172"/>
      <c r="AT343" s="167" t="s">
        <v>206</v>
      </c>
      <c r="AU343" s="167" t="s">
        <v>89</v>
      </c>
      <c r="AV343" s="13" t="s">
        <v>87</v>
      </c>
      <c r="AW343" s="13" t="s">
        <v>41</v>
      </c>
      <c r="AX343" s="13" t="s">
        <v>80</v>
      </c>
      <c r="AY343" s="167" t="s">
        <v>195</v>
      </c>
    </row>
    <row r="344" spans="1:65" s="13" customFormat="1">
      <c r="B344" s="165"/>
      <c r="D344" s="166" t="s">
        <v>206</v>
      </c>
      <c r="E344" s="167" t="s">
        <v>3</v>
      </c>
      <c r="F344" s="168" t="s">
        <v>208</v>
      </c>
      <c r="H344" s="167" t="s">
        <v>3</v>
      </c>
      <c r="I344" s="169"/>
      <c r="L344" s="165"/>
      <c r="M344" s="170"/>
      <c r="N344" s="171"/>
      <c r="O344" s="171"/>
      <c r="P344" s="171"/>
      <c r="Q344" s="171"/>
      <c r="R344" s="171"/>
      <c r="S344" s="171"/>
      <c r="T344" s="172"/>
      <c r="AT344" s="167" t="s">
        <v>206</v>
      </c>
      <c r="AU344" s="167" t="s">
        <v>89</v>
      </c>
      <c r="AV344" s="13" t="s">
        <v>87</v>
      </c>
      <c r="AW344" s="13" t="s">
        <v>41</v>
      </c>
      <c r="AX344" s="13" t="s">
        <v>80</v>
      </c>
      <c r="AY344" s="167" t="s">
        <v>195</v>
      </c>
    </row>
    <row r="345" spans="1:65" s="13" customFormat="1">
      <c r="B345" s="165"/>
      <c r="D345" s="166" t="s">
        <v>206</v>
      </c>
      <c r="E345" s="167" t="s">
        <v>3</v>
      </c>
      <c r="F345" s="168" t="s">
        <v>209</v>
      </c>
      <c r="H345" s="167" t="s">
        <v>3</v>
      </c>
      <c r="I345" s="169"/>
      <c r="L345" s="165"/>
      <c r="M345" s="170"/>
      <c r="N345" s="171"/>
      <c r="O345" s="171"/>
      <c r="P345" s="171"/>
      <c r="Q345" s="171"/>
      <c r="R345" s="171"/>
      <c r="S345" s="171"/>
      <c r="T345" s="172"/>
      <c r="AT345" s="167" t="s">
        <v>206</v>
      </c>
      <c r="AU345" s="167" t="s">
        <v>89</v>
      </c>
      <c r="AV345" s="13" t="s">
        <v>87</v>
      </c>
      <c r="AW345" s="13" t="s">
        <v>41</v>
      </c>
      <c r="AX345" s="13" t="s">
        <v>80</v>
      </c>
      <c r="AY345" s="167" t="s">
        <v>195</v>
      </c>
    </row>
    <row r="346" spans="1:65" s="13" customFormat="1">
      <c r="B346" s="165"/>
      <c r="D346" s="166" t="s">
        <v>206</v>
      </c>
      <c r="E346" s="167" t="s">
        <v>3</v>
      </c>
      <c r="F346" s="168" t="s">
        <v>270</v>
      </c>
      <c r="H346" s="167" t="s">
        <v>3</v>
      </c>
      <c r="I346" s="169"/>
      <c r="L346" s="165"/>
      <c r="M346" s="170"/>
      <c r="N346" s="171"/>
      <c r="O346" s="171"/>
      <c r="P346" s="171"/>
      <c r="Q346" s="171"/>
      <c r="R346" s="171"/>
      <c r="S346" s="171"/>
      <c r="T346" s="172"/>
      <c r="AT346" s="167" t="s">
        <v>206</v>
      </c>
      <c r="AU346" s="167" t="s">
        <v>89</v>
      </c>
      <c r="AV346" s="13" t="s">
        <v>87</v>
      </c>
      <c r="AW346" s="13" t="s">
        <v>41</v>
      </c>
      <c r="AX346" s="13" t="s">
        <v>80</v>
      </c>
      <c r="AY346" s="167" t="s">
        <v>195</v>
      </c>
    </row>
    <row r="347" spans="1:65" s="13" customFormat="1">
      <c r="B347" s="165"/>
      <c r="D347" s="166" t="s">
        <v>206</v>
      </c>
      <c r="E347" s="167" t="s">
        <v>3</v>
      </c>
      <c r="F347" s="168" t="s">
        <v>263</v>
      </c>
      <c r="H347" s="167" t="s">
        <v>3</v>
      </c>
      <c r="I347" s="169"/>
      <c r="L347" s="165"/>
      <c r="M347" s="170"/>
      <c r="N347" s="171"/>
      <c r="O347" s="171"/>
      <c r="P347" s="171"/>
      <c r="Q347" s="171"/>
      <c r="R347" s="171"/>
      <c r="S347" s="171"/>
      <c r="T347" s="172"/>
      <c r="AT347" s="167" t="s">
        <v>206</v>
      </c>
      <c r="AU347" s="167" t="s">
        <v>89</v>
      </c>
      <c r="AV347" s="13" t="s">
        <v>87</v>
      </c>
      <c r="AW347" s="13" t="s">
        <v>41</v>
      </c>
      <c r="AX347" s="13" t="s">
        <v>80</v>
      </c>
      <c r="AY347" s="167" t="s">
        <v>195</v>
      </c>
    </row>
    <row r="348" spans="1:65" s="13" customFormat="1">
      <c r="B348" s="165"/>
      <c r="D348" s="166" t="s">
        <v>206</v>
      </c>
      <c r="E348" s="167" t="s">
        <v>3</v>
      </c>
      <c r="F348" s="168" t="s">
        <v>394</v>
      </c>
      <c r="H348" s="167" t="s">
        <v>3</v>
      </c>
      <c r="I348" s="169"/>
      <c r="L348" s="165"/>
      <c r="M348" s="170"/>
      <c r="N348" s="171"/>
      <c r="O348" s="171"/>
      <c r="P348" s="171"/>
      <c r="Q348" s="171"/>
      <c r="R348" s="171"/>
      <c r="S348" s="171"/>
      <c r="T348" s="172"/>
      <c r="AT348" s="167" t="s">
        <v>206</v>
      </c>
      <c r="AU348" s="167" t="s">
        <v>89</v>
      </c>
      <c r="AV348" s="13" t="s">
        <v>87</v>
      </c>
      <c r="AW348" s="13" t="s">
        <v>41</v>
      </c>
      <c r="AX348" s="13" t="s">
        <v>80</v>
      </c>
      <c r="AY348" s="167" t="s">
        <v>195</v>
      </c>
    </row>
    <row r="349" spans="1:65" s="14" customFormat="1">
      <c r="B349" s="173"/>
      <c r="D349" s="166" t="s">
        <v>206</v>
      </c>
      <c r="E349" s="174" t="s">
        <v>3</v>
      </c>
      <c r="F349" s="175" t="s">
        <v>401</v>
      </c>
      <c r="H349" s="176">
        <v>420.50700000000001</v>
      </c>
      <c r="I349" s="177"/>
      <c r="L349" s="173"/>
      <c r="M349" s="178"/>
      <c r="N349" s="179"/>
      <c r="O349" s="179"/>
      <c r="P349" s="179"/>
      <c r="Q349" s="179"/>
      <c r="R349" s="179"/>
      <c r="S349" s="179"/>
      <c r="T349" s="180"/>
      <c r="AT349" s="174" t="s">
        <v>206</v>
      </c>
      <c r="AU349" s="174" t="s">
        <v>89</v>
      </c>
      <c r="AV349" s="14" t="s">
        <v>89</v>
      </c>
      <c r="AW349" s="14" t="s">
        <v>41</v>
      </c>
      <c r="AX349" s="14" t="s">
        <v>80</v>
      </c>
      <c r="AY349" s="174" t="s">
        <v>195</v>
      </c>
    </row>
    <row r="350" spans="1:65" s="14" customFormat="1">
      <c r="B350" s="173"/>
      <c r="D350" s="166" t="s">
        <v>206</v>
      </c>
      <c r="E350" s="174" t="s">
        <v>3</v>
      </c>
      <c r="F350" s="175" t="s">
        <v>402</v>
      </c>
      <c r="H350" s="176">
        <v>372.27300000000002</v>
      </c>
      <c r="I350" s="177"/>
      <c r="L350" s="173"/>
      <c r="M350" s="178"/>
      <c r="N350" s="179"/>
      <c r="O350" s="179"/>
      <c r="P350" s="179"/>
      <c r="Q350" s="179"/>
      <c r="R350" s="179"/>
      <c r="S350" s="179"/>
      <c r="T350" s="180"/>
      <c r="AT350" s="174" t="s">
        <v>206</v>
      </c>
      <c r="AU350" s="174" t="s">
        <v>89</v>
      </c>
      <c r="AV350" s="14" t="s">
        <v>89</v>
      </c>
      <c r="AW350" s="14" t="s">
        <v>41</v>
      </c>
      <c r="AX350" s="14" t="s">
        <v>80</v>
      </c>
      <c r="AY350" s="174" t="s">
        <v>195</v>
      </c>
    </row>
    <row r="351" spans="1:65" s="14" customFormat="1">
      <c r="B351" s="173"/>
      <c r="D351" s="166" t="s">
        <v>206</v>
      </c>
      <c r="E351" s="174" t="s">
        <v>3</v>
      </c>
      <c r="F351" s="175" t="s">
        <v>403</v>
      </c>
      <c r="H351" s="176">
        <v>60.603000000000002</v>
      </c>
      <c r="I351" s="177"/>
      <c r="L351" s="173"/>
      <c r="M351" s="178"/>
      <c r="N351" s="179"/>
      <c r="O351" s="179"/>
      <c r="P351" s="179"/>
      <c r="Q351" s="179"/>
      <c r="R351" s="179"/>
      <c r="S351" s="179"/>
      <c r="T351" s="180"/>
      <c r="AT351" s="174" t="s">
        <v>206</v>
      </c>
      <c r="AU351" s="174" t="s">
        <v>89</v>
      </c>
      <c r="AV351" s="14" t="s">
        <v>89</v>
      </c>
      <c r="AW351" s="14" t="s">
        <v>41</v>
      </c>
      <c r="AX351" s="14" t="s">
        <v>80</v>
      </c>
      <c r="AY351" s="174" t="s">
        <v>195</v>
      </c>
    </row>
    <row r="352" spans="1:65" s="15" customFormat="1">
      <c r="B352" s="181"/>
      <c r="D352" s="166" t="s">
        <v>206</v>
      </c>
      <c r="E352" s="182" t="s">
        <v>3</v>
      </c>
      <c r="F352" s="183" t="s">
        <v>215</v>
      </c>
      <c r="H352" s="184">
        <v>853.38300000000004</v>
      </c>
      <c r="I352" s="185"/>
      <c r="L352" s="181"/>
      <c r="M352" s="186"/>
      <c r="N352" s="187"/>
      <c r="O352" s="187"/>
      <c r="P352" s="187"/>
      <c r="Q352" s="187"/>
      <c r="R352" s="187"/>
      <c r="S352" s="187"/>
      <c r="T352" s="188"/>
      <c r="AT352" s="182" t="s">
        <v>206</v>
      </c>
      <c r="AU352" s="182" t="s">
        <v>89</v>
      </c>
      <c r="AV352" s="15" t="s">
        <v>202</v>
      </c>
      <c r="AW352" s="15" t="s">
        <v>41</v>
      </c>
      <c r="AX352" s="15" t="s">
        <v>87</v>
      </c>
      <c r="AY352" s="182" t="s">
        <v>195</v>
      </c>
    </row>
    <row r="353" spans="1:65" s="14" customFormat="1">
      <c r="B353" s="173"/>
      <c r="D353" s="166" t="s">
        <v>206</v>
      </c>
      <c r="F353" s="175" t="s">
        <v>404</v>
      </c>
      <c r="H353" s="176">
        <v>1706.7660000000001</v>
      </c>
      <c r="I353" s="177"/>
      <c r="L353" s="173"/>
      <c r="M353" s="178"/>
      <c r="N353" s="179"/>
      <c r="O353" s="179"/>
      <c r="P353" s="179"/>
      <c r="Q353" s="179"/>
      <c r="R353" s="179"/>
      <c r="S353" s="179"/>
      <c r="T353" s="180"/>
      <c r="AT353" s="174" t="s">
        <v>206</v>
      </c>
      <c r="AU353" s="174" t="s">
        <v>89</v>
      </c>
      <c r="AV353" s="14" t="s">
        <v>89</v>
      </c>
      <c r="AW353" s="14" t="s">
        <v>4</v>
      </c>
      <c r="AX353" s="14" t="s">
        <v>87</v>
      </c>
      <c r="AY353" s="174" t="s">
        <v>195</v>
      </c>
    </row>
    <row r="354" spans="1:65" s="2" customFormat="1" ht="37.9" customHeight="1">
      <c r="A354" s="35"/>
      <c r="B354" s="146"/>
      <c r="C354" s="147" t="s">
        <v>405</v>
      </c>
      <c r="D354" s="147" t="s">
        <v>197</v>
      </c>
      <c r="E354" s="148" t="s">
        <v>406</v>
      </c>
      <c r="F354" s="149" t="s">
        <v>407</v>
      </c>
      <c r="G354" s="150" t="s">
        <v>139</v>
      </c>
      <c r="H354" s="151">
        <v>853.38300000000004</v>
      </c>
      <c r="I354" s="152"/>
      <c r="J354" s="153">
        <f>ROUND(I354*H354,2)</f>
        <v>0</v>
      </c>
      <c r="K354" s="149" t="s">
        <v>201</v>
      </c>
      <c r="L354" s="36"/>
      <c r="M354" s="154" t="s">
        <v>3</v>
      </c>
      <c r="N354" s="155" t="s">
        <v>51</v>
      </c>
      <c r="O354" s="56"/>
      <c r="P354" s="156">
        <f>O354*H354</f>
        <v>0</v>
      </c>
      <c r="Q354" s="156">
        <v>0</v>
      </c>
      <c r="R354" s="156">
        <f>Q354*H354</f>
        <v>0</v>
      </c>
      <c r="S354" s="156">
        <v>0</v>
      </c>
      <c r="T354" s="157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158" t="s">
        <v>202</v>
      </c>
      <c r="AT354" s="158" t="s">
        <v>197</v>
      </c>
      <c r="AU354" s="158" t="s">
        <v>89</v>
      </c>
      <c r="AY354" s="19" t="s">
        <v>195</v>
      </c>
      <c r="BE354" s="159">
        <f>IF(N354="základní",J354,0)</f>
        <v>0</v>
      </c>
      <c r="BF354" s="159">
        <f>IF(N354="snížená",J354,0)</f>
        <v>0</v>
      </c>
      <c r="BG354" s="159">
        <f>IF(N354="zákl. přenesená",J354,0)</f>
        <v>0</v>
      </c>
      <c r="BH354" s="159">
        <f>IF(N354="sníž. přenesená",J354,0)</f>
        <v>0</v>
      </c>
      <c r="BI354" s="159">
        <f>IF(N354="nulová",J354,0)</f>
        <v>0</v>
      </c>
      <c r="BJ354" s="19" t="s">
        <v>87</v>
      </c>
      <c r="BK354" s="159">
        <f>ROUND(I354*H354,2)</f>
        <v>0</v>
      </c>
      <c r="BL354" s="19" t="s">
        <v>202</v>
      </c>
      <c r="BM354" s="158" t="s">
        <v>408</v>
      </c>
    </row>
    <row r="355" spans="1:65" s="2" customFormat="1">
      <c r="A355" s="35"/>
      <c r="B355" s="36"/>
      <c r="C355" s="35"/>
      <c r="D355" s="160" t="s">
        <v>204</v>
      </c>
      <c r="E355" s="35"/>
      <c r="F355" s="161" t="s">
        <v>409</v>
      </c>
      <c r="G355" s="35"/>
      <c r="H355" s="35"/>
      <c r="I355" s="162"/>
      <c r="J355" s="35"/>
      <c r="K355" s="35"/>
      <c r="L355" s="36"/>
      <c r="M355" s="163"/>
      <c r="N355" s="164"/>
      <c r="O355" s="56"/>
      <c r="P355" s="56"/>
      <c r="Q355" s="56"/>
      <c r="R355" s="56"/>
      <c r="S355" s="56"/>
      <c r="T355" s="57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9" t="s">
        <v>204</v>
      </c>
      <c r="AU355" s="19" t="s">
        <v>89</v>
      </c>
    </row>
    <row r="356" spans="1:65" s="13" customFormat="1">
      <c r="B356" s="165"/>
      <c r="D356" s="166" t="s">
        <v>206</v>
      </c>
      <c r="E356" s="167" t="s">
        <v>3</v>
      </c>
      <c r="F356" s="168" t="s">
        <v>207</v>
      </c>
      <c r="H356" s="167" t="s">
        <v>3</v>
      </c>
      <c r="I356" s="169"/>
      <c r="L356" s="165"/>
      <c r="M356" s="170"/>
      <c r="N356" s="171"/>
      <c r="O356" s="171"/>
      <c r="P356" s="171"/>
      <c r="Q356" s="171"/>
      <c r="R356" s="171"/>
      <c r="S356" s="171"/>
      <c r="T356" s="172"/>
      <c r="AT356" s="167" t="s">
        <v>206</v>
      </c>
      <c r="AU356" s="167" t="s">
        <v>89</v>
      </c>
      <c r="AV356" s="13" t="s">
        <v>87</v>
      </c>
      <c r="AW356" s="13" t="s">
        <v>41</v>
      </c>
      <c r="AX356" s="13" t="s">
        <v>80</v>
      </c>
      <c r="AY356" s="167" t="s">
        <v>195</v>
      </c>
    </row>
    <row r="357" spans="1:65" s="13" customFormat="1">
      <c r="B357" s="165"/>
      <c r="D357" s="166" t="s">
        <v>206</v>
      </c>
      <c r="E357" s="167" t="s">
        <v>3</v>
      </c>
      <c r="F357" s="168" t="s">
        <v>208</v>
      </c>
      <c r="H357" s="167" t="s">
        <v>3</v>
      </c>
      <c r="I357" s="169"/>
      <c r="L357" s="165"/>
      <c r="M357" s="170"/>
      <c r="N357" s="171"/>
      <c r="O357" s="171"/>
      <c r="P357" s="171"/>
      <c r="Q357" s="171"/>
      <c r="R357" s="171"/>
      <c r="S357" s="171"/>
      <c r="T357" s="172"/>
      <c r="AT357" s="167" t="s">
        <v>206</v>
      </c>
      <c r="AU357" s="167" t="s">
        <v>89</v>
      </c>
      <c r="AV357" s="13" t="s">
        <v>87</v>
      </c>
      <c r="AW357" s="13" t="s">
        <v>41</v>
      </c>
      <c r="AX357" s="13" t="s">
        <v>80</v>
      </c>
      <c r="AY357" s="167" t="s">
        <v>195</v>
      </c>
    </row>
    <row r="358" spans="1:65" s="13" customFormat="1">
      <c r="B358" s="165"/>
      <c r="D358" s="166" t="s">
        <v>206</v>
      </c>
      <c r="E358" s="167" t="s">
        <v>3</v>
      </c>
      <c r="F358" s="168" t="s">
        <v>209</v>
      </c>
      <c r="H358" s="167" t="s">
        <v>3</v>
      </c>
      <c r="I358" s="169"/>
      <c r="L358" s="165"/>
      <c r="M358" s="170"/>
      <c r="N358" s="171"/>
      <c r="O358" s="171"/>
      <c r="P358" s="171"/>
      <c r="Q358" s="171"/>
      <c r="R358" s="171"/>
      <c r="S358" s="171"/>
      <c r="T358" s="172"/>
      <c r="AT358" s="167" t="s">
        <v>206</v>
      </c>
      <c r="AU358" s="167" t="s">
        <v>89</v>
      </c>
      <c r="AV358" s="13" t="s">
        <v>87</v>
      </c>
      <c r="AW358" s="13" t="s">
        <v>41</v>
      </c>
      <c r="AX358" s="13" t="s">
        <v>80</v>
      </c>
      <c r="AY358" s="167" t="s">
        <v>195</v>
      </c>
    </row>
    <row r="359" spans="1:65" s="13" customFormat="1">
      <c r="B359" s="165"/>
      <c r="D359" s="166" t="s">
        <v>206</v>
      </c>
      <c r="E359" s="167" t="s">
        <v>3</v>
      </c>
      <c r="F359" s="168" t="s">
        <v>270</v>
      </c>
      <c r="H359" s="167" t="s">
        <v>3</v>
      </c>
      <c r="I359" s="169"/>
      <c r="L359" s="165"/>
      <c r="M359" s="170"/>
      <c r="N359" s="171"/>
      <c r="O359" s="171"/>
      <c r="P359" s="171"/>
      <c r="Q359" s="171"/>
      <c r="R359" s="171"/>
      <c r="S359" s="171"/>
      <c r="T359" s="172"/>
      <c r="AT359" s="167" t="s">
        <v>206</v>
      </c>
      <c r="AU359" s="167" t="s">
        <v>89</v>
      </c>
      <c r="AV359" s="13" t="s">
        <v>87</v>
      </c>
      <c r="AW359" s="13" t="s">
        <v>41</v>
      </c>
      <c r="AX359" s="13" t="s">
        <v>80</v>
      </c>
      <c r="AY359" s="167" t="s">
        <v>195</v>
      </c>
    </row>
    <row r="360" spans="1:65" s="13" customFormat="1">
      <c r="B360" s="165"/>
      <c r="D360" s="166" t="s">
        <v>206</v>
      </c>
      <c r="E360" s="167" t="s">
        <v>3</v>
      </c>
      <c r="F360" s="168" t="s">
        <v>263</v>
      </c>
      <c r="H360" s="167" t="s">
        <v>3</v>
      </c>
      <c r="I360" s="169"/>
      <c r="L360" s="165"/>
      <c r="M360" s="170"/>
      <c r="N360" s="171"/>
      <c r="O360" s="171"/>
      <c r="P360" s="171"/>
      <c r="Q360" s="171"/>
      <c r="R360" s="171"/>
      <c r="S360" s="171"/>
      <c r="T360" s="172"/>
      <c r="AT360" s="167" t="s">
        <v>206</v>
      </c>
      <c r="AU360" s="167" t="s">
        <v>89</v>
      </c>
      <c r="AV360" s="13" t="s">
        <v>87</v>
      </c>
      <c r="AW360" s="13" t="s">
        <v>41</v>
      </c>
      <c r="AX360" s="13" t="s">
        <v>80</v>
      </c>
      <c r="AY360" s="167" t="s">
        <v>195</v>
      </c>
    </row>
    <row r="361" spans="1:65" s="13" customFormat="1">
      <c r="B361" s="165"/>
      <c r="D361" s="166" t="s">
        <v>206</v>
      </c>
      <c r="E361" s="167" t="s">
        <v>3</v>
      </c>
      <c r="F361" s="168" t="s">
        <v>386</v>
      </c>
      <c r="H361" s="167" t="s">
        <v>3</v>
      </c>
      <c r="I361" s="169"/>
      <c r="L361" s="165"/>
      <c r="M361" s="170"/>
      <c r="N361" s="171"/>
      <c r="O361" s="171"/>
      <c r="P361" s="171"/>
      <c r="Q361" s="171"/>
      <c r="R361" s="171"/>
      <c r="S361" s="171"/>
      <c r="T361" s="172"/>
      <c r="AT361" s="167" t="s">
        <v>206</v>
      </c>
      <c r="AU361" s="167" t="s">
        <v>89</v>
      </c>
      <c r="AV361" s="13" t="s">
        <v>87</v>
      </c>
      <c r="AW361" s="13" t="s">
        <v>41</v>
      </c>
      <c r="AX361" s="13" t="s">
        <v>80</v>
      </c>
      <c r="AY361" s="167" t="s">
        <v>195</v>
      </c>
    </row>
    <row r="362" spans="1:65" s="14" customFormat="1">
      <c r="B362" s="173"/>
      <c r="D362" s="166" t="s">
        <v>206</v>
      </c>
      <c r="E362" s="174" t="s">
        <v>3</v>
      </c>
      <c r="F362" s="175" t="s">
        <v>401</v>
      </c>
      <c r="H362" s="176">
        <v>420.50700000000001</v>
      </c>
      <c r="I362" s="177"/>
      <c r="L362" s="173"/>
      <c r="M362" s="178"/>
      <c r="N362" s="179"/>
      <c r="O362" s="179"/>
      <c r="P362" s="179"/>
      <c r="Q362" s="179"/>
      <c r="R362" s="179"/>
      <c r="S362" s="179"/>
      <c r="T362" s="180"/>
      <c r="AT362" s="174" t="s">
        <v>206</v>
      </c>
      <c r="AU362" s="174" t="s">
        <v>89</v>
      </c>
      <c r="AV362" s="14" t="s">
        <v>89</v>
      </c>
      <c r="AW362" s="14" t="s">
        <v>41</v>
      </c>
      <c r="AX362" s="14" t="s">
        <v>80</v>
      </c>
      <c r="AY362" s="174" t="s">
        <v>195</v>
      </c>
    </row>
    <row r="363" spans="1:65" s="14" customFormat="1">
      <c r="B363" s="173"/>
      <c r="D363" s="166" t="s">
        <v>206</v>
      </c>
      <c r="E363" s="174" t="s">
        <v>3</v>
      </c>
      <c r="F363" s="175" t="s">
        <v>402</v>
      </c>
      <c r="H363" s="176">
        <v>372.27300000000002</v>
      </c>
      <c r="I363" s="177"/>
      <c r="L363" s="173"/>
      <c r="M363" s="178"/>
      <c r="N363" s="179"/>
      <c r="O363" s="179"/>
      <c r="P363" s="179"/>
      <c r="Q363" s="179"/>
      <c r="R363" s="179"/>
      <c r="S363" s="179"/>
      <c r="T363" s="180"/>
      <c r="AT363" s="174" t="s">
        <v>206</v>
      </c>
      <c r="AU363" s="174" t="s">
        <v>89</v>
      </c>
      <c r="AV363" s="14" t="s">
        <v>89</v>
      </c>
      <c r="AW363" s="14" t="s">
        <v>41</v>
      </c>
      <c r="AX363" s="14" t="s">
        <v>80</v>
      </c>
      <c r="AY363" s="174" t="s">
        <v>195</v>
      </c>
    </row>
    <row r="364" spans="1:65" s="14" customFormat="1">
      <c r="B364" s="173"/>
      <c r="D364" s="166" t="s">
        <v>206</v>
      </c>
      <c r="E364" s="174" t="s">
        <v>3</v>
      </c>
      <c r="F364" s="175" t="s">
        <v>403</v>
      </c>
      <c r="H364" s="176">
        <v>60.603000000000002</v>
      </c>
      <c r="I364" s="177"/>
      <c r="L364" s="173"/>
      <c r="M364" s="178"/>
      <c r="N364" s="179"/>
      <c r="O364" s="179"/>
      <c r="P364" s="179"/>
      <c r="Q364" s="179"/>
      <c r="R364" s="179"/>
      <c r="S364" s="179"/>
      <c r="T364" s="180"/>
      <c r="AT364" s="174" t="s">
        <v>206</v>
      </c>
      <c r="AU364" s="174" t="s">
        <v>89</v>
      </c>
      <c r="AV364" s="14" t="s">
        <v>89</v>
      </c>
      <c r="AW364" s="14" t="s">
        <v>41</v>
      </c>
      <c r="AX364" s="14" t="s">
        <v>80</v>
      </c>
      <c r="AY364" s="174" t="s">
        <v>195</v>
      </c>
    </row>
    <row r="365" spans="1:65" s="15" customFormat="1">
      <c r="B365" s="181"/>
      <c r="D365" s="166" t="s">
        <v>206</v>
      </c>
      <c r="E365" s="182" t="s">
        <v>3</v>
      </c>
      <c r="F365" s="183" t="s">
        <v>215</v>
      </c>
      <c r="H365" s="184">
        <v>853.38300000000004</v>
      </c>
      <c r="I365" s="185"/>
      <c r="L365" s="181"/>
      <c r="M365" s="186"/>
      <c r="N365" s="187"/>
      <c r="O365" s="187"/>
      <c r="P365" s="187"/>
      <c r="Q365" s="187"/>
      <c r="R365" s="187"/>
      <c r="S365" s="187"/>
      <c r="T365" s="188"/>
      <c r="AT365" s="182" t="s">
        <v>206</v>
      </c>
      <c r="AU365" s="182" t="s">
        <v>89</v>
      </c>
      <c r="AV365" s="15" t="s">
        <v>202</v>
      </c>
      <c r="AW365" s="15" t="s">
        <v>41</v>
      </c>
      <c r="AX365" s="15" t="s">
        <v>87</v>
      </c>
      <c r="AY365" s="182" t="s">
        <v>195</v>
      </c>
    </row>
    <row r="366" spans="1:65" s="2" customFormat="1" ht="37.9" customHeight="1">
      <c r="A366" s="35"/>
      <c r="B366" s="146"/>
      <c r="C366" s="147" t="s">
        <v>410</v>
      </c>
      <c r="D366" s="147" t="s">
        <v>197</v>
      </c>
      <c r="E366" s="148" t="s">
        <v>411</v>
      </c>
      <c r="F366" s="149" t="s">
        <v>412</v>
      </c>
      <c r="G366" s="150" t="s">
        <v>139</v>
      </c>
      <c r="H366" s="151">
        <v>2677.72</v>
      </c>
      <c r="I366" s="152"/>
      <c r="J366" s="153">
        <f>ROUND(I366*H366,2)</f>
        <v>0</v>
      </c>
      <c r="K366" s="149" t="s">
        <v>201</v>
      </c>
      <c r="L366" s="36"/>
      <c r="M366" s="154" t="s">
        <v>3</v>
      </c>
      <c r="N366" s="155" t="s">
        <v>51</v>
      </c>
      <c r="O366" s="56"/>
      <c r="P366" s="156">
        <f>O366*H366</f>
        <v>0</v>
      </c>
      <c r="Q366" s="156">
        <v>0</v>
      </c>
      <c r="R366" s="156">
        <f>Q366*H366</f>
        <v>0</v>
      </c>
      <c r="S366" s="156">
        <v>0</v>
      </c>
      <c r="T366" s="157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158" t="s">
        <v>202</v>
      </c>
      <c r="AT366" s="158" t="s">
        <v>197</v>
      </c>
      <c r="AU366" s="158" t="s">
        <v>89</v>
      </c>
      <c r="AY366" s="19" t="s">
        <v>195</v>
      </c>
      <c r="BE366" s="159">
        <f>IF(N366="základní",J366,0)</f>
        <v>0</v>
      </c>
      <c r="BF366" s="159">
        <f>IF(N366="snížená",J366,0)</f>
        <v>0</v>
      </c>
      <c r="BG366" s="159">
        <f>IF(N366="zákl. přenesená",J366,0)</f>
        <v>0</v>
      </c>
      <c r="BH366" s="159">
        <f>IF(N366="sníž. přenesená",J366,0)</f>
        <v>0</v>
      </c>
      <c r="BI366" s="159">
        <f>IF(N366="nulová",J366,0)</f>
        <v>0</v>
      </c>
      <c r="BJ366" s="19" t="s">
        <v>87</v>
      </c>
      <c r="BK366" s="159">
        <f>ROUND(I366*H366,2)</f>
        <v>0</v>
      </c>
      <c r="BL366" s="19" t="s">
        <v>202</v>
      </c>
      <c r="BM366" s="158" t="s">
        <v>413</v>
      </c>
    </row>
    <row r="367" spans="1:65" s="2" customFormat="1">
      <c r="A367" s="35"/>
      <c r="B367" s="36"/>
      <c r="C367" s="35"/>
      <c r="D367" s="160" t="s">
        <v>204</v>
      </c>
      <c r="E367" s="35"/>
      <c r="F367" s="161" t="s">
        <v>414</v>
      </c>
      <c r="G367" s="35"/>
      <c r="H367" s="35"/>
      <c r="I367" s="162"/>
      <c r="J367" s="35"/>
      <c r="K367" s="35"/>
      <c r="L367" s="36"/>
      <c r="M367" s="163"/>
      <c r="N367" s="164"/>
      <c r="O367" s="56"/>
      <c r="P367" s="56"/>
      <c r="Q367" s="56"/>
      <c r="R367" s="56"/>
      <c r="S367" s="56"/>
      <c r="T367" s="57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9" t="s">
        <v>204</v>
      </c>
      <c r="AU367" s="19" t="s">
        <v>89</v>
      </c>
    </row>
    <row r="368" spans="1:65" s="13" customFormat="1">
      <c r="B368" s="165"/>
      <c r="D368" s="166" t="s">
        <v>206</v>
      </c>
      <c r="E368" s="167" t="s">
        <v>3</v>
      </c>
      <c r="F368" s="168" t="s">
        <v>207</v>
      </c>
      <c r="H368" s="167" t="s">
        <v>3</v>
      </c>
      <c r="I368" s="169"/>
      <c r="L368" s="165"/>
      <c r="M368" s="170"/>
      <c r="N368" s="171"/>
      <c r="O368" s="171"/>
      <c r="P368" s="171"/>
      <c r="Q368" s="171"/>
      <c r="R368" s="171"/>
      <c r="S368" s="171"/>
      <c r="T368" s="172"/>
      <c r="AT368" s="167" t="s">
        <v>206</v>
      </c>
      <c r="AU368" s="167" t="s">
        <v>89</v>
      </c>
      <c r="AV368" s="13" t="s">
        <v>87</v>
      </c>
      <c r="AW368" s="13" t="s">
        <v>41</v>
      </c>
      <c r="AX368" s="13" t="s">
        <v>80</v>
      </c>
      <c r="AY368" s="167" t="s">
        <v>195</v>
      </c>
    </row>
    <row r="369" spans="1:65" s="13" customFormat="1">
      <c r="B369" s="165"/>
      <c r="D369" s="166" t="s">
        <v>206</v>
      </c>
      <c r="E369" s="167" t="s">
        <v>3</v>
      </c>
      <c r="F369" s="168" t="s">
        <v>208</v>
      </c>
      <c r="H369" s="167" t="s">
        <v>3</v>
      </c>
      <c r="I369" s="169"/>
      <c r="L369" s="165"/>
      <c r="M369" s="170"/>
      <c r="N369" s="171"/>
      <c r="O369" s="171"/>
      <c r="P369" s="171"/>
      <c r="Q369" s="171"/>
      <c r="R369" s="171"/>
      <c r="S369" s="171"/>
      <c r="T369" s="172"/>
      <c r="AT369" s="167" t="s">
        <v>206</v>
      </c>
      <c r="AU369" s="167" t="s">
        <v>89</v>
      </c>
      <c r="AV369" s="13" t="s">
        <v>87</v>
      </c>
      <c r="AW369" s="13" t="s">
        <v>41</v>
      </c>
      <c r="AX369" s="13" t="s">
        <v>80</v>
      </c>
      <c r="AY369" s="167" t="s">
        <v>195</v>
      </c>
    </row>
    <row r="370" spans="1:65" s="13" customFormat="1">
      <c r="B370" s="165"/>
      <c r="D370" s="166" t="s">
        <v>206</v>
      </c>
      <c r="E370" s="167" t="s">
        <v>3</v>
      </c>
      <c r="F370" s="168" t="s">
        <v>209</v>
      </c>
      <c r="H370" s="167" t="s">
        <v>3</v>
      </c>
      <c r="I370" s="169"/>
      <c r="L370" s="165"/>
      <c r="M370" s="170"/>
      <c r="N370" s="171"/>
      <c r="O370" s="171"/>
      <c r="P370" s="171"/>
      <c r="Q370" s="171"/>
      <c r="R370" s="171"/>
      <c r="S370" s="171"/>
      <c r="T370" s="172"/>
      <c r="AT370" s="167" t="s">
        <v>206</v>
      </c>
      <c r="AU370" s="167" t="s">
        <v>89</v>
      </c>
      <c r="AV370" s="13" t="s">
        <v>87</v>
      </c>
      <c r="AW370" s="13" t="s">
        <v>41</v>
      </c>
      <c r="AX370" s="13" t="s">
        <v>80</v>
      </c>
      <c r="AY370" s="167" t="s">
        <v>195</v>
      </c>
    </row>
    <row r="371" spans="1:65" s="13" customFormat="1">
      <c r="B371" s="165"/>
      <c r="D371" s="166" t="s">
        <v>206</v>
      </c>
      <c r="E371" s="167" t="s">
        <v>3</v>
      </c>
      <c r="F371" s="168" t="s">
        <v>415</v>
      </c>
      <c r="H371" s="167" t="s">
        <v>3</v>
      </c>
      <c r="I371" s="169"/>
      <c r="L371" s="165"/>
      <c r="M371" s="170"/>
      <c r="N371" s="171"/>
      <c r="O371" s="171"/>
      <c r="P371" s="171"/>
      <c r="Q371" s="171"/>
      <c r="R371" s="171"/>
      <c r="S371" s="171"/>
      <c r="T371" s="172"/>
      <c r="AT371" s="167" t="s">
        <v>206</v>
      </c>
      <c r="AU371" s="167" t="s">
        <v>89</v>
      </c>
      <c r="AV371" s="13" t="s">
        <v>87</v>
      </c>
      <c r="AW371" s="13" t="s">
        <v>41</v>
      </c>
      <c r="AX371" s="13" t="s">
        <v>80</v>
      </c>
      <c r="AY371" s="167" t="s">
        <v>195</v>
      </c>
    </row>
    <row r="372" spans="1:65" s="13" customFormat="1">
      <c r="B372" s="165"/>
      <c r="D372" s="166" t="s">
        <v>206</v>
      </c>
      <c r="E372" s="167" t="s">
        <v>3</v>
      </c>
      <c r="F372" s="168" t="s">
        <v>263</v>
      </c>
      <c r="H372" s="167" t="s">
        <v>3</v>
      </c>
      <c r="I372" s="169"/>
      <c r="L372" s="165"/>
      <c r="M372" s="170"/>
      <c r="N372" s="171"/>
      <c r="O372" s="171"/>
      <c r="P372" s="171"/>
      <c r="Q372" s="171"/>
      <c r="R372" s="171"/>
      <c r="S372" s="171"/>
      <c r="T372" s="172"/>
      <c r="AT372" s="167" t="s">
        <v>206</v>
      </c>
      <c r="AU372" s="167" t="s">
        <v>89</v>
      </c>
      <c r="AV372" s="13" t="s">
        <v>87</v>
      </c>
      <c r="AW372" s="13" t="s">
        <v>41</v>
      </c>
      <c r="AX372" s="13" t="s">
        <v>80</v>
      </c>
      <c r="AY372" s="167" t="s">
        <v>195</v>
      </c>
    </row>
    <row r="373" spans="1:65" s="13" customFormat="1">
      <c r="B373" s="165"/>
      <c r="D373" s="166" t="s">
        <v>206</v>
      </c>
      <c r="E373" s="167" t="s">
        <v>3</v>
      </c>
      <c r="F373" s="168" t="s">
        <v>386</v>
      </c>
      <c r="H373" s="167" t="s">
        <v>3</v>
      </c>
      <c r="I373" s="169"/>
      <c r="L373" s="165"/>
      <c r="M373" s="170"/>
      <c r="N373" s="171"/>
      <c r="O373" s="171"/>
      <c r="P373" s="171"/>
      <c r="Q373" s="171"/>
      <c r="R373" s="171"/>
      <c r="S373" s="171"/>
      <c r="T373" s="172"/>
      <c r="AT373" s="167" t="s">
        <v>206</v>
      </c>
      <c r="AU373" s="167" t="s">
        <v>89</v>
      </c>
      <c r="AV373" s="13" t="s">
        <v>87</v>
      </c>
      <c r="AW373" s="13" t="s">
        <v>41</v>
      </c>
      <c r="AX373" s="13" t="s">
        <v>80</v>
      </c>
      <c r="AY373" s="167" t="s">
        <v>195</v>
      </c>
    </row>
    <row r="374" spans="1:65" s="14" customFormat="1">
      <c r="B374" s="173"/>
      <c r="D374" s="166" t="s">
        <v>206</v>
      </c>
      <c r="E374" s="174" t="s">
        <v>3</v>
      </c>
      <c r="F374" s="175" t="s">
        <v>416</v>
      </c>
      <c r="H374" s="176">
        <v>1625.5809999999999</v>
      </c>
      <c r="I374" s="177"/>
      <c r="L374" s="173"/>
      <c r="M374" s="178"/>
      <c r="N374" s="179"/>
      <c r="O374" s="179"/>
      <c r="P374" s="179"/>
      <c r="Q374" s="179"/>
      <c r="R374" s="179"/>
      <c r="S374" s="179"/>
      <c r="T374" s="180"/>
      <c r="AT374" s="174" t="s">
        <v>206</v>
      </c>
      <c r="AU374" s="174" t="s">
        <v>89</v>
      </c>
      <c r="AV374" s="14" t="s">
        <v>89</v>
      </c>
      <c r="AW374" s="14" t="s">
        <v>41</v>
      </c>
      <c r="AX374" s="14" t="s">
        <v>80</v>
      </c>
      <c r="AY374" s="174" t="s">
        <v>195</v>
      </c>
    </row>
    <row r="375" spans="1:65" s="14" customFormat="1">
      <c r="B375" s="173"/>
      <c r="D375" s="166" t="s">
        <v>206</v>
      </c>
      <c r="E375" s="174" t="s">
        <v>3</v>
      </c>
      <c r="F375" s="175" t="s">
        <v>417</v>
      </c>
      <c r="H375" s="176">
        <v>1052.1389999999999</v>
      </c>
      <c r="I375" s="177"/>
      <c r="L375" s="173"/>
      <c r="M375" s="178"/>
      <c r="N375" s="179"/>
      <c r="O375" s="179"/>
      <c r="P375" s="179"/>
      <c r="Q375" s="179"/>
      <c r="R375" s="179"/>
      <c r="S375" s="179"/>
      <c r="T375" s="180"/>
      <c r="AT375" s="174" t="s">
        <v>206</v>
      </c>
      <c r="AU375" s="174" t="s">
        <v>89</v>
      </c>
      <c r="AV375" s="14" t="s">
        <v>89</v>
      </c>
      <c r="AW375" s="14" t="s">
        <v>41</v>
      </c>
      <c r="AX375" s="14" t="s">
        <v>80</v>
      </c>
      <c r="AY375" s="174" t="s">
        <v>195</v>
      </c>
    </row>
    <row r="376" spans="1:65" s="15" customFormat="1">
      <c r="B376" s="181"/>
      <c r="D376" s="166" t="s">
        <v>206</v>
      </c>
      <c r="E376" s="182" t="s">
        <v>3</v>
      </c>
      <c r="F376" s="183" t="s">
        <v>215</v>
      </c>
      <c r="H376" s="184">
        <v>2677.72</v>
      </c>
      <c r="I376" s="185"/>
      <c r="L376" s="181"/>
      <c r="M376" s="186"/>
      <c r="N376" s="187"/>
      <c r="O376" s="187"/>
      <c r="P376" s="187"/>
      <c r="Q376" s="187"/>
      <c r="R376" s="187"/>
      <c r="S376" s="187"/>
      <c r="T376" s="188"/>
      <c r="AT376" s="182" t="s">
        <v>206</v>
      </c>
      <c r="AU376" s="182" t="s">
        <v>89</v>
      </c>
      <c r="AV376" s="15" t="s">
        <v>202</v>
      </c>
      <c r="AW376" s="15" t="s">
        <v>41</v>
      </c>
      <c r="AX376" s="15" t="s">
        <v>87</v>
      </c>
      <c r="AY376" s="182" t="s">
        <v>195</v>
      </c>
    </row>
    <row r="377" spans="1:65" s="2" customFormat="1" ht="24.25" customHeight="1">
      <c r="A377" s="35"/>
      <c r="B377" s="146"/>
      <c r="C377" s="147" t="s">
        <v>418</v>
      </c>
      <c r="D377" s="147" t="s">
        <v>197</v>
      </c>
      <c r="E377" s="148" t="s">
        <v>419</v>
      </c>
      <c r="F377" s="149" t="s">
        <v>420</v>
      </c>
      <c r="G377" s="150" t="s">
        <v>139</v>
      </c>
      <c r="H377" s="151">
        <v>766.80799999999999</v>
      </c>
      <c r="I377" s="152"/>
      <c r="J377" s="153">
        <f>ROUND(I377*H377,2)</f>
        <v>0</v>
      </c>
      <c r="K377" s="149" t="s">
        <v>201</v>
      </c>
      <c r="L377" s="36"/>
      <c r="M377" s="154" t="s">
        <v>3</v>
      </c>
      <c r="N377" s="155" t="s">
        <v>51</v>
      </c>
      <c r="O377" s="56"/>
      <c r="P377" s="156">
        <f>O377*H377</f>
        <v>0</v>
      </c>
      <c r="Q377" s="156">
        <v>0</v>
      </c>
      <c r="R377" s="156">
        <f>Q377*H377</f>
        <v>0</v>
      </c>
      <c r="S377" s="156">
        <v>0</v>
      </c>
      <c r="T377" s="157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58" t="s">
        <v>202</v>
      </c>
      <c r="AT377" s="158" t="s">
        <v>197</v>
      </c>
      <c r="AU377" s="158" t="s">
        <v>89</v>
      </c>
      <c r="AY377" s="19" t="s">
        <v>195</v>
      </c>
      <c r="BE377" s="159">
        <f>IF(N377="základní",J377,0)</f>
        <v>0</v>
      </c>
      <c r="BF377" s="159">
        <f>IF(N377="snížená",J377,0)</f>
        <v>0</v>
      </c>
      <c r="BG377" s="159">
        <f>IF(N377="zákl. přenesená",J377,0)</f>
        <v>0</v>
      </c>
      <c r="BH377" s="159">
        <f>IF(N377="sníž. přenesená",J377,0)</f>
        <v>0</v>
      </c>
      <c r="BI377" s="159">
        <f>IF(N377="nulová",J377,0)</f>
        <v>0</v>
      </c>
      <c r="BJ377" s="19" t="s">
        <v>87</v>
      </c>
      <c r="BK377" s="159">
        <f>ROUND(I377*H377,2)</f>
        <v>0</v>
      </c>
      <c r="BL377" s="19" t="s">
        <v>202</v>
      </c>
      <c r="BM377" s="158" t="s">
        <v>421</v>
      </c>
    </row>
    <row r="378" spans="1:65" s="2" customFormat="1">
      <c r="A378" s="35"/>
      <c r="B378" s="36"/>
      <c r="C378" s="35"/>
      <c r="D378" s="160" t="s">
        <v>204</v>
      </c>
      <c r="E378" s="35"/>
      <c r="F378" s="161" t="s">
        <v>422</v>
      </c>
      <c r="G378" s="35"/>
      <c r="H378" s="35"/>
      <c r="I378" s="162"/>
      <c r="J378" s="35"/>
      <c r="K378" s="35"/>
      <c r="L378" s="36"/>
      <c r="M378" s="163"/>
      <c r="N378" s="164"/>
      <c r="O378" s="56"/>
      <c r="P378" s="56"/>
      <c r="Q378" s="56"/>
      <c r="R378" s="56"/>
      <c r="S378" s="56"/>
      <c r="T378" s="57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9" t="s">
        <v>204</v>
      </c>
      <c r="AU378" s="19" t="s">
        <v>89</v>
      </c>
    </row>
    <row r="379" spans="1:65" s="13" customFormat="1">
      <c r="B379" s="165"/>
      <c r="D379" s="166" t="s">
        <v>206</v>
      </c>
      <c r="E379" s="167" t="s">
        <v>3</v>
      </c>
      <c r="F379" s="168" t="s">
        <v>207</v>
      </c>
      <c r="H379" s="167" t="s">
        <v>3</v>
      </c>
      <c r="I379" s="169"/>
      <c r="L379" s="165"/>
      <c r="M379" s="170"/>
      <c r="N379" s="171"/>
      <c r="O379" s="171"/>
      <c r="P379" s="171"/>
      <c r="Q379" s="171"/>
      <c r="R379" s="171"/>
      <c r="S379" s="171"/>
      <c r="T379" s="172"/>
      <c r="AT379" s="167" t="s">
        <v>206</v>
      </c>
      <c r="AU379" s="167" t="s">
        <v>89</v>
      </c>
      <c r="AV379" s="13" t="s">
        <v>87</v>
      </c>
      <c r="AW379" s="13" t="s">
        <v>41</v>
      </c>
      <c r="AX379" s="13" t="s">
        <v>80</v>
      </c>
      <c r="AY379" s="167" t="s">
        <v>195</v>
      </c>
    </row>
    <row r="380" spans="1:65" s="13" customFormat="1">
      <c r="B380" s="165"/>
      <c r="D380" s="166" t="s">
        <v>206</v>
      </c>
      <c r="E380" s="167" t="s">
        <v>3</v>
      </c>
      <c r="F380" s="168" t="s">
        <v>208</v>
      </c>
      <c r="H380" s="167" t="s">
        <v>3</v>
      </c>
      <c r="I380" s="169"/>
      <c r="L380" s="165"/>
      <c r="M380" s="170"/>
      <c r="N380" s="171"/>
      <c r="O380" s="171"/>
      <c r="P380" s="171"/>
      <c r="Q380" s="171"/>
      <c r="R380" s="171"/>
      <c r="S380" s="171"/>
      <c r="T380" s="172"/>
      <c r="AT380" s="167" t="s">
        <v>206</v>
      </c>
      <c r="AU380" s="167" t="s">
        <v>89</v>
      </c>
      <c r="AV380" s="13" t="s">
        <v>87</v>
      </c>
      <c r="AW380" s="13" t="s">
        <v>41</v>
      </c>
      <c r="AX380" s="13" t="s">
        <v>80</v>
      </c>
      <c r="AY380" s="167" t="s">
        <v>195</v>
      </c>
    </row>
    <row r="381" spans="1:65" s="13" customFormat="1">
      <c r="B381" s="165"/>
      <c r="D381" s="166" t="s">
        <v>206</v>
      </c>
      <c r="E381" s="167" t="s">
        <v>3</v>
      </c>
      <c r="F381" s="168" t="s">
        <v>209</v>
      </c>
      <c r="H381" s="167" t="s">
        <v>3</v>
      </c>
      <c r="I381" s="169"/>
      <c r="L381" s="165"/>
      <c r="M381" s="170"/>
      <c r="N381" s="171"/>
      <c r="O381" s="171"/>
      <c r="P381" s="171"/>
      <c r="Q381" s="171"/>
      <c r="R381" s="171"/>
      <c r="S381" s="171"/>
      <c r="T381" s="172"/>
      <c r="AT381" s="167" t="s">
        <v>206</v>
      </c>
      <c r="AU381" s="167" t="s">
        <v>89</v>
      </c>
      <c r="AV381" s="13" t="s">
        <v>87</v>
      </c>
      <c r="AW381" s="13" t="s">
        <v>41</v>
      </c>
      <c r="AX381" s="13" t="s">
        <v>80</v>
      </c>
      <c r="AY381" s="167" t="s">
        <v>195</v>
      </c>
    </row>
    <row r="382" spans="1:65" s="13" customFormat="1">
      <c r="B382" s="165"/>
      <c r="D382" s="166" t="s">
        <v>206</v>
      </c>
      <c r="E382" s="167" t="s">
        <v>3</v>
      </c>
      <c r="F382" s="168" t="s">
        <v>270</v>
      </c>
      <c r="H382" s="167" t="s">
        <v>3</v>
      </c>
      <c r="I382" s="169"/>
      <c r="L382" s="165"/>
      <c r="M382" s="170"/>
      <c r="N382" s="171"/>
      <c r="O382" s="171"/>
      <c r="P382" s="171"/>
      <c r="Q382" s="171"/>
      <c r="R382" s="171"/>
      <c r="S382" s="171"/>
      <c r="T382" s="172"/>
      <c r="AT382" s="167" t="s">
        <v>206</v>
      </c>
      <c r="AU382" s="167" t="s">
        <v>89</v>
      </c>
      <c r="AV382" s="13" t="s">
        <v>87</v>
      </c>
      <c r="AW382" s="13" t="s">
        <v>41</v>
      </c>
      <c r="AX382" s="13" t="s">
        <v>80</v>
      </c>
      <c r="AY382" s="167" t="s">
        <v>195</v>
      </c>
    </row>
    <row r="383" spans="1:65" s="13" customFormat="1">
      <c r="B383" s="165"/>
      <c r="D383" s="166" t="s">
        <v>206</v>
      </c>
      <c r="E383" s="167" t="s">
        <v>3</v>
      </c>
      <c r="F383" s="168" t="s">
        <v>263</v>
      </c>
      <c r="H383" s="167" t="s">
        <v>3</v>
      </c>
      <c r="I383" s="169"/>
      <c r="L383" s="165"/>
      <c r="M383" s="170"/>
      <c r="N383" s="171"/>
      <c r="O383" s="171"/>
      <c r="P383" s="171"/>
      <c r="Q383" s="171"/>
      <c r="R383" s="171"/>
      <c r="S383" s="171"/>
      <c r="T383" s="172"/>
      <c r="AT383" s="167" t="s">
        <v>206</v>
      </c>
      <c r="AU383" s="167" t="s">
        <v>89</v>
      </c>
      <c r="AV383" s="13" t="s">
        <v>87</v>
      </c>
      <c r="AW383" s="13" t="s">
        <v>41</v>
      </c>
      <c r="AX383" s="13" t="s">
        <v>80</v>
      </c>
      <c r="AY383" s="167" t="s">
        <v>195</v>
      </c>
    </row>
    <row r="384" spans="1:65" s="13" customFormat="1">
      <c r="B384" s="165"/>
      <c r="D384" s="166" t="s">
        <v>206</v>
      </c>
      <c r="E384" s="167" t="s">
        <v>3</v>
      </c>
      <c r="F384" s="168" t="s">
        <v>423</v>
      </c>
      <c r="H384" s="167" t="s">
        <v>3</v>
      </c>
      <c r="I384" s="169"/>
      <c r="L384" s="165"/>
      <c r="M384" s="170"/>
      <c r="N384" s="171"/>
      <c r="O384" s="171"/>
      <c r="P384" s="171"/>
      <c r="Q384" s="171"/>
      <c r="R384" s="171"/>
      <c r="S384" s="171"/>
      <c r="T384" s="172"/>
      <c r="AT384" s="167" t="s">
        <v>206</v>
      </c>
      <c r="AU384" s="167" t="s">
        <v>89</v>
      </c>
      <c r="AV384" s="13" t="s">
        <v>87</v>
      </c>
      <c r="AW384" s="13" t="s">
        <v>41</v>
      </c>
      <c r="AX384" s="13" t="s">
        <v>80</v>
      </c>
      <c r="AY384" s="167" t="s">
        <v>195</v>
      </c>
    </row>
    <row r="385" spans="1:65" s="14" customFormat="1">
      <c r="B385" s="173"/>
      <c r="D385" s="166" t="s">
        <v>206</v>
      </c>
      <c r="E385" s="174" t="s">
        <v>3</v>
      </c>
      <c r="F385" s="175" t="s">
        <v>387</v>
      </c>
      <c r="H385" s="176">
        <v>86.575000000000003</v>
      </c>
      <c r="I385" s="177"/>
      <c r="L385" s="173"/>
      <c r="M385" s="178"/>
      <c r="N385" s="179"/>
      <c r="O385" s="179"/>
      <c r="P385" s="179"/>
      <c r="Q385" s="179"/>
      <c r="R385" s="179"/>
      <c r="S385" s="179"/>
      <c r="T385" s="180"/>
      <c r="AT385" s="174" t="s">
        <v>206</v>
      </c>
      <c r="AU385" s="174" t="s">
        <v>89</v>
      </c>
      <c r="AV385" s="14" t="s">
        <v>89</v>
      </c>
      <c r="AW385" s="14" t="s">
        <v>41</v>
      </c>
      <c r="AX385" s="14" t="s">
        <v>80</v>
      </c>
      <c r="AY385" s="174" t="s">
        <v>195</v>
      </c>
    </row>
    <row r="386" spans="1:65" s="14" customFormat="1">
      <c r="B386" s="173"/>
      <c r="D386" s="166" t="s">
        <v>206</v>
      </c>
      <c r="E386" s="174" t="s">
        <v>3</v>
      </c>
      <c r="F386" s="175" t="s">
        <v>388</v>
      </c>
      <c r="H386" s="176">
        <v>296.82900000000001</v>
      </c>
      <c r="I386" s="177"/>
      <c r="L386" s="173"/>
      <c r="M386" s="178"/>
      <c r="N386" s="179"/>
      <c r="O386" s="179"/>
      <c r="P386" s="179"/>
      <c r="Q386" s="179"/>
      <c r="R386" s="179"/>
      <c r="S386" s="179"/>
      <c r="T386" s="180"/>
      <c r="AT386" s="174" t="s">
        <v>206</v>
      </c>
      <c r="AU386" s="174" t="s">
        <v>89</v>
      </c>
      <c r="AV386" s="14" t="s">
        <v>89</v>
      </c>
      <c r="AW386" s="14" t="s">
        <v>41</v>
      </c>
      <c r="AX386" s="14" t="s">
        <v>80</v>
      </c>
      <c r="AY386" s="174" t="s">
        <v>195</v>
      </c>
    </row>
    <row r="387" spans="1:65" s="15" customFormat="1">
      <c r="B387" s="181"/>
      <c r="D387" s="166" t="s">
        <v>206</v>
      </c>
      <c r="E387" s="182" t="s">
        <v>3</v>
      </c>
      <c r="F387" s="183" t="s">
        <v>215</v>
      </c>
      <c r="H387" s="184">
        <v>383.404</v>
      </c>
      <c r="I387" s="185"/>
      <c r="L387" s="181"/>
      <c r="M387" s="186"/>
      <c r="N387" s="187"/>
      <c r="O387" s="187"/>
      <c r="P387" s="187"/>
      <c r="Q387" s="187"/>
      <c r="R387" s="187"/>
      <c r="S387" s="187"/>
      <c r="T387" s="188"/>
      <c r="AT387" s="182" t="s">
        <v>206</v>
      </c>
      <c r="AU387" s="182" t="s">
        <v>89</v>
      </c>
      <c r="AV387" s="15" t="s">
        <v>202</v>
      </c>
      <c r="AW387" s="15" t="s">
        <v>41</v>
      </c>
      <c r="AX387" s="15" t="s">
        <v>87</v>
      </c>
      <c r="AY387" s="182" t="s">
        <v>195</v>
      </c>
    </row>
    <row r="388" spans="1:65" s="14" customFormat="1">
      <c r="B388" s="173"/>
      <c r="D388" s="166" t="s">
        <v>206</v>
      </c>
      <c r="F388" s="175" t="s">
        <v>395</v>
      </c>
      <c r="H388" s="176">
        <v>766.80799999999999</v>
      </c>
      <c r="I388" s="177"/>
      <c r="L388" s="173"/>
      <c r="M388" s="178"/>
      <c r="N388" s="179"/>
      <c r="O388" s="179"/>
      <c r="P388" s="179"/>
      <c r="Q388" s="179"/>
      <c r="R388" s="179"/>
      <c r="S388" s="179"/>
      <c r="T388" s="180"/>
      <c r="AT388" s="174" t="s">
        <v>206</v>
      </c>
      <c r="AU388" s="174" t="s">
        <v>89</v>
      </c>
      <c r="AV388" s="14" t="s">
        <v>89</v>
      </c>
      <c r="AW388" s="14" t="s">
        <v>4</v>
      </c>
      <c r="AX388" s="14" t="s">
        <v>87</v>
      </c>
      <c r="AY388" s="174" t="s">
        <v>195</v>
      </c>
    </row>
    <row r="389" spans="1:65" s="2" customFormat="1" ht="24.25" customHeight="1">
      <c r="A389" s="35"/>
      <c r="B389" s="146"/>
      <c r="C389" s="147" t="s">
        <v>424</v>
      </c>
      <c r="D389" s="147" t="s">
        <v>197</v>
      </c>
      <c r="E389" s="148" t="s">
        <v>419</v>
      </c>
      <c r="F389" s="149" t="s">
        <v>420</v>
      </c>
      <c r="G389" s="150" t="s">
        <v>139</v>
      </c>
      <c r="H389" s="151">
        <v>3061.1239999999998</v>
      </c>
      <c r="I389" s="152"/>
      <c r="J389" s="153">
        <f>ROUND(I389*H389,2)</f>
        <v>0</v>
      </c>
      <c r="K389" s="149" t="s">
        <v>201</v>
      </c>
      <c r="L389" s="36"/>
      <c r="M389" s="154" t="s">
        <v>3</v>
      </c>
      <c r="N389" s="155" t="s">
        <v>51</v>
      </c>
      <c r="O389" s="56"/>
      <c r="P389" s="156">
        <f>O389*H389</f>
        <v>0</v>
      </c>
      <c r="Q389" s="156">
        <v>0</v>
      </c>
      <c r="R389" s="156">
        <f>Q389*H389</f>
        <v>0</v>
      </c>
      <c r="S389" s="156">
        <v>0</v>
      </c>
      <c r="T389" s="157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58" t="s">
        <v>202</v>
      </c>
      <c r="AT389" s="158" t="s">
        <v>197</v>
      </c>
      <c r="AU389" s="158" t="s">
        <v>89</v>
      </c>
      <c r="AY389" s="19" t="s">
        <v>195</v>
      </c>
      <c r="BE389" s="159">
        <f>IF(N389="základní",J389,0)</f>
        <v>0</v>
      </c>
      <c r="BF389" s="159">
        <f>IF(N389="snížená",J389,0)</f>
        <v>0</v>
      </c>
      <c r="BG389" s="159">
        <f>IF(N389="zákl. přenesená",J389,0)</f>
        <v>0</v>
      </c>
      <c r="BH389" s="159">
        <f>IF(N389="sníž. přenesená",J389,0)</f>
        <v>0</v>
      </c>
      <c r="BI389" s="159">
        <f>IF(N389="nulová",J389,0)</f>
        <v>0</v>
      </c>
      <c r="BJ389" s="19" t="s">
        <v>87</v>
      </c>
      <c r="BK389" s="159">
        <f>ROUND(I389*H389,2)</f>
        <v>0</v>
      </c>
      <c r="BL389" s="19" t="s">
        <v>202</v>
      </c>
      <c r="BM389" s="158" t="s">
        <v>425</v>
      </c>
    </row>
    <row r="390" spans="1:65" s="2" customFormat="1">
      <c r="A390" s="35"/>
      <c r="B390" s="36"/>
      <c r="C390" s="35"/>
      <c r="D390" s="160" t="s">
        <v>204</v>
      </c>
      <c r="E390" s="35"/>
      <c r="F390" s="161" t="s">
        <v>422</v>
      </c>
      <c r="G390" s="35"/>
      <c r="H390" s="35"/>
      <c r="I390" s="162"/>
      <c r="J390" s="35"/>
      <c r="K390" s="35"/>
      <c r="L390" s="36"/>
      <c r="M390" s="163"/>
      <c r="N390" s="164"/>
      <c r="O390" s="56"/>
      <c r="P390" s="56"/>
      <c r="Q390" s="56"/>
      <c r="R390" s="56"/>
      <c r="S390" s="56"/>
      <c r="T390" s="57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9" t="s">
        <v>204</v>
      </c>
      <c r="AU390" s="19" t="s">
        <v>89</v>
      </c>
    </row>
    <row r="391" spans="1:65" s="13" customFormat="1">
      <c r="B391" s="165"/>
      <c r="D391" s="166" t="s">
        <v>206</v>
      </c>
      <c r="E391" s="167" t="s">
        <v>3</v>
      </c>
      <c r="F391" s="168" t="s">
        <v>207</v>
      </c>
      <c r="H391" s="167" t="s">
        <v>3</v>
      </c>
      <c r="I391" s="169"/>
      <c r="L391" s="165"/>
      <c r="M391" s="170"/>
      <c r="N391" s="171"/>
      <c r="O391" s="171"/>
      <c r="P391" s="171"/>
      <c r="Q391" s="171"/>
      <c r="R391" s="171"/>
      <c r="S391" s="171"/>
      <c r="T391" s="172"/>
      <c r="AT391" s="167" t="s">
        <v>206</v>
      </c>
      <c r="AU391" s="167" t="s">
        <v>89</v>
      </c>
      <c r="AV391" s="13" t="s">
        <v>87</v>
      </c>
      <c r="AW391" s="13" t="s">
        <v>41</v>
      </c>
      <c r="AX391" s="13" t="s">
        <v>80</v>
      </c>
      <c r="AY391" s="167" t="s">
        <v>195</v>
      </c>
    </row>
    <row r="392" spans="1:65" s="13" customFormat="1">
      <c r="B392" s="165"/>
      <c r="D392" s="166" t="s">
        <v>206</v>
      </c>
      <c r="E392" s="167" t="s">
        <v>3</v>
      </c>
      <c r="F392" s="168" t="s">
        <v>208</v>
      </c>
      <c r="H392" s="167" t="s">
        <v>3</v>
      </c>
      <c r="I392" s="169"/>
      <c r="L392" s="165"/>
      <c r="M392" s="170"/>
      <c r="N392" s="171"/>
      <c r="O392" s="171"/>
      <c r="P392" s="171"/>
      <c r="Q392" s="171"/>
      <c r="R392" s="171"/>
      <c r="S392" s="171"/>
      <c r="T392" s="172"/>
      <c r="AT392" s="167" t="s">
        <v>206</v>
      </c>
      <c r="AU392" s="167" t="s">
        <v>89</v>
      </c>
      <c r="AV392" s="13" t="s">
        <v>87</v>
      </c>
      <c r="AW392" s="13" t="s">
        <v>41</v>
      </c>
      <c r="AX392" s="13" t="s">
        <v>80</v>
      </c>
      <c r="AY392" s="167" t="s">
        <v>195</v>
      </c>
    </row>
    <row r="393" spans="1:65" s="13" customFormat="1">
      <c r="B393" s="165"/>
      <c r="D393" s="166" t="s">
        <v>206</v>
      </c>
      <c r="E393" s="167" t="s">
        <v>3</v>
      </c>
      <c r="F393" s="168" t="s">
        <v>209</v>
      </c>
      <c r="H393" s="167" t="s">
        <v>3</v>
      </c>
      <c r="I393" s="169"/>
      <c r="L393" s="165"/>
      <c r="M393" s="170"/>
      <c r="N393" s="171"/>
      <c r="O393" s="171"/>
      <c r="P393" s="171"/>
      <c r="Q393" s="171"/>
      <c r="R393" s="171"/>
      <c r="S393" s="171"/>
      <c r="T393" s="172"/>
      <c r="AT393" s="167" t="s">
        <v>206</v>
      </c>
      <c r="AU393" s="167" t="s">
        <v>89</v>
      </c>
      <c r="AV393" s="13" t="s">
        <v>87</v>
      </c>
      <c r="AW393" s="13" t="s">
        <v>41</v>
      </c>
      <c r="AX393" s="13" t="s">
        <v>80</v>
      </c>
      <c r="AY393" s="167" t="s">
        <v>195</v>
      </c>
    </row>
    <row r="394" spans="1:65" s="13" customFormat="1">
      <c r="B394" s="165"/>
      <c r="D394" s="166" t="s">
        <v>206</v>
      </c>
      <c r="E394" s="167" t="s">
        <v>3</v>
      </c>
      <c r="F394" s="168" t="s">
        <v>263</v>
      </c>
      <c r="H394" s="167" t="s">
        <v>3</v>
      </c>
      <c r="I394" s="169"/>
      <c r="L394" s="165"/>
      <c r="M394" s="170"/>
      <c r="N394" s="171"/>
      <c r="O394" s="171"/>
      <c r="P394" s="171"/>
      <c r="Q394" s="171"/>
      <c r="R394" s="171"/>
      <c r="S394" s="171"/>
      <c r="T394" s="172"/>
      <c r="AT394" s="167" t="s">
        <v>206</v>
      </c>
      <c r="AU394" s="167" t="s">
        <v>89</v>
      </c>
      <c r="AV394" s="13" t="s">
        <v>87</v>
      </c>
      <c r="AW394" s="13" t="s">
        <v>41</v>
      </c>
      <c r="AX394" s="13" t="s">
        <v>80</v>
      </c>
      <c r="AY394" s="167" t="s">
        <v>195</v>
      </c>
    </row>
    <row r="395" spans="1:65" s="13" customFormat="1">
      <c r="B395" s="165"/>
      <c r="D395" s="166" t="s">
        <v>206</v>
      </c>
      <c r="E395" s="167" t="s">
        <v>3</v>
      </c>
      <c r="F395" s="168" t="s">
        <v>394</v>
      </c>
      <c r="H395" s="167" t="s">
        <v>3</v>
      </c>
      <c r="I395" s="169"/>
      <c r="L395" s="165"/>
      <c r="M395" s="170"/>
      <c r="N395" s="171"/>
      <c r="O395" s="171"/>
      <c r="P395" s="171"/>
      <c r="Q395" s="171"/>
      <c r="R395" s="171"/>
      <c r="S395" s="171"/>
      <c r="T395" s="172"/>
      <c r="AT395" s="167" t="s">
        <v>206</v>
      </c>
      <c r="AU395" s="167" t="s">
        <v>89</v>
      </c>
      <c r="AV395" s="13" t="s">
        <v>87</v>
      </c>
      <c r="AW395" s="13" t="s">
        <v>41</v>
      </c>
      <c r="AX395" s="13" t="s">
        <v>80</v>
      </c>
      <c r="AY395" s="167" t="s">
        <v>195</v>
      </c>
    </row>
    <row r="396" spans="1:65" s="14" customFormat="1">
      <c r="B396" s="173"/>
      <c r="D396" s="166" t="s">
        <v>206</v>
      </c>
      <c r="E396" s="174" t="s">
        <v>3</v>
      </c>
      <c r="F396" s="175" t="s">
        <v>416</v>
      </c>
      <c r="H396" s="176">
        <v>1625.5809999999999</v>
      </c>
      <c r="I396" s="177"/>
      <c r="L396" s="173"/>
      <c r="M396" s="178"/>
      <c r="N396" s="179"/>
      <c r="O396" s="179"/>
      <c r="P396" s="179"/>
      <c r="Q396" s="179"/>
      <c r="R396" s="179"/>
      <c r="S396" s="179"/>
      <c r="T396" s="180"/>
      <c r="AT396" s="174" t="s">
        <v>206</v>
      </c>
      <c r="AU396" s="174" t="s">
        <v>89</v>
      </c>
      <c r="AV396" s="14" t="s">
        <v>89</v>
      </c>
      <c r="AW396" s="14" t="s">
        <v>41</v>
      </c>
      <c r="AX396" s="14" t="s">
        <v>80</v>
      </c>
      <c r="AY396" s="174" t="s">
        <v>195</v>
      </c>
    </row>
    <row r="397" spans="1:65" s="14" customFormat="1">
      <c r="B397" s="173"/>
      <c r="D397" s="166" t="s">
        <v>206</v>
      </c>
      <c r="E397" s="174" t="s">
        <v>3</v>
      </c>
      <c r="F397" s="175" t="s">
        <v>417</v>
      </c>
      <c r="H397" s="176">
        <v>1052.1389999999999</v>
      </c>
      <c r="I397" s="177"/>
      <c r="L397" s="173"/>
      <c r="M397" s="178"/>
      <c r="N397" s="179"/>
      <c r="O397" s="179"/>
      <c r="P397" s="179"/>
      <c r="Q397" s="179"/>
      <c r="R397" s="179"/>
      <c r="S397" s="179"/>
      <c r="T397" s="180"/>
      <c r="AT397" s="174" t="s">
        <v>206</v>
      </c>
      <c r="AU397" s="174" t="s">
        <v>89</v>
      </c>
      <c r="AV397" s="14" t="s">
        <v>89</v>
      </c>
      <c r="AW397" s="14" t="s">
        <v>41</v>
      </c>
      <c r="AX397" s="14" t="s">
        <v>80</v>
      </c>
      <c r="AY397" s="174" t="s">
        <v>195</v>
      </c>
    </row>
    <row r="398" spans="1:65" s="13" customFormat="1">
      <c r="B398" s="165"/>
      <c r="D398" s="166" t="s">
        <v>206</v>
      </c>
      <c r="E398" s="167" t="s">
        <v>3</v>
      </c>
      <c r="F398" s="168" t="s">
        <v>426</v>
      </c>
      <c r="H398" s="167" t="s">
        <v>3</v>
      </c>
      <c r="I398" s="169"/>
      <c r="L398" s="165"/>
      <c r="M398" s="170"/>
      <c r="N398" s="171"/>
      <c r="O398" s="171"/>
      <c r="P398" s="171"/>
      <c r="Q398" s="171"/>
      <c r="R398" s="171"/>
      <c r="S398" s="171"/>
      <c r="T398" s="172"/>
      <c r="AT398" s="167" t="s">
        <v>206</v>
      </c>
      <c r="AU398" s="167" t="s">
        <v>89</v>
      </c>
      <c r="AV398" s="13" t="s">
        <v>87</v>
      </c>
      <c r="AW398" s="13" t="s">
        <v>41</v>
      </c>
      <c r="AX398" s="13" t="s">
        <v>80</v>
      </c>
      <c r="AY398" s="167" t="s">
        <v>195</v>
      </c>
    </row>
    <row r="399" spans="1:65" s="14" customFormat="1">
      <c r="B399" s="173"/>
      <c r="D399" s="166" t="s">
        <v>206</v>
      </c>
      <c r="E399" s="174" t="s">
        <v>3</v>
      </c>
      <c r="F399" s="175" t="s">
        <v>387</v>
      </c>
      <c r="H399" s="176">
        <v>86.575000000000003</v>
      </c>
      <c r="I399" s="177"/>
      <c r="L399" s="173"/>
      <c r="M399" s="178"/>
      <c r="N399" s="179"/>
      <c r="O399" s="179"/>
      <c r="P399" s="179"/>
      <c r="Q399" s="179"/>
      <c r="R399" s="179"/>
      <c r="S399" s="179"/>
      <c r="T399" s="180"/>
      <c r="AT399" s="174" t="s">
        <v>206</v>
      </c>
      <c r="AU399" s="174" t="s">
        <v>89</v>
      </c>
      <c r="AV399" s="14" t="s">
        <v>89</v>
      </c>
      <c r="AW399" s="14" t="s">
        <v>41</v>
      </c>
      <c r="AX399" s="14" t="s">
        <v>80</v>
      </c>
      <c r="AY399" s="174" t="s">
        <v>195</v>
      </c>
    </row>
    <row r="400" spans="1:65" s="14" customFormat="1">
      <c r="B400" s="173"/>
      <c r="D400" s="166" t="s">
        <v>206</v>
      </c>
      <c r="E400" s="174" t="s">
        <v>3</v>
      </c>
      <c r="F400" s="175" t="s">
        <v>388</v>
      </c>
      <c r="H400" s="176">
        <v>296.82900000000001</v>
      </c>
      <c r="I400" s="177"/>
      <c r="L400" s="173"/>
      <c r="M400" s="178"/>
      <c r="N400" s="179"/>
      <c r="O400" s="179"/>
      <c r="P400" s="179"/>
      <c r="Q400" s="179"/>
      <c r="R400" s="179"/>
      <c r="S400" s="179"/>
      <c r="T400" s="180"/>
      <c r="AT400" s="174" t="s">
        <v>206</v>
      </c>
      <c r="AU400" s="174" t="s">
        <v>89</v>
      </c>
      <c r="AV400" s="14" t="s">
        <v>89</v>
      </c>
      <c r="AW400" s="14" t="s">
        <v>41</v>
      </c>
      <c r="AX400" s="14" t="s">
        <v>80</v>
      </c>
      <c r="AY400" s="174" t="s">
        <v>195</v>
      </c>
    </row>
    <row r="401" spans="1:65" s="15" customFormat="1">
      <c r="B401" s="181"/>
      <c r="D401" s="166" t="s">
        <v>206</v>
      </c>
      <c r="E401" s="182" t="s">
        <v>3</v>
      </c>
      <c r="F401" s="183" t="s">
        <v>215</v>
      </c>
      <c r="H401" s="184">
        <v>3061.1239999999998</v>
      </c>
      <c r="I401" s="185"/>
      <c r="L401" s="181"/>
      <c r="M401" s="186"/>
      <c r="N401" s="187"/>
      <c r="O401" s="187"/>
      <c r="P401" s="187"/>
      <c r="Q401" s="187"/>
      <c r="R401" s="187"/>
      <c r="S401" s="187"/>
      <c r="T401" s="188"/>
      <c r="AT401" s="182" t="s">
        <v>206</v>
      </c>
      <c r="AU401" s="182" t="s">
        <v>89</v>
      </c>
      <c r="AV401" s="15" t="s">
        <v>202</v>
      </c>
      <c r="AW401" s="15" t="s">
        <v>41</v>
      </c>
      <c r="AX401" s="15" t="s">
        <v>87</v>
      </c>
      <c r="AY401" s="182" t="s">
        <v>195</v>
      </c>
    </row>
    <row r="402" spans="1:65" s="2" customFormat="1" ht="24.25" customHeight="1">
      <c r="A402" s="35"/>
      <c r="B402" s="146"/>
      <c r="C402" s="147" t="s">
        <v>427</v>
      </c>
      <c r="D402" s="147" t="s">
        <v>197</v>
      </c>
      <c r="E402" s="148" t="s">
        <v>428</v>
      </c>
      <c r="F402" s="149" t="s">
        <v>429</v>
      </c>
      <c r="G402" s="150" t="s">
        <v>139</v>
      </c>
      <c r="H402" s="151">
        <v>1585.56</v>
      </c>
      <c r="I402" s="152"/>
      <c r="J402" s="153">
        <f>ROUND(I402*H402,2)</f>
        <v>0</v>
      </c>
      <c r="K402" s="149" t="s">
        <v>201</v>
      </c>
      <c r="L402" s="36"/>
      <c r="M402" s="154" t="s">
        <v>3</v>
      </c>
      <c r="N402" s="155" t="s">
        <v>51</v>
      </c>
      <c r="O402" s="56"/>
      <c r="P402" s="156">
        <f>O402*H402</f>
        <v>0</v>
      </c>
      <c r="Q402" s="156">
        <v>0</v>
      </c>
      <c r="R402" s="156">
        <f>Q402*H402</f>
        <v>0</v>
      </c>
      <c r="S402" s="156">
        <v>0</v>
      </c>
      <c r="T402" s="157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58" t="s">
        <v>202</v>
      </c>
      <c r="AT402" s="158" t="s">
        <v>197</v>
      </c>
      <c r="AU402" s="158" t="s">
        <v>89</v>
      </c>
      <c r="AY402" s="19" t="s">
        <v>195</v>
      </c>
      <c r="BE402" s="159">
        <f>IF(N402="základní",J402,0)</f>
        <v>0</v>
      </c>
      <c r="BF402" s="159">
        <f>IF(N402="snížená",J402,0)</f>
        <v>0</v>
      </c>
      <c r="BG402" s="159">
        <f>IF(N402="zákl. přenesená",J402,0)</f>
        <v>0</v>
      </c>
      <c r="BH402" s="159">
        <f>IF(N402="sníž. přenesená",J402,0)</f>
        <v>0</v>
      </c>
      <c r="BI402" s="159">
        <f>IF(N402="nulová",J402,0)</f>
        <v>0</v>
      </c>
      <c r="BJ402" s="19" t="s">
        <v>87</v>
      </c>
      <c r="BK402" s="159">
        <f>ROUND(I402*H402,2)</f>
        <v>0</v>
      </c>
      <c r="BL402" s="19" t="s">
        <v>202</v>
      </c>
      <c r="BM402" s="158" t="s">
        <v>430</v>
      </c>
    </row>
    <row r="403" spans="1:65" s="2" customFormat="1">
      <c r="A403" s="35"/>
      <c r="B403" s="36"/>
      <c r="C403" s="35"/>
      <c r="D403" s="160" t="s">
        <v>204</v>
      </c>
      <c r="E403" s="35"/>
      <c r="F403" s="161" t="s">
        <v>431</v>
      </c>
      <c r="G403" s="35"/>
      <c r="H403" s="35"/>
      <c r="I403" s="162"/>
      <c r="J403" s="35"/>
      <c r="K403" s="35"/>
      <c r="L403" s="36"/>
      <c r="M403" s="163"/>
      <c r="N403" s="164"/>
      <c r="O403" s="56"/>
      <c r="P403" s="56"/>
      <c r="Q403" s="56"/>
      <c r="R403" s="56"/>
      <c r="S403" s="56"/>
      <c r="T403" s="57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9" t="s">
        <v>204</v>
      </c>
      <c r="AU403" s="19" t="s">
        <v>89</v>
      </c>
    </row>
    <row r="404" spans="1:65" s="13" customFormat="1">
      <c r="B404" s="165"/>
      <c r="D404" s="166" t="s">
        <v>206</v>
      </c>
      <c r="E404" s="167" t="s">
        <v>3</v>
      </c>
      <c r="F404" s="168" t="s">
        <v>207</v>
      </c>
      <c r="H404" s="167" t="s">
        <v>3</v>
      </c>
      <c r="I404" s="169"/>
      <c r="L404" s="165"/>
      <c r="M404" s="170"/>
      <c r="N404" s="171"/>
      <c r="O404" s="171"/>
      <c r="P404" s="171"/>
      <c r="Q404" s="171"/>
      <c r="R404" s="171"/>
      <c r="S404" s="171"/>
      <c r="T404" s="172"/>
      <c r="AT404" s="167" t="s">
        <v>206</v>
      </c>
      <c r="AU404" s="167" t="s">
        <v>89</v>
      </c>
      <c r="AV404" s="13" t="s">
        <v>87</v>
      </c>
      <c r="AW404" s="13" t="s">
        <v>41</v>
      </c>
      <c r="AX404" s="13" t="s">
        <v>80</v>
      </c>
      <c r="AY404" s="167" t="s">
        <v>195</v>
      </c>
    </row>
    <row r="405" spans="1:65" s="13" customFormat="1">
      <c r="B405" s="165"/>
      <c r="D405" s="166" t="s">
        <v>206</v>
      </c>
      <c r="E405" s="167" t="s">
        <v>3</v>
      </c>
      <c r="F405" s="168" t="s">
        <v>208</v>
      </c>
      <c r="H405" s="167" t="s">
        <v>3</v>
      </c>
      <c r="I405" s="169"/>
      <c r="L405" s="165"/>
      <c r="M405" s="170"/>
      <c r="N405" s="171"/>
      <c r="O405" s="171"/>
      <c r="P405" s="171"/>
      <c r="Q405" s="171"/>
      <c r="R405" s="171"/>
      <c r="S405" s="171"/>
      <c r="T405" s="172"/>
      <c r="AT405" s="167" t="s">
        <v>206</v>
      </c>
      <c r="AU405" s="167" t="s">
        <v>89</v>
      </c>
      <c r="AV405" s="13" t="s">
        <v>87</v>
      </c>
      <c r="AW405" s="13" t="s">
        <v>41</v>
      </c>
      <c r="AX405" s="13" t="s">
        <v>80</v>
      </c>
      <c r="AY405" s="167" t="s">
        <v>195</v>
      </c>
    </row>
    <row r="406" spans="1:65" s="13" customFormat="1">
      <c r="B406" s="165"/>
      <c r="D406" s="166" t="s">
        <v>206</v>
      </c>
      <c r="E406" s="167" t="s">
        <v>3</v>
      </c>
      <c r="F406" s="168" t="s">
        <v>209</v>
      </c>
      <c r="H406" s="167" t="s">
        <v>3</v>
      </c>
      <c r="I406" s="169"/>
      <c r="L406" s="165"/>
      <c r="M406" s="170"/>
      <c r="N406" s="171"/>
      <c r="O406" s="171"/>
      <c r="P406" s="171"/>
      <c r="Q406" s="171"/>
      <c r="R406" s="171"/>
      <c r="S406" s="171"/>
      <c r="T406" s="172"/>
      <c r="AT406" s="167" t="s">
        <v>206</v>
      </c>
      <c r="AU406" s="167" t="s">
        <v>89</v>
      </c>
      <c r="AV406" s="13" t="s">
        <v>87</v>
      </c>
      <c r="AW406" s="13" t="s">
        <v>41</v>
      </c>
      <c r="AX406" s="13" t="s">
        <v>80</v>
      </c>
      <c r="AY406" s="167" t="s">
        <v>195</v>
      </c>
    </row>
    <row r="407" spans="1:65" s="13" customFormat="1">
      <c r="B407" s="165"/>
      <c r="D407" s="166" t="s">
        <v>206</v>
      </c>
      <c r="E407" s="167" t="s">
        <v>3</v>
      </c>
      <c r="F407" s="168" t="s">
        <v>270</v>
      </c>
      <c r="H407" s="167" t="s">
        <v>3</v>
      </c>
      <c r="I407" s="169"/>
      <c r="L407" s="165"/>
      <c r="M407" s="170"/>
      <c r="N407" s="171"/>
      <c r="O407" s="171"/>
      <c r="P407" s="171"/>
      <c r="Q407" s="171"/>
      <c r="R407" s="171"/>
      <c r="S407" s="171"/>
      <c r="T407" s="172"/>
      <c r="AT407" s="167" t="s">
        <v>206</v>
      </c>
      <c r="AU407" s="167" t="s">
        <v>89</v>
      </c>
      <c r="AV407" s="13" t="s">
        <v>87</v>
      </c>
      <c r="AW407" s="13" t="s">
        <v>41</v>
      </c>
      <c r="AX407" s="13" t="s">
        <v>80</v>
      </c>
      <c r="AY407" s="167" t="s">
        <v>195</v>
      </c>
    </row>
    <row r="408" spans="1:65" s="13" customFormat="1">
      <c r="B408" s="165"/>
      <c r="D408" s="166" t="s">
        <v>206</v>
      </c>
      <c r="E408" s="167" t="s">
        <v>3</v>
      </c>
      <c r="F408" s="168" t="s">
        <v>263</v>
      </c>
      <c r="H408" s="167" t="s">
        <v>3</v>
      </c>
      <c r="I408" s="169"/>
      <c r="L408" s="165"/>
      <c r="M408" s="170"/>
      <c r="N408" s="171"/>
      <c r="O408" s="171"/>
      <c r="P408" s="171"/>
      <c r="Q408" s="171"/>
      <c r="R408" s="171"/>
      <c r="S408" s="171"/>
      <c r="T408" s="172"/>
      <c r="AT408" s="167" t="s">
        <v>206</v>
      </c>
      <c r="AU408" s="167" t="s">
        <v>89</v>
      </c>
      <c r="AV408" s="13" t="s">
        <v>87</v>
      </c>
      <c r="AW408" s="13" t="s">
        <v>41</v>
      </c>
      <c r="AX408" s="13" t="s">
        <v>80</v>
      </c>
      <c r="AY408" s="167" t="s">
        <v>195</v>
      </c>
    </row>
    <row r="409" spans="1:65" s="13" customFormat="1">
      <c r="B409" s="165"/>
      <c r="D409" s="166" t="s">
        <v>206</v>
      </c>
      <c r="E409" s="167" t="s">
        <v>3</v>
      </c>
      <c r="F409" s="168" t="s">
        <v>394</v>
      </c>
      <c r="H409" s="167" t="s">
        <v>3</v>
      </c>
      <c r="I409" s="169"/>
      <c r="L409" s="165"/>
      <c r="M409" s="170"/>
      <c r="N409" s="171"/>
      <c r="O409" s="171"/>
      <c r="P409" s="171"/>
      <c r="Q409" s="171"/>
      <c r="R409" s="171"/>
      <c r="S409" s="171"/>
      <c r="T409" s="172"/>
      <c r="AT409" s="167" t="s">
        <v>206</v>
      </c>
      <c r="AU409" s="167" t="s">
        <v>89</v>
      </c>
      <c r="AV409" s="13" t="s">
        <v>87</v>
      </c>
      <c r="AW409" s="13" t="s">
        <v>41</v>
      </c>
      <c r="AX409" s="13" t="s">
        <v>80</v>
      </c>
      <c r="AY409" s="167" t="s">
        <v>195</v>
      </c>
    </row>
    <row r="410" spans="1:65" s="14" customFormat="1">
      <c r="B410" s="173"/>
      <c r="D410" s="166" t="s">
        <v>206</v>
      </c>
      <c r="E410" s="174" t="s">
        <v>3</v>
      </c>
      <c r="F410" s="175" t="s">
        <v>401</v>
      </c>
      <c r="H410" s="176">
        <v>420.50700000000001</v>
      </c>
      <c r="I410" s="177"/>
      <c r="L410" s="173"/>
      <c r="M410" s="178"/>
      <c r="N410" s="179"/>
      <c r="O410" s="179"/>
      <c r="P410" s="179"/>
      <c r="Q410" s="179"/>
      <c r="R410" s="179"/>
      <c r="S410" s="179"/>
      <c r="T410" s="180"/>
      <c r="AT410" s="174" t="s">
        <v>206</v>
      </c>
      <c r="AU410" s="174" t="s">
        <v>89</v>
      </c>
      <c r="AV410" s="14" t="s">
        <v>89</v>
      </c>
      <c r="AW410" s="14" t="s">
        <v>41</v>
      </c>
      <c r="AX410" s="14" t="s">
        <v>80</v>
      </c>
      <c r="AY410" s="174" t="s">
        <v>195</v>
      </c>
    </row>
    <row r="411" spans="1:65" s="14" customFormat="1">
      <c r="B411" s="173"/>
      <c r="D411" s="166" t="s">
        <v>206</v>
      </c>
      <c r="E411" s="174" t="s">
        <v>3</v>
      </c>
      <c r="F411" s="175" t="s">
        <v>402</v>
      </c>
      <c r="H411" s="176">
        <v>372.27300000000002</v>
      </c>
      <c r="I411" s="177"/>
      <c r="L411" s="173"/>
      <c r="M411" s="178"/>
      <c r="N411" s="179"/>
      <c r="O411" s="179"/>
      <c r="P411" s="179"/>
      <c r="Q411" s="179"/>
      <c r="R411" s="179"/>
      <c r="S411" s="179"/>
      <c r="T411" s="180"/>
      <c r="AT411" s="174" t="s">
        <v>206</v>
      </c>
      <c r="AU411" s="174" t="s">
        <v>89</v>
      </c>
      <c r="AV411" s="14" t="s">
        <v>89</v>
      </c>
      <c r="AW411" s="14" t="s">
        <v>41</v>
      </c>
      <c r="AX411" s="14" t="s">
        <v>80</v>
      </c>
      <c r="AY411" s="174" t="s">
        <v>195</v>
      </c>
    </row>
    <row r="412" spans="1:65" s="15" customFormat="1">
      <c r="B412" s="181"/>
      <c r="D412" s="166" t="s">
        <v>206</v>
      </c>
      <c r="E412" s="182" t="s">
        <v>3</v>
      </c>
      <c r="F412" s="183" t="s">
        <v>215</v>
      </c>
      <c r="H412" s="184">
        <v>792.78</v>
      </c>
      <c r="I412" s="185"/>
      <c r="L412" s="181"/>
      <c r="M412" s="186"/>
      <c r="N412" s="187"/>
      <c r="O412" s="187"/>
      <c r="P412" s="187"/>
      <c r="Q412" s="187"/>
      <c r="R412" s="187"/>
      <c r="S412" s="187"/>
      <c r="T412" s="188"/>
      <c r="AT412" s="182" t="s">
        <v>206</v>
      </c>
      <c r="AU412" s="182" t="s">
        <v>89</v>
      </c>
      <c r="AV412" s="15" t="s">
        <v>202</v>
      </c>
      <c r="AW412" s="15" t="s">
        <v>41</v>
      </c>
      <c r="AX412" s="15" t="s">
        <v>87</v>
      </c>
      <c r="AY412" s="182" t="s">
        <v>195</v>
      </c>
    </row>
    <row r="413" spans="1:65" s="14" customFormat="1">
      <c r="B413" s="173"/>
      <c r="D413" s="166" t="s">
        <v>206</v>
      </c>
      <c r="F413" s="175" t="s">
        <v>432</v>
      </c>
      <c r="H413" s="176">
        <v>1585.56</v>
      </c>
      <c r="I413" s="177"/>
      <c r="L413" s="173"/>
      <c r="M413" s="178"/>
      <c r="N413" s="179"/>
      <c r="O413" s="179"/>
      <c r="P413" s="179"/>
      <c r="Q413" s="179"/>
      <c r="R413" s="179"/>
      <c r="S413" s="179"/>
      <c r="T413" s="180"/>
      <c r="AT413" s="174" t="s">
        <v>206</v>
      </c>
      <c r="AU413" s="174" t="s">
        <v>89</v>
      </c>
      <c r="AV413" s="14" t="s">
        <v>89</v>
      </c>
      <c r="AW413" s="14" t="s">
        <v>4</v>
      </c>
      <c r="AX413" s="14" t="s">
        <v>87</v>
      </c>
      <c r="AY413" s="174" t="s">
        <v>195</v>
      </c>
    </row>
    <row r="414" spans="1:65" s="2" customFormat="1" ht="24.25" customHeight="1">
      <c r="A414" s="35"/>
      <c r="B414" s="146"/>
      <c r="C414" s="147" t="s">
        <v>433</v>
      </c>
      <c r="D414" s="147" t="s">
        <v>197</v>
      </c>
      <c r="E414" s="148" t="s">
        <v>428</v>
      </c>
      <c r="F414" s="149" t="s">
        <v>429</v>
      </c>
      <c r="G414" s="150" t="s">
        <v>139</v>
      </c>
      <c r="H414" s="151">
        <v>792.78</v>
      </c>
      <c r="I414" s="152"/>
      <c r="J414" s="153">
        <f>ROUND(I414*H414,2)</f>
        <v>0</v>
      </c>
      <c r="K414" s="149" t="s">
        <v>201</v>
      </c>
      <c r="L414" s="36"/>
      <c r="M414" s="154" t="s">
        <v>3</v>
      </c>
      <c r="N414" s="155" t="s">
        <v>51</v>
      </c>
      <c r="O414" s="56"/>
      <c r="P414" s="156">
        <f>O414*H414</f>
        <v>0</v>
      </c>
      <c r="Q414" s="156">
        <v>0</v>
      </c>
      <c r="R414" s="156">
        <f>Q414*H414</f>
        <v>0</v>
      </c>
      <c r="S414" s="156">
        <v>0</v>
      </c>
      <c r="T414" s="157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58" t="s">
        <v>202</v>
      </c>
      <c r="AT414" s="158" t="s">
        <v>197</v>
      </c>
      <c r="AU414" s="158" t="s">
        <v>89</v>
      </c>
      <c r="AY414" s="19" t="s">
        <v>195</v>
      </c>
      <c r="BE414" s="159">
        <f>IF(N414="základní",J414,0)</f>
        <v>0</v>
      </c>
      <c r="BF414" s="159">
        <f>IF(N414="snížená",J414,0)</f>
        <v>0</v>
      </c>
      <c r="BG414" s="159">
        <f>IF(N414="zákl. přenesená",J414,0)</f>
        <v>0</v>
      </c>
      <c r="BH414" s="159">
        <f>IF(N414="sníž. přenesená",J414,0)</f>
        <v>0</v>
      </c>
      <c r="BI414" s="159">
        <f>IF(N414="nulová",J414,0)</f>
        <v>0</v>
      </c>
      <c r="BJ414" s="19" t="s">
        <v>87</v>
      </c>
      <c r="BK414" s="159">
        <f>ROUND(I414*H414,2)</f>
        <v>0</v>
      </c>
      <c r="BL414" s="19" t="s">
        <v>202</v>
      </c>
      <c r="BM414" s="158" t="s">
        <v>434</v>
      </c>
    </row>
    <row r="415" spans="1:65" s="2" customFormat="1">
      <c r="A415" s="35"/>
      <c r="B415" s="36"/>
      <c r="C415" s="35"/>
      <c r="D415" s="160" t="s">
        <v>204</v>
      </c>
      <c r="E415" s="35"/>
      <c r="F415" s="161" t="s">
        <v>431</v>
      </c>
      <c r="G415" s="35"/>
      <c r="H415" s="35"/>
      <c r="I415" s="162"/>
      <c r="J415" s="35"/>
      <c r="K415" s="35"/>
      <c r="L415" s="36"/>
      <c r="M415" s="163"/>
      <c r="N415" s="164"/>
      <c r="O415" s="56"/>
      <c r="P415" s="56"/>
      <c r="Q415" s="56"/>
      <c r="R415" s="56"/>
      <c r="S415" s="56"/>
      <c r="T415" s="57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9" t="s">
        <v>204</v>
      </c>
      <c r="AU415" s="19" t="s">
        <v>89</v>
      </c>
    </row>
    <row r="416" spans="1:65" s="13" customFormat="1">
      <c r="B416" s="165"/>
      <c r="D416" s="166" t="s">
        <v>206</v>
      </c>
      <c r="E416" s="167" t="s">
        <v>3</v>
      </c>
      <c r="F416" s="168" t="s">
        <v>207</v>
      </c>
      <c r="H416" s="167" t="s">
        <v>3</v>
      </c>
      <c r="I416" s="169"/>
      <c r="L416" s="165"/>
      <c r="M416" s="170"/>
      <c r="N416" s="171"/>
      <c r="O416" s="171"/>
      <c r="P416" s="171"/>
      <c r="Q416" s="171"/>
      <c r="R416" s="171"/>
      <c r="S416" s="171"/>
      <c r="T416" s="172"/>
      <c r="AT416" s="167" t="s">
        <v>206</v>
      </c>
      <c r="AU416" s="167" t="s">
        <v>89</v>
      </c>
      <c r="AV416" s="13" t="s">
        <v>87</v>
      </c>
      <c r="AW416" s="13" t="s">
        <v>41</v>
      </c>
      <c r="AX416" s="13" t="s">
        <v>80</v>
      </c>
      <c r="AY416" s="167" t="s">
        <v>195</v>
      </c>
    </row>
    <row r="417" spans="1:65" s="13" customFormat="1">
      <c r="B417" s="165"/>
      <c r="D417" s="166" t="s">
        <v>206</v>
      </c>
      <c r="E417" s="167" t="s">
        <v>3</v>
      </c>
      <c r="F417" s="168" t="s">
        <v>208</v>
      </c>
      <c r="H417" s="167" t="s">
        <v>3</v>
      </c>
      <c r="I417" s="169"/>
      <c r="L417" s="165"/>
      <c r="M417" s="170"/>
      <c r="N417" s="171"/>
      <c r="O417" s="171"/>
      <c r="P417" s="171"/>
      <c r="Q417" s="171"/>
      <c r="R417" s="171"/>
      <c r="S417" s="171"/>
      <c r="T417" s="172"/>
      <c r="AT417" s="167" t="s">
        <v>206</v>
      </c>
      <c r="AU417" s="167" t="s">
        <v>89</v>
      </c>
      <c r="AV417" s="13" t="s">
        <v>87</v>
      </c>
      <c r="AW417" s="13" t="s">
        <v>41</v>
      </c>
      <c r="AX417" s="13" t="s">
        <v>80</v>
      </c>
      <c r="AY417" s="167" t="s">
        <v>195</v>
      </c>
    </row>
    <row r="418" spans="1:65" s="13" customFormat="1">
      <c r="B418" s="165"/>
      <c r="D418" s="166" t="s">
        <v>206</v>
      </c>
      <c r="E418" s="167" t="s">
        <v>3</v>
      </c>
      <c r="F418" s="168" t="s">
        <v>209</v>
      </c>
      <c r="H418" s="167" t="s">
        <v>3</v>
      </c>
      <c r="I418" s="169"/>
      <c r="L418" s="165"/>
      <c r="M418" s="170"/>
      <c r="N418" s="171"/>
      <c r="O418" s="171"/>
      <c r="P418" s="171"/>
      <c r="Q418" s="171"/>
      <c r="R418" s="171"/>
      <c r="S418" s="171"/>
      <c r="T418" s="172"/>
      <c r="AT418" s="167" t="s">
        <v>206</v>
      </c>
      <c r="AU418" s="167" t="s">
        <v>89</v>
      </c>
      <c r="AV418" s="13" t="s">
        <v>87</v>
      </c>
      <c r="AW418" s="13" t="s">
        <v>41</v>
      </c>
      <c r="AX418" s="13" t="s">
        <v>80</v>
      </c>
      <c r="AY418" s="167" t="s">
        <v>195</v>
      </c>
    </row>
    <row r="419" spans="1:65" s="13" customFormat="1">
      <c r="B419" s="165"/>
      <c r="D419" s="166" t="s">
        <v>206</v>
      </c>
      <c r="E419" s="167" t="s">
        <v>3</v>
      </c>
      <c r="F419" s="168" t="s">
        <v>270</v>
      </c>
      <c r="H419" s="167" t="s">
        <v>3</v>
      </c>
      <c r="I419" s="169"/>
      <c r="L419" s="165"/>
      <c r="M419" s="170"/>
      <c r="N419" s="171"/>
      <c r="O419" s="171"/>
      <c r="P419" s="171"/>
      <c r="Q419" s="171"/>
      <c r="R419" s="171"/>
      <c r="S419" s="171"/>
      <c r="T419" s="172"/>
      <c r="AT419" s="167" t="s">
        <v>206</v>
      </c>
      <c r="AU419" s="167" t="s">
        <v>89</v>
      </c>
      <c r="AV419" s="13" t="s">
        <v>87</v>
      </c>
      <c r="AW419" s="13" t="s">
        <v>41</v>
      </c>
      <c r="AX419" s="13" t="s">
        <v>80</v>
      </c>
      <c r="AY419" s="167" t="s">
        <v>195</v>
      </c>
    </row>
    <row r="420" spans="1:65" s="13" customFormat="1">
      <c r="B420" s="165"/>
      <c r="D420" s="166" t="s">
        <v>206</v>
      </c>
      <c r="E420" s="167" t="s">
        <v>3</v>
      </c>
      <c r="F420" s="168" t="s">
        <v>263</v>
      </c>
      <c r="H420" s="167" t="s">
        <v>3</v>
      </c>
      <c r="I420" s="169"/>
      <c r="L420" s="165"/>
      <c r="M420" s="170"/>
      <c r="N420" s="171"/>
      <c r="O420" s="171"/>
      <c r="P420" s="171"/>
      <c r="Q420" s="171"/>
      <c r="R420" s="171"/>
      <c r="S420" s="171"/>
      <c r="T420" s="172"/>
      <c r="AT420" s="167" t="s">
        <v>206</v>
      </c>
      <c r="AU420" s="167" t="s">
        <v>89</v>
      </c>
      <c r="AV420" s="13" t="s">
        <v>87</v>
      </c>
      <c r="AW420" s="13" t="s">
        <v>41</v>
      </c>
      <c r="AX420" s="13" t="s">
        <v>80</v>
      </c>
      <c r="AY420" s="167" t="s">
        <v>195</v>
      </c>
    </row>
    <row r="421" spans="1:65" s="13" customFormat="1">
      <c r="B421" s="165"/>
      <c r="D421" s="166" t="s">
        <v>206</v>
      </c>
      <c r="E421" s="167" t="s">
        <v>3</v>
      </c>
      <c r="F421" s="168" t="s">
        <v>386</v>
      </c>
      <c r="H421" s="167" t="s">
        <v>3</v>
      </c>
      <c r="I421" s="169"/>
      <c r="L421" s="165"/>
      <c r="M421" s="170"/>
      <c r="N421" s="171"/>
      <c r="O421" s="171"/>
      <c r="P421" s="171"/>
      <c r="Q421" s="171"/>
      <c r="R421" s="171"/>
      <c r="S421" s="171"/>
      <c r="T421" s="172"/>
      <c r="AT421" s="167" t="s">
        <v>206</v>
      </c>
      <c r="AU421" s="167" t="s">
        <v>89</v>
      </c>
      <c r="AV421" s="13" t="s">
        <v>87</v>
      </c>
      <c r="AW421" s="13" t="s">
        <v>41</v>
      </c>
      <c r="AX421" s="13" t="s">
        <v>80</v>
      </c>
      <c r="AY421" s="167" t="s">
        <v>195</v>
      </c>
    </row>
    <row r="422" spans="1:65" s="14" customFormat="1">
      <c r="B422" s="173"/>
      <c r="D422" s="166" t="s">
        <v>206</v>
      </c>
      <c r="E422" s="174" t="s">
        <v>3</v>
      </c>
      <c r="F422" s="175" t="s">
        <v>401</v>
      </c>
      <c r="H422" s="176">
        <v>420.50700000000001</v>
      </c>
      <c r="I422" s="177"/>
      <c r="L422" s="173"/>
      <c r="M422" s="178"/>
      <c r="N422" s="179"/>
      <c r="O422" s="179"/>
      <c r="P422" s="179"/>
      <c r="Q422" s="179"/>
      <c r="R422" s="179"/>
      <c r="S422" s="179"/>
      <c r="T422" s="180"/>
      <c r="AT422" s="174" t="s">
        <v>206</v>
      </c>
      <c r="AU422" s="174" t="s">
        <v>89</v>
      </c>
      <c r="AV422" s="14" t="s">
        <v>89</v>
      </c>
      <c r="AW422" s="14" t="s">
        <v>41</v>
      </c>
      <c r="AX422" s="14" t="s">
        <v>80</v>
      </c>
      <c r="AY422" s="174" t="s">
        <v>195</v>
      </c>
    </row>
    <row r="423" spans="1:65" s="14" customFormat="1">
      <c r="B423" s="173"/>
      <c r="D423" s="166" t="s">
        <v>206</v>
      </c>
      <c r="E423" s="174" t="s">
        <v>3</v>
      </c>
      <c r="F423" s="175" t="s">
        <v>402</v>
      </c>
      <c r="H423" s="176">
        <v>372.27300000000002</v>
      </c>
      <c r="I423" s="177"/>
      <c r="L423" s="173"/>
      <c r="M423" s="178"/>
      <c r="N423" s="179"/>
      <c r="O423" s="179"/>
      <c r="P423" s="179"/>
      <c r="Q423" s="179"/>
      <c r="R423" s="179"/>
      <c r="S423" s="179"/>
      <c r="T423" s="180"/>
      <c r="AT423" s="174" t="s">
        <v>206</v>
      </c>
      <c r="AU423" s="174" t="s">
        <v>89</v>
      </c>
      <c r="AV423" s="14" t="s">
        <v>89</v>
      </c>
      <c r="AW423" s="14" t="s">
        <v>41</v>
      </c>
      <c r="AX423" s="14" t="s">
        <v>80</v>
      </c>
      <c r="AY423" s="174" t="s">
        <v>195</v>
      </c>
    </row>
    <row r="424" spans="1:65" s="15" customFormat="1">
      <c r="B424" s="181"/>
      <c r="D424" s="166" t="s">
        <v>206</v>
      </c>
      <c r="E424" s="182" t="s">
        <v>3</v>
      </c>
      <c r="F424" s="183" t="s">
        <v>215</v>
      </c>
      <c r="H424" s="184">
        <v>792.78</v>
      </c>
      <c r="I424" s="185"/>
      <c r="L424" s="181"/>
      <c r="M424" s="186"/>
      <c r="N424" s="187"/>
      <c r="O424" s="187"/>
      <c r="P424" s="187"/>
      <c r="Q424" s="187"/>
      <c r="R424" s="187"/>
      <c r="S424" s="187"/>
      <c r="T424" s="188"/>
      <c r="AT424" s="182" t="s">
        <v>206</v>
      </c>
      <c r="AU424" s="182" t="s">
        <v>89</v>
      </c>
      <c r="AV424" s="15" t="s">
        <v>202</v>
      </c>
      <c r="AW424" s="15" t="s">
        <v>41</v>
      </c>
      <c r="AX424" s="15" t="s">
        <v>87</v>
      </c>
      <c r="AY424" s="182" t="s">
        <v>195</v>
      </c>
    </row>
    <row r="425" spans="1:65" s="2" customFormat="1" ht="24.25" customHeight="1">
      <c r="A425" s="35"/>
      <c r="B425" s="146"/>
      <c r="C425" s="147" t="s">
        <v>435</v>
      </c>
      <c r="D425" s="147" t="s">
        <v>197</v>
      </c>
      <c r="E425" s="148" t="s">
        <v>436</v>
      </c>
      <c r="F425" s="149" t="s">
        <v>437</v>
      </c>
      <c r="G425" s="150" t="s">
        <v>139</v>
      </c>
      <c r="H425" s="151">
        <v>121.206</v>
      </c>
      <c r="I425" s="152"/>
      <c r="J425" s="153">
        <f>ROUND(I425*H425,2)</f>
        <v>0</v>
      </c>
      <c r="K425" s="149" t="s">
        <v>201</v>
      </c>
      <c r="L425" s="36"/>
      <c r="M425" s="154" t="s">
        <v>3</v>
      </c>
      <c r="N425" s="155" t="s">
        <v>51</v>
      </c>
      <c r="O425" s="56"/>
      <c r="P425" s="156">
        <f>O425*H425</f>
        <v>0</v>
      </c>
      <c r="Q425" s="156">
        <v>0</v>
      </c>
      <c r="R425" s="156">
        <f>Q425*H425</f>
        <v>0</v>
      </c>
      <c r="S425" s="156">
        <v>0</v>
      </c>
      <c r="T425" s="157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58" t="s">
        <v>202</v>
      </c>
      <c r="AT425" s="158" t="s">
        <v>197</v>
      </c>
      <c r="AU425" s="158" t="s">
        <v>89</v>
      </c>
      <c r="AY425" s="19" t="s">
        <v>195</v>
      </c>
      <c r="BE425" s="159">
        <f>IF(N425="základní",J425,0)</f>
        <v>0</v>
      </c>
      <c r="BF425" s="159">
        <f>IF(N425="snížená",J425,0)</f>
        <v>0</v>
      </c>
      <c r="BG425" s="159">
        <f>IF(N425="zákl. přenesená",J425,0)</f>
        <v>0</v>
      </c>
      <c r="BH425" s="159">
        <f>IF(N425="sníž. přenesená",J425,0)</f>
        <v>0</v>
      </c>
      <c r="BI425" s="159">
        <f>IF(N425="nulová",J425,0)</f>
        <v>0</v>
      </c>
      <c r="BJ425" s="19" t="s">
        <v>87</v>
      </c>
      <c r="BK425" s="159">
        <f>ROUND(I425*H425,2)</f>
        <v>0</v>
      </c>
      <c r="BL425" s="19" t="s">
        <v>202</v>
      </c>
      <c r="BM425" s="158" t="s">
        <v>438</v>
      </c>
    </row>
    <row r="426" spans="1:65" s="2" customFormat="1">
      <c r="A426" s="35"/>
      <c r="B426" s="36"/>
      <c r="C426" s="35"/>
      <c r="D426" s="160" t="s">
        <v>204</v>
      </c>
      <c r="E426" s="35"/>
      <c r="F426" s="161" t="s">
        <v>439</v>
      </c>
      <c r="G426" s="35"/>
      <c r="H426" s="35"/>
      <c r="I426" s="162"/>
      <c r="J426" s="35"/>
      <c r="K426" s="35"/>
      <c r="L426" s="36"/>
      <c r="M426" s="163"/>
      <c r="N426" s="164"/>
      <c r="O426" s="56"/>
      <c r="P426" s="56"/>
      <c r="Q426" s="56"/>
      <c r="R426" s="56"/>
      <c r="S426" s="56"/>
      <c r="T426" s="57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T426" s="19" t="s">
        <v>204</v>
      </c>
      <c r="AU426" s="19" t="s">
        <v>89</v>
      </c>
    </row>
    <row r="427" spans="1:65" s="13" customFormat="1">
      <c r="B427" s="165"/>
      <c r="D427" s="166" t="s">
        <v>206</v>
      </c>
      <c r="E427" s="167" t="s">
        <v>3</v>
      </c>
      <c r="F427" s="168" t="s">
        <v>207</v>
      </c>
      <c r="H427" s="167" t="s">
        <v>3</v>
      </c>
      <c r="I427" s="169"/>
      <c r="L427" s="165"/>
      <c r="M427" s="170"/>
      <c r="N427" s="171"/>
      <c r="O427" s="171"/>
      <c r="P427" s="171"/>
      <c r="Q427" s="171"/>
      <c r="R427" s="171"/>
      <c r="S427" s="171"/>
      <c r="T427" s="172"/>
      <c r="AT427" s="167" t="s">
        <v>206</v>
      </c>
      <c r="AU427" s="167" t="s">
        <v>89</v>
      </c>
      <c r="AV427" s="13" t="s">
        <v>87</v>
      </c>
      <c r="AW427" s="13" t="s">
        <v>41</v>
      </c>
      <c r="AX427" s="13" t="s">
        <v>80</v>
      </c>
      <c r="AY427" s="167" t="s">
        <v>195</v>
      </c>
    </row>
    <row r="428" spans="1:65" s="13" customFormat="1">
      <c r="B428" s="165"/>
      <c r="D428" s="166" t="s">
        <v>206</v>
      </c>
      <c r="E428" s="167" t="s">
        <v>3</v>
      </c>
      <c r="F428" s="168" t="s">
        <v>208</v>
      </c>
      <c r="H428" s="167" t="s">
        <v>3</v>
      </c>
      <c r="I428" s="169"/>
      <c r="L428" s="165"/>
      <c r="M428" s="170"/>
      <c r="N428" s="171"/>
      <c r="O428" s="171"/>
      <c r="P428" s="171"/>
      <c r="Q428" s="171"/>
      <c r="R428" s="171"/>
      <c r="S428" s="171"/>
      <c r="T428" s="172"/>
      <c r="AT428" s="167" t="s">
        <v>206</v>
      </c>
      <c r="AU428" s="167" t="s">
        <v>89</v>
      </c>
      <c r="AV428" s="13" t="s">
        <v>87</v>
      </c>
      <c r="AW428" s="13" t="s">
        <v>41</v>
      </c>
      <c r="AX428" s="13" t="s">
        <v>80</v>
      </c>
      <c r="AY428" s="167" t="s">
        <v>195</v>
      </c>
    </row>
    <row r="429" spans="1:65" s="13" customFormat="1">
      <c r="B429" s="165"/>
      <c r="D429" s="166" t="s">
        <v>206</v>
      </c>
      <c r="E429" s="167" t="s">
        <v>3</v>
      </c>
      <c r="F429" s="168" t="s">
        <v>209</v>
      </c>
      <c r="H429" s="167" t="s">
        <v>3</v>
      </c>
      <c r="I429" s="169"/>
      <c r="L429" s="165"/>
      <c r="M429" s="170"/>
      <c r="N429" s="171"/>
      <c r="O429" s="171"/>
      <c r="P429" s="171"/>
      <c r="Q429" s="171"/>
      <c r="R429" s="171"/>
      <c r="S429" s="171"/>
      <c r="T429" s="172"/>
      <c r="AT429" s="167" t="s">
        <v>206</v>
      </c>
      <c r="AU429" s="167" t="s">
        <v>89</v>
      </c>
      <c r="AV429" s="13" t="s">
        <v>87</v>
      </c>
      <c r="AW429" s="13" t="s">
        <v>41</v>
      </c>
      <c r="AX429" s="13" t="s">
        <v>80</v>
      </c>
      <c r="AY429" s="167" t="s">
        <v>195</v>
      </c>
    </row>
    <row r="430" spans="1:65" s="13" customFormat="1">
      <c r="B430" s="165"/>
      <c r="D430" s="166" t="s">
        <v>206</v>
      </c>
      <c r="E430" s="167" t="s">
        <v>3</v>
      </c>
      <c r="F430" s="168" t="s">
        <v>270</v>
      </c>
      <c r="H430" s="167" t="s">
        <v>3</v>
      </c>
      <c r="I430" s="169"/>
      <c r="L430" s="165"/>
      <c r="M430" s="170"/>
      <c r="N430" s="171"/>
      <c r="O430" s="171"/>
      <c r="P430" s="171"/>
      <c r="Q430" s="171"/>
      <c r="R430" s="171"/>
      <c r="S430" s="171"/>
      <c r="T430" s="172"/>
      <c r="AT430" s="167" t="s">
        <v>206</v>
      </c>
      <c r="AU430" s="167" t="s">
        <v>89</v>
      </c>
      <c r="AV430" s="13" t="s">
        <v>87</v>
      </c>
      <c r="AW430" s="13" t="s">
        <v>41</v>
      </c>
      <c r="AX430" s="13" t="s">
        <v>80</v>
      </c>
      <c r="AY430" s="167" t="s">
        <v>195</v>
      </c>
    </row>
    <row r="431" spans="1:65" s="13" customFormat="1">
      <c r="B431" s="165"/>
      <c r="D431" s="166" t="s">
        <v>206</v>
      </c>
      <c r="E431" s="167" t="s">
        <v>3</v>
      </c>
      <c r="F431" s="168" t="s">
        <v>263</v>
      </c>
      <c r="H431" s="167" t="s">
        <v>3</v>
      </c>
      <c r="I431" s="169"/>
      <c r="L431" s="165"/>
      <c r="M431" s="170"/>
      <c r="N431" s="171"/>
      <c r="O431" s="171"/>
      <c r="P431" s="171"/>
      <c r="Q431" s="171"/>
      <c r="R431" s="171"/>
      <c r="S431" s="171"/>
      <c r="T431" s="172"/>
      <c r="AT431" s="167" t="s">
        <v>206</v>
      </c>
      <c r="AU431" s="167" t="s">
        <v>89</v>
      </c>
      <c r="AV431" s="13" t="s">
        <v>87</v>
      </c>
      <c r="AW431" s="13" t="s">
        <v>41</v>
      </c>
      <c r="AX431" s="13" t="s">
        <v>80</v>
      </c>
      <c r="AY431" s="167" t="s">
        <v>195</v>
      </c>
    </row>
    <row r="432" spans="1:65" s="13" customFormat="1">
      <c r="B432" s="165"/>
      <c r="D432" s="166" t="s">
        <v>206</v>
      </c>
      <c r="E432" s="167" t="s">
        <v>3</v>
      </c>
      <c r="F432" s="168" t="s">
        <v>423</v>
      </c>
      <c r="H432" s="167" t="s">
        <v>3</v>
      </c>
      <c r="I432" s="169"/>
      <c r="L432" s="165"/>
      <c r="M432" s="170"/>
      <c r="N432" s="171"/>
      <c r="O432" s="171"/>
      <c r="P432" s="171"/>
      <c r="Q432" s="171"/>
      <c r="R432" s="171"/>
      <c r="S432" s="171"/>
      <c r="T432" s="172"/>
      <c r="AT432" s="167" t="s">
        <v>206</v>
      </c>
      <c r="AU432" s="167" t="s">
        <v>89</v>
      </c>
      <c r="AV432" s="13" t="s">
        <v>87</v>
      </c>
      <c r="AW432" s="13" t="s">
        <v>41</v>
      </c>
      <c r="AX432" s="13" t="s">
        <v>80</v>
      </c>
      <c r="AY432" s="167" t="s">
        <v>195</v>
      </c>
    </row>
    <row r="433" spans="1:65" s="14" customFormat="1">
      <c r="B433" s="173"/>
      <c r="D433" s="166" t="s">
        <v>206</v>
      </c>
      <c r="E433" s="174" t="s">
        <v>3</v>
      </c>
      <c r="F433" s="175" t="s">
        <v>403</v>
      </c>
      <c r="H433" s="176">
        <v>60.603000000000002</v>
      </c>
      <c r="I433" s="177"/>
      <c r="L433" s="173"/>
      <c r="M433" s="178"/>
      <c r="N433" s="179"/>
      <c r="O433" s="179"/>
      <c r="P433" s="179"/>
      <c r="Q433" s="179"/>
      <c r="R433" s="179"/>
      <c r="S433" s="179"/>
      <c r="T433" s="180"/>
      <c r="AT433" s="174" t="s">
        <v>206</v>
      </c>
      <c r="AU433" s="174" t="s">
        <v>89</v>
      </c>
      <c r="AV433" s="14" t="s">
        <v>89</v>
      </c>
      <c r="AW433" s="14" t="s">
        <v>41</v>
      </c>
      <c r="AX433" s="14" t="s">
        <v>80</v>
      </c>
      <c r="AY433" s="174" t="s">
        <v>195</v>
      </c>
    </row>
    <row r="434" spans="1:65" s="15" customFormat="1">
      <c r="B434" s="181"/>
      <c r="D434" s="166" t="s">
        <v>206</v>
      </c>
      <c r="E434" s="182" t="s">
        <v>3</v>
      </c>
      <c r="F434" s="183" t="s">
        <v>215</v>
      </c>
      <c r="H434" s="184">
        <v>60.603000000000002</v>
      </c>
      <c r="I434" s="185"/>
      <c r="L434" s="181"/>
      <c r="M434" s="186"/>
      <c r="N434" s="187"/>
      <c r="O434" s="187"/>
      <c r="P434" s="187"/>
      <c r="Q434" s="187"/>
      <c r="R434" s="187"/>
      <c r="S434" s="187"/>
      <c r="T434" s="188"/>
      <c r="AT434" s="182" t="s">
        <v>206</v>
      </c>
      <c r="AU434" s="182" t="s">
        <v>89</v>
      </c>
      <c r="AV434" s="15" t="s">
        <v>202</v>
      </c>
      <c r="AW434" s="15" t="s">
        <v>41</v>
      </c>
      <c r="AX434" s="15" t="s">
        <v>87</v>
      </c>
      <c r="AY434" s="182" t="s">
        <v>195</v>
      </c>
    </row>
    <row r="435" spans="1:65" s="14" customFormat="1">
      <c r="B435" s="173"/>
      <c r="D435" s="166" t="s">
        <v>206</v>
      </c>
      <c r="F435" s="175" t="s">
        <v>440</v>
      </c>
      <c r="H435" s="176">
        <v>121.206</v>
      </c>
      <c r="I435" s="177"/>
      <c r="L435" s="173"/>
      <c r="M435" s="178"/>
      <c r="N435" s="179"/>
      <c r="O435" s="179"/>
      <c r="P435" s="179"/>
      <c r="Q435" s="179"/>
      <c r="R435" s="179"/>
      <c r="S435" s="179"/>
      <c r="T435" s="180"/>
      <c r="AT435" s="174" t="s">
        <v>206</v>
      </c>
      <c r="AU435" s="174" t="s">
        <v>89</v>
      </c>
      <c r="AV435" s="14" t="s">
        <v>89</v>
      </c>
      <c r="AW435" s="14" t="s">
        <v>4</v>
      </c>
      <c r="AX435" s="14" t="s">
        <v>87</v>
      </c>
      <c r="AY435" s="174" t="s">
        <v>195</v>
      </c>
    </row>
    <row r="436" spans="1:65" s="2" customFormat="1" ht="24.25" customHeight="1">
      <c r="A436" s="35"/>
      <c r="B436" s="146"/>
      <c r="C436" s="147" t="s">
        <v>441</v>
      </c>
      <c r="D436" s="147" t="s">
        <v>197</v>
      </c>
      <c r="E436" s="148" t="s">
        <v>436</v>
      </c>
      <c r="F436" s="149" t="s">
        <v>437</v>
      </c>
      <c r="G436" s="150" t="s">
        <v>139</v>
      </c>
      <c r="H436" s="151">
        <v>60.603000000000002</v>
      </c>
      <c r="I436" s="152"/>
      <c r="J436" s="153">
        <f>ROUND(I436*H436,2)</f>
        <v>0</v>
      </c>
      <c r="K436" s="149" t="s">
        <v>201</v>
      </c>
      <c r="L436" s="36"/>
      <c r="M436" s="154" t="s">
        <v>3</v>
      </c>
      <c r="N436" s="155" t="s">
        <v>51</v>
      </c>
      <c r="O436" s="56"/>
      <c r="P436" s="156">
        <f>O436*H436</f>
        <v>0</v>
      </c>
      <c r="Q436" s="156">
        <v>0</v>
      </c>
      <c r="R436" s="156">
        <f>Q436*H436</f>
        <v>0</v>
      </c>
      <c r="S436" s="156">
        <v>0</v>
      </c>
      <c r="T436" s="157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58" t="s">
        <v>202</v>
      </c>
      <c r="AT436" s="158" t="s">
        <v>197</v>
      </c>
      <c r="AU436" s="158" t="s">
        <v>89</v>
      </c>
      <c r="AY436" s="19" t="s">
        <v>195</v>
      </c>
      <c r="BE436" s="159">
        <f>IF(N436="základní",J436,0)</f>
        <v>0</v>
      </c>
      <c r="BF436" s="159">
        <f>IF(N436="snížená",J436,0)</f>
        <v>0</v>
      </c>
      <c r="BG436" s="159">
        <f>IF(N436="zákl. přenesená",J436,0)</f>
        <v>0</v>
      </c>
      <c r="BH436" s="159">
        <f>IF(N436="sníž. přenesená",J436,0)</f>
        <v>0</v>
      </c>
      <c r="BI436" s="159">
        <f>IF(N436="nulová",J436,0)</f>
        <v>0</v>
      </c>
      <c r="BJ436" s="19" t="s">
        <v>87</v>
      </c>
      <c r="BK436" s="159">
        <f>ROUND(I436*H436,2)</f>
        <v>0</v>
      </c>
      <c r="BL436" s="19" t="s">
        <v>202</v>
      </c>
      <c r="BM436" s="158" t="s">
        <v>442</v>
      </c>
    </row>
    <row r="437" spans="1:65" s="2" customFormat="1">
      <c r="A437" s="35"/>
      <c r="B437" s="36"/>
      <c r="C437" s="35"/>
      <c r="D437" s="160" t="s">
        <v>204</v>
      </c>
      <c r="E437" s="35"/>
      <c r="F437" s="161" t="s">
        <v>439</v>
      </c>
      <c r="G437" s="35"/>
      <c r="H437" s="35"/>
      <c r="I437" s="162"/>
      <c r="J437" s="35"/>
      <c r="K437" s="35"/>
      <c r="L437" s="36"/>
      <c r="M437" s="163"/>
      <c r="N437" s="164"/>
      <c r="O437" s="56"/>
      <c r="P437" s="56"/>
      <c r="Q437" s="56"/>
      <c r="R437" s="56"/>
      <c r="S437" s="56"/>
      <c r="T437" s="57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T437" s="19" t="s">
        <v>204</v>
      </c>
      <c r="AU437" s="19" t="s">
        <v>89</v>
      </c>
    </row>
    <row r="438" spans="1:65" s="13" customFormat="1">
      <c r="B438" s="165"/>
      <c r="D438" s="166" t="s">
        <v>206</v>
      </c>
      <c r="E438" s="167" t="s">
        <v>3</v>
      </c>
      <c r="F438" s="168" t="s">
        <v>207</v>
      </c>
      <c r="H438" s="167" t="s">
        <v>3</v>
      </c>
      <c r="I438" s="169"/>
      <c r="L438" s="165"/>
      <c r="M438" s="170"/>
      <c r="N438" s="171"/>
      <c r="O438" s="171"/>
      <c r="P438" s="171"/>
      <c r="Q438" s="171"/>
      <c r="R438" s="171"/>
      <c r="S438" s="171"/>
      <c r="T438" s="172"/>
      <c r="AT438" s="167" t="s">
        <v>206</v>
      </c>
      <c r="AU438" s="167" t="s">
        <v>89</v>
      </c>
      <c r="AV438" s="13" t="s">
        <v>87</v>
      </c>
      <c r="AW438" s="13" t="s">
        <v>41</v>
      </c>
      <c r="AX438" s="13" t="s">
        <v>80</v>
      </c>
      <c r="AY438" s="167" t="s">
        <v>195</v>
      </c>
    </row>
    <row r="439" spans="1:65" s="13" customFormat="1">
      <c r="B439" s="165"/>
      <c r="D439" s="166" t="s">
        <v>206</v>
      </c>
      <c r="E439" s="167" t="s">
        <v>3</v>
      </c>
      <c r="F439" s="168" t="s">
        <v>208</v>
      </c>
      <c r="H439" s="167" t="s">
        <v>3</v>
      </c>
      <c r="I439" s="169"/>
      <c r="L439" s="165"/>
      <c r="M439" s="170"/>
      <c r="N439" s="171"/>
      <c r="O439" s="171"/>
      <c r="P439" s="171"/>
      <c r="Q439" s="171"/>
      <c r="R439" s="171"/>
      <c r="S439" s="171"/>
      <c r="T439" s="172"/>
      <c r="AT439" s="167" t="s">
        <v>206</v>
      </c>
      <c r="AU439" s="167" t="s">
        <v>89</v>
      </c>
      <c r="AV439" s="13" t="s">
        <v>87</v>
      </c>
      <c r="AW439" s="13" t="s">
        <v>41</v>
      </c>
      <c r="AX439" s="13" t="s">
        <v>80</v>
      </c>
      <c r="AY439" s="167" t="s">
        <v>195</v>
      </c>
    </row>
    <row r="440" spans="1:65" s="13" customFormat="1">
      <c r="B440" s="165"/>
      <c r="D440" s="166" t="s">
        <v>206</v>
      </c>
      <c r="E440" s="167" t="s">
        <v>3</v>
      </c>
      <c r="F440" s="168" t="s">
        <v>209</v>
      </c>
      <c r="H440" s="167" t="s">
        <v>3</v>
      </c>
      <c r="I440" s="169"/>
      <c r="L440" s="165"/>
      <c r="M440" s="170"/>
      <c r="N440" s="171"/>
      <c r="O440" s="171"/>
      <c r="P440" s="171"/>
      <c r="Q440" s="171"/>
      <c r="R440" s="171"/>
      <c r="S440" s="171"/>
      <c r="T440" s="172"/>
      <c r="AT440" s="167" t="s">
        <v>206</v>
      </c>
      <c r="AU440" s="167" t="s">
        <v>89</v>
      </c>
      <c r="AV440" s="13" t="s">
        <v>87</v>
      </c>
      <c r="AW440" s="13" t="s">
        <v>41</v>
      </c>
      <c r="AX440" s="13" t="s">
        <v>80</v>
      </c>
      <c r="AY440" s="167" t="s">
        <v>195</v>
      </c>
    </row>
    <row r="441" spans="1:65" s="13" customFormat="1">
      <c r="B441" s="165"/>
      <c r="D441" s="166" t="s">
        <v>206</v>
      </c>
      <c r="E441" s="167" t="s">
        <v>3</v>
      </c>
      <c r="F441" s="168" t="s">
        <v>270</v>
      </c>
      <c r="H441" s="167" t="s">
        <v>3</v>
      </c>
      <c r="I441" s="169"/>
      <c r="L441" s="165"/>
      <c r="M441" s="170"/>
      <c r="N441" s="171"/>
      <c r="O441" s="171"/>
      <c r="P441" s="171"/>
      <c r="Q441" s="171"/>
      <c r="R441" s="171"/>
      <c r="S441" s="171"/>
      <c r="T441" s="172"/>
      <c r="AT441" s="167" t="s">
        <v>206</v>
      </c>
      <c r="AU441" s="167" t="s">
        <v>89</v>
      </c>
      <c r="AV441" s="13" t="s">
        <v>87</v>
      </c>
      <c r="AW441" s="13" t="s">
        <v>41</v>
      </c>
      <c r="AX441" s="13" t="s">
        <v>80</v>
      </c>
      <c r="AY441" s="167" t="s">
        <v>195</v>
      </c>
    </row>
    <row r="442" spans="1:65" s="13" customFormat="1">
      <c r="B442" s="165"/>
      <c r="D442" s="166" t="s">
        <v>206</v>
      </c>
      <c r="E442" s="167" t="s">
        <v>3</v>
      </c>
      <c r="F442" s="168" t="s">
        <v>263</v>
      </c>
      <c r="H442" s="167" t="s">
        <v>3</v>
      </c>
      <c r="I442" s="169"/>
      <c r="L442" s="165"/>
      <c r="M442" s="170"/>
      <c r="N442" s="171"/>
      <c r="O442" s="171"/>
      <c r="P442" s="171"/>
      <c r="Q442" s="171"/>
      <c r="R442" s="171"/>
      <c r="S442" s="171"/>
      <c r="T442" s="172"/>
      <c r="AT442" s="167" t="s">
        <v>206</v>
      </c>
      <c r="AU442" s="167" t="s">
        <v>89</v>
      </c>
      <c r="AV442" s="13" t="s">
        <v>87</v>
      </c>
      <c r="AW442" s="13" t="s">
        <v>41</v>
      </c>
      <c r="AX442" s="13" t="s">
        <v>80</v>
      </c>
      <c r="AY442" s="167" t="s">
        <v>195</v>
      </c>
    </row>
    <row r="443" spans="1:65" s="13" customFormat="1">
      <c r="B443" s="165"/>
      <c r="D443" s="166" t="s">
        <v>206</v>
      </c>
      <c r="E443" s="167" t="s">
        <v>3</v>
      </c>
      <c r="F443" s="168" t="s">
        <v>443</v>
      </c>
      <c r="H443" s="167" t="s">
        <v>3</v>
      </c>
      <c r="I443" s="169"/>
      <c r="L443" s="165"/>
      <c r="M443" s="170"/>
      <c r="N443" s="171"/>
      <c r="O443" s="171"/>
      <c r="P443" s="171"/>
      <c r="Q443" s="171"/>
      <c r="R443" s="171"/>
      <c r="S443" s="171"/>
      <c r="T443" s="172"/>
      <c r="AT443" s="167" t="s">
        <v>206</v>
      </c>
      <c r="AU443" s="167" t="s">
        <v>89</v>
      </c>
      <c r="AV443" s="13" t="s">
        <v>87</v>
      </c>
      <c r="AW443" s="13" t="s">
        <v>41</v>
      </c>
      <c r="AX443" s="13" t="s">
        <v>80</v>
      </c>
      <c r="AY443" s="167" t="s">
        <v>195</v>
      </c>
    </row>
    <row r="444" spans="1:65" s="14" customFormat="1">
      <c r="B444" s="173"/>
      <c r="D444" s="166" t="s">
        <v>206</v>
      </c>
      <c r="E444" s="174" t="s">
        <v>3</v>
      </c>
      <c r="F444" s="175" t="s">
        <v>403</v>
      </c>
      <c r="H444" s="176">
        <v>60.603000000000002</v>
      </c>
      <c r="I444" s="177"/>
      <c r="L444" s="173"/>
      <c r="M444" s="178"/>
      <c r="N444" s="179"/>
      <c r="O444" s="179"/>
      <c r="P444" s="179"/>
      <c r="Q444" s="179"/>
      <c r="R444" s="179"/>
      <c r="S444" s="179"/>
      <c r="T444" s="180"/>
      <c r="AT444" s="174" t="s">
        <v>206</v>
      </c>
      <c r="AU444" s="174" t="s">
        <v>89</v>
      </c>
      <c r="AV444" s="14" t="s">
        <v>89</v>
      </c>
      <c r="AW444" s="14" t="s">
        <v>41</v>
      </c>
      <c r="AX444" s="14" t="s">
        <v>80</v>
      </c>
      <c r="AY444" s="174" t="s">
        <v>195</v>
      </c>
    </row>
    <row r="445" spans="1:65" s="15" customFormat="1">
      <c r="B445" s="181"/>
      <c r="D445" s="166" t="s">
        <v>206</v>
      </c>
      <c r="E445" s="182" t="s">
        <v>3</v>
      </c>
      <c r="F445" s="183" t="s">
        <v>215</v>
      </c>
      <c r="H445" s="184">
        <v>60.603000000000002</v>
      </c>
      <c r="I445" s="185"/>
      <c r="L445" s="181"/>
      <c r="M445" s="186"/>
      <c r="N445" s="187"/>
      <c r="O445" s="187"/>
      <c r="P445" s="187"/>
      <c r="Q445" s="187"/>
      <c r="R445" s="187"/>
      <c r="S445" s="187"/>
      <c r="T445" s="188"/>
      <c r="AT445" s="182" t="s">
        <v>206</v>
      </c>
      <c r="AU445" s="182" t="s">
        <v>89</v>
      </c>
      <c r="AV445" s="15" t="s">
        <v>202</v>
      </c>
      <c r="AW445" s="15" t="s">
        <v>41</v>
      </c>
      <c r="AX445" s="15" t="s">
        <v>87</v>
      </c>
      <c r="AY445" s="182" t="s">
        <v>195</v>
      </c>
    </row>
    <row r="446" spans="1:65" s="2" customFormat="1" ht="24.25" customHeight="1">
      <c r="A446" s="35"/>
      <c r="B446" s="146"/>
      <c r="C446" s="147" t="s">
        <v>444</v>
      </c>
      <c r="D446" s="147" t="s">
        <v>197</v>
      </c>
      <c r="E446" s="148" t="s">
        <v>445</v>
      </c>
      <c r="F446" s="149" t="s">
        <v>446</v>
      </c>
      <c r="G446" s="150" t="s">
        <v>139</v>
      </c>
      <c r="H446" s="151">
        <v>3914.5070000000001</v>
      </c>
      <c r="I446" s="152"/>
      <c r="J446" s="153">
        <f>ROUND(I446*H446,2)</f>
        <v>0</v>
      </c>
      <c r="K446" s="149" t="s">
        <v>201</v>
      </c>
      <c r="L446" s="36"/>
      <c r="M446" s="154" t="s">
        <v>3</v>
      </c>
      <c r="N446" s="155" t="s">
        <v>51</v>
      </c>
      <c r="O446" s="56"/>
      <c r="P446" s="156">
        <f>O446*H446</f>
        <v>0</v>
      </c>
      <c r="Q446" s="156">
        <v>0</v>
      </c>
      <c r="R446" s="156">
        <f>Q446*H446</f>
        <v>0</v>
      </c>
      <c r="S446" s="156">
        <v>0</v>
      </c>
      <c r="T446" s="157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58" t="s">
        <v>202</v>
      </c>
      <c r="AT446" s="158" t="s">
        <v>197</v>
      </c>
      <c r="AU446" s="158" t="s">
        <v>89</v>
      </c>
      <c r="AY446" s="19" t="s">
        <v>195</v>
      </c>
      <c r="BE446" s="159">
        <f>IF(N446="základní",J446,0)</f>
        <v>0</v>
      </c>
      <c r="BF446" s="159">
        <f>IF(N446="snížená",J446,0)</f>
        <v>0</v>
      </c>
      <c r="BG446" s="159">
        <f>IF(N446="zákl. přenesená",J446,0)</f>
        <v>0</v>
      </c>
      <c r="BH446" s="159">
        <f>IF(N446="sníž. přenesená",J446,0)</f>
        <v>0</v>
      </c>
      <c r="BI446" s="159">
        <f>IF(N446="nulová",J446,0)</f>
        <v>0</v>
      </c>
      <c r="BJ446" s="19" t="s">
        <v>87</v>
      </c>
      <c r="BK446" s="159">
        <f>ROUND(I446*H446,2)</f>
        <v>0</v>
      </c>
      <c r="BL446" s="19" t="s">
        <v>202</v>
      </c>
      <c r="BM446" s="158" t="s">
        <v>447</v>
      </c>
    </row>
    <row r="447" spans="1:65" s="2" customFormat="1">
      <c r="A447" s="35"/>
      <c r="B447" s="36"/>
      <c r="C447" s="35"/>
      <c r="D447" s="160" t="s">
        <v>204</v>
      </c>
      <c r="E447" s="35"/>
      <c r="F447" s="161" t="s">
        <v>448</v>
      </c>
      <c r="G447" s="35"/>
      <c r="H447" s="35"/>
      <c r="I447" s="162"/>
      <c r="J447" s="35"/>
      <c r="K447" s="35"/>
      <c r="L447" s="36"/>
      <c r="M447" s="163"/>
      <c r="N447" s="164"/>
      <c r="O447" s="56"/>
      <c r="P447" s="56"/>
      <c r="Q447" s="56"/>
      <c r="R447" s="56"/>
      <c r="S447" s="56"/>
      <c r="T447" s="57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T447" s="19" t="s">
        <v>204</v>
      </c>
      <c r="AU447" s="19" t="s">
        <v>89</v>
      </c>
    </row>
    <row r="448" spans="1:65" s="13" customFormat="1">
      <c r="B448" s="165"/>
      <c r="D448" s="166" t="s">
        <v>206</v>
      </c>
      <c r="E448" s="167" t="s">
        <v>3</v>
      </c>
      <c r="F448" s="168" t="s">
        <v>207</v>
      </c>
      <c r="H448" s="167" t="s">
        <v>3</v>
      </c>
      <c r="I448" s="169"/>
      <c r="L448" s="165"/>
      <c r="M448" s="170"/>
      <c r="N448" s="171"/>
      <c r="O448" s="171"/>
      <c r="P448" s="171"/>
      <c r="Q448" s="171"/>
      <c r="R448" s="171"/>
      <c r="S448" s="171"/>
      <c r="T448" s="172"/>
      <c r="AT448" s="167" t="s">
        <v>206</v>
      </c>
      <c r="AU448" s="167" t="s">
        <v>89</v>
      </c>
      <c r="AV448" s="13" t="s">
        <v>87</v>
      </c>
      <c r="AW448" s="13" t="s">
        <v>41</v>
      </c>
      <c r="AX448" s="13" t="s">
        <v>80</v>
      </c>
      <c r="AY448" s="167" t="s">
        <v>195</v>
      </c>
    </row>
    <row r="449" spans="1:65" s="13" customFormat="1">
      <c r="B449" s="165"/>
      <c r="D449" s="166" t="s">
        <v>206</v>
      </c>
      <c r="E449" s="167" t="s">
        <v>3</v>
      </c>
      <c r="F449" s="168" t="s">
        <v>208</v>
      </c>
      <c r="H449" s="167" t="s">
        <v>3</v>
      </c>
      <c r="I449" s="169"/>
      <c r="L449" s="165"/>
      <c r="M449" s="170"/>
      <c r="N449" s="171"/>
      <c r="O449" s="171"/>
      <c r="P449" s="171"/>
      <c r="Q449" s="171"/>
      <c r="R449" s="171"/>
      <c r="S449" s="171"/>
      <c r="T449" s="172"/>
      <c r="AT449" s="167" t="s">
        <v>206</v>
      </c>
      <c r="AU449" s="167" t="s">
        <v>89</v>
      </c>
      <c r="AV449" s="13" t="s">
        <v>87</v>
      </c>
      <c r="AW449" s="13" t="s">
        <v>41</v>
      </c>
      <c r="AX449" s="13" t="s">
        <v>80</v>
      </c>
      <c r="AY449" s="167" t="s">
        <v>195</v>
      </c>
    </row>
    <row r="450" spans="1:65" s="13" customFormat="1">
      <c r="B450" s="165"/>
      <c r="D450" s="166" t="s">
        <v>206</v>
      </c>
      <c r="E450" s="167" t="s">
        <v>3</v>
      </c>
      <c r="F450" s="168" t="s">
        <v>209</v>
      </c>
      <c r="H450" s="167" t="s">
        <v>3</v>
      </c>
      <c r="I450" s="169"/>
      <c r="L450" s="165"/>
      <c r="M450" s="170"/>
      <c r="N450" s="171"/>
      <c r="O450" s="171"/>
      <c r="P450" s="171"/>
      <c r="Q450" s="171"/>
      <c r="R450" s="171"/>
      <c r="S450" s="171"/>
      <c r="T450" s="172"/>
      <c r="AT450" s="167" t="s">
        <v>206</v>
      </c>
      <c r="AU450" s="167" t="s">
        <v>89</v>
      </c>
      <c r="AV450" s="13" t="s">
        <v>87</v>
      </c>
      <c r="AW450" s="13" t="s">
        <v>41</v>
      </c>
      <c r="AX450" s="13" t="s">
        <v>80</v>
      </c>
      <c r="AY450" s="167" t="s">
        <v>195</v>
      </c>
    </row>
    <row r="451" spans="1:65" s="13" customFormat="1">
      <c r="B451" s="165"/>
      <c r="D451" s="166" t="s">
        <v>206</v>
      </c>
      <c r="E451" s="167" t="s">
        <v>3</v>
      </c>
      <c r="F451" s="168" t="s">
        <v>270</v>
      </c>
      <c r="H451" s="167" t="s">
        <v>3</v>
      </c>
      <c r="I451" s="169"/>
      <c r="L451" s="165"/>
      <c r="M451" s="170"/>
      <c r="N451" s="171"/>
      <c r="O451" s="171"/>
      <c r="P451" s="171"/>
      <c r="Q451" s="171"/>
      <c r="R451" s="171"/>
      <c r="S451" s="171"/>
      <c r="T451" s="172"/>
      <c r="AT451" s="167" t="s">
        <v>206</v>
      </c>
      <c r="AU451" s="167" t="s">
        <v>89</v>
      </c>
      <c r="AV451" s="13" t="s">
        <v>87</v>
      </c>
      <c r="AW451" s="13" t="s">
        <v>41</v>
      </c>
      <c r="AX451" s="13" t="s">
        <v>80</v>
      </c>
      <c r="AY451" s="167" t="s">
        <v>195</v>
      </c>
    </row>
    <row r="452" spans="1:65" s="13" customFormat="1">
      <c r="B452" s="165"/>
      <c r="D452" s="166" t="s">
        <v>206</v>
      </c>
      <c r="E452" s="167" t="s">
        <v>3</v>
      </c>
      <c r="F452" s="168" t="s">
        <v>263</v>
      </c>
      <c r="H452" s="167" t="s">
        <v>3</v>
      </c>
      <c r="I452" s="169"/>
      <c r="L452" s="165"/>
      <c r="M452" s="170"/>
      <c r="N452" s="171"/>
      <c r="O452" s="171"/>
      <c r="P452" s="171"/>
      <c r="Q452" s="171"/>
      <c r="R452" s="171"/>
      <c r="S452" s="171"/>
      <c r="T452" s="172"/>
      <c r="AT452" s="167" t="s">
        <v>206</v>
      </c>
      <c r="AU452" s="167" t="s">
        <v>89</v>
      </c>
      <c r="AV452" s="13" t="s">
        <v>87</v>
      </c>
      <c r="AW452" s="13" t="s">
        <v>41</v>
      </c>
      <c r="AX452" s="13" t="s">
        <v>80</v>
      </c>
      <c r="AY452" s="167" t="s">
        <v>195</v>
      </c>
    </row>
    <row r="453" spans="1:65" s="13" customFormat="1">
      <c r="B453" s="165"/>
      <c r="D453" s="166" t="s">
        <v>206</v>
      </c>
      <c r="E453" s="167" t="s">
        <v>3</v>
      </c>
      <c r="F453" s="168" t="s">
        <v>394</v>
      </c>
      <c r="H453" s="167" t="s">
        <v>3</v>
      </c>
      <c r="I453" s="169"/>
      <c r="L453" s="165"/>
      <c r="M453" s="170"/>
      <c r="N453" s="171"/>
      <c r="O453" s="171"/>
      <c r="P453" s="171"/>
      <c r="Q453" s="171"/>
      <c r="R453" s="171"/>
      <c r="S453" s="171"/>
      <c r="T453" s="172"/>
      <c r="AT453" s="167" t="s">
        <v>206</v>
      </c>
      <c r="AU453" s="167" t="s">
        <v>89</v>
      </c>
      <c r="AV453" s="13" t="s">
        <v>87</v>
      </c>
      <c r="AW453" s="13" t="s">
        <v>41</v>
      </c>
      <c r="AX453" s="13" t="s">
        <v>80</v>
      </c>
      <c r="AY453" s="167" t="s">
        <v>195</v>
      </c>
    </row>
    <row r="454" spans="1:65" s="14" customFormat="1">
      <c r="B454" s="173"/>
      <c r="D454" s="166" t="s">
        <v>206</v>
      </c>
      <c r="E454" s="174" t="s">
        <v>3</v>
      </c>
      <c r="F454" s="175" t="s">
        <v>387</v>
      </c>
      <c r="H454" s="176">
        <v>86.575000000000003</v>
      </c>
      <c r="I454" s="177"/>
      <c r="L454" s="173"/>
      <c r="M454" s="178"/>
      <c r="N454" s="179"/>
      <c r="O454" s="179"/>
      <c r="P454" s="179"/>
      <c r="Q454" s="179"/>
      <c r="R454" s="179"/>
      <c r="S454" s="179"/>
      <c r="T454" s="180"/>
      <c r="AT454" s="174" t="s">
        <v>206</v>
      </c>
      <c r="AU454" s="174" t="s">
        <v>89</v>
      </c>
      <c r="AV454" s="14" t="s">
        <v>89</v>
      </c>
      <c r="AW454" s="14" t="s">
        <v>41</v>
      </c>
      <c r="AX454" s="14" t="s">
        <v>80</v>
      </c>
      <c r="AY454" s="174" t="s">
        <v>195</v>
      </c>
    </row>
    <row r="455" spans="1:65" s="14" customFormat="1">
      <c r="B455" s="173"/>
      <c r="D455" s="166" t="s">
        <v>206</v>
      </c>
      <c r="E455" s="174" t="s">
        <v>3</v>
      </c>
      <c r="F455" s="175" t="s">
        <v>388</v>
      </c>
      <c r="H455" s="176">
        <v>296.82900000000001</v>
      </c>
      <c r="I455" s="177"/>
      <c r="L455" s="173"/>
      <c r="M455" s="178"/>
      <c r="N455" s="179"/>
      <c r="O455" s="179"/>
      <c r="P455" s="179"/>
      <c r="Q455" s="179"/>
      <c r="R455" s="179"/>
      <c r="S455" s="179"/>
      <c r="T455" s="180"/>
      <c r="AT455" s="174" t="s">
        <v>206</v>
      </c>
      <c r="AU455" s="174" t="s">
        <v>89</v>
      </c>
      <c r="AV455" s="14" t="s">
        <v>89</v>
      </c>
      <c r="AW455" s="14" t="s">
        <v>41</v>
      </c>
      <c r="AX455" s="14" t="s">
        <v>80</v>
      </c>
      <c r="AY455" s="174" t="s">
        <v>195</v>
      </c>
    </row>
    <row r="456" spans="1:65" s="14" customFormat="1">
      <c r="B456" s="173"/>
      <c r="D456" s="166" t="s">
        <v>206</v>
      </c>
      <c r="E456" s="174" t="s">
        <v>3</v>
      </c>
      <c r="F456" s="175" t="s">
        <v>401</v>
      </c>
      <c r="H456" s="176">
        <v>420.50700000000001</v>
      </c>
      <c r="I456" s="177"/>
      <c r="L456" s="173"/>
      <c r="M456" s="178"/>
      <c r="N456" s="179"/>
      <c r="O456" s="179"/>
      <c r="P456" s="179"/>
      <c r="Q456" s="179"/>
      <c r="R456" s="179"/>
      <c r="S456" s="179"/>
      <c r="T456" s="180"/>
      <c r="AT456" s="174" t="s">
        <v>206</v>
      </c>
      <c r="AU456" s="174" t="s">
        <v>89</v>
      </c>
      <c r="AV456" s="14" t="s">
        <v>89</v>
      </c>
      <c r="AW456" s="14" t="s">
        <v>41</v>
      </c>
      <c r="AX456" s="14" t="s">
        <v>80</v>
      </c>
      <c r="AY456" s="174" t="s">
        <v>195</v>
      </c>
    </row>
    <row r="457" spans="1:65" s="14" customFormat="1">
      <c r="B457" s="173"/>
      <c r="D457" s="166" t="s">
        <v>206</v>
      </c>
      <c r="E457" s="174" t="s">
        <v>3</v>
      </c>
      <c r="F457" s="175" t="s">
        <v>402</v>
      </c>
      <c r="H457" s="176">
        <v>372.27300000000002</v>
      </c>
      <c r="I457" s="177"/>
      <c r="L457" s="173"/>
      <c r="M457" s="178"/>
      <c r="N457" s="179"/>
      <c r="O457" s="179"/>
      <c r="P457" s="179"/>
      <c r="Q457" s="179"/>
      <c r="R457" s="179"/>
      <c r="S457" s="179"/>
      <c r="T457" s="180"/>
      <c r="AT457" s="174" t="s">
        <v>206</v>
      </c>
      <c r="AU457" s="174" t="s">
        <v>89</v>
      </c>
      <c r="AV457" s="14" t="s">
        <v>89</v>
      </c>
      <c r="AW457" s="14" t="s">
        <v>41</v>
      </c>
      <c r="AX457" s="14" t="s">
        <v>80</v>
      </c>
      <c r="AY457" s="174" t="s">
        <v>195</v>
      </c>
    </row>
    <row r="458" spans="1:65" s="14" customFormat="1">
      <c r="B458" s="173"/>
      <c r="D458" s="166" t="s">
        <v>206</v>
      </c>
      <c r="E458" s="174" t="s">
        <v>3</v>
      </c>
      <c r="F458" s="175" t="s">
        <v>403</v>
      </c>
      <c r="H458" s="176">
        <v>60.603000000000002</v>
      </c>
      <c r="I458" s="177"/>
      <c r="L458" s="173"/>
      <c r="M458" s="178"/>
      <c r="N458" s="179"/>
      <c r="O458" s="179"/>
      <c r="P458" s="179"/>
      <c r="Q458" s="179"/>
      <c r="R458" s="179"/>
      <c r="S458" s="179"/>
      <c r="T458" s="180"/>
      <c r="AT458" s="174" t="s">
        <v>206</v>
      </c>
      <c r="AU458" s="174" t="s">
        <v>89</v>
      </c>
      <c r="AV458" s="14" t="s">
        <v>89</v>
      </c>
      <c r="AW458" s="14" t="s">
        <v>41</v>
      </c>
      <c r="AX458" s="14" t="s">
        <v>80</v>
      </c>
      <c r="AY458" s="174" t="s">
        <v>195</v>
      </c>
    </row>
    <row r="459" spans="1:65" s="14" customFormat="1">
      <c r="B459" s="173"/>
      <c r="D459" s="166" t="s">
        <v>206</v>
      </c>
      <c r="E459" s="174" t="s">
        <v>3</v>
      </c>
      <c r="F459" s="175" t="s">
        <v>416</v>
      </c>
      <c r="H459" s="176">
        <v>1625.5809999999999</v>
      </c>
      <c r="I459" s="177"/>
      <c r="L459" s="173"/>
      <c r="M459" s="178"/>
      <c r="N459" s="179"/>
      <c r="O459" s="179"/>
      <c r="P459" s="179"/>
      <c r="Q459" s="179"/>
      <c r="R459" s="179"/>
      <c r="S459" s="179"/>
      <c r="T459" s="180"/>
      <c r="AT459" s="174" t="s">
        <v>206</v>
      </c>
      <c r="AU459" s="174" t="s">
        <v>89</v>
      </c>
      <c r="AV459" s="14" t="s">
        <v>89</v>
      </c>
      <c r="AW459" s="14" t="s">
        <v>41</v>
      </c>
      <c r="AX459" s="14" t="s">
        <v>80</v>
      </c>
      <c r="AY459" s="174" t="s">
        <v>195</v>
      </c>
    </row>
    <row r="460" spans="1:65" s="14" customFormat="1">
      <c r="B460" s="173"/>
      <c r="D460" s="166" t="s">
        <v>206</v>
      </c>
      <c r="E460" s="174" t="s">
        <v>3</v>
      </c>
      <c r="F460" s="175" t="s">
        <v>417</v>
      </c>
      <c r="H460" s="176">
        <v>1052.1389999999999</v>
      </c>
      <c r="I460" s="177"/>
      <c r="L460" s="173"/>
      <c r="M460" s="178"/>
      <c r="N460" s="179"/>
      <c r="O460" s="179"/>
      <c r="P460" s="179"/>
      <c r="Q460" s="179"/>
      <c r="R460" s="179"/>
      <c r="S460" s="179"/>
      <c r="T460" s="180"/>
      <c r="AT460" s="174" t="s">
        <v>206</v>
      </c>
      <c r="AU460" s="174" t="s">
        <v>89</v>
      </c>
      <c r="AV460" s="14" t="s">
        <v>89</v>
      </c>
      <c r="AW460" s="14" t="s">
        <v>41</v>
      </c>
      <c r="AX460" s="14" t="s">
        <v>80</v>
      </c>
      <c r="AY460" s="174" t="s">
        <v>195</v>
      </c>
    </row>
    <row r="461" spans="1:65" s="15" customFormat="1">
      <c r="B461" s="181"/>
      <c r="D461" s="166" t="s">
        <v>206</v>
      </c>
      <c r="E461" s="182" t="s">
        <v>3</v>
      </c>
      <c r="F461" s="183" t="s">
        <v>215</v>
      </c>
      <c r="H461" s="184">
        <v>3914.5070000000001</v>
      </c>
      <c r="I461" s="185"/>
      <c r="L461" s="181"/>
      <c r="M461" s="186"/>
      <c r="N461" s="187"/>
      <c r="O461" s="187"/>
      <c r="P461" s="187"/>
      <c r="Q461" s="187"/>
      <c r="R461" s="187"/>
      <c r="S461" s="187"/>
      <c r="T461" s="188"/>
      <c r="AT461" s="182" t="s">
        <v>206</v>
      </c>
      <c r="AU461" s="182" t="s">
        <v>89</v>
      </c>
      <c r="AV461" s="15" t="s">
        <v>202</v>
      </c>
      <c r="AW461" s="15" t="s">
        <v>41</v>
      </c>
      <c r="AX461" s="15" t="s">
        <v>87</v>
      </c>
      <c r="AY461" s="182" t="s">
        <v>195</v>
      </c>
    </row>
    <row r="462" spans="1:65" s="2" customFormat="1" ht="24.25" customHeight="1">
      <c r="A462" s="35"/>
      <c r="B462" s="146"/>
      <c r="C462" s="147" t="s">
        <v>449</v>
      </c>
      <c r="D462" s="147" t="s">
        <v>197</v>
      </c>
      <c r="E462" s="148" t="s">
        <v>450</v>
      </c>
      <c r="F462" s="149" t="s">
        <v>451</v>
      </c>
      <c r="G462" s="150" t="s">
        <v>139</v>
      </c>
      <c r="H462" s="151">
        <v>1582.7670000000001</v>
      </c>
      <c r="I462" s="152"/>
      <c r="J462" s="153">
        <f>ROUND(I462*H462,2)</f>
        <v>0</v>
      </c>
      <c r="K462" s="149" t="s">
        <v>201</v>
      </c>
      <c r="L462" s="36"/>
      <c r="M462" s="154" t="s">
        <v>3</v>
      </c>
      <c r="N462" s="155" t="s">
        <v>51</v>
      </c>
      <c r="O462" s="56"/>
      <c r="P462" s="156">
        <f>O462*H462</f>
        <v>0</v>
      </c>
      <c r="Q462" s="156">
        <v>0</v>
      </c>
      <c r="R462" s="156">
        <f>Q462*H462</f>
        <v>0</v>
      </c>
      <c r="S462" s="156">
        <v>0</v>
      </c>
      <c r="T462" s="157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158" t="s">
        <v>202</v>
      </c>
      <c r="AT462" s="158" t="s">
        <v>197</v>
      </c>
      <c r="AU462" s="158" t="s">
        <v>89</v>
      </c>
      <c r="AY462" s="19" t="s">
        <v>195</v>
      </c>
      <c r="BE462" s="159">
        <f>IF(N462="základní",J462,0)</f>
        <v>0</v>
      </c>
      <c r="BF462" s="159">
        <f>IF(N462="snížená",J462,0)</f>
        <v>0</v>
      </c>
      <c r="BG462" s="159">
        <f>IF(N462="zákl. přenesená",J462,0)</f>
        <v>0</v>
      </c>
      <c r="BH462" s="159">
        <f>IF(N462="sníž. přenesená",J462,0)</f>
        <v>0</v>
      </c>
      <c r="BI462" s="159">
        <f>IF(N462="nulová",J462,0)</f>
        <v>0</v>
      </c>
      <c r="BJ462" s="19" t="s">
        <v>87</v>
      </c>
      <c r="BK462" s="159">
        <f>ROUND(I462*H462,2)</f>
        <v>0</v>
      </c>
      <c r="BL462" s="19" t="s">
        <v>202</v>
      </c>
      <c r="BM462" s="158" t="s">
        <v>452</v>
      </c>
    </row>
    <row r="463" spans="1:65" s="2" customFormat="1">
      <c r="A463" s="35"/>
      <c r="B463" s="36"/>
      <c r="C463" s="35"/>
      <c r="D463" s="160" t="s">
        <v>204</v>
      </c>
      <c r="E463" s="35"/>
      <c r="F463" s="161" t="s">
        <v>453</v>
      </c>
      <c r="G463" s="35"/>
      <c r="H463" s="35"/>
      <c r="I463" s="162"/>
      <c r="J463" s="35"/>
      <c r="K463" s="35"/>
      <c r="L463" s="36"/>
      <c r="M463" s="163"/>
      <c r="N463" s="164"/>
      <c r="O463" s="56"/>
      <c r="P463" s="56"/>
      <c r="Q463" s="56"/>
      <c r="R463" s="56"/>
      <c r="S463" s="56"/>
      <c r="T463" s="57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T463" s="19" t="s">
        <v>204</v>
      </c>
      <c r="AU463" s="19" t="s">
        <v>89</v>
      </c>
    </row>
    <row r="464" spans="1:65" s="13" customFormat="1">
      <c r="B464" s="165"/>
      <c r="D464" s="166" t="s">
        <v>206</v>
      </c>
      <c r="E464" s="167" t="s">
        <v>3</v>
      </c>
      <c r="F464" s="168" t="s">
        <v>207</v>
      </c>
      <c r="H464" s="167" t="s">
        <v>3</v>
      </c>
      <c r="I464" s="169"/>
      <c r="L464" s="165"/>
      <c r="M464" s="170"/>
      <c r="N464" s="171"/>
      <c r="O464" s="171"/>
      <c r="P464" s="171"/>
      <c r="Q464" s="171"/>
      <c r="R464" s="171"/>
      <c r="S464" s="171"/>
      <c r="T464" s="172"/>
      <c r="AT464" s="167" t="s">
        <v>206</v>
      </c>
      <c r="AU464" s="167" t="s">
        <v>89</v>
      </c>
      <c r="AV464" s="13" t="s">
        <v>87</v>
      </c>
      <c r="AW464" s="13" t="s">
        <v>41</v>
      </c>
      <c r="AX464" s="13" t="s">
        <v>80</v>
      </c>
      <c r="AY464" s="167" t="s">
        <v>195</v>
      </c>
    </row>
    <row r="465" spans="1:65" s="13" customFormat="1">
      <c r="B465" s="165"/>
      <c r="D465" s="166" t="s">
        <v>206</v>
      </c>
      <c r="E465" s="167" t="s">
        <v>3</v>
      </c>
      <c r="F465" s="168" t="s">
        <v>208</v>
      </c>
      <c r="H465" s="167" t="s">
        <v>3</v>
      </c>
      <c r="I465" s="169"/>
      <c r="L465" s="165"/>
      <c r="M465" s="170"/>
      <c r="N465" s="171"/>
      <c r="O465" s="171"/>
      <c r="P465" s="171"/>
      <c r="Q465" s="171"/>
      <c r="R465" s="171"/>
      <c r="S465" s="171"/>
      <c r="T465" s="172"/>
      <c r="AT465" s="167" t="s">
        <v>206</v>
      </c>
      <c r="AU465" s="167" t="s">
        <v>89</v>
      </c>
      <c r="AV465" s="13" t="s">
        <v>87</v>
      </c>
      <c r="AW465" s="13" t="s">
        <v>41</v>
      </c>
      <c r="AX465" s="13" t="s">
        <v>80</v>
      </c>
      <c r="AY465" s="167" t="s">
        <v>195</v>
      </c>
    </row>
    <row r="466" spans="1:65" s="13" customFormat="1">
      <c r="B466" s="165"/>
      <c r="D466" s="166" t="s">
        <v>206</v>
      </c>
      <c r="E466" s="167" t="s">
        <v>3</v>
      </c>
      <c r="F466" s="168" t="s">
        <v>209</v>
      </c>
      <c r="H466" s="167" t="s">
        <v>3</v>
      </c>
      <c r="I466" s="169"/>
      <c r="L466" s="165"/>
      <c r="M466" s="170"/>
      <c r="N466" s="171"/>
      <c r="O466" s="171"/>
      <c r="P466" s="171"/>
      <c r="Q466" s="171"/>
      <c r="R466" s="171"/>
      <c r="S466" s="171"/>
      <c r="T466" s="172"/>
      <c r="AT466" s="167" t="s">
        <v>206</v>
      </c>
      <c r="AU466" s="167" t="s">
        <v>89</v>
      </c>
      <c r="AV466" s="13" t="s">
        <v>87</v>
      </c>
      <c r="AW466" s="13" t="s">
        <v>41</v>
      </c>
      <c r="AX466" s="13" t="s">
        <v>80</v>
      </c>
      <c r="AY466" s="167" t="s">
        <v>195</v>
      </c>
    </row>
    <row r="467" spans="1:65" s="13" customFormat="1">
      <c r="B467" s="165"/>
      <c r="D467" s="166" t="s">
        <v>206</v>
      </c>
      <c r="E467" s="167" t="s">
        <v>3</v>
      </c>
      <c r="F467" s="168" t="s">
        <v>454</v>
      </c>
      <c r="H467" s="167" t="s">
        <v>3</v>
      </c>
      <c r="I467" s="169"/>
      <c r="L467" s="165"/>
      <c r="M467" s="170"/>
      <c r="N467" s="171"/>
      <c r="O467" s="171"/>
      <c r="P467" s="171"/>
      <c r="Q467" s="171"/>
      <c r="R467" s="171"/>
      <c r="S467" s="171"/>
      <c r="T467" s="172"/>
      <c r="AT467" s="167" t="s">
        <v>206</v>
      </c>
      <c r="AU467" s="167" t="s">
        <v>89</v>
      </c>
      <c r="AV467" s="13" t="s">
        <v>87</v>
      </c>
      <c r="AW467" s="13" t="s">
        <v>41</v>
      </c>
      <c r="AX467" s="13" t="s">
        <v>80</v>
      </c>
      <c r="AY467" s="167" t="s">
        <v>195</v>
      </c>
    </row>
    <row r="468" spans="1:65" s="13" customFormat="1">
      <c r="B468" s="165"/>
      <c r="D468" s="166" t="s">
        <v>206</v>
      </c>
      <c r="E468" s="167" t="s">
        <v>3</v>
      </c>
      <c r="F468" s="168" t="s">
        <v>455</v>
      </c>
      <c r="H468" s="167" t="s">
        <v>3</v>
      </c>
      <c r="I468" s="169"/>
      <c r="L468" s="165"/>
      <c r="M468" s="170"/>
      <c r="N468" s="171"/>
      <c r="O468" s="171"/>
      <c r="P468" s="171"/>
      <c r="Q468" s="171"/>
      <c r="R468" s="171"/>
      <c r="S468" s="171"/>
      <c r="T468" s="172"/>
      <c r="AT468" s="167" t="s">
        <v>206</v>
      </c>
      <c r="AU468" s="167" t="s">
        <v>89</v>
      </c>
      <c r="AV468" s="13" t="s">
        <v>87</v>
      </c>
      <c r="AW468" s="13" t="s">
        <v>41</v>
      </c>
      <c r="AX468" s="13" t="s">
        <v>80</v>
      </c>
      <c r="AY468" s="167" t="s">
        <v>195</v>
      </c>
    </row>
    <row r="469" spans="1:65" s="14" customFormat="1">
      <c r="B469" s="173"/>
      <c r="D469" s="166" t="s">
        <v>206</v>
      </c>
      <c r="E469" s="174" t="s">
        <v>3</v>
      </c>
      <c r="F469" s="175" t="s">
        <v>165</v>
      </c>
      <c r="H469" s="176">
        <v>2473.5700000000002</v>
      </c>
      <c r="I469" s="177"/>
      <c r="L469" s="173"/>
      <c r="M469" s="178"/>
      <c r="N469" s="179"/>
      <c r="O469" s="179"/>
      <c r="P469" s="179"/>
      <c r="Q469" s="179"/>
      <c r="R469" s="179"/>
      <c r="S469" s="179"/>
      <c r="T469" s="180"/>
      <c r="AT469" s="174" t="s">
        <v>206</v>
      </c>
      <c r="AU469" s="174" t="s">
        <v>89</v>
      </c>
      <c r="AV469" s="14" t="s">
        <v>89</v>
      </c>
      <c r="AW469" s="14" t="s">
        <v>41</v>
      </c>
      <c r="AX469" s="14" t="s">
        <v>80</v>
      </c>
      <c r="AY469" s="174" t="s">
        <v>195</v>
      </c>
    </row>
    <row r="470" spans="1:65" s="14" customFormat="1">
      <c r="B470" s="173"/>
      <c r="D470" s="166" t="s">
        <v>206</v>
      </c>
      <c r="E470" s="174" t="s">
        <v>3</v>
      </c>
      <c r="F470" s="175" t="s">
        <v>456</v>
      </c>
      <c r="H470" s="176">
        <v>-324.54000000000002</v>
      </c>
      <c r="I470" s="177"/>
      <c r="L470" s="173"/>
      <c r="M470" s="178"/>
      <c r="N470" s="179"/>
      <c r="O470" s="179"/>
      <c r="P470" s="179"/>
      <c r="Q470" s="179"/>
      <c r="R470" s="179"/>
      <c r="S470" s="179"/>
      <c r="T470" s="180"/>
      <c r="AT470" s="174" t="s">
        <v>206</v>
      </c>
      <c r="AU470" s="174" t="s">
        <v>89</v>
      </c>
      <c r="AV470" s="14" t="s">
        <v>89</v>
      </c>
      <c r="AW470" s="14" t="s">
        <v>41</v>
      </c>
      <c r="AX470" s="14" t="s">
        <v>80</v>
      </c>
      <c r="AY470" s="174" t="s">
        <v>195</v>
      </c>
    </row>
    <row r="471" spans="1:65" s="14" customFormat="1">
      <c r="B471" s="173"/>
      <c r="D471" s="166" t="s">
        <v>206</v>
      </c>
      <c r="E471" s="174" t="s">
        <v>3</v>
      </c>
      <c r="F471" s="175" t="s">
        <v>457</v>
      </c>
      <c r="H471" s="176">
        <v>-512.21400000000006</v>
      </c>
      <c r="I471" s="177"/>
      <c r="L471" s="173"/>
      <c r="M471" s="178"/>
      <c r="N471" s="179"/>
      <c r="O471" s="179"/>
      <c r="P471" s="179"/>
      <c r="Q471" s="179"/>
      <c r="R471" s="179"/>
      <c r="S471" s="179"/>
      <c r="T471" s="180"/>
      <c r="AT471" s="174" t="s">
        <v>206</v>
      </c>
      <c r="AU471" s="174" t="s">
        <v>89</v>
      </c>
      <c r="AV471" s="14" t="s">
        <v>89</v>
      </c>
      <c r="AW471" s="14" t="s">
        <v>41</v>
      </c>
      <c r="AX471" s="14" t="s">
        <v>80</v>
      </c>
      <c r="AY471" s="174" t="s">
        <v>195</v>
      </c>
    </row>
    <row r="472" spans="1:65" s="14" customFormat="1">
      <c r="B472" s="173"/>
      <c r="D472" s="166" t="s">
        <v>206</v>
      </c>
      <c r="E472" s="174" t="s">
        <v>3</v>
      </c>
      <c r="F472" s="175" t="s">
        <v>458</v>
      </c>
      <c r="H472" s="176">
        <v>-18.196000000000002</v>
      </c>
      <c r="I472" s="177"/>
      <c r="L472" s="173"/>
      <c r="M472" s="178"/>
      <c r="N472" s="179"/>
      <c r="O472" s="179"/>
      <c r="P472" s="179"/>
      <c r="Q472" s="179"/>
      <c r="R472" s="179"/>
      <c r="S472" s="179"/>
      <c r="T472" s="180"/>
      <c r="AT472" s="174" t="s">
        <v>206</v>
      </c>
      <c r="AU472" s="174" t="s">
        <v>89</v>
      </c>
      <c r="AV472" s="14" t="s">
        <v>89</v>
      </c>
      <c r="AW472" s="14" t="s">
        <v>41</v>
      </c>
      <c r="AX472" s="14" t="s">
        <v>80</v>
      </c>
      <c r="AY472" s="174" t="s">
        <v>195</v>
      </c>
    </row>
    <row r="473" spans="1:65" s="13" customFormat="1">
      <c r="B473" s="165"/>
      <c r="D473" s="166" t="s">
        <v>206</v>
      </c>
      <c r="E473" s="167" t="s">
        <v>3</v>
      </c>
      <c r="F473" s="168" t="s">
        <v>459</v>
      </c>
      <c r="H473" s="167" t="s">
        <v>3</v>
      </c>
      <c r="I473" s="169"/>
      <c r="L473" s="165"/>
      <c r="M473" s="170"/>
      <c r="N473" s="171"/>
      <c r="O473" s="171"/>
      <c r="P473" s="171"/>
      <c r="Q473" s="171"/>
      <c r="R473" s="171"/>
      <c r="S473" s="171"/>
      <c r="T473" s="172"/>
      <c r="AT473" s="167" t="s">
        <v>206</v>
      </c>
      <c r="AU473" s="167" t="s">
        <v>89</v>
      </c>
      <c r="AV473" s="13" t="s">
        <v>87</v>
      </c>
      <c r="AW473" s="13" t="s">
        <v>41</v>
      </c>
      <c r="AX473" s="13" t="s">
        <v>80</v>
      </c>
      <c r="AY473" s="167" t="s">
        <v>195</v>
      </c>
    </row>
    <row r="474" spans="1:65" s="14" customFormat="1">
      <c r="B474" s="173"/>
      <c r="D474" s="166" t="s">
        <v>206</v>
      </c>
      <c r="E474" s="174" t="s">
        <v>3</v>
      </c>
      <c r="F474" s="175" t="s">
        <v>460</v>
      </c>
      <c r="H474" s="176">
        <v>-3.4710000000000001</v>
      </c>
      <c r="I474" s="177"/>
      <c r="L474" s="173"/>
      <c r="M474" s="178"/>
      <c r="N474" s="179"/>
      <c r="O474" s="179"/>
      <c r="P474" s="179"/>
      <c r="Q474" s="179"/>
      <c r="R474" s="179"/>
      <c r="S474" s="179"/>
      <c r="T474" s="180"/>
      <c r="AT474" s="174" t="s">
        <v>206</v>
      </c>
      <c r="AU474" s="174" t="s">
        <v>89</v>
      </c>
      <c r="AV474" s="14" t="s">
        <v>89</v>
      </c>
      <c r="AW474" s="14" t="s">
        <v>41</v>
      </c>
      <c r="AX474" s="14" t="s">
        <v>80</v>
      </c>
      <c r="AY474" s="174" t="s">
        <v>195</v>
      </c>
    </row>
    <row r="475" spans="1:65" s="14" customFormat="1">
      <c r="B475" s="173"/>
      <c r="D475" s="166" t="s">
        <v>206</v>
      </c>
      <c r="E475" s="174" t="s">
        <v>3</v>
      </c>
      <c r="F475" s="175" t="s">
        <v>461</v>
      </c>
      <c r="H475" s="176">
        <v>-4.0289999999999999</v>
      </c>
      <c r="I475" s="177"/>
      <c r="L475" s="173"/>
      <c r="M475" s="178"/>
      <c r="N475" s="179"/>
      <c r="O475" s="179"/>
      <c r="P475" s="179"/>
      <c r="Q475" s="179"/>
      <c r="R475" s="179"/>
      <c r="S475" s="179"/>
      <c r="T475" s="180"/>
      <c r="AT475" s="174" t="s">
        <v>206</v>
      </c>
      <c r="AU475" s="174" t="s">
        <v>89</v>
      </c>
      <c r="AV475" s="14" t="s">
        <v>89</v>
      </c>
      <c r="AW475" s="14" t="s">
        <v>41</v>
      </c>
      <c r="AX475" s="14" t="s">
        <v>80</v>
      </c>
      <c r="AY475" s="174" t="s">
        <v>195</v>
      </c>
    </row>
    <row r="476" spans="1:65" s="14" customFormat="1">
      <c r="B476" s="173"/>
      <c r="D476" s="166" t="s">
        <v>206</v>
      </c>
      <c r="E476" s="174" t="s">
        <v>3</v>
      </c>
      <c r="F476" s="175" t="s">
        <v>462</v>
      </c>
      <c r="H476" s="176">
        <v>-28.353000000000002</v>
      </c>
      <c r="I476" s="177"/>
      <c r="L476" s="173"/>
      <c r="M476" s="178"/>
      <c r="N476" s="179"/>
      <c r="O476" s="179"/>
      <c r="P476" s="179"/>
      <c r="Q476" s="179"/>
      <c r="R476" s="179"/>
      <c r="S476" s="179"/>
      <c r="T476" s="180"/>
      <c r="AT476" s="174" t="s">
        <v>206</v>
      </c>
      <c r="AU476" s="174" t="s">
        <v>89</v>
      </c>
      <c r="AV476" s="14" t="s">
        <v>89</v>
      </c>
      <c r="AW476" s="14" t="s">
        <v>41</v>
      </c>
      <c r="AX476" s="14" t="s">
        <v>80</v>
      </c>
      <c r="AY476" s="174" t="s">
        <v>195</v>
      </c>
    </row>
    <row r="477" spans="1:65" s="15" customFormat="1">
      <c r="B477" s="181"/>
      <c r="D477" s="166" t="s">
        <v>206</v>
      </c>
      <c r="E477" s="182" t="s">
        <v>135</v>
      </c>
      <c r="F477" s="183" t="s">
        <v>215</v>
      </c>
      <c r="H477" s="184">
        <v>1582.7670000000001</v>
      </c>
      <c r="I477" s="185"/>
      <c r="L477" s="181"/>
      <c r="M477" s="186"/>
      <c r="N477" s="187"/>
      <c r="O477" s="187"/>
      <c r="P477" s="187"/>
      <c r="Q477" s="187"/>
      <c r="R477" s="187"/>
      <c r="S477" s="187"/>
      <c r="T477" s="188"/>
      <c r="AT477" s="182" t="s">
        <v>206</v>
      </c>
      <c r="AU477" s="182" t="s">
        <v>89</v>
      </c>
      <c r="AV477" s="15" t="s">
        <v>202</v>
      </c>
      <c r="AW477" s="15" t="s">
        <v>41</v>
      </c>
      <c r="AX477" s="15" t="s">
        <v>87</v>
      </c>
      <c r="AY477" s="182" t="s">
        <v>195</v>
      </c>
    </row>
    <row r="478" spans="1:65" s="2" customFormat="1" ht="16.5" customHeight="1">
      <c r="A478" s="35"/>
      <c r="B478" s="146"/>
      <c r="C478" s="190" t="s">
        <v>463</v>
      </c>
      <c r="D478" s="190" t="s">
        <v>464</v>
      </c>
      <c r="E478" s="191" t="s">
        <v>465</v>
      </c>
      <c r="F478" s="192" t="s">
        <v>466</v>
      </c>
      <c r="G478" s="193" t="s">
        <v>467</v>
      </c>
      <c r="H478" s="194">
        <v>1625.5809999999999</v>
      </c>
      <c r="I478" s="195"/>
      <c r="J478" s="196">
        <f>ROUND(I478*H478,2)</f>
        <v>0</v>
      </c>
      <c r="K478" s="192" t="s">
        <v>201</v>
      </c>
      <c r="L478" s="197"/>
      <c r="M478" s="198" t="s">
        <v>3</v>
      </c>
      <c r="N478" s="199" t="s">
        <v>51</v>
      </c>
      <c r="O478" s="56"/>
      <c r="P478" s="156">
        <f>O478*H478</f>
        <v>0</v>
      </c>
      <c r="Q478" s="156">
        <v>0</v>
      </c>
      <c r="R478" s="156">
        <f>Q478*H478</f>
        <v>0</v>
      </c>
      <c r="S478" s="156">
        <v>0</v>
      </c>
      <c r="T478" s="157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158" t="s">
        <v>257</v>
      </c>
      <c r="AT478" s="158" t="s">
        <v>464</v>
      </c>
      <c r="AU478" s="158" t="s">
        <v>89</v>
      </c>
      <c r="AY478" s="19" t="s">
        <v>195</v>
      </c>
      <c r="BE478" s="159">
        <f>IF(N478="základní",J478,0)</f>
        <v>0</v>
      </c>
      <c r="BF478" s="159">
        <f>IF(N478="snížená",J478,0)</f>
        <v>0</v>
      </c>
      <c r="BG478" s="159">
        <f>IF(N478="zákl. přenesená",J478,0)</f>
        <v>0</v>
      </c>
      <c r="BH478" s="159">
        <f>IF(N478="sníž. přenesená",J478,0)</f>
        <v>0</v>
      </c>
      <c r="BI478" s="159">
        <f>IF(N478="nulová",J478,0)</f>
        <v>0</v>
      </c>
      <c r="BJ478" s="19" t="s">
        <v>87</v>
      </c>
      <c r="BK478" s="159">
        <f>ROUND(I478*H478,2)</f>
        <v>0</v>
      </c>
      <c r="BL478" s="19" t="s">
        <v>202</v>
      </c>
      <c r="BM478" s="158" t="s">
        <v>468</v>
      </c>
    </row>
    <row r="479" spans="1:65" s="13" customFormat="1">
      <c r="B479" s="165"/>
      <c r="D479" s="166" t="s">
        <v>206</v>
      </c>
      <c r="E479" s="167" t="s">
        <v>3</v>
      </c>
      <c r="F479" s="168" t="s">
        <v>207</v>
      </c>
      <c r="H479" s="167" t="s">
        <v>3</v>
      </c>
      <c r="I479" s="169"/>
      <c r="L479" s="165"/>
      <c r="M479" s="170"/>
      <c r="N479" s="171"/>
      <c r="O479" s="171"/>
      <c r="P479" s="171"/>
      <c r="Q479" s="171"/>
      <c r="R479" s="171"/>
      <c r="S479" s="171"/>
      <c r="T479" s="172"/>
      <c r="AT479" s="167" t="s">
        <v>206</v>
      </c>
      <c r="AU479" s="167" t="s">
        <v>89</v>
      </c>
      <c r="AV479" s="13" t="s">
        <v>87</v>
      </c>
      <c r="AW479" s="13" t="s">
        <v>41</v>
      </c>
      <c r="AX479" s="13" t="s">
        <v>80</v>
      </c>
      <c r="AY479" s="167" t="s">
        <v>195</v>
      </c>
    </row>
    <row r="480" spans="1:65" s="13" customFormat="1">
      <c r="B480" s="165"/>
      <c r="D480" s="166" t="s">
        <v>206</v>
      </c>
      <c r="E480" s="167" t="s">
        <v>3</v>
      </c>
      <c r="F480" s="168" t="s">
        <v>208</v>
      </c>
      <c r="H480" s="167" t="s">
        <v>3</v>
      </c>
      <c r="I480" s="169"/>
      <c r="L480" s="165"/>
      <c r="M480" s="170"/>
      <c r="N480" s="171"/>
      <c r="O480" s="171"/>
      <c r="P480" s="171"/>
      <c r="Q480" s="171"/>
      <c r="R480" s="171"/>
      <c r="S480" s="171"/>
      <c r="T480" s="172"/>
      <c r="AT480" s="167" t="s">
        <v>206</v>
      </c>
      <c r="AU480" s="167" t="s">
        <v>89</v>
      </c>
      <c r="AV480" s="13" t="s">
        <v>87</v>
      </c>
      <c r="AW480" s="13" t="s">
        <v>41</v>
      </c>
      <c r="AX480" s="13" t="s">
        <v>80</v>
      </c>
      <c r="AY480" s="167" t="s">
        <v>195</v>
      </c>
    </row>
    <row r="481" spans="1:65" s="13" customFormat="1">
      <c r="B481" s="165"/>
      <c r="D481" s="166" t="s">
        <v>206</v>
      </c>
      <c r="E481" s="167" t="s">
        <v>3</v>
      </c>
      <c r="F481" s="168" t="s">
        <v>209</v>
      </c>
      <c r="H481" s="167" t="s">
        <v>3</v>
      </c>
      <c r="I481" s="169"/>
      <c r="L481" s="165"/>
      <c r="M481" s="170"/>
      <c r="N481" s="171"/>
      <c r="O481" s="171"/>
      <c r="P481" s="171"/>
      <c r="Q481" s="171"/>
      <c r="R481" s="171"/>
      <c r="S481" s="171"/>
      <c r="T481" s="172"/>
      <c r="AT481" s="167" t="s">
        <v>206</v>
      </c>
      <c r="AU481" s="167" t="s">
        <v>89</v>
      </c>
      <c r="AV481" s="13" t="s">
        <v>87</v>
      </c>
      <c r="AW481" s="13" t="s">
        <v>41</v>
      </c>
      <c r="AX481" s="13" t="s">
        <v>80</v>
      </c>
      <c r="AY481" s="167" t="s">
        <v>195</v>
      </c>
    </row>
    <row r="482" spans="1:65" s="13" customFormat="1">
      <c r="B482" s="165"/>
      <c r="D482" s="166" t="s">
        <v>206</v>
      </c>
      <c r="E482" s="167" t="s">
        <v>3</v>
      </c>
      <c r="F482" s="168" t="s">
        <v>454</v>
      </c>
      <c r="H482" s="167" t="s">
        <v>3</v>
      </c>
      <c r="I482" s="169"/>
      <c r="L482" s="165"/>
      <c r="M482" s="170"/>
      <c r="N482" s="171"/>
      <c r="O482" s="171"/>
      <c r="P482" s="171"/>
      <c r="Q482" s="171"/>
      <c r="R482" s="171"/>
      <c r="S482" s="171"/>
      <c r="T482" s="172"/>
      <c r="AT482" s="167" t="s">
        <v>206</v>
      </c>
      <c r="AU482" s="167" t="s">
        <v>89</v>
      </c>
      <c r="AV482" s="13" t="s">
        <v>87</v>
      </c>
      <c r="AW482" s="13" t="s">
        <v>41</v>
      </c>
      <c r="AX482" s="13" t="s">
        <v>80</v>
      </c>
      <c r="AY482" s="167" t="s">
        <v>195</v>
      </c>
    </row>
    <row r="483" spans="1:65" s="14" customFormat="1">
      <c r="B483" s="173"/>
      <c r="D483" s="166" t="s">
        <v>206</v>
      </c>
      <c r="E483" s="174" t="s">
        <v>3</v>
      </c>
      <c r="F483" s="175" t="s">
        <v>416</v>
      </c>
      <c r="H483" s="176">
        <v>1625.5809999999999</v>
      </c>
      <c r="I483" s="177"/>
      <c r="L483" s="173"/>
      <c r="M483" s="178"/>
      <c r="N483" s="179"/>
      <c r="O483" s="179"/>
      <c r="P483" s="179"/>
      <c r="Q483" s="179"/>
      <c r="R483" s="179"/>
      <c r="S483" s="179"/>
      <c r="T483" s="180"/>
      <c r="AT483" s="174" t="s">
        <v>206</v>
      </c>
      <c r="AU483" s="174" t="s">
        <v>89</v>
      </c>
      <c r="AV483" s="14" t="s">
        <v>89</v>
      </c>
      <c r="AW483" s="14" t="s">
        <v>41</v>
      </c>
      <c r="AX483" s="14" t="s">
        <v>80</v>
      </c>
      <c r="AY483" s="174" t="s">
        <v>195</v>
      </c>
    </row>
    <row r="484" spans="1:65" s="15" customFormat="1">
      <c r="B484" s="181"/>
      <c r="D484" s="166" t="s">
        <v>206</v>
      </c>
      <c r="E484" s="182" t="s">
        <v>3</v>
      </c>
      <c r="F484" s="183" t="s">
        <v>215</v>
      </c>
      <c r="H484" s="184">
        <v>1625.5809999999999</v>
      </c>
      <c r="I484" s="185"/>
      <c r="L484" s="181"/>
      <c r="M484" s="186"/>
      <c r="N484" s="187"/>
      <c r="O484" s="187"/>
      <c r="P484" s="187"/>
      <c r="Q484" s="187"/>
      <c r="R484" s="187"/>
      <c r="S484" s="187"/>
      <c r="T484" s="188"/>
      <c r="AT484" s="182" t="s">
        <v>206</v>
      </c>
      <c r="AU484" s="182" t="s">
        <v>89</v>
      </c>
      <c r="AV484" s="15" t="s">
        <v>202</v>
      </c>
      <c r="AW484" s="15" t="s">
        <v>41</v>
      </c>
      <c r="AX484" s="15" t="s">
        <v>87</v>
      </c>
      <c r="AY484" s="182" t="s">
        <v>195</v>
      </c>
    </row>
    <row r="485" spans="1:65" s="2" customFormat="1" ht="37.9" customHeight="1">
      <c r="A485" s="35"/>
      <c r="B485" s="146"/>
      <c r="C485" s="147" t="s">
        <v>469</v>
      </c>
      <c r="D485" s="147" t="s">
        <v>197</v>
      </c>
      <c r="E485" s="148" t="s">
        <v>470</v>
      </c>
      <c r="F485" s="149" t="s">
        <v>471</v>
      </c>
      <c r="G485" s="150" t="s">
        <v>139</v>
      </c>
      <c r="H485" s="151">
        <v>512.21400000000006</v>
      </c>
      <c r="I485" s="152"/>
      <c r="J485" s="153">
        <f>ROUND(I485*H485,2)</f>
        <v>0</v>
      </c>
      <c r="K485" s="149" t="s">
        <v>201</v>
      </c>
      <c r="L485" s="36"/>
      <c r="M485" s="154" t="s">
        <v>3</v>
      </c>
      <c r="N485" s="155" t="s">
        <v>51</v>
      </c>
      <c r="O485" s="56"/>
      <c r="P485" s="156">
        <f>O485*H485</f>
        <v>0</v>
      </c>
      <c r="Q485" s="156">
        <v>0</v>
      </c>
      <c r="R485" s="156">
        <f>Q485*H485</f>
        <v>0</v>
      </c>
      <c r="S485" s="156">
        <v>0</v>
      </c>
      <c r="T485" s="157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58" t="s">
        <v>202</v>
      </c>
      <c r="AT485" s="158" t="s">
        <v>197</v>
      </c>
      <c r="AU485" s="158" t="s">
        <v>89</v>
      </c>
      <c r="AY485" s="19" t="s">
        <v>195</v>
      </c>
      <c r="BE485" s="159">
        <f>IF(N485="základní",J485,0)</f>
        <v>0</v>
      </c>
      <c r="BF485" s="159">
        <f>IF(N485="snížená",J485,0)</f>
        <v>0</v>
      </c>
      <c r="BG485" s="159">
        <f>IF(N485="zákl. přenesená",J485,0)</f>
        <v>0</v>
      </c>
      <c r="BH485" s="159">
        <f>IF(N485="sníž. přenesená",J485,0)</f>
        <v>0</v>
      </c>
      <c r="BI485" s="159">
        <f>IF(N485="nulová",J485,0)</f>
        <v>0</v>
      </c>
      <c r="BJ485" s="19" t="s">
        <v>87</v>
      </c>
      <c r="BK485" s="159">
        <f>ROUND(I485*H485,2)</f>
        <v>0</v>
      </c>
      <c r="BL485" s="19" t="s">
        <v>202</v>
      </c>
      <c r="BM485" s="158" t="s">
        <v>472</v>
      </c>
    </row>
    <row r="486" spans="1:65" s="2" customFormat="1">
      <c r="A486" s="35"/>
      <c r="B486" s="36"/>
      <c r="C486" s="35"/>
      <c r="D486" s="160" t="s">
        <v>204</v>
      </c>
      <c r="E486" s="35"/>
      <c r="F486" s="161" t="s">
        <v>473</v>
      </c>
      <c r="G486" s="35"/>
      <c r="H486" s="35"/>
      <c r="I486" s="162"/>
      <c r="J486" s="35"/>
      <c r="K486" s="35"/>
      <c r="L486" s="36"/>
      <c r="M486" s="163"/>
      <c r="N486" s="164"/>
      <c r="O486" s="56"/>
      <c r="P486" s="56"/>
      <c r="Q486" s="56"/>
      <c r="R486" s="56"/>
      <c r="S486" s="56"/>
      <c r="T486" s="57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T486" s="19" t="s">
        <v>204</v>
      </c>
      <c r="AU486" s="19" t="s">
        <v>89</v>
      </c>
    </row>
    <row r="487" spans="1:65" s="13" customFormat="1">
      <c r="B487" s="165"/>
      <c r="D487" s="166" t="s">
        <v>206</v>
      </c>
      <c r="E487" s="167" t="s">
        <v>3</v>
      </c>
      <c r="F487" s="168" t="s">
        <v>207</v>
      </c>
      <c r="H487" s="167" t="s">
        <v>3</v>
      </c>
      <c r="I487" s="169"/>
      <c r="L487" s="165"/>
      <c r="M487" s="170"/>
      <c r="N487" s="171"/>
      <c r="O487" s="171"/>
      <c r="P487" s="171"/>
      <c r="Q487" s="171"/>
      <c r="R487" s="171"/>
      <c r="S487" s="171"/>
      <c r="T487" s="172"/>
      <c r="AT487" s="167" t="s">
        <v>206</v>
      </c>
      <c r="AU487" s="167" t="s">
        <v>89</v>
      </c>
      <c r="AV487" s="13" t="s">
        <v>87</v>
      </c>
      <c r="AW487" s="13" t="s">
        <v>41</v>
      </c>
      <c r="AX487" s="13" t="s">
        <v>80</v>
      </c>
      <c r="AY487" s="167" t="s">
        <v>195</v>
      </c>
    </row>
    <row r="488" spans="1:65" s="13" customFormat="1">
      <c r="B488" s="165"/>
      <c r="D488" s="166" t="s">
        <v>206</v>
      </c>
      <c r="E488" s="167" t="s">
        <v>3</v>
      </c>
      <c r="F488" s="168" t="s">
        <v>208</v>
      </c>
      <c r="H488" s="167" t="s">
        <v>3</v>
      </c>
      <c r="I488" s="169"/>
      <c r="L488" s="165"/>
      <c r="M488" s="170"/>
      <c r="N488" s="171"/>
      <c r="O488" s="171"/>
      <c r="P488" s="171"/>
      <c r="Q488" s="171"/>
      <c r="R488" s="171"/>
      <c r="S488" s="171"/>
      <c r="T488" s="172"/>
      <c r="AT488" s="167" t="s">
        <v>206</v>
      </c>
      <c r="AU488" s="167" t="s">
        <v>89</v>
      </c>
      <c r="AV488" s="13" t="s">
        <v>87</v>
      </c>
      <c r="AW488" s="13" t="s">
        <v>41</v>
      </c>
      <c r="AX488" s="13" t="s">
        <v>80</v>
      </c>
      <c r="AY488" s="167" t="s">
        <v>195</v>
      </c>
    </row>
    <row r="489" spans="1:65" s="13" customFormat="1">
      <c r="B489" s="165"/>
      <c r="D489" s="166" t="s">
        <v>206</v>
      </c>
      <c r="E489" s="167" t="s">
        <v>3</v>
      </c>
      <c r="F489" s="168" t="s">
        <v>209</v>
      </c>
      <c r="H489" s="167" t="s">
        <v>3</v>
      </c>
      <c r="I489" s="169"/>
      <c r="L489" s="165"/>
      <c r="M489" s="170"/>
      <c r="N489" s="171"/>
      <c r="O489" s="171"/>
      <c r="P489" s="171"/>
      <c r="Q489" s="171"/>
      <c r="R489" s="171"/>
      <c r="S489" s="171"/>
      <c r="T489" s="172"/>
      <c r="AT489" s="167" t="s">
        <v>206</v>
      </c>
      <c r="AU489" s="167" t="s">
        <v>89</v>
      </c>
      <c r="AV489" s="13" t="s">
        <v>87</v>
      </c>
      <c r="AW489" s="13" t="s">
        <v>41</v>
      </c>
      <c r="AX489" s="13" t="s">
        <v>80</v>
      </c>
      <c r="AY489" s="167" t="s">
        <v>195</v>
      </c>
    </row>
    <row r="490" spans="1:65" s="13" customFormat="1">
      <c r="B490" s="165"/>
      <c r="D490" s="166" t="s">
        <v>206</v>
      </c>
      <c r="E490" s="167" t="s">
        <v>3</v>
      </c>
      <c r="F490" s="168" t="s">
        <v>271</v>
      </c>
      <c r="H490" s="167" t="s">
        <v>3</v>
      </c>
      <c r="I490" s="169"/>
      <c r="L490" s="165"/>
      <c r="M490" s="170"/>
      <c r="N490" s="171"/>
      <c r="O490" s="171"/>
      <c r="P490" s="171"/>
      <c r="Q490" s="171"/>
      <c r="R490" s="171"/>
      <c r="S490" s="171"/>
      <c r="T490" s="172"/>
      <c r="AT490" s="167" t="s">
        <v>206</v>
      </c>
      <c r="AU490" s="167" t="s">
        <v>89</v>
      </c>
      <c r="AV490" s="13" t="s">
        <v>87</v>
      </c>
      <c r="AW490" s="13" t="s">
        <v>41</v>
      </c>
      <c r="AX490" s="13" t="s">
        <v>80</v>
      </c>
      <c r="AY490" s="167" t="s">
        <v>195</v>
      </c>
    </row>
    <row r="491" spans="1:65" s="14" customFormat="1">
      <c r="B491" s="173"/>
      <c r="D491" s="166" t="s">
        <v>206</v>
      </c>
      <c r="E491" s="174" t="s">
        <v>3</v>
      </c>
      <c r="F491" s="175" t="s">
        <v>474</v>
      </c>
      <c r="H491" s="176">
        <v>319.137</v>
      </c>
      <c r="I491" s="177"/>
      <c r="L491" s="173"/>
      <c r="M491" s="178"/>
      <c r="N491" s="179"/>
      <c r="O491" s="179"/>
      <c r="P491" s="179"/>
      <c r="Q491" s="179"/>
      <c r="R491" s="179"/>
      <c r="S491" s="179"/>
      <c r="T491" s="180"/>
      <c r="AT491" s="174" t="s">
        <v>206</v>
      </c>
      <c r="AU491" s="174" t="s">
        <v>89</v>
      </c>
      <c r="AV491" s="14" t="s">
        <v>89</v>
      </c>
      <c r="AW491" s="14" t="s">
        <v>41</v>
      </c>
      <c r="AX491" s="14" t="s">
        <v>80</v>
      </c>
      <c r="AY491" s="174" t="s">
        <v>195</v>
      </c>
    </row>
    <row r="492" spans="1:65" s="14" customFormat="1">
      <c r="B492" s="173"/>
      <c r="D492" s="166" t="s">
        <v>206</v>
      </c>
      <c r="E492" s="174" t="s">
        <v>3</v>
      </c>
      <c r="F492" s="175" t="s">
        <v>475</v>
      </c>
      <c r="H492" s="176">
        <v>-38.194000000000003</v>
      </c>
      <c r="I492" s="177"/>
      <c r="L492" s="173"/>
      <c r="M492" s="178"/>
      <c r="N492" s="179"/>
      <c r="O492" s="179"/>
      <c r="P492" s="179"/>
      <c r="Q492" s="179"/>
      <c r="R492" s="179"/>
      <c r="S492" s="179"/>
      <c r="T492" s="180"/>
      <c r="AT492" s="174" t="s">
        <v>206</v>
      </c>
      <c r="AU492" s="174" t="s">
        <v>89</v>
      </c>
      <c r="AV492" s="14" t="s">
        <v>89</v>
      </c>
      <c r="AW492" s="14" t="s">
        <v>41</v>
      </c>
      <c r="AX492" s="14" t="s">
        <v>80</v>
      </c>
      <c r="AY492" s="174" t="s">
        <v>195</v>
      </c>
    </row>
    <row r="493" spans="1:65" s="13" customFormat="1">
      <c r="B493" s="165"/>
      <c r="D493" s="166" t="s">
        <v>206</v>
      </c>
      <c r="E493" s="167" t="s">
        <v>3</v>
      </c>
      <c r="F493" s="168" t="s">
        <v>276</v>
      </c>
      <c r="H493" s="167" t="s">
        <v>3</v>
      </c>
      <c r="I493" s="169"/>
      <c r="L493" s="165"/>
      <c r="M493" s="170"/>
      <c r="N493" s="171"/>
      <c r="O493" s="171"/>
      <c r="P493" s="171"/>
      <c r="Q493" s="171"/>
      <c r="R493" s="171"/>
      <c r="S493" s="171"/>
      <c r="T493" s="172"/>
      <c r="AT493" s="167" t="s">
        <v>206</v>
      </c>
      <c r="AU493" s="167" t="s">
        <v>89</v>
      </c>
      <c r="AV493" s="13" t="s">
        <v>87</v>
      </c>
      <c r="AW493" s="13" t="s">
        <v>41</v>
      </c>
      <c r="AX493" s="13" t="s">
        <v>80</v>
      </c>
      <c r="AY493" s="167" t="s">
        <v>195</v>
      </c>
    </row>
    <row r="494" spans="1:65" s="14" customFormat="1">
      <c r="B494" s="173"/>
      <c r="D494" s="166" t="s">
        <v>206</v>
      </c>
      <c r="E494" s="174" t="s">
        <v>3</v>
      </c>
      <c r="F494" s="175" t="s">
        <v>476</v>
      </c>
      <c r="H494" s="176">
        <v>15.464</v>
      </c>
      <c r="I494" s="177"/>
      <c r="L494" s="173"/>
      <c r="M494" s="178"/>
      <c r="N494" s="179"/>
      <c r="O494" s="179"/>
      <c r="P494" s="179"/>
      <c r="Q494" s="179"/>
      <c r="R494" s="179"/>
      <c r="S494" s="179"/>
      <c r="T494" s="180"/>
      <c r="AT494" s="174" t="s">
        <v>206</v>
      </c>
      <c r="AU494" s="174" t="s">
        <v>89</v>
      </c>
      <c r="AV494" s="14" t="s">
        <v>89</v>
      </c>
      <c r="AW494" s="14" t="s">
        <v>41</v>
      </c>
      <c r="AX494" s="14" t="s">
        <v>80</v>
      </c>
      <c r="AY494" s="174" t="s">
        <v>195</v>
      </c>
    </row>
    <row r="495" spans="1:65" s="14" customFormat="1">
      <c r="B495" s="173"/>
      <c r="D495" s="166" t="s">
        <v>206</v>
      </c>
      <c r="E495" s="174" t="s">
        <v>3</v>
      </c>
      <c r="F495" s="175" t="s">
        <v>477</v>
      </c>
      <c r="H495" s="176">
        <v>-1.1499999999999999</v>
      </c>
      <c r="I495" s="177"/>
      <c r="L495" s="173"/>
      <c r="M495" s="178"/>
      <c r="N495" s="179"/>
      <c r="O495" s="179"/>
      <c r="P495" s="179"/>
      <c r="Q495" s="179"/>
      <c r="R495" s="179"/>
      <c r="S495" s="179"/>
      <c r="T495" s="180"/>
      <c r="AT495" s="174" t="s">
        <v>206</v>
      </c>
      <c r="AU495" s="174" t="s">
        <v>89</v>
      </c>
      <c r="AV495" s="14" t="s">
        <v>89</v>
      </c>
      <c r="AW495" s="14" t="s">
        <v>41</v>
      </c>
      <c r="AX495" s="14" t="s">
        <v>80</v>
      </c>
      <c r="AY495" s="174" t="s">
        <v>195</v>
      </c>
    </row>
    <row r="496" spans="1:65" s="13" customFormat="1">
      <c r="B496" s="165"/>
      <c r="D496" s="166" t="s">
        <v>206</v>
      </c>
      <c r="E496" s="167" t="s">
        <v>3</v>
      </c>
      <c r="F496" s="168" t="s">
        <v>280</v>
      </c>
      <c r="H496" s="167" t="s">
        <v>3</v>
      </c>
      <c r="I496" s="169"/>
      <c r="L496" s="165"/>
      <c r="M496" s="170"/>
      <c r="N496" s="171"/>
      <c r="O496" s="171"/>
      <c r="P496" s="171"/>
      <c r="Q496" s="171"/>
      <c r="R496" s="171"/>
      <c r="S496" s="171"/>
      <c r="T496" s="172"/>
      <c r="AT496" s="167" t="s">
        <v>206</v>
      </c>
      <c r="AU496" s="167" t="s">
        <v>89</v>
      </c>
      <c r="AV496" s="13" t="s">
        <v>87</v>
      </c>
      <c r="AW496" s="13" t="s">
        <v>41</v>
      </c>
      <c r="AX496" s="13" t="s">
        <v>80</v>
      </c>
      <c r="AY496" s="167" t="s">
        <v>195</v>
      </c>
    </row>
    <row r="497" spans="2:51" s="14" customFormat="1">
      <c r="B497" s="173"/>
      <c r="D497" s="166" t="s">
        <v>206</v>
      </c>
      <c r="E497" s="174" t="s">
        <v>3</v>
      </c>
      <c r="F497" s="175" t="s">
        <v>478</v>
      </c>
      <c r="H497" s="176">
        <v>56.905000000000001</v>
      </c>
      <c r="I497" s="177"/>
      <c r="L497" s="173"/>
      <c r="M497" s="178"/>
      <c r="N497" s="179"/>
      <c r="O497" s="179"/>
      <c r="P497" s="179"/>
      <c r="Q497" s="179"/>
      <c r="R497" s="179"/>
      <c r="S497" s="179"/>
      <c r="T497" s="180"/>
      <c r="AT497" s="174" t="s">
        <v>206</v>
      </c>
      <c r="AU497" s="174" t="s">
        <v>89</v>
      </c>
      <c r="AV497" s="14" t="s">
        <v>89</v>
      </c>
      <c r="AW497" s="14" t="s">
        <v>41</v>
      </c>
      <c r="AX497" s="14" t="s">
        <v>80</v>
      </c>
      <c r="AY497" s="174" t="s">
        <v>195</v>
      </c>
    </row>
    <row r="498" spans="2:51" s="14" customFormat="1">
      <c r="B498" s="173"/>
      <c r="D498" s="166" t="s">
        <v>206</v>
      </c>
      <c r="E498" s="174" t="s">
        <v>3</v>
      </c>
      <c r="F498" s="175" t="s">
        <v>479</v>
      </c>
      <c r="H498" s="176">
        <v>-4.2320000000000002</v>
      </c>
      <c r="I498" s="177"/>
      <c r="L498" s="173"/>
      <c r="M498" s="178"/>
      <c r="N498" s="179"/>
      <c r="O498" s="179"/>
      <c r="P498" s="179"/>
      <c r="Q498" s="179"/>
      <c r="R498" s="179"/>
      <c r="S498" s="179"/>
      <c r="T498" s="180"/>
      <c r="AT498" s="174" t="s">
        <v>206</v>
      </c>
      <c r="AU498" s="174" t="s">
        <v>89</v>
      </c>
      <c r="AV498" s="14" t="s">
        <v>89</v>
      </c>
      <c r="AW498" s="14" t="s">
        <v>41</v>
      </c>
      <c r="AX498" s="14" t="s">
        <v>80</v>
      </c>
      <c r="AY498" s="174" t="s">
        <v>195</v>
      </c>
    </row>
    <row r="499" spans="2:51" s="13" customFormat="1">
      <c r="B499" s="165"/>
      <c r="D499" s="166" t="s">
        <v>206</v>
      </c>
      <c r="E499" s="167" t="s">
        <v>3</v>
      </c>
      <c r="F499" s="168" t="s">
        <v>283</v>
      </c>
      <c r="H499" s="167" t="s">
        <v>3</v>
      </c>
      <c r="I499" s="169"/>
      <c r="L499" s="165"/>
      <c r="M499" s="170"/>
      <c r="N499" s="171"/>
      <c r="O499" s="171"/>
      <c r="P499" s="171"/>
      <c r="Q499" s="171"/>
      <c r="R499" s="171"/>
      <c r="S499" s="171"/>
      <c r="T499" s="172"/>
      <c r="AT499" s="167" t="s">
        <v>206</v>
      </c>
      <c r="AU499" s="167" t="s">
        <v>89</v>
      </c>
      <c r="AV499" s="13" t="s">
        <v>87</v>
      </c>
      <c r="AW499" s="13" t="s">
        <v>41</v>
      </c>
      <c r="AX499" s="13" t="s">
        <v>80</v>
      </c>
      <c r="AY499" s="167" t="s">
        <v>195</v>
      </c>
    </row>
    <row r="500" spans="2:51" s="14" customFormat="1">
      <c r="B500" s="173"/>
      <c r="D500" s="166" t="s">
        <v>206</v>
      </c>
      <c r="E500" s="174" t="s">
        <v>3</v>
      </c>
      <c r="F500" s="175" t="s">
        <v>480</v>
      </c>
      <c r="H500" s="176">
        <v>42.984000000000002</v>
      </c>
      <c r="I500" s="177"/>
      <c r="L500" s="173"/>
      <c r="M500" s="178"/>
      <c r="N500" s="179"/>
      <c r="O500" s="179"/>
      <c r="P500" s="179"/>
      <c r="Q500" s="179"/>
      <c r="R500" s="179"/>
      <c r="S500" s="179"/>
      <c r="T500" s="180"/>
      <c r="AT500" s="174" t="s">
        <v>206</v>
      </c>
      <c r="AU500" s="174" t="s">
        <v>89</v>
      </c>
      <c r="AV500" s="14" t="s">
        <v>89</v>
      </c>
      <c r="AW500" s="14" t="s">
        <v>41</v>
      </c>
      <c r="AX500" s="14" t="s">
        <v>80</v>
      </c>
      <c r="AY500" s="174" t="s">
        <v>195</v>
      </c>
    </row>
    <row r="501" spans="2:51" s="14" customFormat="1">
      <c r="B501" s="173"/>
      <c r="D501" s="166" t="s">
        <v>206</v>
      </c>
      <c r="E501" s="174" t="s">
        <v>3</v>
      </c>
      <c r="F501" s="175" t="s">
        <v>481</v>
      </c>
      <c r="H501" s="176">
        <v>-4.22</v>
      </c>
      <c r="I501" s="177"/>
      <c r="L501" s="173"/>
      <c r="M501" s="178"/>
      <c r="N501" s="179"/>
      <c r="O501" s="179"/>
      <c r="P501" s="179"/>
      <c r="Q501" s="179"/>
      <c r="R501" s="179"/>
      <c r="S501" s="179"/>
      <c r="T501" s="180"/>
      <c r="AT501" s="174" t="s">
        <v>206</v>
      </c>
      <c r="AU501" s="174" t="s">
        <v>89</v>
      </c>
      <c r="AV501" s="14" t="s">
        <v>89</v>
      </c>
      <c r="AW501" s="14" t="s">
        <v>41</v>
      </c>
      <c r="AX501" s="14" t="s">
        <v>80</v>
      </c>
      <c r="AY501" s="174" t="s">
        <v>195</v>
      </c>
    </row>
    <row r="502" spans="2:51" s="13" customFormat="1">
      <c r="B502" s="165"/>
      <c r="D502" s="166" t="s">
        <v>206</v>
      </c>
      <c r="E502" s="167" t="s">
        <v>3</v>
      </c>
      <c r="F502" s="168" t="s">
        <v>285</v>
      </c>
      <c r="H502" s="167" t="s">
        <v>3</v>
      </c>
      <c r="I502" s="169"/>
      <c r="L502" s="165"/>
      <c r="M502" s="170"/>
      <c r="N502" s="171"/>
      <c r="O502" s="171"/>
      <c r="P502" s="171"/>
      <c r="Q502" s="171"/>
      <c r="R502" s="171"/>
      <c r="S502" s="171"/>
      <c r="T502" s="172"/>
      <c r="AT502" s="167" t="s">
        <v>206</v>
      </c>
      <c r="AU502" s="167" t="s">
        <v>89</v>
      </c>
      <c r="AV502" s="13" t="s">
        <v>87</v>
      </c>
      <c r="AW502" s="13" t="s">
        <v>41</v>
      </c>
      <c r="AX502" s="13" t="s">
        <v>80</v>
      </c>
      <c r="AY502" s="167" t="s">
        <v>195</v>
      </c>
    </row>
    <row r="503" spans="2:51" s="14" customFormat="1">
      <c r="B503" s="173"/>
      <c r="D503" s="166" t="s">
        <v>206</v>
      </c>
      <c r="E503" s="174" t="s">
        <v>3</v>
      </c>
      <c r="F503" s="175" t="s">
        <v>482</v>
      </c>
      <c r="H503" s="176">
        <v>15.641999999999999</v>
      </c>
      <c r="I503" s="177"/>
      <c r="L503" s="173"/>
      <c r="M503" s="178"/>
      <c r="N503" s="179"/>
      <c r="O503" s="179"/>
      <c r="P503" s="179"/>
      <c r="Q503" s="179"/>
      <c r="R503" s="179"/>
      <c r="S503" s="179"/>
      <c r="T503" s="180"/>
      <c r="AT503" s="174" t="s">
        <v>206</v>
      </c>
      <c r="AU503" s="174" t="s">
        <v>89</v>
      </c>
      <c r="AV503" s="14" t="s">
        <v>89</v>
      </c>
      <c r="AW503" s="14" t="s">
        <v>41</v>
      </c>
      <c r="AX503" s="14" t="s">
        <v>80</v>
      </c>
      <c r="AY503" s="174" t="s">
        <v>195</v>
      </c>
    </row>
    <row r="504" spans="2:51" s="14" customFormat="1">
      <c r="B504" s="173"/>
      <c r="D504" s="166" t="s">
        <v>206</v>
      </c>
      <c r="E504" s="174" t="s">
        <v>3</v>
      </c>
      <c r="F504" s="175" t="s">
        <v>483</v>
      </c>
      <c r="H504" s="176">
        <v>-1.163</v>
      </c>
      <c r="I504" s="177"/>
      <c r="L504" s="173"/>
      <c r="M504" s="178"/>
      <c r="N504" s="179"/>
      <c r="O504" s="179"/>
      <c r="P504" s="179"/>
      <c r="Q504" s="179"/>
      <c r="R504" s="179"/>
      <c r="S504" s="179"/>
      <c r="T504" s="180"/>
      <c r="AT504" s="174" t="s">
        <v>206</v>
      </c>
      <c r="AU504" s="174" t="s">
        <v>89</v>
      </c>
      <c r="AV504" s="14" t="s">
        <v>89</v>
      </c>
      <c r="AW504" s="14" t="s">
        <v>41</v>
      </c>
      <c r="AX504" s="14" t="s">
        <v>80</v>
      </c>
      <c r="AY504" s="174" t="s">
        <v>195</v>
      </c>
    </row>
    <row r="505" spans="2:51" s="13" customFormat="1">
      <c r="B505" s="165"/>
      <c r="D505" s="166" t="s">
        <v>206</v>
      </c>
      <c r="E505" s="167" t="s">
        <v>3</v>
      </c>
      <c r="F505" s="168" t="s">
        <v>287</v>
      </c>
      <c r="H505" s="167" t="s">
        <v>3</v>
      </c>
      <c r="I505" s="169"/>
      <c r="L505" s="165"/>
      <c r="M505" s="170"/>
      <c r="N505" s="171"/>
      <c r="O505" s="171"/>
      <c r="P505" s="171"/>
      <c r="Q505" s="171"/>
      <c r="R505" s="171"/>
      <c r="S505" s="171"/>
      <c r="T505" s="172"/>
      <c r="AT505" s="167" t="s">
        <v>206</v>
      </c>
      <c r="AU505" s="167" t="s">
        <v>89</v>
      </c>
      <c r="AV505" s="13" t="s">
        <v>87</v>
      </c>
      <c r="AW505" s="13" t="s">
        <v>41</v>
      </c>
      <c r="AX505" s="13" t="s">
        <v>80</v>
      </c>
      <c r="AY505" s="167" t="s">
        <v>195</v>
      </c>
    </row>
    <row r="506" spans="2:51" s="14" customFormat="1">
      <c r="B506" s="173"/>
      <c r="D506" s="166" t="s">
        <v>206</v>
      </c>
      <c r="E506" s="174" t="s">
        <v>3</v>
      </c>
      <c r="F506" s="175" t="s">
        <v>484</v>
      </c>
      <c r="H506" s="176">
        <v>36.564</v>
      </c>
      <c r="I506" s="177"/>
      <c r="L506" s="173"/>
      <c r="M506" s="178"/>
      <c r="N506" s="179"/>
      <c r="O506" s="179"/>
      <c r="P506" s="179"/>
      <c r="Q506" s="179"/>
      <c r="R506" s="179"/>
      <c r="S506" s="179"/>
      <c r="T506" s="180"/>
      <c r="AT506" s="174" t="s">
        <v>206</v>
      </c>
      <c r="AU506" s="174" t="s">
        <v>89</v>
      </c>
      <c r="AV506" s="14" t="s">
        <v>89</v>
      </c>
      <c r="AW506" s="14" t="s">
        <v>41</v>
      </c>
      <c r="AX506" s="14" t="s">
        <v>80</v>
      </c>
      <c r="AY506" s="174" t="s">
        <v>195</v>
      </c>
    </row>
    <row r="507" spans="2:51" s="14" customFormat="1">
      <c r="B507" s="173"/>
      <c r="D507" s="166" t="s">
        <v>206</v>
      </c>
      <c r="E507" s="174" t="s">
        <v>3</v>
      </c>
      <c r="F507" s="175" t="s">
        <v>485</v>
      </c>
      <c r="H507" s="176">
        <v>-2.7189999999999999</v>
      </c>
      <c r="I507" s="177"/>
      <c r="L507" s="173"/>
      <c r="M507" s="178"/>
      <c r="N507" s="179"/>
      <c r="O507" s="179"/>
      <c r="P507" s="179"/>
      <c r="Q507" s="179"/>
      <c r="R507" s="179"/>
      <c r="S507" s="179"/>
      <c r="T507" s="180"/>
      <c r="AT507" s="174" t="s">
        <v>206</v>
      </c>
      <c r="AU507" s="174" t="s">
        <v>89</v>
      </c>
      <c r="AV507" s="14" t="s">
        <v>89</v>
      </c>
      <c r="AW507" s="14" t="s">
        <v>41</v>
      </c>
      <c r="AX507" s="14" t="s">
        <v>80</v>
      </c>
      <c r="AY507" s="174" t="s">
        <v>195</v>
      </c>
    </row>
    <row r="508" spans="2:51" s="13" customFormat="1">
      <c r="B508" s="165"/>
      <c r="D508" s="166" t="s">
        <v>206</v>
      </c>
      <c r="E508" s="167" t="s">
        <v>3</v>
      </c>
      <c r="F508" s="168" t="s">
        <v>290</v>
      </c>
      <c r="H508" s="167" t="s">
        <v>3</v>
      </c>
      <c r="I508" s="169"/>
      <c r="L508" s="165"/>
      <c r="M508" s="170"/>
      <c r="N508" s="171"/>
      <c r="O508" s="171"/>
      <c r="P508" s="171"/>
      <c r="Q508" s="171"/>
      <c r="R508" s="171"/>
      <c r="S508" s="171"/>
      <c r="T508" s="172"/>
      <c r="AT508" s="167" t="s">
        <v>206</v>
      </c>
      <c r="AU508" s="167" t="s">
        <v>89</v>
      </c>
      <c r="AV508" s="13" t="s">
        <v>87</v>
      </c>
      <c r="AW508" s="13" t="s">
        <v>41</v>
      </c>
      <c r="AX508" s="13" t="s">
        <v>80</v>
      </c>
      <c r="AY508" s="167" t="s">
        <v>195</v>
      </c>
    </row>
    <row r="509" spans="2:51" s="14" customFormat="1">
      <c r="B509" s="173"/>
      <c r="D509" s="166" t="s">
        <v>206</v>
      </c>
      <c r="E509" s="174" t="s">
        <v>3</v>
      </c>
      <c r="F509" s="175" t="s">
        <v>486</v>
      </c>
      <c r="H509" s="176">
        <v>15.97</v>
      </c>
      <c r="I509" s="177"/>
      <c r="L509" s="173"/>
      <c r="M509" s="178"/>
      <c r="N509" s="179"/>
      <c r="O509" s="179"/>
      <c r="P509" s="179"/>
      <c r="Q509" s="179"/>
      <c r="R509" s="179"/>
      <c r="S509" s="179"/>
      <c r="T509" s="180"/>
      <c r="AT509" s="174" t="s">
        <v>206</v>
      </c>
      <c r="AU509" s="174" t="s">
        <v>89</v>
      </c>
      <c r="AV509" s="14" t="s">
        <v>89</v>
      </c>
      <c r="AW509" s="14" t="s">
        <v>41</v>
      </c>
      <c r="AX509" s="14" t="s">
        <v>80</v>
      </c>
      <c r="AY509" s="174" t="s">
        <v>195</v>
      </c>
    </row>
    <row r="510" spans="2:51" s="14" customFormat="1">
      <c r="B510" s="173"/>
      <c r="D510" s="166" t="s">
        <v>206</v>
      </c>
      <c r="E510" s="174" t="s">
        <v>3</v>
      </c>
      <c r="F510" s="175" t="s">
        <v>487</v>
      </c>
      <c r="H510" s="176">
        <v>-1.6379999999999999</v>
      </c>
      <c r="I510" s="177"/>
      <c r="L510" s="173"/>
      <c r="M510" s="178"/>
      <c r="N510" s="179"/>
      <c r="O510" s="179"/>
      <c r="P510" s="179"/>
      <c r="Q510" s="179"/>
      <c r="R510" s="179"/>
      <c r="S510" s="179"/>
      <c r="T510" s="180"/>
      <c r="AT510" s="174" t="s">
        <v>206</v>
      </c>
      <c r="AU510" s="174" t="s">
        <v>89</v>
      </c>
      <c r="AV510" s="14" t="s">
        <v>89</v>
      </c>
      <c r="AW510" s="14" t="s">
        <v>41</v>
      </c>
      <c r="AX510" s="14" t="s">
        <v>80</v>
      </c>
      <c r="AY510" s="174" t="s">
        <v>195</v>
      </c>
    </row>
    <row r="511" spans="2:51" s="13" customFormat="1">
      <c r="B511" s="165"/>
      <c r="D511" s="166" t="s">
        <v>206</v>
      </c>
      <c r="E511" s="167" t="s">
        <v>3</v>
      </c>
      <c r="F511" s="168" t="s">
        <v>293</v>
      </c>
      <c r="H511" s="167" t="s">
        <v>3</v>
      </c>
      <c r="I511" s="169"/>
      <c r="L511" s="165"/>
      <c r="M511" s="170"/>
      <c r="N511" s="171"/>
      <c r="O511" s="171"/>
      <c r="P511" s="171"/>
      <c r="Q511" s="171"/>
      <c r="R511" s="171"/>
      <c r="S511" s="171"/>
      <c r="T511" s="172"/>
      <c r="AT511" s="167" t="s">
        <v>206</v>
      </c>
      <c r="AU511" s="167" t="s">
        <v>89</v>
      </c>
      <c r="AV511" s="13" t="s">
        <v>87</v>
      </c>
      <c r="AW511" s="13" t="s">
        <v>41</v>
      </c>
      <c r="AX511" s="13" t="s">
        <v>80</v>
      </c>
      <c r="AY511" s="167" t="s">
        <v>195</v>
      </c>
    </row>
    <row r="512" spans="2:51" s="14" customFormat="1">
      <c r="B512" s="173"/>
      <c r="D512" s="166" t="s">
        <v>206</v>
      </c>
      <c r="E512" s="174" t="s">
        <v>3</v>
      </c>
      <c r="F512" s="175" t="s">
        <v>488</v>
      </c>
      <c r="H512" s="176">
        <v>51.926000000000002</v>
      </c>
      <c r="I512" s="177"/>
      <c r="L512" s="173"/>
      <c r="M512" s="178"/>
      <c r="N512" s="179"/>
      <c r="O512" s="179"/>
      <c r="P512" s="179"/>
      <c r="Q512" s="179"/>
      <c r="R512" s="179"/>
      <c r="S512" s="179"/>
      <c r="T512" s="180"/>
      <c r="AT512" s="174" t="s">
        <v>206</v>
      </c>
      <c r="AU512" s="174" t="s">
        <v>89</v>
      </c>
      <c r="AV512" s="14" t="s">
        <v>89</v>
      </c>
      <c r="AW512" s="14" t="s">
        <v>41</v>
      </c>
      <c r="AX512" s="14" t="s">
        <v>80</v>
      </c>
      <c r="AY512" s="174" t="s">
        <v>195</v>
      </c>
    </row>
    <row r="513" spans="1:65" s="14" customFormat="1">
      <c r="B513" s="173"/>
      <c r="D513" s="166" t="s">
        <v>206</v>
      </c>
      <c r="E513" s="174" t="s">
        <v>3</v>
      </c>
      <c r="F513" s="175" t="s">
        <v>489</v>
      </c>
      <c r="H513" s="176">
        <v>-5.0979999999999999</v>
      </c>
      <c r="I513" s="177"/>
      <c r="L513" s="173"/>
      <c r="M513" s="178"/>
      <c r="N513" s="179"/>
      <c r="O513" s="179"/>
      <c r="P513" s="179"/>
      <c r="Q513" s="179"/>
      <c r="R513" s="179"/>
      <c r="S513" s="179"/>
      <c r="T513" s="180"/>
      <c r="AT513" s="174" t="s">
        <v>206</v>
      </c>
      <c r="AU513" s="174" t="s">
        <v>89</v>
      </c>
      <c r="AV513" s="14" t="s">
        <v>89</v>
      </c>
      <c r="AW513" s="14" t="s">
        <v>41</v>
      </c>
      <c r="AX513" s="14" t="s">
        <v>80</v>
      </c>
      <c r="AY513" s="174" t="s">
        <v>195</v>
      </c>
    </row>
    <row r="514" spans="1:65" s="13" customFormat="1">
      <c r="B514" s="165"/>
      <c r="D514" s="166" t="s">
        <v>206</v>
      </c>
      <c r="E514" s="167" t="s">
        <v>3</v>
      </c>
      <c r="F514" s="168" t="s">
        <v>296</v>
      </c>
      <c r="H514" s="167" t="s">
        <v>3</v>
      </c>
      <c r="I514" s="169"/>
      <c r="L514" s="165"/>
      <c r="M514" s="170"/>
      <c r="N514" s="171"/>
      <c r="O514" s="171"/>
      <c r="P514" s="171"/>
      <c r="Q514" s="171"/>
      <c r="R514" s="171"/>
      <c r="S514" s="171"/>
      <c r="T514" s="172"/>
      <c r="AT514" s="167" t="s">
        <v>206</v>
      </c>
      <c r="AU514" s="167" t="s">
        <v>89</v>
      </c>
      <c r="AV514" s="13" t="s">
        <v>87</v>
      </c>
      <c r="AW514" s="13" t="s">
        <v>41</v>
      </c>
      <c r="AX514" s="13" t="s">
        <v>80</v>
      </c>
      <c r="AY514" s="167" t="s">
        <v>195</v>
      </c>
    </row>
    <row r="515" spans="1:65" s="14" customFormat="1">
      <c r="B515" s="173"/>
      <c r="D515" s="166" t="s">
        <v>206</v>
      </c>
      <c r="E515" s="174" t="s">
        <v>3</v>
      </c>
      <c r="F515" s="175" t="s">
        <v>490</v>
      </c>
      <c r="H515" s="176">
        <v>17.324999999999999</v>
      </c>
      <c r="I515" s="177"/>
      <c r="L515" s="173"/>
      <c r="M515" s="178"/>
      <c r="N515" s="179"/>
      <c r="O515" s="179"/>
      <c r="P515" s="179"/>
      <c r="Q515" s="179"/>
      <c r="R515" s="179"/>
      <c r="S515" s="179"/>
      <c r="T515" s="180"/>
      <c r="AT515" s="174" t="s">
        <v>206</v>
      </c>
      <c r="AU515" s="174" t="s">
        <v>89</v>
      </c>
      <c r="AV515" s="14" t="s">
        <v>89</v>
      </c>
      <c r="AW515" s="14" t="s">
        <v>41</v>
      </c>
      <c r="AX515" s="14" t="s">
        <v>80</v>
      </c>
      <c r="AY515" s="174" t="s">
        <v>195</v>
      </c>
    </row>
    <row r="516" spans="1:65" s="14" customFormat="1">
      <c r="B516" s="173"/>
      <c r="D516" s="166" t="s">
        <v>206</v>
      </c>
      <c r="E516" s="174" t="s">
        <v>3</v>
      </c>
      <c r="F516" s="175" t="s">
        <v>491</v>
      </c>
      <c r="H516" s="176">
        <v>-1.2889999999999999</v>
      </c>
      <c r="I516" s="177"/>
      <c r="L516" s="173"/>
      <c r="M516" s="178"/>
      <c r="N516" s="179"/>
      <c r="O516" s="179"/>
      <c r="P516" s="179"/>
      <c r="Q516" s="179"/>
      <c r="R516" s="179"/>
      <c r="S516" s="179"/>
      <c r="T516" s="180"/>
      <c r="AT516" s="174" t="s">
        <v>206</v>
      </c>
      <c r="AU516" s="174" t="s">
        <v>89</v>
      </c>
      <c r="AV516" s="14" t="s">
        <v>89</v>
      </c>
      <c r="AW516" s="14" t="s">
        <v>41</v>
      </c>
      <c r="AX516" s="14" t="s">
        <v>80</v>
      </c>
      <c r="AY516" s="174" t="s">
        <v>195</v>
      </c>
    </row>
    <row r="517" spans="1:65" s="15" customFormat="1">
      <c r="B517" s="181"/>
      <c r="D517" s="166" t="s">
        <v>206</v>
      </c>
      <c r="E517" s="182" t="s">
        <v>137</v>
      </c>
      <c r="F517" s="183" t="s">
        <v>215</v>
      </c>
      <c r="H517" s="184">
        <v>512.21400000000006</v>
      </c>
      <c r="I517" s="185"/>
      <c r="L517" s="181"/>
      <c r="M517" s="186"/>
      <c r="N517" s="187"/>
      <c r="O517" s="187"/>
      <c r="P517" s="187"/>
      <c r="Q517" s="187"/>
      <c r="R517" s="187"/>
      <c r="S517" s="187"/>
      <c r="T517" s="188"/>
      <c r="AT517" s="182" t="s">
        <v>206</v>
      </c>
      <c r="AU517" s="182" t="s">
        <v>89</v>
      </c>
      <c r="AV517" s="15" t="s">
        <v>202</v>
      </c>
      <c r="AW517" s="15" t="s">
        <v>41</v>
      </c>
      <c r="AX517" s="15" t="s">
        <v>87</v>
      </c>
      <c r="AY517" s="182" t="s">
        <v>195</v>
      </c>
    </row>
    <row r="518" spans="1:65" s="2" customFormat="1" ht="16.5" customHeight="1">
      <c r="A518" s="35"/>
      <c r="B518" s="146"/>
      <c r="C518" s="190" t="s">
        <v>492</v>
      </c>
      <c r="D518" s="190" t="s">
        <v>464</v>
      </c>
      <c r="E518" s="191" t="s">
        <v>493</v>
      </c>
      <c r="F518" s="192" t="s">
        <v>494</v>
      </c>
      <c r="G518" s="193" t="s">
        <v>467</v>
      </c>
      <c r="H518" s="194">
        <v>1052.1389999999999</v>
      </c>
      <c r="I518" s="195"/>
      <c r="J518" s="196">
        <f>ROUND(I518*H518,2)</f>
        <v>0</v>
      </c>
      <c r="K518" s="192" t="s">
        <v>201</v>
      </c>
      <c r="L518" s="197"/>
      <c r="M518" s="198" t="s">
        <v>3</v>
      </c>
      <c r="N518" s="199" t="s">
        <v>51</v>
      </c>
      <c r="O518" s="56"/>
      <c r="P518" s="156">
        <f>O518*H518</f>
        <v>0</v>
      </c>
      <c r="Q518" s="156">
        <v>0</v>
      </c>
      <c r="R518" s="156">
        <f>Q518*H518</f>
        <v>0</v>
      </c>
      <c r="S518" s="156">
        <v>0</v>
      </c>
      <c r="T518" s="157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158" t="s">
        <v>257</v>
      </c>
      <c r="AT518" s="158" t="s">
        <v>464</v>
      </c>
      <c r="AU518" s="158" t="s">
        <v>89</v>
      </c>
      <c r="AY518" s="19" t="s">
        <v>195</v>
      </c>
      <c r="BE518" s="159">
        <f>IF(N518="základní",J518,0)</f>
        <v>0</v>
      </c>
      <c r="BF518" s="159">
        <f>IF(N518="snížená",J518,0)</f>
        <v>0</v>
      </c>
      <c r="BG518" s="159">
        <f>IF(N518="zákl. přenesená",J518,0)</f>
        <v>0</v>
      </c>
      <c r="BH518" s="159">
        <f>IF(N518="sníž. přenesená",J518,0)</f>
        <v>0</v>
      </c>
      <c r="BI518" s="159">
        <f>IF(N518="nulová",J518,0)</f>
        <v>0</v>
      </c>
      <c r="BJ518" s="19" t="s">
        <v>87</v>
      </c>
      <c r="BK518" s="159">
        <f>ROUND(I518*H518,2)</f>
        <v>0</v>
      </c>
      <c r="BL518" s="19" t="s">
        <v>202</v>
      </c>
      <c r="BM518" s="158" t="s">
        <v>495</v>
      </c>
    </row>
    <row r="519" spans="1:65" s="14" customFormat="1">
      <c r="B519" s="173"/>
      <c r="D519" s="166" t="s">
        <v>206</v>
      </c>
      <c r="E519" s="174" t="s">
        <v>3</v>
      </c>
      <c r="F519" s="175" t="s">
        <v>417</v>
      </c>
      <c r="H519" s="176">
        <v>1052.1389999999999</v>
      </c>
      <c r="I519" s="177"/>
      <c r="L519" s="173"/>
      <c r="M519" s="178"/>
      <c r="N519" s="179"/>
      <c r="O519" s="179"/>
      <c r="P519" s="179"/>
      <c r="Q519" s="179"/>
      <c r="R519" s="179"/>
      <c r="S519" s="179"/>
      <c r="T519" s="180"/>
      <c r="AT519" s="174" t="s">
        <v>206</v>
      </c>
      <c r="AU519" s="174" t="s">
        <v>89</v>
      </c>
      <c r="AV519" s="14" t="s">
        <v>89</v>
      </c>
      <c r="AW519" s="14" t="s">
        <v>41</v>
      </c>
      <c r="AX519" s="14" t="s">
        <v>80</v>
      </c>
      <c r="AY519" s="174" t="s">
        <v>195</v>
      </c>
    </row>
    <row r="520" spans="1:65" s="15" customFormat="1">
      <c r="B520" s="181"/>
      <c r="D520" s="166" t="s">
        <v>206</v>
      </c>
      <c r="E520" s="182" t="s">
        <v>3</v>
      </c>
      <c r="F520" s="183" t="s">
        <v>215</v>
      </c>
      <c r="H520" s="184">
        <v>1052.1389999999999</v>
      </c>
      <c r="I520" s="185"/>
      <c r="L520" s="181"/>
      <c r="M520" s="186"/>
      <c r="N520" s="187"/>
      <c r="O520" s="187"/>
      <c r="P520" s="187"/>
      <c r="Q520" s="187"/>
      <c r="R520" s="187"/>
      <c r="S520" s="187"/>
      <c r="T520" s="188"/>
      <c r="AT520" s="182" t="s">
        <v>206</v>
      </c>
      <c r="AU520" s="182" t="s">
        <v>89</v>
      </c>
      <c r="AV520" s="15" t="s">
        <v>202</v>
      </c>
      <c r="AW520" s="15" t="s">
        <v>41</v>
      </c>
      <c r="AX520" s="15" t="s">
        <v>87</v>
      </c>
      <c r="AY520" s="182" t="s">
        <v>195</v>
      </c>
    </row>
    <row r="521" spans="1:65" s="12" customFormat="1" ht="22.9" customHeight="1">
      <c r="B521" s="133"/>
      <c r="D521" s="134" t="s">
        <v>79</v>
      </c>
      <c r="E521" s="144" t="s">
        <v>202</v>
      </c>
      <c r="F521" s="144" t="s">
        <v>496</v>
      </c>
      <c r="I521" s="136"/>
      <c r="J521" s="145">
        <f>BK521</f>
        <v>0</v>
      </c>
      <c r="L521" s="133"/>
      <c r="M521" s="138"/>
      <c r="N521" s="139"/>
      <c r="O521" s="139"/>
      <c r="P521" s="140">
        <f>SUM(P522:P567)</f>
        <v>0</v>
      </c>
      <c r="Q521" s="139"/>
      <c r="R521" s="140">
        <f>SUM(R522:R567)</f>
        <v>595.73082000000022</v>
      </c>
      <c r="S521" s="139"/>
      <c r="T521" s="141">
        <f>SUM(T522:T567)</f>
        <v>0</v>
      </c>
      <c r="AR521" s="134" t="s">
        <v>87</v>
      </c>
      <c r="AT521" s="142" t="s">
        <v>79</v>
      </c>
      <c r="AU521" s="142" t="s">
        <v>87</v>
      </c>
      <c r="AY521" s="134" t="s">
        <v>195</v>
      </c>
      <c r="BK521" s="143">
        <f>SUM(BK522:BK567)</f>
        <v>0</v>
      </c>
    </row>
    <row r="522" spans="1:65" s="2" customFormat="1" ht="16.5" customHeight="1">
      <c r="A522" s="35"/>
      <c r="B522" s="146"/>
      <c r="C522" s="147" t="s">
        <v>249</v>
      </c>
      <c r="D522" s="147" t="s">
        <v>197</v>
      </c>
      <c r="E522" s="148" t="s">
        <v>497</v>
      </c>
      <c r="F522" s="149" t="s">
        <v>498</v>
      </c>
      <c r="G522" s="150" t="s">
        <v>139</v>
      </c>
      <c r="H522" s="151">
        <v>324.54000000000002</v>
      </c>
      <c r="I522" s="152"/>
      <c r="J522" s="153">
        <f>ROUND(I522*H522,2)</f>
        <v>0</v>
      </c>
      <c r="K522" s="149" t="s">
        <v>201</v>
      </c>
      <c r="L522" s="36"/>
      <c r="M522" s="154" t="s">
        <v>3</v>
      </c>
      <c r="N522" s="155" t="s">
        <v>51</v>
      </c>
      <c r="O522" s="56"/>
      <c r="P522" s="156">
        <f>O522*H522</f>
        <v>0</v>
      </c>
      <c r="Q522" s="156">
        <v>1.7034</v>
      </c>
      <c r="R522" s="156">
        <f>Q522*H522</f>
        <v>552.82143600000006</v>
      </c>
      <c r="S522" s="156">
        <v>0</v>
      </c>
      <c r="T522" s="157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158" t="s">
        <v>202</v>
      </c>
      <c r="AT522" s="158" t="s">
        <v>197</v>
      </c>
      <c r="AU522" s="158" t="s">
        <v>89</v>
      </c>
      <c r="AY522" s="19" t="s">
        <v>195</v>
      </c>
      <c r="BE522" s="159">
        <f>IF(N522="základní",J522,0)</f>
        <v>0</v>
      </c>
      <c r="BF522" s="159">
        <f>IF(N522="snížená",J522,0)</f>
        <v>0</v>
      </c>
      <c r="BG522" s="159">
        <f>IF(N522="zákl. přenesená",J522,0)</f>
        <v>0</v>
      </c>
      <c r="BH522" s="159">
        <f>IF(N522="sníž. přenesená",J522,0)</f>
        <v>0</v>
      </c>
      <c r="BI522" s="159">
        <f>IF(N522="nulová",J522,0)</f>
        <v>0</v>
      </c>
      <c r="BJ522" s="19" t="s">
        <v>87</v>
      </c>
      <c r="BK522" s="159">
        <f>ROUND(I522*H522,2)</f>
        <v>0</v>
      </c>
      <c r="BL522" s="19" t="s">
        <v>202</v>
      </c>
      <c r="BM522" s="158" t="s">
        <v>499</v>
      </c>
    </row>
    <row r="523" spans="1:65" s="2" customFormat="1">
      <c r="A523" s="35"/>
      <c r="B523" s="36"/>
      <c r="C523" s="35"/>
      <c r="D523" s="160" t="s">
        <v>204</v>
      </c>
      <c r="E523" s="35"/>
      <c r="F523" s="161" t="s">
        <v>500</v>
      </c>
      <c r="G523" s="35"/>
      <c r="H523" s="35"/>
      <c r="I523" s="162"/>
      <c r="J523" s="35"/>
      <c r="K523" s="35"/>
      <c r="L523" s="36"/>
      <c r="M523" s="163"/>
      <c r="N523" s="164"/>
      <c r="O523" s="56"/>
      <c r="P523" s="56"/>
      <c r="Q523" s="56"/>
      <c r="R523" s="56"/>
      <c r="S523" s="56"/>
      <c r="T523" s="57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T523" s="19" t="s">
        <v>204</v>
      </c>
      <c r="AU523" s="19" t="s">
        <v>89</v>
      </c>
    </row>
    <row r="524" spans="1:65" s="13" customFormat="1">
      <c r="B524" s="165"/>
      <c r="D524" s="166" t="s">
        <v>206</v>
      </c>
      <c r="E524" s="167" t="s">
        <v>3</v>
      </c>
      <c r="F524" s="168" t="s">
        <v>207</v>
      </c>
      <c r="H524" s="167" t="s">
        <v>3</v>
      </c>
      <c r="I524" s="169"/>
      <c r="L524" s="165"/>
      <c r="M524" s="170"/>
      <c r="N524" s="171"/>
      <c r="O524" s="171"/>
      <c r="P524" s="171"/>
      <c r="Q524" s="171"/>
      <c r="R524" s="171"/>
      <c r="S524" s="171"/>
      <c r="T524" s="172"/>
      <c r="AT524" s="167" t="s">
        <v>206</v>
      </c>
      <c r="AU524" s="167" t="s">
        <v>89</v>
      </c>
      <c r="AV524" s="13" t="s">
        <v>87</v>
      </c>
      <c r="AW524" s="13" t="s">
        <v>41</v>
      </c>
      <c r="AX524" s="13" t="s">
        <v>80</v>
      </c>
      <c r="AY524" s="167" t="s">
        <v>195</v>
      </c>
    </row>
    <row r="525" spans="1:65" s="13" customFormat="1">
      <c r="B525" s="165"/>
      <c r="D525" s="166" t="s">
        <v>206</v>
      </c>
      <c r="E525" s="167" t="s">
        <v>3</v>
      </c>
      <c r="F525" s="168" t="s">
        <v>208</v>
      </c>
      <c r="H525" s="167" t="s">
        <v>3</v>
      </c>
      <c r="I525" s="169"/>
      <c r="L525" s="165"/>
      <c r="M525" s="170"/>
      <c r="N525" s="171"/>
      <c r="O525" s="171"/>
      <c r="P525" s="171"/>
      <c r="Q525" s="171"/>
      <c r="R525" s="171"/>
      <c r="S525" s="171"/>
      <c r="T525" s="172"/>
      <c r="AT525" s="167" t="s">
        <v>206</v>
      </c>
      <c r="AU525" s="167" t="s">
        <v>89</v>
      </c>
      <c r="AV525" s="13" t="s">
        <v>87</v>
      </c>
      <c r="AW525" s="13" t="s">
        <v>41</v>
      </c>
      <c r="AX525" s="13" t="s">
        <v>80</v>
      </c>
      <c r="AY525" s="167" t="s">
        <v>195</v>
      </c>
    </row>
    <row r="526" spans="1:65" s="13" customFormat="1">
      <c r="B526" s="165"/>
      <c r="D526" s="166" t="s">
        <v>206</v>
      </c>
      <c r="E526" s="167" t="s">
        <v>3</v>
      </c>
      <c r="F526" s="168" t="s">
        <v>209</v>
      </c>
      <c r="H526" s="167" t="s">
        <v>3</v>
      </c>
      <c r="I526" s="169"/>
      <c r="L526" s="165"/>
      <c r="M526" s="170"/>
      <c r="N526" s="171"/>
      <c r="O526" s="171"/>
      <c r="P526" s="171"/>
      <c r="Q526" s="171"/>
      <c r="R526" s="171"/>
      <c r="S526" s="171"/>
      <c r="T526" s="172"/>
      <c r="AT526" s="167" t="s">
        <v>206</v>
      </c>
      <c r="AU526" s="167" t="s">
        <v>89</v>
      </c>
      <c r="AV526" s="13" t="s">
        <v>87</v>
      </c>
      <c r="AW526" s="13" t="s">
        <v>41</v>
      </c>
      <c r="AX526" s="13" t="s">
        <v>80</v>
      </c>
      <c r="AY526" s="167" t="s">
        <v>195</v>
      </c>
    </row>
    <row r="527" spans="1:65" s="13" customFormat="1">
      <c r="B527" s="165"/>
      <c r="D527" s="166" t="s">
        <v>206</v>
      </c>
      <c r="E527" s="167" t="s">
        <v>3</v>
      </c>
      <c r="F527" s="168" t="s">
        <v>501</v>
      </c>
      <c r="H527" s="167" t="s">
        <v>3</v>
      </c>
      <c r="I527" s="169"/>
      <c r="L527" s="165"/>
      <c r="M527" s="170"/>
      <c r="N527" s="171"/>
      <c r="O527" s="171"/>
      <c r="P527" s="171"/>
      <c r="Q527" s="171"/>
      <c r="R527" s="171"/>
      <c r="S527" s="171"/>
      <c r="T527" s="172"/>
      <c r="AT527" s="167" t="s">
        <v>206</v>
      </c>
      <c r="AU527" s="167" t="s">
        <v>89</v>
      </c>
      <c r="AV527" s="13" t="s">
        <v>87</v>
      </c>
      <c r="AW527" s="13" t="s">
        <v>41</v>
      </c>
      <c r="AX527" s="13" t="s">
        <v>80</v>
      </c>
      <c r="AY527" s="167" t="s">
        <v>195</v>
      </c>
    </row>
    <row r="528" spans="1:65" s="14" customFormat="1">
      <c r="B528" s="173"/>
      <c r="D528" s="166" t="s">
        <v>206</v>
      </c>
      <c r="E528" s="174" t="s">
        <v>3</v>
      </c>
      <c r="F528" s="175" t="s">
        <v>502</v>
      </c>
      <c r="H528" s="176">
        <v>16.899999999999999</v>
      </c>
      <c r="I528" s="177"/>
      <c r="L528" s="173"/>
      <c r="M528" s="178"/>
      <c r="N528" s="179"/>
      <c r="O528" s="179"/>
      <c r="P528" s="179"/>
      <c r="Q528" s="179"/>
      <c r="R528" s="179"/>
      <c r="S528" s="179"/>
      <c r="T528" s="180"/>
      <c r="AT528" s="174" t="s">
        <v>206</v>
      </c>
      <c r="AU528" s="174" t="s">
        <v>89</v>
      </c>
      <c r="AV528" s="14" t="s">
        <v>89</v>
      </c>
      <c r="AW528" s="14" t="s">
        <v>41</v>
      </c>
      <c r="AX528" s="14" t="s">
        <v>80</v>
      </c>
      <c r="AY528" s="174" t="s">
        <v>195</v>
      </c>
    </row>
    <row r="529" spans="1:65" s="14" customFormat="1">
      <c r="B529" s="173"/>
      <c r="D529" s="166" t="s">
        <v>206</v>
      </c>
      <c r="E529" s="174" t="s">
        <v>3</v>
      </c>
      <c r="F529" s="175" t="s">
        <v>503</v>
      </c>
      <c r="H529" s="176">
        <v>1.296</v>
      </c>
      <c r="I529" s="177"/>
      <c r="L529" s="173"/>
      <c r="M529" s="178"/>
      <c r="N529" s="179"/>
      <c r="O529" s="179"/>
      <c r="P529" s="179"/>
      <c r="Q529" s="179"/>
      <c r="R529" s="179"/>
      <c r="S529" s="179"/>
      <c r="T529" s="180"/>
      <c r="AT529" s="174" t="s">
        <v>206</v>
      </c>
      <c r="AU529" s="174" t="s">
        <v>89</v>
      </c>
      <c r="AV529" s="14" t="s">
        <v>89</v>
      </c>
      <c r="AW529" s="14" t="s">
        <v>41</v>
      </c>
      <c r="AX529" s="14" t="s">
        <v>80</v>
      </c>
      <c r="AY529" s="174" t="s">
        <v>195</v>
      </c>
    </row>
    <row r="530" spans="1:65" s="13" customFormat="1">
      <c r="B530" s="165"/>
      <c r="D530" s="166" t="s">
        <v>206</v>
      </c>
      <c r="E530" s="167" t="s">
        <v>3</v>
      </c>
      <c r="F530" s="168" t="s">
        <v>504</v>
      </c>
      <c r="H530" s="167" t="s">
        <v>3</v>
      </c>
      <c r="I530" s="169"/>
      <c r="L530" s="165"/>
      <c r="M530" s="170"/>
      <c r="N530" s="171"/>
      <c r="O530" s="171"/>
      <c r="P530" s="171"/>
      <c r="Q530" s="171"/>
      <c r="R530" s="171"/>
      <c r="S530" s="171"/>
      <c r="T530" s="172"/>
      <c r="AT530" s="167" t="s">
        <v>206</v>
      </c>
      <c r="AU530" s="167" t="s">
        <v>89</v>
      </c>
      <c r="AV530" s="13" t="s">
        <v>87</v>
      </c>
      <c r="AW530" s="13" t="s">
        <v>41</v>
      </c>
      <c r="AX530" s="13" t="s">
        <v>80</v>
      </c>
      <c r="AY530" s="167" t="s">
        <v>195</v>
      </c>
    </row>
    <row r="531" spans="1:65" s="14" customFormat="1">
      <c r="B531" s="173"/>
      <c r="D531" s="166" t="s">
        <v>206</v>
      </c>
      <c r="E531" s="174" t="s">
        <v>3</v>
      </c>
      <c r="F531" s="175" t="s">
        <v>505</v>
      </c>
      <c r="H531" s="176">
        <v>159.56899999999999</v>
      </c>
      <c r="I531" s="177"/>
      <c r="L531" s="173"/>
      <c r="M531" s="178"/>
      <c r="N531" s="179"/>
      <c r="O531" s="179"/>
      <c r="P531" s="179"/>
      <c r="Q531" s="179"/>
      <c r="R531" s="179"/>
      <c r="S531" s="179"/>
      <c r="T531" s="180"/>
      <c r="AT531" s="174" t="s">
        <v>206</v>
      </c>
      <c r="AU531" s="174" t="s">
        <v>89</v>
      </c>
      <c r="AV531" s="14" t="s">
        <v>89</v>
      </c>
      <c r="AW531" s="14" t="s">
        <v>41</v>
      </c>
      <c r="AX531" s="14" t="s">
        <v>80</v>
      </c>
      <c r="AY531" s="174" t="s">
        <v>195</v>
      </c>
    </row>
    <row r="532" spans="1:65" s="14" customFormat="1">
      <c r="B532" s="173"/>
      <c r="D532" s="166" t="s">
        <v>206</v>
      </c>
      <c r="E532" s="174" t="s">
        <v>3</v>
      </c>
      <c r="F532" s="175" t="s">
        <v>506</v>
      </c>
      <c r="H532" s="176">
        <v>91.328000000000003</v>
      </c>
      <c r="I532" s="177"/>
      <c r="L532" s="173"/>
      <c r="M532" s="178"/>
      <c r="N532" s="179"/>
      <c r="O532" s="179"/>
      <c r="P532" s="179"/>
      <c r="Q532" s="179"/>
      <c r="R532" s="179"/>
      <c r="S532" s="179"/>
      <c r="T532" s="180"/>
      <c r="AT532" s="174" t="s">
        <v>206</v>
      </c>
      <c r="AU532" s="174" t="s">
        <v>89</v>
      </c>
      <c r="AV532" s="14" t="s">
        <v>89</v>
      </c>
      <c r="AW532" s="14" t="s">
        <v>41</v>
      </c>
      <c r="AX532" s="14" t="s">
        <v>80</v>
      </c>
      <c r="AY532" s="174" t="s">
        <v>195</v>
      </c>
    </row>
    <row r="533" spans="1:65" s="14" customFormat="1">
      <c r="B533" s="173"/>
      <c r="D533" s="166" t="s">
        <v>206</v>
      </c>
      <c r="E533" s="174" t="s">
        <v>3</v>
      </c>
      <c r="F533" s="175" t="s">
        <v>507</v>
      </c>
      <c r="H533" s="176">
        <v>55.447000000000003</v>
      </c>
      <c r="I533" s="177"/>
      <c r="L533" s="173"/>
      <c r="M533" s="178"/>
      <c r="N533" s="179"/>
      <c r="O533" s="179"/>
      <c r="P533" s="179"/>
      <c r="Q533" s="179"/>
      <c r="R533" s="179"/>
      <c r="S533" s="179"/>
      <c r="T533" s="180"/>
      <c r="AT533" s="174" t="s">
        <v>206</v>
      </c>
      <c r="AU533" s="174" t="s">
        <v>89</v>
      </c>
      <c r="AV533" s="14" t="s">
        <v>89</v>
      </c>
      <c r="AW533" s="14" t="s">
        <v>41</v>
      </c>
      <c r="AX533" s="14" t="s">
        <v>80</v>
      </c>
      <c r="AY533" s="174" t="s">
        <v>195</v>
      </c>
    </row>
    <row r="534" spans="1:65" s="15" customFormat="1">
      <c r="B534" s="181"/>
      <c r="D534" s="166" t="s">
        <v>206</v>
      </c>
      <c r="E534" s="182" t="s">
        <v>142</v>
      </c>
      <c r="F534" s="183" t="s">
        <v>215</v>
      </c>
      <c r="H534" s="184">
        <v>324.54000000000002</v>
      </c>
      <c r="I534" s="185"/>
      <c r="L534" s="181"/>
      <c r="M534" s="186"/>
      <c r="N534" s="187"/>
      <c r="O534" s="187"/>
      <c r="P534" s="187"/>
      <c r="Q534" s="187"/>
      <c r="R534" s="187"/>
      <c r="S534" s="187"/>
      <c r="T534" s="188"/>
      <c r="AT534" s="182" t="s">
        <v>206</v>
      </c>
      <c r="AU534" s="182" t="s">
        <v>89</v>
      </c>
      <c r="AV534" s="15" t="s">
        <v>202</v>
      </c>
      <c r="AW534" s="15" t="s">
        <v>41</v>
      </c>
      <c r="AX534" s="15" t="s">
        <v>87</v>
      </c>
      <c r="AY534" s="182" t="s">
        <v>195</v>
      </c>
    </row>
    <row r="535" spans="1:65" s="2" customFormat="1" ht="16.5" customHeight="1">
      <c r="A535" s="35"/>
      <c r="B535" s="146"/>
      <c r="C535" s="147" t="s">
        <v>508</v>
      </c>
      <c r="D535" s="147" t="s">
        <v>197</v>
      </c>
      <c r="E535" s="148" t="s">
        <v>509</v>
      </c>
      <c r="F535" s="149" t="s">
        <v>510</v>
      </c>
      <c r="G535" s="150" t="s">
        <v>511</v>
      </c>
      <c r="H535" s="151">
        <v>6</v>
      </c>
      <c r="I535" s="152"/>
      <c r="J535" s="153">
        <f>ROUND(I535*H535,2)</f>
        <v>0</v>
      </c>
      <c r="K535" s="149" t="s">
        <v>201</v>
      </c>
      <c r="L535" s="36"/>
      <c r="M535" s="154" t="s">
        <v>3</v>
      </c>
      <c r="N535" s="155" t="s">
        <v>51</v>
      </c>
      <c r="O535" s="56"/>
      <c r="P535" s="156">
        <f>O535*H535</f>
        <v>0</v>
      </c>
      <c r="Q535" s="156">
        <v>0.22394</v>
      </c>
      <c r="R535" s="156">
        <f>Q535*H535</f>
        <v>1.3436399999999999</v>
      </c>
      <c r="S535" s="156">
        <v>0</v>
      </c>
      <c r="T535" s="157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158" t="s">
        <v>202</v>
      </c>
      <c r="AT535" s="158" t="s">
        <v>197</v>
      </c>
      <c r="AU535" s="158" t="s">
        <v>89</v>
      </c>
      <c r="AY535" s="19" t="s">
        <v>195</v>
      </c>
      <c r="BE535" s="159">
        <f>IF(N535="základní",J535,0)</f>
        <v>0</v>
      </c>
      <c r="BF535" s="159">
        <f>IF(N535="snížená",J535,0)</f>
        <v>0</v>
      </c>
      <c r="BG535" s="159">
        <f>IF(N535="zákl. přenesená",J535,0)</f>
        <v>0</v>
      </c>
      <c r="BH535" s="159">
        <f>IF(N535="sníž. přenesená",J535,0)</f>
        <v>0</v>
      </c>
      <c r="BI535" s="159">
        <f>IF(N535="nulová",J535,0)</f>
        <v>0</v>
      </c>
      <c r="BJ535" s="19" t="s">
        <v>87</v>
      </c>
      <c r="BK535" s="159">
        <f>ROUND(I535*H535,2)</f>
        <v>0</v>
      </c>
      <c r="BL535" s="19" t="s">
        <v>202</v>
      </c>
      <c r="BM535" s="158" t="s">
        <v>512</v>
      </c>
    </row>
    <row r="536" spans="1:65" s="2" customFormat="1">
      <c r="A536" s="35"/>
      <c r="B536" s="36"/>
      <c r="C536" s="35"/>
      <c r="D536" s="160" t="s">
        <v>204</v>
      </c>
      <c r="E536" s="35"/>
      <c r="F536" s="161" t="s">
        <v>513</v>
      </c>
      <c r="G536" s="35"/>
      <c r="H536" s="35"/>
      <c r="I536" s="162"/>
      <c r="J536" s="35"/>
      <c r="K536" s="35"/>
      <c r="L536" s="36"/>
      <c r="M536" s="163"/>
      <c r="N536" s="164"/>
      <c r="O536" s="56"/>
      <c r="P536" s="56"/>
      <c r="Q536" s="56"/>
      <c r="R536" s="56"/>
      <c r="S536" s="56"/>
      <c r="T536" s="57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T536" s="19" t="s">
        <v>204</v>
      </c>
      <c r="AU536" s="19" t="s">
        <v>89</v>
      </c>
    </row>
    <row r="537" spans="1:65" s="2" customFormat="1" ht="16.5" customHeight="1">
      <c r="A537" s="35"/>
      <c r="B537" s="146"/>
      <c r="C537" s="190" t="s">
        <v>514</v>
      </c>
      <c r="D537" s="190" t="s">
        <v>464</v>
      </c>
      <c r="E537" s="191" t="s">
        <v>515</v>
      </c>
      <c r="F537" s="192" t="s">
        <v>516</v>
      </c>
      <c r="G537" s="193" t="s">
        <v>511</v>
      </c>
      <c r="H537" s="194">
        <v>1</v>
      </c>
      <c r="I537" s="195"/>
      <c r="J537" s="196">
        <f>ROUND(I537*H537,2)</f>
        <v>0</v>
      </c>
      <c r="K537" s="192" t="s">
        <v>201</v>
      </c>
      <c r="L537" s="197"/>
      <c r="M537" s="198" t="s">
        <v>3</v>
      </c>
      <c r="N537" s="199" t="s">
        <v>51</v>
      </c>
      <c r="O537" s="56"/>
      <c r="P537" s="156">
        <f>O537*H537</f>
        <v>0</v>
      </c>
      <c r="Q537" s="156">
        <v>4.1000000000000002E-2</v>
      </c>
      <c r="R537" s="156">
        <f>Q537*H537</f>
        <v>4.1000000000000002E-2</v>
      </c>
      <c r="S537" s="156">
        <v>0</v>
      </c>
      <c r="T537" s="157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158" t="s">
        <v>257</v>
      </c>
      <c r="AT537" s="158" t="s">
        <v>464</v>
      </c>
      <c r="AU537" s="158" t="s">
        <v>89</v>
      </c>
      <c r="AY537" s="19" t="s">
        <v>195</v>
      </c>
      <c r="BE537" s="159">
        <f>IF(N537="základní",J537,0)</f>
        <v>0</v>
      </c>
      <c r="BF537" s="159">
        <f>IF(N537="snížená",J537,0)</f>
        <v>0</v>
      </c>
      <c r="BG537" s="159">
        <f>IF(N537="zákl. přenesená",J537,0)</f>
        <v>0</v>
      </c>
      <c r="BH537" s="159">
        <f>IF(N537="sníž. přenesená",J537,0)</f>
        <v>0</v>
      </c>
      <c r="BI537" s="159">
        <f>IF(N537="nulová",J537,0)</f>
        <v>0</v>
      </c>
      <c r="BJ537" s="19" t="s">
        <v>87</v>
      </c>
      <c r="BK537" s="159">
        <f>ROUND(I537*H537,2)</f>
        <v>0</v>
      </c>
      <c r="BL537" s="19" t="s">
        <v>202</v>
      </c>
      <c r="BM537" s="158" t="s">
        <v>517</v>
      </c>
    </row>
    <row r="538" spans="1:65" s="13" customFormat="1">
      <c r="B538" s="165"/>
      <c r="D538" s="166" t="s">
        <v>206</v>
      </c>
      <c r="E538" s="167" t="s">
        <v>3</v>
      </c>
      <c r="F538" s="168" t="s">
        <v>207</v>
      </c>
      <c r="H538" s="167" t="s">
        <v>3</v>
      </c>
      <c r="I538" s="169"/>
      <c r="L538" s="165"/>
      <c r="M538" s="170"/>
      <c r="N538" s="171"/>
      <c r="O538" s="171"/>
      <c r="P538" s="171"/>
      <c r="Q538" s="171"/>
      <c r="R538" s="171"/>
      <c r="S538" s="171"/>
      <c r="T538" s="172"/>
      <c r="AT538" s="167" t="s">
        <v>206</v>
      </c>
      <c r="AU538" s="167" t="s">
        <v>89</v>
      </c>
      <c r="AV538" s="13" t="s">
        <v>87</v>
      </c>
      <c r="AW538" s="13" t="s">
        <v>41</v>
      </c>
      <c r="AX538" s="13" t="s">
        <v>80</v>
      </c>
      <c r="AY538" s="167" t="s">
        <v>195</v>
      </c>
    </row>
    <row r="539" spans="1:65" s="13" customFormat="1">
      <c r="B539" s="165"/>
      <c r="D539" s="166" t="s">
        <v>206</v>
      </c>
      <c r="E539" s="167" t="s">
        <v>3</v>
      </c>
      <c r="F539" s="168" t="s">
        <v>208</v>
      </c>
      <c r="H539" s="167" t="s">
        <v>3</v>
      </c>
      <c r="I539" s="169"/>
      <c r="L539" s="165"/>
      <c r="M539" s="170"/>
      <c r="N539" s="171"/>
      <c r="O539" s="171"/>
      <c r="P539" s="171"/>
      <c r="Q539" s="171"/>
      <c r="R539" s="171"/>
      <c r="S539" s="171"/>
      <c r="T539" s="172"/>
      <c r="AT539" s="167" t="s">
        <v>206</v>
      </c>
      <c r="AU539" s="167" t="s">
        <v>89</v>
      </c>
      <c r="AV539" s="13" t="s">
        <v>87</v>
      </c>
      <c r="AW539" s="13" t="s">
        <v>41</v>
      </c>
      <c r="AX539" s="13" t="s">
        <v>80</v>
      </c>
      <c r="AY539" s="167" t="s">
        <v>195</v>
      </c>
    </row>
    <row r="540" spans="1:65" s="13" customFormat="1">
      <c r="B540" s="165"/>
      <c r="D540" s="166" t="s">
        <v>206</v>
      </c>
      <c r="E540" s="167" t="s">
        <v>3</v>
      </c>
      <c r="F540" s="168" t="s">
        <v>518</v>
      </c>
      <c r="H540" s="167" t="s">
        <v>3</v>
      </c>
      <c r="I540" s="169"/>
      <c r="L540" s="165"/>
      <c r="M540" s="170"/>
      <c r="N540" s="171"/>
      <c r="O540" s="171"/>
      <c r="P540" s="171"/>
      <c r="Q540" s="171"/>
      <c r="R540" s="171"/>
      <c r="S540" s="171"/>
      <c r="T540" s="172"/>
      <c r="AT540" s="167" t="s">
        <v>206</v>
      </c>
      <c r="AU540" s="167" t="s">
        <v>89</v>
      </c>
      <c r="AV540" s="13" t="s">
        <v>87</v>
      </c>
      <c r="AW540" s="13" t="s">
        <v>41</v>
      </c>
      <c r="AX540" s="13" t="s">
        <v>80</v>
      </c>
      <c r="AY540" s="167" t="s">
        <v>195</v>
      </c>
    </row>
    <row r="541" spans="1:65" s="14" customFormat="1">
      <c r="B541" s="173"/>
      <c r="D541" s="166" t="s">
        <v>206</v>
      </c>
      <c r="E541" s="174" t="s">
        <v>3</v>
      </c>
      <c r="F541" s="175" t="s">
        <v>519</v>
      </c>
      <c r="H541" s="176">
        <v>1</v>
      </c>
      <c r="I541" s="177"/>
      <c r="L541" s="173"/>
      <c r="M541" s="178"/>
      <c r="N541" s="179"/>
      <c r="O541" s="179"/>
      <c r="P541" s="179"/>
      <c r="Q541" s="179"/>
      <c r="R541" s="179"/>
      <c r="S541" s="179"/>
      <c r="T541" s="180"/>
      <c r="AT541" s="174" t="s">
        <v>206</v>
      </c>
      <c r="AU541" s="174" t="s">
        <v>89</v>
      </c>
      <c r="AV541" s="14" t="s">
        <v>89</v>
      </c>
      <c r="AW541" s="14" t="s">
        <v>41</v>
      </c>
      <c r="AX541" s="14" t="s">
        <v>80</v>
      </c>
      <c r="AY541" s="174" t="s">
        <v>195</v>
      </c>
    </row>
    <row r="542" spans="1:65" s="15" customFormat="1">
      <c r="B542" s="181"/>
      <c r="D542" s="166" t="s">
        <v>206</v>
      </c>
      <c r="E542" s="182" t="s">
        <v>3</v>
      </c>
      <c r="F542" s="183" t="s">
        <v>215</v>
      </c>
      <c r="H542" s="184">
        <v>1</v>
      </c>
      <c r="I542" s="185"/>
      <c r="L542" s="181"/>
      <c r="M542" s="186"/>
      <c r="N542" s="187"/>
      <c r="O542" s="187"/>
      <c r="P542" s="187"/>
      <c r="Q542" s="187"/>
      <c r="R542" s="187"/>
      <c r="S542" s="187"/>
      <c r="T542" s="188"/>
      <c r="AT542" s="182" t="s">
        <v>206</v>
      </c>
      <c r="AU542" s="182" t="s">
        <v>89</v>
      </c>
      <c r="AV542" s="15" t="s">
        <v>202</v>
      </c>
      <c r="AW542" s="15" t="s">
        <v>41</v>
      </c>
      <c r="AX542" s="15" t="s">
        <v>87</v>
      </c>
      <c r="AY542" s="182" t="s">
        <v>195</v>
      </c>
    </row>
    <row r="543" spans="1:65" s="2" customFormat="1" ht="16.5" customHeight="1">
      <c r="A543" s="35"/>
      <c r="B543" s="146"/>
      <c r="C543" s="190" t="s">
        <v>520</v>
      </c>
      <c r="D543" s="190" t="s">
        <v>464</v>
      </c>
      <c r="E543" s="191" t="s">
        <v>521</v>
      </c>
      <c r="F543" s="192" t="s">
        <v>522</v>
      </c>
      <c r="G543" s="193" t="s">
        <v>511</v>
      </c>
      <c r="H543" s="194">
        <v>5</v>
      </c>
      <c r="I543" s="195"/>
      <c r="J543" s="196">
        <f>ROUND(I543*H543,2)</f>
        <v>0</v>
      </c>
      <c r="K543" s="192" t="s">
        <v>201</v>
      </c>
      <c r="L543" s="197"/>
      <c r="M543" s="198" t="s">
        <v>3</v>
      </c>
      <c r="N543" s="199" t="s">
        <v>51</v>
      </c>
      <c r="O543" s="56"/>
      <c r="P543" s="156">
        <f>O543*H543</f>
        <v>0</v>
      </c>
      <c r="Q543" s="156">
        <v>5.2999999999999999E-2</v>
      </c>
      <c r="R543" s="156">
        <f>Q543*H543</f>
        <v>0.26500000000000001</v>
      </c>
      <c r="S543" s="156">
        <v>0</v>
      </c>
      <c r="T543" s="157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158" t="s">
        <v>257</v>
      </c>
      <c r="AT543" s="158" t="s">
        <v>464</v>
      </c>
      <c r="AU543" s="158" t="s">
        <v>89</v>
      </c>
      <c r="AY543" s="19" t="s">
        <v>195</v>
      </c>
      <c r="BE543" s="159">
        <f>IF(N543="základní",J543,0)</f>
        <v>0</v>
      </c>
      <c r="BF543" s="159">
        <f>IF(N543="snížená",J543,0)</f>
        <v>0</v>
      </c>
      <c r="BG543" s="159">
        <f>IF(N543="zákl. přenesená",J543,0)</f>
        <v>0</v>
      </c>
      <c r="BH543" s="159">
        <f>IF(N543="sníž. přenesená",J543,0)</f>
        <v>0</v>
      </c>
      <c r="BI543" s="159">
        <f>IF(N543="nulová",J543,0)</f>
        <v>0</v>
      </c>
      <c r="BJ543" s="19" t="s">
        <v>87</v>
      </c>
      <c r="BK543" s="159">
        <f>ROUND(I543*H543,2)</f>
        <v>0</v>
      </c>
      <c r="BL543" s="19" t="s">
        <v>202</v>
      </c>
      <c r="BM543" s="158" t="s">
        <v>523</v>
      </c>
    </row>
    <row r="544" spans="1:65" s="13" customFormat="1">
      <c r="B544" s="165"/>
      <c r="D544" s="166" t="s">
        <v>206</v>
      </c>
      <c r="E544" s="167" t="s">
        <v>3</v>
      </c>
      <c r="F544" s="168" t="s">
        <v>207</v>
      </c>
      <c r="H544" s="167" t="s">
        <v>3</v>
      </c>
      <c r="I544" s="169"/>
      <c r="L544" s="165"/>
      <c r="M544" s="170"/>
      <c r="N544" s="171"/>
      <c r="O544" s="171"/>
      <c r="P544" s="171"/>
      <c r="Q544" s="171"/>
      <c r="R544" s="171"/>
      <c r="S544" s="171"/>
      <c r="T544" s="172"/>
      <c r="AT544" s="167" t="s">
        <v>206</v>
      </c>
      <c r="AU544" s="167" t="s">
        <v>89</v>
      </c>
      <c r="AV544" s="13" t="s">
        <v>87</v>
      </c>
      <c r="AW544" s="13" t="s">
        <v>41</v>
      </c>
      <c r="AX544" s="13" t="s">
        <v>80</v>
      </c>
      <c r="AY544" s="167" t="s">
        <v>195</v>
      </c>
    </row>
    <row r="545" spans="1:65" s="13" customFormat="1">
      <c r="B545" s="165"/>
      <c r="D545" s="166" t="s">
        <v>206</v>
      </c>
      <c r="E545" s="167" t="s">
        <v>3</v>
      </c>
      <c r="F545" s="168" t="s">
        <v>208</v>
      </c>
      <c r="H545" s="167" t="s">
        <v>3</v>
      </c>
      <c r="I545" s="169"/>
      <c r="L545" s="165"/>
      <c r="M545" s="170"/>
      <c r="N545" s="171"/>
      <c r="O545" s="171"/>
      <c r="P545" s="171"/>
      <c r="Q545" s="171"/>
      <c r="R545" s="171"/>
      <c r="S545" s="171"/>
      <c r="T545" s="172"/>
      <c r="AT545" s="167" t="s">
        <v>206</v>
      </c>
      <c r="AU545" s="167" t="s">
        <v>89</v>
      </c>
      <c r="AV545" s="13" t="s">
        <v>87</v>
      </c>
      <c r="AW545" s="13" t="s">
        <v>41</v>
      </c>
      <c r="AX545" s="13" t="s">
        <v>80</v>
      </c>
      <c r="AY545" s="167" t="s">
        <v>195</v>
      </c>
    </row>
    <row r="546" spans="1:65" s="13" customFormat="1">
      <c r="B546" s="165"/>
      <c r="D546" s="166" t="s">
        <v>206</v>
      </c>
      <c r="E546" s="167" t="s">
        <v>3</v>
      </c>
      <c r="F546" s="168" t="s">
        <v>518</v>
      </c>
      <c r="H546" s="167" t="s">
        <v>3</v>
      </c>
      <c r="I546" s="169"/>
      <c r="L546" s="165"/>
      <c r="M546" s="170"/>
      <c r="N546" s="171"/>
      <c r="O546" s="171"/>
      <c r="P546" s="171"/>
      <c r="Q546" s="171"/>
      <c r="R546" s="171"/>
      <c r="S546" s="171"/>
      <c r="T546" s="172"/>
      <c r="AT546" s="167" t="s">
        <v>206</v>
      </c>
      <c r="AU546" s="167" t="s">
        <v>89</v>
      </c>
      <c r="AV546" s="13" t="s">
        <v>87</v>
      </c>
      <c r="AW546" s="13" t="s">
        <v>41</v>
      </c>
      <c r="AX546" s="13" t="s">
        <v>80</v>
      </c>
      <c r="AY546" s="167" t="s">
        <v>195</v>
      </c>
    </row>
    <row r="547" spans="1:65" s="14" customFormat="1">
      <c r="B547" s="173"/>
      <c r="D547" s="166" t="s">
        <v>206</v>
      </c>
      <c r="E547" s="174" t="s">
        <v>3</v>
      </c>
      <c r="F547" s="175" t="s">
        <v>519</v>
      </c>
      <c r="H547" s="176">
        <v>1</v>
      </c>
      <c r="I547" s="177"/>
      <c r="L547" s="173"/>
      <c r="M547" s="178"/>
      <c r="N547" s="179"/>
      <c r="O547" s="179"/>
      <c r="P547" s="179"/>
      <c r="Q547" s="179"/>
      <c r="R547" s="179"/>
      <c r="S547" s="179"/>
      <c r="T547" s="180"/>
      <c r="AT547" s="174" t="s">
        <v>206</v>
      </c>
      <c r="AU547" s="174" t="s">
        <v>89</v>
      </c>
      <c r="AV547" s="14" t="s">
        <v>89</v>
      </c>
      <c r="AW547" s="14" t="s">
        <v>41</v>
      </c>
      <c r="AX547" s="14" t="s">
        <v>80</v>
      </c>
      <c r="AY547" s="174" t="s">
        <v>195</v>
      </c>
    </row>
    <row r="548" spans="1:65" s="13" customFormat="1">
      <c r="B548" s="165"/>
      <c r="D548" s="166" t="s">
        <v>206</v>
      </c>
      <c r="E548" s="167" t="s">
        <v>3</v>
      </c>
      <c r="F548" s="168" t="s">
        <v>299</v>
      </c>
      <c r="H548" s="167" t="s">
        <v>3</v>
      </c>
      <c r="I548" s="169"/>
      <c r="L548" s="165"/>
      <c r="M548" s="170"/>
      <c r="N548" s="171"/>
      <c r="O548" s="171"/>
      <c r="P548" s="171"/>
      <c r="Q548" s="171"/>
      <c r="R548" s="171"/>
      <c r="S548" s="171"/>
      <c r="T548" s="172"/>
      <c r="AT548" s="167" t="s">
        <v>206</v>
      </c>
      <c r="AU548" s="167" t="s">
        <v>89</v>
      </c>
      <c r="AV548" s="13" t="s">
        <v>87</v>
      </c>
      <c r="AW548" s="13" t="s">
        <v>41</v>
      </c>
      <c r="AX548" s="13" t="s">
        <v>80</v>
      </c>
      <c r="AY548" s="167" t="s">
        <v>195</v>
      </c>
    </row>
    <row r="549" spans="1:65" s="14" customFormat="1">
      <c r="B549" s="173"/>
      <c r="D549" s="166" t="s">
        <v>206</v>
      </c>
      <c r="E549" s="174" t="s">
        <v>3</v>
      </c>
      <c r="F549" s="175" t="s">
        <v>202</v>
      </c>
      <c r="H549" s="176">
        <v>4</v>
      </c>
      <c r="I549" s="177"/>
      <c r="L549" s="173"/>
      <c r="M549" s="178"/>
      <c r="N549" s="179"/>
      <c r="O549" s="179"/>
      <c r="P549" s="179"/>
      <c r="Q549" s="179"/>
      <c r="R549" s="179"/>
      <c r="S549" s="179"/>
      <c r="T549" s="180"/>
      <c r="AT549" s="174" t="s">
        <v>206</v>
      </c>
      <c r="AU549" s="174" t="s">
        <v>89</v>
      </c>
      <c r="AV549" s="14" t="s">
        <v>89</v>
      </c>
      <c r="AW549" s="14" t="s">
        <v>41</v>
      </c>
      <c r="AX549" s="14" t="s">
        <v>80</v>
      </c>
      <c r="AY549" s="174" t="s">
        <v>195</v>
      </c>
    </row>
    <row r="550" spans="1:65" s="15" customFormat="1">
      <c r="B550" s="181"/>
      <c r="D550" s="166" t="s">
        <v>206</v>
      </c>
      <c r="E550" s="182" t="s">
        <v>3</v>
      </c>
      <c r="F550" s="183" t="s">
        <v>215</v>
      </c>
      <c r="H550" s="184">
        <v>5</v>
      </c>
      <c r="I550" s="185"/>
      <c r="L550" s="181"/>
      <c r="M550" s="186"/>
      <c r="N550" s="187"/>
      <c r="O550" s="187"/>
      <c r="P550" s="187"/>
      <c r="Q550" s="187"/>
      <c r="R550" s="187"/>
      <c r="S550" s="187"/>
      <c r="T550" s="188"/>
      <c r="AT550" s="182" t="s">
        <v>206</v>
      </c>
      <c r="AU550" s="182" t="s">
        <v>89</v>
      </c>
      <c r="AV550" s="15" t="s">
        <v>202</v>
      </c>
      <c r="AW550" s="15" t="s">
        <v>41</v>
      </c>
      <c r="AX550" s="15" t="s">
        <v>87</v>
      </c>
      <c r="AY550" s="182" t="s">
        <v>195</v>
      </c>
    </row>
    <row r="551" spans="1:65" s="2" customFormat="1" ht="21.75" customHeight="1">
      <c r="A551" s="35"/>
      <c r="B551" s="146"/>
      <c r="C551" s="147" t="s">
        <v>524</v>
      </c>
      <c r="D551" s="147" t="s">
        <v>197</v>
      </c>
      <c r="E551" s="148" t="s">
        <v>525</v>
      </c>
      <c r="F551" s="149" t="s">
        <v>526</v>
      </c>
      <c r="G551" s="150" t="s">
        <v>511</v>
      </c>
      <c r="H551" s="151">
        <v>2</v>
      </c>
      <c r="I551" s="152"/>
      <c r="J551" s="153">
        <f>ROUND(I551*H551,2)</f>
        <v>0</v>
      </c>
      <c r="K551" s="149" t="s">
        <v>201</v>
      </c>
      <c r="L551" s="36"/>
      <c r="M551" s="154" t="s">
        <v>3</v>
      </c>
      <c r="N551" s="155" t="s">
        <v>51</v>
      </c>
      <c r="O551" s="56"/>
      <c r="P551" s="156">
        <f>O551*H551</f>
        <v>0</v>
      </c>
      <c r="Q551" s="156">
        <v>0.22394</v>
      </c>
      <c r="R551" s="156">
        <f>Q551*H551</f>
        <v>0.44788</v>
      </c>
      <c r="S551" s="156">
        <v>0</v>
      </c>
      <c r="T551" s="157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158" t="s">
        <v>202</v>
      </c>
      <c r="AT551" s="158" t="s">
        <v>197</v>
      </c>
      <c r="AU551" s="158" t="s">
        <v>89</v>
      </c>
      <c r="AY551" s="19" t="s">
        <v>195</v>
      </c>
      <c r="BE551" s="159">
        <f>IF(N551="základní",J551,0)</f>
        <v>0</v>
      </c>
      <c r="BF551" s="159">
        <f>IF(N551="snížená",J551,0)</f>
        <v>0</v>
      </c>
      <c r="BG551" s="159">
        <f>IF(N551="zákl. přenesená",J551,0)</f>
        <v>0</v>
      </c>
      <c r="BH551" s="159">
        <f>IF(N551="sníž. přenesená",J551,0)</f>
        <v>0</v>
      </c>
      <c r="BI551" s="159">
        <f>IF(N551="nulová",J551,0)</f>
        <v>0</v>
      </c>
      <c r="BJ551" s="19" t="s">
        <v>87</v>
      </c>
      <c r="BK551" s="159">
        <f>ROUND(I551*H551,2)</f>
        <v>0</v>
      </c>
      <c r="BL551" s="19" t="s">
        <v>202</v>
      </c>
      <c r="BM551" s="158" t="s">
        <v>527</v>
      </c>
    </row>
    <row r="552" spans="1:65" s="2" customFormat="1">
      <c r="A552" s="35"/>
      <c r="B552" s="36"/>
      <c r="C552" s="35"/>
      <c r="D552" s="160" t="s">
        <v>204</v>
      </c>
      <c r="E552" s="35"/>
      <c r="F552" s="161" t="s">
        <v>528</v>
      </c>
      <c r="G552" s="35"/>
      <c r="H552" s="35"/>
      <c r="I552" s="162"/>
      <c r="J552" s="35"/>
      <c r="K552" s="35"/>
      <c r="L552" s="36"/>
      <c r="M552" s="163"/>
      <c r="N552" s="164"/>
      <c r="O552" s="56"/>
      <c r="P552" s="56"/>
      <c r="Q552" s="56"/>
      <c r="R552" s="56"/>
      <c r="S552" s="56"/>
      <c r="T552" s="57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T552" s="19" t="s">
        <v>204</v>
      </c>
      <c r="AU552" s="19" t="s">
        <v>89</v>
      </c>
    </row>
    <row r="553" spans="1:65" s="2" customFormat="1" ht="16.5" customHeight="1">
      <c r="A553" s="35"/>
      <c r="B553" s="146"/>
      <c r="C553" s="190" t="s">
        <v>529</v>
      </c>
      <c r="D553" s="190" t="s">
        <v>464</v>
      </c>
      <c r="E553" s="191" t="s">
        <v>530</v>
      </c>
      <c r="F553" s="192" t="s">
        <v>531</v>
      </c>
      <c r="G553" s="193" t="s">
        <v>511</v>
      </c>
      <c r="H553" s="194">
        <v>2</v>
      </c>
      <c r="I553" s="195"/>
      <c r="J553" s="196">
        <f>ROUND(I553*H553,2)</f>
        <v>0</v>
      </c>
      <c r="K553" s="192" t="s">
        <v>201</v>
      </c>
      <c r="L553" s="197"/>
      <c r="M553" s="198" t="s">
        <v>3</v>
      </c>
      <c r="N553" s="199" t="s">
        <v>51</v>
      </c>
      <c r="O553" s="56"/>
      <c r="P553" s="156">
        <f>O553*H553</f>
        <v>0</v>
      </c>
      <c r="Q553" s="156">
        <v>8.1000000000000003E-2</v>
      </c>
      <c r="R553" s="156">
        <f>Q553*H553</f>
        <v>0.16200000000000001</v>
      </c>
      <c r="S553" s="156">
        <v>0</v>
      </c>
      <c r="T553" s="157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158" t="s">
        <v>257</v>
      </c>
      <c r="AT553" s="158" t="s">
        <v>464</v>
      </c>
      <c r="AU553" s="158" t="s">
        <v>89</v>
      </c>
      <c r="AY553" s="19" t="s">
        <v>195</v>
      </c>
      <c r="BE553" s="159">
        <f>IF(N553="základní",J553,0)</f>
        <v>0</v>
      </c>
      <c r="BF553" s="159">
        <f>IF(N553="snížená",J553,0)</f>
        <v>0</v>
      </c>
      <c r="BG553" s="159">
        <f>IF(N553="zákl. přenesená",J553,0)</f>
        <v>0</v>
      </c>
      <c r="BH553" s="159">
        <f>IF(N553="sníž. přenesená",J553,0)</f>
        <v>0</v>
      </c>
      <c r="BI553" s="159">
        <f>IF(N553="nulová",J553,0)</f>
        <v>0</v>
      </c>
      <c r="BJ553" s="19" t="s">
        <v>87</v>
      </c>
      <c r="BK553" s="159">
        <f>ROUND(I553*H553,2)</f>
        <v>0</v>
      </c>
      <c r="BL553" s="19" t="s">
        <v>202</v>
      </c>
      <c r="BM553" s="158" t="s">
        <v>532</v>
      </c>
    </row>
    <row r="554" spans="1:65" s="13" customFormat="1">
      <c r="B554" s="165"/>
      <c r="D554" s="166" t="s">
        <v>206</v>
      </c>
      <c r="E554" s="167" t="s">
        <v>3</v>
      </c>
      <c r="F554" s="168" t="s">
        <v>207</v>
      </c>
      <c r="H554" s="167" t="s">
        <v>3</v>
      </c>
      <c r="I554" s="169"/>
      <c r="L554" s="165"/>
      <c r="M554" s="170"/>
      <c r="N554" s="171"/>
      <c r="O554" s="171"/>
      <c r="P554" s="171"/>
      <c r="Q554" s="171"/>
      <c r="R554" s="171"/>
      <c r="S554" s="171"/>
      <c r="T554" s="172"/>
      <c r="AT554" s="167" t="s">
        <v>206</v>
      </c>
      <c r="AU554" s="167" t="s">
        <v>89</v>
      </c>
      <c r="AV554" s="13" t="s">
        <v>87</v>
      </c>
      <c r="AW554" s="13" t="s">
        <v>41</v>
      </c>
      <c r="AX554" s="13" t="s">
        <v>80</v>
      </c>
      <c r="AY554" s="167" t="s">
        <v>195</v>
      </c>
    </row>
    <row r="555" spans="1:65" s="13" customFormat="1">
      <c r="B555" s="165"/>
      <c r="D555" s="166" t="s">
        <v>206</v>
      </c>
      <c r="E555" s="167" t="s">
        <v>3</v>
      </c>
      <c r="F555" s="168" t="s">
        <v>208</v>
      </c>
      <c r="H555" s="167" t="s">
        <v>3</v>
      </c>
      <c r="I555" s="169"/>
      <c r="L555" s="165"/>
      <c r="M555" s="170"/>
      <c r="N555" s="171"/>
      <c r="O555" s="171"/>
      <c r="P555" s="171"/>
      <c r="Q555" s="171"/>
      <c r="R555" s="171"/>
      <c r="S555" s="171"/>
      <c r="T555" s="172"/>
      <c r="AT555" s="167" t="s">
        <v>206</v>
      </c>
      <c r="AU555" s="167" t="s">
        <v>89</v>
      </c>
      <c r="AV555" s="13" t="s">
        <v>87</v>
      </c>
      <c r="AW555" s="13" t="s">
        <v>41</v>
      </c>
      <c r="AX555" s="13" t="s">
        <v>80</v>
      </c>
      <c r="AY555" s="167" t="s">
        <v>195</v>
      </c>
    </row>
    <row r="556" spans="1:65" s="13" customFormat="1">
      <c r="B556" s="165"/>
      <c r="D556" s="166" t="s">
        <v>206</v>
      </c>
      <c r="E556" s="167" t="s">
        <v>3</v>
      </c>
      <c r="F556" s="168" t="s">
        <v>518</v>
      </c>
      <c r="H556" s="167" t="s">
        <v>3</v>
      </c>
      <c r="I556" s="169"/>
      <c r="L556" s="165"/>
      <c r="M556" s="170"/>
      <c r="N556" s="171"/>
      <c r="O556" s="171"/>
      <c r="P556" s="171"/>
      <c r="Q556" s="171"/>
      <c r="R556" s="171"/>
      <c r="S556" s="171"/>
      <c r="T556" s="172"/>
      <c r="AT556" s="167" t="s">
        <v>206</v>
      </c>
      <c r="AU556" s="167" t="s">
        <v>89</v>
      </c>
      <c r="AV556" s="13" t="s">
        <v>87</v>
      </c>
      <c r="AW556" s="13" t="s">
        <v>41</v>
      </c>
      <c r="AX556" s="13" t="s">
        <v>80</v>
      </c>
      <c r="AY556" s="167" t="s">
        <v>195</v>
      </c>
    </row>
    <row r="557" spans="1:65" s="14" customFormat="1">
      <c r="B557" s="173"/>
      <c r="D557" s="166" t="s">
        <v>206</v>
      </c>
      <c r="E557" s="174" t="s">
        <v>3</v>
      </c>
      <c r="F557" s="175" t="s">
        <v>533</v>
      </c>
      <c r="H557" s="176">
        <v>2</v>
      </c>
      <c r="I557" s="177"/>
      <c r="L557" s="173"/>
      <c r="M557" s="178"/>
      <c r="N557" s="179"/>
      <c r="O557" s="179"/>
      <c r="P557" s="179"/>
      <c r="Q557" s="179"/>
      <c r="R557" s="179"/>
      <c r="S557" s="179"/>
      <c r="T557" s="180"/>
      <c r="AT557" s="174" t="s">
        <v>206</v>
      </c>
      <c r="AU557" s="174" t="s">
        <v>89</v>
      </c>
      <c r="AV557" s="14" t="s">
        <v>89</v>
      </c>
      <c r="AW557" s="14" t="s">
        <v>41</v>
      </c>
      <c r="AX557" s="14" t="s">
        <v>80</v>
      </c>
      <c r="AY557" s="174" t="s">
        <v>195</v>
      </c>
    </row>
    <row r="558" spans="1:65" s="15" customFormat="1">
      <c r="B558" s="181"/>
      <c r="D558" s="166" t="s">
        <v>206</v>
      </c>
      <c r="E558" s="182" t="s">
        <v>3</v>
      </c>
      <c r="F558" s="183" t="s">
        <v>215</v>
      </c>
      <c r="H558" s="184">
        <v>2</v>
      </c>
      <c r="I558" s="185"/>
      <c r="L558" s="181"/>
      <c r="M558" s="186"/>
      <c r="N558" s="187"/>
      <c r="O558" s="187"/>
      <c r="P558" s="187"/>
      <c r="Q558" s="187"/>
      <c r="R558" s="187"/>
      <c r="S558" s="187"/>
      <c r="T558" s="188"/>
      <c r="AT558" s="182" t="s">
        <v>206</v>
      </c>
      <c r="AU558" s="182" t="s">
        <v>89</v>
      </c>
      <c r="AV558" s="15" t="s">
        <v>202</v>
      </c>
      <c r="AW558" s="15" t="s">
        <v>41</v>
      </c>
      <c r="AX558" s="15" t="s">
        <v>87</v>
      </c>
      <c r="AY558" s="182" t="s">
        <v>195</v>
      </c>
    </row>
    <row r="559" spans="1:65" s="2" customFormat="1" ht="24.25" customHeight="1">
      <c r="A559" s="35"/>
      <c r="B559" s="146"/>
      <c r="C559" s="147" t="s">
        <v>534</v>
      </c>
      <c r="D559" s="147" t="s">
        <v>197</v>
      </c>
      <c r="E559" s="148" t="s">
        <v>535</v>
      </c>
      <c r="F559" s="149" t="s">
        <v>536</v>
      </c>
      <c r="G559" s="150" t="s">
        <v>139</v>
      </c>
      <c r="H559" s="151">
        <v>18.196000000000002</v>
      </c>
      <c r="I559" s="152"/>
      <c r="J559" s="153">
        <f>ROUND(I559*H559,2)</f>
        <v>0</v>
      </c>
      <c r="K559" s="149" t="s">
        <v>201</v>
      </c>
      <c r="L559" s="36"/>
      <c r="M559" s="154" t="s">
        <v>3</v>
      </c>
      <c r="N559" s="155" t="s">
        <v>51</v>
      </c>
      <c r="O559" s="56"/>
      <c r="P559" s="156">
        <f>O559*H559</f>
        <v>0</v>
      </c>
      <c r="Q559" s="156">
        <v>2.234</v>
      </c>
      <c r="R559" s="156">
        <f>Q559*H559</f>
        <v>40.649864000000001</v>
      </c>
      <c r="S559" s="156">
        <v>0</v>
      </c>
      <c r="T559" s="157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158" t="s">
        <v>202</v>
      </c>
      <c r="AT559" s="158" t="s">
        <v>197</v>
      </c>
      <c r="AU559" s="158" t="s">
        <v>89</v>
      </c>
      <c r="AY559" s="19" t="s">
        <v>195</v>
      </c>
      <c r="BE559" s="159">
        <f>IF(N559="základní",J559,0)</f>
        <v>0</v>
      </c>
      <c r="BF559" s="159">
        <f>IF(N559="snížená",J559,0)</f>
        <v>0</v>
      </c>
      <c r="BG559" s="159">
        <f>IF(N559="zákl. přenesená",J559,0)</f>
        <v>0</v>
      </c>
      <c r="BH559" s="159">
        <f>IF(N559="sníž. přenesená",J559,0)</f>
        <v>0</v>
      </c>
      <c r="BI559" s="159">
        <f>IF(N559="nulová",J559,0)</f>
        <v>0</v>
      </c>
      <c r="BJ559" s="19" t="s">
        <v>87</v>
      </c>
      <c r="BK559" s="159">
        <f>ROUND(I559*H559,2)</f>
        <v>0</v>
      </c>
      <c r="BL559" s="19" t="s">
        <v>202</v>
      </c>
      <c r="BM559" s="158" t="s">
        <v>537</v>
      </c>
    </row>
    <row r="560" spans="1:65" s="2" customFormat="1">
      <c r="A560" s="35"/>
      <c r="B560" s="36"/>
      <c r="C560" s="35"/>
      <c r="D560" s="160" t="s">
        <v>204</v>
      </c>
      <c r="E560" s="35"/>
      <c r="F560" s="161" t="s">
        <v>538</v>
      </c>
      <c r="G560" s="35"/>
      <c r="H560" s="35"/>
      <c r="I560" s="162"/>
      <c r="J560" s="35"/>
      <c r="K560" s="35"/>
      <c r="L560" s="36"/>
      <c r="M560" s="163"/>
      <c r="N560" s="164"/>
      <c r="O560" s="56"/>
      <c r="P560" s="56"/>
      <c r="Q560" s="56"/>
      <c r="R560" s="56"/>
      <c r="S560" s="56"/>
      <c r="T560" s="57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T560" s="19" t="s">
        <v>204</v>
      </c>
      <c r="AU560" s="19" t="s">
        <v>89</v>
      </c>
    </row>
    <row r="561" spans="1:65" s="13" customFormat="1">
      <c r="B561" s="165"/>
      <c r="D561" s="166" t="s">
        <v>206</v>
      </c>
      <c r="E561" s="167" t="s">
        <v>3</v>
      </c>
      <c r="F561" s="168" t="s">
        <v>207</v>
      </c>
      <c r="H561" s="167" t="s">
        <v>3</v>
      </c>
      <c r="I561" s="169"/>
      <c r="L561" s="165"/>
      <c r="M561" s="170"/>
      <c r="N561" s="171"/>
      <c r="O561" s="171"/>
      <c r="P561" s="171"/>
      <c r="Q561" s="171"/>
      <c r="R561" s="171"/>
      <c r="S561" s="171"/>
      <c r="T561" s="172"/>
      <c r="AT561" s="167" t="s">
        <v>206</v>
      </c>
      <c r="AU561" s="167" t="s">
        <v>89</v>
      </c>
      <c r="AV561" s="13" t="s">
        <v>87</v>
      </c>
      <c r="AW561" s="13" t="s">
        <v>41</v>
      </c>
      <c r="AX561" s="13" t="s">
        <v>80</v>
      </c>
      <c r="AY561" s="167" t="s">
        <v>195</v>
      </c>
    </row>
    <row r="562" spans="1:65" s="13" customFormat="1">
      <c r="B562" s="165"/>
      <c r="D562" s="166" t="s">
        <v>206</v>
      </c>
      <c r="E562" s="167" t="s">
        <v>3</v>
      </c>
      <c r="F562" s="168" t="s">
        <v>208</v>
      </c>
      <c r="H562" s="167" t="s">
        <v>3</v>
      </c>
      <c r="I562" s="169"/>
      <c r="L562" s="165"/>
      <c r="M562" s="170"/>
      <c r="N562" s="171"/>
      <c r="O562" s="171"/>
      <c r="P562" s="171"/>
      <c r="Q562" s="171"/>
      <c r="R562" s="171"/>
      <c r="S562" s="171"/>
      <c r="T562" s="172"/>
      <c r="AT562" s="167" t="s">
        <v>206</v>
      </c>
      <c r="AU562" s="167" t="s">
        <v>89</v>
      </c>
      <c r="AV562" s="13" t="s">
        <v>87</v>
      </c>
      <c r="AW562" s="13" t="s">
        <v>41</v>
      </c>
      <c r="AX562" s="13" t="s">
        <v>80</v>
      </c>
      <c r="AY562" s="167" t="s">
        <v>195</v>
      </c>
    </row>
    <row r="563" spans="1:65" s="13" customFormat="1">
      <c r="B563" s="165"/>
      <c r="D563" s="166" t="s">
        <v>206</v>
      </c>
      <c r="E563" s="167" t="s">
        <v>3</v>
      </c>
      <c r="F563" s="168" t="s">
        <v>209</v>
      </c>
      <c r="H563" s="167" t="s">
        <v>3</v>
      </c>
      <c r="I563" s="169"/>
      <c r="L563" s="165"/>
      <c r="M563" s="170"/>
      <c r="N563" s="171"/>
      <c r="O563" s="171"/>
      <c r="P563" s="171"/>
      <c r="Q563" s="171"/>
      <c r="R563" s="171"/>
      <c r="S563" s="171"/>
      <c r="T563" s="172"/>
      <c r="AT563" s="167" t="s">
        <v>206</v>
      </c>
      <c r="AU563" s="167" t="s">
        <v>89</v>
      </c>
      <c r="AV563" s="13" t="s">
        <v>87</v>
      </c>
      <c r="AW563" s="13" t="s">
        <v>41</v>
      </c>
      <c r="AX563" s="13" t="s">
        <v>80</v>
      </c>
      <c r="AY563" s="167" t="s">
        <v>195</v>
      </c>
    </row>
    <row r="564" spans="1:65" s="13" customFormat="1">
      <c r="B564" s="165"/>
      <c r="D564" s="166" t="s">
        <v>206</v>
      </c>
      <c r="E564" s="167" t="s">
        <v>3</v>
      </c>
      <c r="F564" s="168" t="s">
        <v>501</v>
      </c>
      <c r="H564" s="167" t="s">
        <v>3</v>
      </c>
      <c r="I564" s="169"/>
      <c r="L564" s="165"/>
      <c r="M564" s="170"/>
      <c r="N564" s="171"/>
      <c r="O564" s="171"/>
      <c r="P564" s="171"/>
      <c r="Q564" s="171"/>
      <c r="R564" s="171"/>
      <c r="S564" s="171"/>
      <c r="T564" s="172"/>
      <c r="AT564" s="167" t="s">
        <v>206</v>
      </c>
      <c r="AU564" s="167" t="s">
        <v>89</v>
      </c>
      <c r="AV564" s="13" t="s">
        <v>87</v>
      </c>
      <c r="AW564" s="13" t="s">
        <v>41</v>
      </c>
      <c r="AX564" s="13" t="s">
        <v>80</v>
      </c>
      <c r="AY564" s="167" t="s">
        <v>195</v>
      </c>
    </row>
    <row r="565" spans="1:65" s="14" customFormat="1">
      <c r="B565" s="173"/>
      <c r="D565" s="166" t="s">
        <v>206</v>
      </c>
      <c r="E565" s="174" t="s">
        <v>3</v>
      </c>
      <c r="F565" s="175" t="s">
        <v>502</v>
      </c>
      <c r="H565" s="176">
        <v>16.899999999999999</v>
      </c>
      <c r="I565" s="177"/>
      <c r="L565" s="173"/>
      <c r="M565" s="178"/>
      <c r="N565" s="179"/>
      <c r="O565" s="179"/>
      <c r="P565" s="179"/>
      <c r="Q565" s="179"/>
      <c r="R565" s="179"/>
      <c r="S565" s="179"/>
      <c r="T565" s="180"/>
      <c r="AT565" s="174" t="s">
        <v>206</v>
      </c>
      <c r="AU565" s="174" t="s">
        <v>89</v>
      </c>
      <c r="AV565" s="14" t="s">
        <v>89</v>
      </c>
      <c r="AW565" s="14" t="s">
        <v>41</v>
      </c>
      <c r="AX565" s="14" t="s">
        <v>80</v>
      </c>
      <c r="AY565" s="174" t="s">
        <v>195</v>
      </c>
    </row>
    <row r="566" spans="1:65" s="14" customFormat="1">
      <c r="B566" s="173"/>
      <c r="D566" s="166" t="s">
        <v>206</v>
      </c>
      <c r="E566" s="174" t="s">
        <v>3</v>
      </c>
      <c r="F566" s="175" t="s">
        <v>503</v>
      </c>
      <c r="H566" s="176">
        <v>1.296</v>
      </c>
      <c r="I566" s="177"/>
      <c r="L566" s="173"/>
      <c r="M566" s="178"/>
      <c r="N566" s="179"/>
      <c r="O566" s="179"/>
      <c r="P566" s="179"/>
      <c r="Q566" s="179"/>
      <c r="R566" s="179"/>
      <c r="S566" s="179"/>
      <c r="T566" s="180"/>
      <c r="AT566" s="174" t="s">
        <v>206</v>
      </c>
      <c r="AU566" s="174" t="s">
        <v>89</v>
      </c>
      <c r="AV566" s="14" t="s">
        <v>89</v>
      </c>
      <c r="AW566" s="14" t="s">
        <v>41</v>
      </c>
      <c r="AX566" s="14" t="s">
        <v>80</v>
      </c>
      <c r="AY566" s="174" t="s">
        <v>195</v>
      </c>
    </row>
    <row r="567" spans="1:65" s="15" customFormat="1">
      <c r="B567" s="181"/>
      <c r="D567" s="166" t="s">
        <v>206</v>
      </c>
      <c r="E567" s="182" t="s">
        <v>167</v>
      </c>
      <c r="F567" s="183" t="s">
        <v>215</v>
      </c>
      <c r="H567" s="184">
        <v>18.196000000000002</v>
      </c>
      <c r="I567" s="185"/>
      <c r="L567" s="181"/>
      <c r="M567" s="186"/>
      <c r="N567" s="187"/>
      <c r="O567" s="187"/>
      <c r="P567" s="187"/>
      <c r="Q567" s="187"/>
      <c r="R567" s="187"/>
      <c r="S567" s="187"/>
      <c r="T567" s="188"/>
      <c r="AT567" s="182" t="s">
        <v>206</v>
      </c>
      <c r="AU567" s="182" t="s">
        <v>89</v>
      </c>
      <c r="AV567" s="15" t="s">
        <v>202</v>
      </c>
      <c r="AW567" s="15" t="s">
        <v>41</v>
      </c>
      <c r="AX567" s="15" t="s">
        <v>87</v>
      </c>
      <c r="AY567" s="182" t="s">
        <v>195</v>
      </c>
    </row>
    <row r="568" spans="1:65" s="12" customFormat="1" ht="22.9" customHeight="1">
      <c r="B568" s="133"/>
      <c r="D568" s="134" t="s">
        <v>79</v>
      </c>
      <c r="E568" s="144" t="s">
        <v>257</v>
      </c>
      <c r="F568" s="144" t="s">
        <v>539</v>
      </c>
      <c r="I568" s="136"/>
      <c r="J568" s="145">
        <f>BK568</f>
        <v>0</v>
      </c>
      <c r="L568" s="133"/>
      <c r="M568" s="138"/>
      <c r="N568" s="139"/>
      <c r="O568" s="139"/>
      <c r="P568" s="140">
        <f>SUM(P569:P694)</f>
        <v>0</v>
      </c>
      <c r="Q568" s="139"/>
      <c r="R568" s="140">
        <f>SUM(R569:R694)</f>
        <v>121.6380746</v>
      </c>
      <c r="S568" s="139"/>
      <c r="T568" s="141">
        <f>SUM(T569:T694)</f>
        <v>0</v>
      </c>
      <c r="AR568" s="134" t="s">
        <v>87</v>
      </c>
      <c r="AT568" s="142" t="s">
        <v>79</v>
      </c>
      <c r="AU568" s="142" t="s">
        <v>87</v>
      </c>
      <c r="AY568" s="134" t="s">
        <v>195</v>
      </c>
      <c r="BK568" s="143">
        <f>SUM(BK569:BK694)</f>
        <v>0</v>
      </c>
    </row>
    <row r="569" spans="1:65" s="2" customFormat="1" ht="16.5" customHeight="1">
      <c r="A569" s="35"/>
      <c r="B569" s="146"/>
      <c r="C569" s="147" t="s">
        <v>540</v>
      </c>
      <c r="D569" s="147" t="s">
        <v>197</v>
      </c>
      <c r="E569" s="148" t="s">
        <v>541</v>
      </c>
      <c r="F569" s="149" t="s">
        <v>542</v>
      </c>
      <c r="G569" s="150" t="s">
        <v>200</v>
      </c>
      <c r="H569" s="151">
        <v>276.75</v>
      </c>
      <c r="I569" s="152"/>
      <c r="J569" s="153">
        <f>ROUND(I569*H569,2)</f>
        <v>0</v>
      </c>
      <c r="K569" s="149" t="s">
        <v>201</v>
      </c>
      <c r="L569" s="36"/>
      <c r="M569" s="154" t="s">
        <v>3</v>
      </c>
      <c r="N569" s="155" t="s">
        <v>51</v>
      </c>
      <c r="O569" s="56"/>
      <c r="P569" s="156">
        <f>O569*H569</f>
        <v>0</v>
      </c>
      <c r="Q569" s="156">
        <v>2.0000000000000002E-5</v>
      </c>
      <c r="R569" s="156">
        <f>Q569*H569</f>
        <v>5.5350000000000009E-3</v>
      </c>
      <c r="S569" s="156">
        <v>0</v>
      </c>
      <c r="T569" s="157">
        <f>S569*H569</f>
        <v>0</v>
      </c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R569" s="158" t="s">
        <v>202</v>
      </c>
      <c r="AT569" s="158" t="s">
        <v>197</v>
      </c>
      <c r="AU569" s="158" t="s">
        <v>89</v>
      </c>
      <c r="AY569" s="19" t="s">
        <v>195</v>
      </c>
      <c r="BE569" s="159">
        <f>IF(N569="základní",J569,0)</f>
        <v>0</v>
      </c>
      <c r="BF569" s="159">
        <f>IF(N569="snížená",J569,0)</f>
        <v>0</v>
      </c>
      <c r="BG569" s="159">
        <f>IF(N569="zákl. přenesená",J569,0)</f>
        <v>0</v>
      </c>
      <c r="BH569" s="159">
        <f>IF(N569="sníž. přenesená",J569,0)</f>
        <v>0</v>
      </c>
      <c r="BI569" s="159">
        <f>IF(N569="nulová",J569,0)</f>
        <v>0</v>
      </c>
      <c r="BJ569" s="19" t="s">
        <v>87</v>
      </c>
      <c r="BK569" s="159">
        <f>ROUND(I569*H569,2)</f>
        <v>0</v>
      </c>
      <c r="BL569" s="19" t="s">
        <v>202</v>
      </c>
      <c r="BM569" s="158" t="s">
        <v>543</v>
      </c>
    </row>
    <row r="570" spans="1:65" s="2" customFormat="1">
      <c r="A570" s="35"/>
      <c r="B570" s="36"/>
      <c r="C570" s="35"/>
      <c r="D570" s="160" t="s">
        <v>204</v>
      </c>
      <c r="E570" s="35"/>
      <c r="F570" s="161" t="s">
        <v>544</v>
      </c>
      <c r="G570" s="35"/>
      <c r="H570" s="35"/>
      <c r="I570" s="162"/>
      <c r="J570" s="35"/>
      <c r="K570" s="35"/>
      <c r="L570" s="36"/>
      <c r="M570" s="163"/>
      <c r="N570" s="164"/>
      <c r="O570" s="56"/>
      <c r="P570" s="56"/>
      <c r="Q570" s="56"/>
      <c r="R570" s="56"/>
      <c r="S570" s="56"/>
      <c r="T570" s="57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T570" s="19" t="s">
        <v>204</v>
      </c>
      <c r="AU570" s="19" t="s">
        <v>89</v>
      </c>
    </row>
    <row r="571" spans="1:65" s="2" customFormat="1" ht="16.5" customHeight="1">
      <c r="A571" s="35"/>
      <c r="B571" s="146"/>
      <c r="C571" s="190" t="s">
        <v>545</v>
      </c>
      <c r="D571" s="190" t="s">
        <v>464</v>
      </c>
      <c r="E571" s="191" t="s">
        <v>546</v>
      </c>
      <c r="F571" s="192" t="s">
        <v>547</v>
      </c>
      <c r="G571" s="193" t="s">
        <v>200</v>
      </c>
      <c r="H571" s="194">
        <v>280.90100000000001</v>
      </c>
      <c r="I571" s="195"/>
      <c r="J571" s="196">
        <f>ROUND(I571*H571,2)</f>
        <v>0</v>
      </c>
      <c r="K571" s="192" t="s">
        <v>201</v>
      </c>
      <c r="L571" s="197"/>
      <c r="M571" s="198" t="s">
        <v>3</v>
      </c>
      <c r="N571" s="199" t="s">
        <v>51</v>
      </c>
      <c r="O571" s="56"/>
      <c r="P571" s="156">
        <f>O571*H571</f>
        <v>0</v>
      </c>
      <c r="Q571" s="156">
        <v>7.3000000000000001E-3</v>
      </c>
      <c r="R571" s="156">
        <f>Q571*H571</f>
        <v>2.0505773</v>
      </c>
      <c r="S571" s="156">
        <v>0</v>
      </c>
      <c r="T571" s="157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158" t="s">
        <v>257</v>
      </c>
      <c r="AT571" s="158" t="s">
        <v>464</v>
      </c>
      <c r="AU571" s="158" t="s">
        <v>89</v>
      </c>
      <c r="AY571" s="19" t="s">
        <v>195</v>
      </c>
      <c r="BE571" s="159">
        <f>IF(N571="základní",J571,0)</f>
        <v>0</v>
      </c>
      <c r="BF571" s="159">
        <f>IF(N571="snížená",J571,0)</f>
        <v>0</v>
      </c>
      <c r="BG571" s="159">
        <f>IF(N571="zákl. přenesená",J571,0)</f>
        <v>0</v>
      </c>
      <c r="BH571" s="159">
        <f>IF(N571="sníž. přenesená",J571,0)</f>
        <v>0</v>
      </c>
      <c r="BI571" s="159">
        <f>IF(N571="nulová",J571,0)</f>
        <v>0</v>
      </c>
      <c r="BJ571" s="19" t="s">
        <v>87</v>
      </c>
      <c r="BK571" s="159">
        <f>ROUND(I571*H571,2)</f>
        <v>0</v>
      </c>
      <c r="BL571" s="19" t="s">
        <v>202</v>
      </c>
      <c r="BM571" s="158" t="s">
        <v>548</v>
      </c>
    </row>
    <row r="572" spans="1:65" s="13" customFormat="1">
      <c r="B572" s="165"/>
      <c r="D572" s="166" t="s">
        <v>206</v>
      </c>
      <c r="E572" s="167" t="s">
        <v>3</v>
      </c>
      <c r="F572" s="168" t="s">
        <v>207</v>
      </c>
      <c r="H572" s="167" t="s">
        <v>3</v>
      </c>
      <c r="I572" s="169"/>
      <c r="L572" s="165"/>
      <c r="M572" s="170"/>
      <c r="N572" s="171"/>
      <c r="O572" s="171"/>
      <c r="P572" s="171"/>
      <c r="Q572" s="171"/>
      <c r="R572" s="171"/>
      <c r="S572" s="171"/>
      <c r="T572" s="172"/>
      <c r="AT572" s="167" t="s">
        <v>206</v>
      </c>
      <c r="AU572" s="167" t="s">
        <v>89</v>
      </c>
      <c r="AV572" s="13" t="s">
        <v>87</v>
      </c>
      <c r="AW572" s="13" t="s">
        <v>41</v>
      </c>
      <c r="AX572" s="13" t="s">
        <v>80</v>
      </c>
      <c r="AY572" s="167" t="s">
        <v>195</v>
      </c>
    </row>
    <row r="573" spans="1:65" s="13" customFormat="1">
      <c r="B573" s="165"/>
      <c r="D573" s="166" t="s">
        <v>206</v>
      </c>
      <c r="E573" s="167" t="s">
        <v>3</v>
      </c>
      <c r="F573" s="168" t="s">
        <v>208</v>
      </c>
      <c r="H573" s="167" t="s">
        <v>3</v>
      </c>
      <c r="I573" s="169"/>
      <c r="L573" s="165"/>
      <c r="M573" s="170"/>
      <c r="N573" s="171"/>
      <c r="O573" s="171"/>
      <c r="P573" s="171"/>
      <c r="Q573" s="171"/>
      <c r="R573" s="171"/>
      <c r="S573" s="171"/>
      <c r="T573" s="172"/>
      <c r="AT573" s="167" t="s">
        <v>206</v>
      </c>
      <c r="AU573" s="167" t="s">
        <v>89</v>
      </c>
      <c r="AV573" s="13" t="s">
        <v>87</v>
      </c>
      <c r="AW573" s="13" t="s">
        <v>41</v>
      </c>
      <c r="AX573" s="13" t="s">
        <v>80</v>
      </c>
      <c r="AY573" s="167" t="s">
        <v>195</v>
      </c>
    </row>
    <row r="574" spans="1:65" s="13" customFormat="1">
      <c r="B574" s="165"/>
      <c r="D574" s="166" t="s">
        <v>206</v>
      </c>
      <c r="E574" s="167" t="s">
        <v>3</v>
      </c>
      <c r="F574" s="168" t="s">
        <v>209</v>
      </c>
      <c r="H574" s="167" t="s">
        <v>3</v>
      </c>
      <c r="I574" s="169"/>
      <c r="L574" s="165"/>
      <c r="M574" s="170"/>
      <c r="N574" s="171"/>
      <c r="O574" s="171"/>
      <c r="P574" s="171"/>
      <c r="Q574" s="171"/>
      <c r="R574" s="171"/>
      <c r="S574" s="171"/>
      <c r="T574" s="172"/>
      <c r="AT574" s="167" t="s">
        <v>206</v>
      </c>
      <c r="AU574" s="167" t="s">
        <v>89</v>
      </c>
      <c r="AV574" s="13" t="s">
        <v>87</v>
      </c>
      <c r="AW574" s="13" t="s">
        <v>41</v>
      </c>
      <c r="AX574" s="13" t="s">
        <v>80</v>
      </c>
      <c r="AY574" s="167" t="s">
        <v>195</v>
      </c>
    </row>
    <row r="575" spans="1:65" s="13" customFormat="1">
      <c r="B575" s="165"/>
      <c r="D575" s="166" t="s">
        <v>206</v>
      </c>
      <c r="E575" s="167" t="s">
        <v>3</v>
      </c>
      <c r="F575" s="168" t="s">
        <v>549</v>
      </c>
      <c r="H575" s="167" t="s">
        <v>3</v>
      </c>
      <c r="I575" s="169"/>
      <c r="L575" s="165"/>
      <c r="M575" s="170"/>
      <c r="N575" s="171"/>
      <c r="O575" s="171"/>
      <c r="P575" s="171"/>
      <c r="Q575" s="171"/>
      <c r="R575" s="171"/>
      <c r="S575" s="171"/>
      <c r="T575" s="172"/>
      <c r="AT575" s="167" t="s">
        <v>206</v>
      </c>
      <c r="AU575" s="167" t="s">
        <v>89</v>
      </c>
      <c r="AV575" s="13" t="s">
        <v>87</v>
      </c>
      <c r="AW575" s="13" t="s">
        <v>41</v>
      </c>
      <c r="AX575" s="13" t="s">
        <v>80</v>
      </c>
      <c r="AY575" s="167" t="s">
        <v>195</v>
      </c>
    </row>
    <row r="576" spans="1:65" s="14" customFormat="1">
      <c r="B576" s="173"/>
      <c r="D576" s="166" t="s">
        <v>206</v>
      </c>
      <c r="E576" s="174" t="s">
        <v>3</v>
      </c>
      <c r="F576" s="175" t="s">
        <v>550</v>
      </c>
      <c r="H576" s="176">
        <v>276.75</v>
      </c>
      <c r="I576" s="177"/>
      <c r="L576" s="173"/>
      <c r="M576" s="178"/>
      <c r="N576" s="179"/>
      <c r="O576" s="179"/>
      <c r="P576" s="179"/>
      <c r="Q576" s="179"/>
      <c r="R576" s="179"/>
      <c r="S576" s="179"/>
      <c r="T576" s="180"/>
      <c r="AT576" s="174" t="s">
        <v>206</v>
      </c>
      <c r="AU576" s="174" t="s">
        <v>89</v>
      </c>
      <c r="AV576" s="14" t="s">
        <v>89</v>
      </c>
      <c r="AW576" s="14" t="s">
        <v>41</v>
      </c>
      <c r="AX576" s="14" t="s">
        <v>80</v>
      </c>
      <c r="AY576" s="174" t="s">
        <v>195</v>
      </c>
    </row>
    <row r="577" spans="1:65" s="15" customFormat="1">
      <c r="B577" s="181"/>
      <c r="D577" s="166" t="s">
        <v>206</v>
      </c>
      <c r="E577" s="182" t="s">
        <v>3</v>
      </c>
      <c r="F577" s="183" t="s">
        <v>215</v>
      </c>
      <c r="H577" s="184">
        <v>276.75</v>
      </c>
      <c r="I577" s="185"/>
      <c r="L577" s="181"/>
      <c r="M577" s="186"/>
      <c r="N577" s="187"/>
      <c r="O577" s="187"/>
      <c r="P577" s="187"/>
      <c r="Q577" s="187"/>
      <c r="R577" s="187"/>
      <c r="S577" s="187"/>
      <c r="T577" s="188"/>
      <c r="AT577" s="182" t="s">
        <v>206</v>
      </c>
      <c r="AU577" s="182" t="s">
        <v>89</v>
      </c>
      <c r="AV577" s="15" t="s">
        <v>202</v>
      </c>
      <c r="AW577" s="15" t="s">
        <v>41</v>
      </c>
      <c r="AX577" s="15" t="s">
        <v>87</v>
      </c>
      <c r="AY577" s="182" t="s">
        <v>195</v>
      </c>
    </row>
    <row r="578" spans="1:65" s="14" customFormat="1">
      <c r="B578" s="173"/>
      <c r="D578" s="166" t="s">
        <v>206</v>
      </c>
      <c r="F578" s="175" t="s">
        <v>551</v>
      </c>
      <c r="H578" s="176">
        <v>280.90100000000001</v>
      </c>
      <c r="I578" s="177"/>
      <c r="L578" s="173"/>
      <c r="M578" s="178"/>
      <c r="N578" s="179"/>
      <c r="O578" s="179"/>
      <c r="P578" s="179"/>
      <c r="Q578" s="179"/>
      <c r="R578" s="179"/>
      <c r="S578" s="179"/>
      <c r="T578" s="180"/>
      <c r="AT578" s="174" t="s">
        <v>206</v>
      </c>
      <c r="AU578" s="174" t="s">
        <v>89</v>
      </c>
      <c r="AV578" s="14" t="s">
        <v>89</v>
      </c>
      <c r="AW578" s="14" t="s">
        <v>4</v>
      </c>
      <c r="AX578" s="14" t="s">
        <v>87</v>
      </c>
      <c r="AY578" s="174" t="s">
        <v>195</v>
      </c>
    </row>
    <row r="579" spans="1:65" s="2" customFormat="1" ht="16.5" customHeight="1">
      <c r="A579" s="35"/>
      <c r="B579" s="146"/>
      <c r="C579" s="147" t="s">
        <v>552</v>
      </c>
      <c r="D579" s="147" t="s">
        <v>197</v>
      </c>
      <c r="E579" s="148" t="s">
        <v>553</v>
      </c>
      <c r="F579" s="149" t="s">
        <v>554</v>
      </c>
      <c r="G579" s="150" t="s">
        <v>200</v>
      </c>
      <c r="H579" s="151">
        <v>154.02000000000001</v>
      </c>
      <c r="I579" s="152"/>
      <c r="J579" s="153">
        <f>ROUND(I579*H579,2)</f>
        <v>0</v>
      </c>
      <c r="K579" s="149" t="s">
        <v>201</v>
      </c>
      <c r="L579" s="36"/>
      <c r="M579" s="154" t="s">
        <v>3</v>
      </c>
      <c r="N579" s="155" t="s">
        <v>51</v>
      </c>
      <c r="O579" s="56"/>
      <c r="P579" s="156">
        <f>O579*H579</f>
        <v>0</v>
      </c>
      <c r="Q579" s="156">
        <v>2.0000000000000002E-5</v>
      </c>
      <c r="R579" s="156">
        <f>Q579*H579</f>
        <v>3.0804000000000005E-3</v>
      </c>
      <c r="S579" s="156">
        <v>0</v>
      </c>
      <c r="T579" s="157">
        <f>S579*H579</f>
        <v>0</v>
      </c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R579" s="158" t="s">
        <v>202</v>
      </c>
      <c r="AT579" s="158" t="s">
        <v>197</v>
      </c>
      <c r="AU579" s="158" t="s">
        <v>89</v>
      </c>
      <c r="AY579" s="19" t="s">
        <v>195</v>
      </c>
      <c r="BE579" s="159">
        <f>IF(N579="základní",J579,0)</f>
        <v>0</v>
      </c>
      <c r="BF579" s="159">
        <f>IF(N579="snížená",J579,0)</f>
        <v>0</v>
      </c>
      <c r="BG579" s="159">
        <f>IF(N579="zákl. přenesená",J579,0)</f>
        <v>0</v>
      </c>
      <c r="BH579" s="159">
        <f>IF(N579="sníž. přenesená",J579,0)</f>
        <v>0</v>
      </c>
      <c r="BI579" s="159">
        <f>IF(N579="nulová",J579,0)</f>
        <v>0</v>
      </c>
      <c r="BJ579" s="19" t="s">
        <v>87</v>
      </c>
      <c r="BK579" s="159">
        <f>ROUND(I579*H579,2)</f>
        <v>0</v>
      </c>
      <c r="BL579" s="19" t="s">
        <v>202</v>
      </c>
      <c r="BM579" s="158" t="s">
        <v>555</v>
      </c>
    </row>
    <row r="580" spans="1:65" s="2" customFormat="1">
      <c r="A580" s="35"/>
      <c r="B580" s="36"/>
      <c r="C580" s="35"/>
      <c r="D580" s="160" t="s">
        <v>204</v>
      </c>
      <c r="E580" s="35"/>
      <c r="F580" s="161" t="s">
        <v>556</v>
      </c>
      <c r="G580" s="35"/>
      <c r="H580" s="35"/>
      <c r="I580" s="162"/>
      <c r="J580" s="35"/>
      <c r="K580" s="35"/>
      <c r="L580" s="36"/>
      <c r="M580" s="163"/>
      <c r="N580" s="164"/>
      <c r="O580" s="56"/>
      <c r="P580" s="56"/>
      <c r="Q580" s="56"/>
      <c r="R580" s="56"/>
      <c r="S580" s="56"/>
      <c r="T580" s="57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T580" s="19" t="s">
        <v>204</v>
      </c>
      <c r="AU580" s="19" t="s">
        <v>89</v>
      </c>
    </row>
    <row r="581" spans="1:65" s="2" customFormat="1" ht="16.5" customHeight="1">
      <c r="A581" s="35"/>
      <c r="B581" s="146"/>
      <c r="C581" s="190" t="s">
        <v>557</v>
      </c>
      <c r="D581" s="190" t="s">
        <v>464</v>
      </c>
      <c r="E581" s="191" t="s">
        <v>558</v>
      </c>
      <c r="F581" s="192" t="s">
        <v>559</v>
      </c>
      <c r="G581" s="193" t="s">
        <v>200</v>
      </c>
      <c r="H581" s="194">
        <v>156.33000000000001</v>
      </c>
      <c r="I581" s="195"/>
      <c r="J581" s="196">
        <f>ROUND(I581*H581,2)</f>
        <v>0</v>
      </c>
      <c r="K581" s="192" t="s">
        <v>201</v>
      </c>
      <c r="L581" s="197"/>
      <c r="M581" s="198" t="s">
        <v>3</v>
      </c>
      <c r="N581" s="199" t="s">
        <v>51</v>
      </c>
      <c r="O581" s="56"/>
      <c r="P581" s="156">
        <f>O581*H581</f>
        <v>0</v>
      </c>
      <c r="Q581" s="156">
        <v>1.14E-2</v>
      </c>
      <c r="R581" s="156">
        <f>Q581*H581</f>
        <v>1.7821620000000002</v>
      </c>
      <c r="S581" s="156">
        <v>0</v>
      </c>
      <c r="T581" s="157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158" t="s">
        <v>257</v>
      </c>
      <c r="AT581" s="158" t="s">
        <v>464</v>
      </c>
      <c r="AU581" s="158" t="s">
        <v>89</v>
      </c>
      <c r="AY581" s="19" t="s">
        <v>195</v>
      </c>
      <c r="BE581" s="159">
        <f>IF(N581="základní",J581,0)</f>
        <v>0</v>
      </c>
      <c r="BF581" s="159">
        <f>IF(N581="snížená",J581,0)</f>
        <v>0</v>
      </c>
      <c r="BG581" s="159">
        <f>IF(N581="zákl. přenesená",J581,0)</f>
        <v>0</v>
      </c>
      <c r="BH581" s="159">
        <f>IF(N581="sníž. přenesená",J581,0)</f>
        <v>0</v>
      </c>
      <c r="BI581" s="159">
        <f>IF(N581="nulová",J581,0)</f>
        <v>0</v>
      </c>
      <c r="BJ581" s="19" t="s">
        <v>87</v>
      </c>
      <c r="BK581" s="159">
        <f>ROUND(I581*H581,2)</f>
        <v>0</v>
      </c>
      <c r="BL581" s="19" t="s">
        <v>202</v>
      </c>
      <c r="BM581" s="158" t="s">
        <v>560</v>
      </c>
    </row>
    <row r="582" spans="1:65" s="13" customFormat="1">
      <c r="B582" s="165"/>
      <c r="D582" s="166" t="s">
        <v>206</v>
      </c>
      <c r="E582" s="167" t="s">
        <v>3</v>
      </c>
      <c r="F582" s="168" t="s">
        <v>207</v>
      </c>
      <c r="H582" s="167" t="s">
        <v>3</v>
      </c>
      <c r="I582" s="169"/>
      <c r="L582" s="165"/>
      <c r="M582" s="170"/>
      <c r="N582" s="171"/>
      <c r="O582" s="171"/>
      <c r="P582" s="171"/>
      <c r="Q582" s="171"/>
      <c r="R582" s="171"/>
      <c r="S582" s="171"/>
      <c r="T582" s="172"/>
      <c r="AT582" s="167" t="s">
        <v>206</v>
      </c>
      <c r="AU582" s="167" t="s">
        <v>89</v>
      </c>
      <c r="AV582" s="13" t="s">
        <v>87</v>
      </c>
      <c r="AW582" s="13" t="s">
        <v>41</v>
      </c>
      <c r="AX582" s="13" t="s">
        <v>80</v>
      </c>
      <c r="AY582" s="167" t="s">
        <v>195</v>
      </c>
    </row>
    <row r="583" spans="1:65" s="13" customFormat="1">
      <c r="B583" s="165"/>
      <c r="D583" s="166" t="s">
        <v>206</v>
      </c>
      <c r="E583" s="167" t="s">
        <v>3</v>
      </c>
      <c r="F583" s="168" t="s">
        <v>208</v>
      </c>
      <c r="H583" s="167" t="s">
        <v>3</v>
      </c>
      <c r="I583" s="169"/>
      <c r="L583" s="165"/>
      <c r="M583" s="170"/>
      <c r="N583" s="171"/>
      <c r="O583" s="171"/>
      <c r="P583" s="171"/>
      <c r="Q583" s="171"/>
      <c r="R583" s="171"/>
      <c r="S583" s="171"/>
      <c r="T583" s="172"/>
      <c r="AT583" s="167" t="s">
        <v>206</v>
      </c>
      <c r="AU583" s="167" t="s">
        <v>89</v>
      </c>
      <c r="AV583" s="13" t="s">
        <v>87</v>
      </c>
      <c r="AW583" s="13" t="s">
        <v>41</v>
      </c>
      <c r="AX583" s="13" t="s">
        <v>80</v>
      </c>
      <c r="AY583" s="167" t="s">
        <v>195</v>
      </c>
    </row>
    <row r="584" spans="1:65" s="13" customFormat="1">
      <c r="B584" s="165"/>
      <c r="D584" s="166" t="s">
        <v>206</v>
      </c>
      <c r="E584" s="167" t="s">
        <v>3</v>
      </c>
      <c r="F584" s="168" t="s">
        <v>209</v>
      </c>
      <c r="H584" s="167" t="s">
        <v>3</v>
      </c>
      <c r="I584" s="169"/>
      <c r="L584" s="165"/>
      <c r="M584" s="170"/>
      <c r="N584" s="171"/>
      <c r="O584" s="171"/>
      <c r="P584" s="171"/>
      <c r="Q584" s="171"/>
      <c r="R584" s="171"/>
      <c r="S584" s="171"/>
      <c r="T584" s="172"/>
      <c r="AT584" s="167" t="s">
        <v>206</v>
      </c>
      <c r="AU584" s="167" t="s">
        <v>89</v>
      </c>
      <c r="AV584" s="13" t="s">
        <v>87</v>
      </c>
      <c r="AW584" s="13" t="s">
        <v>41</v>
      </c>
      <c r="AX584" s="13" t="s">
        <v>80</v>
      </c>
      <c r="AY584" s="167" t="s">
        <v>195</v>
      </c>
    </row>
    <row r="585" spans="1:65" s="13" customFormat="1">
      <c r="B585" s="165"/>
      <c r="D585" s="166" t="s">
        <v>206</v>
      </c>
      <c r="E585" s="167" t="s">
        <v>3</v>
      </c>
      <c r="F585" s="168" t="s">
        <v>561</v>
      </c>
      <c r="H585" s="167" t="s">
        <v>3</v>
      </c>
      <c r="I585" s="169"/>
      <c r="L585" s="165"/>
      <c r="M585" s="170"/>
      <c r="N585" s="171"/>
      <c r="O585" s="171"/>
      <c r="P585" s="171"/>
      <c r="Q585" s="171"/>
      <c r="R585" s="171"/>
      <c r="S585" s="171"/>
      <c r="T585" s="172"/>
      <c r="AT585" s="167" t="s">
        <v>206</v>
      </c>
      <c r="AU585" s="167" t="s">
        <v>89</v>
      </c>
      <c r="AV585" s="13" t="s">
        <v>87</v>
      </c>
      <c r="AW585" s="13" t="s">
        <v>41</v>
      </c>
      <c r="AX585" s="13" t="s">
        <v>80</v>
      </c>
      <c r="AY585" s="167" t="s">
        <v>195</v>
      </c>
    </row>
    <row r="586" spans="1:65" s="14" customFormat="1">
      <c r="B586" s="173"/>
      <c r="D586" s="166" t="s">
        <v>206</v>
      </c>
      <c r="E586" s="174" t="s">
        <v>3</v>
      </c>
      <c r="F586" s="175" t="s">
        <v>562</v>
      </c>
      <c r="H586" s="176">
        <v>154.02000000000001</v>
      </c>
      <c r="I586" s="177"/>
      <c r="L586" s="173"/>
      <c r="M586" s="178"/>
      <c r="N586" s="179"/>
      <c r="O586" s="179"/>
      <c r="P586" s="179"/>
      <c r="Q586" s="179"/>
      <c r="R586" s="179"/>
      <c r="S586" s="179"/>
      <c r="T586" s="180"/>
      <c r="AT586" s="174" t="s">
        <v>206</v>
      </c>
      <c r="AU586" s="174" t="s">
        <v>89</v>
      </c>
      <c r="AV586" s="14" t="s">
        <v>89</v>
      </c>
      <c r="AW586" s="14" t="s">
        <v>41</v>
      </c>
      <c r="AX586" s="14" t="s">
        <v>80</v>
      </c>
      <c r="AY586" s="174" t="s">
        <v>195</v>
      </c>
    </row>
    <row r="587" spans="1:65" s="15" customFormat="1">
      <c r="B587" s="181"/>
      <c r="D587" s="166" t="s">
        <v>206</v>
      </c>
      <c r="E587" s="182" t="s">
        <v>3</v>
      </c>
      <c r="F587" s="183" t="s">
        <v>215</v>
      </c>
      <c r="H587" s="184">
        <v>154.02000000000001</v>
      </c>
      <c r="I587" s="185"/>
      <c r="L587" s="181"/>
      <c r="M587" s="186"/>
      <c r="N587" s="187"/>
      <c r="O587" s="187"/>
      <c r="P587" s="187"/>
      <c r="Q587" s="187"/>
      <c r="R587" s="187"/>
      <c r="S587" s="187"/>
      <c r="T587" s="188"/>
      <c r="AT587" s="182" t="s">
        <v>206</v>
      </c>
      <c r="AU587" s="182" t="s">
        <v>89</v>
      </c>
      <c r="AV587" s="15" t="s">
        <v>202</v>
      </c>
      <c r="AW587" s="15" t="s">
        <v>41</v>
      </c>
      <c r="AX587" s="15" t="s">
        <v>87</v>
      </c>
      <c r="AY587" s="182" t="s">
        <v>195</v>
      </c>
    </row>
    <row r="588" spans="1:65" s="14" customFormat="1">
      <c r="B588" s="173"/>
      <c r="D588" s="166" t="s">
        <v>206</v>
      </c>
      <c r="F588" s="175" t="s">
        <v>563</v>
      </c>
      <c r="H588" s="176">
        <v>156.33000000000001</v>
      </c>
      <c r="I588" s="177"/>
      <c r="L588" s="173"/>
      <c r="M588" s="178"/>
      <c r="N588" s="179"/>
      <c r="O588" s="179"/>
      <c r="P588" s="179"/>
      <c r="Q588" s="179"/>
      <c r="R588" s="179"/>
      <c r="S588" s="179"/>
      <c r="T588" s="180"/>
      <c r="AT588" s="174" t="s">
        <v>206</v>
      </c>
      <c r="AU588" s="174" t="s">
        <v>89</v>
      </c>
      <c r="AV588" s="14" t="s">
        <v>89</v>
      </c>
      <c r="AW588" s="14" t="s">
        <v>4</v>
      </c>
      <c r="AX588" s="14" t="s">
        <v>87</v>
      </c>
      <c r="AY588" s="174" t="s">
        <v>195</v>
      </c>
    </row>
    <row r="589" spans="1:65" s="2" customFormat="1" ht="16.5" customHeight="1">
      <c r="A589" s="35"/>
      <c r="B589" s="146"/>
      <c r="C589" s="147" t="s">
        <v>564</v>
      </c>
      <c r="D589" s="147" t="s">
        <v>197</v>
      </c>
      <c r="E589" s="148" t="s">
        <v>565</v>
      </c>
      <c r="F589" s="149" t="s">
        <v>566</v>
      </c>
      <c r="G589" s="150" t="s">
        <v>200</v>
      </c>
      <c r="H589" s="151">
        <v>303.94</v>
      </c>
      <c r="I589" s="152"/>
      <c r="J589" s="153">
        <f>ROUND(I589*H589,2)</f>
        <v>0</v>
      </c>
      <c r="K589" s="149" t="s">
        <v>201</v>
      </c>
      <c r="L589" s="36"/>
      <c r="M589" s="154" t="s">
        <v>3</v>
      </c>
      <c r="N589" s="155" t="s">
        <v>51</v>
      </c>
      <c r="O589" s="56"/>
      <c r="P589" s="156">
        <f>O589*H589</f>
        <v>0</v>
      </c>
      <c r="Q589" s="156">
        <v>3.0000000000000001E-5</v>
      </c>
      <c r="R589" s="156">
        <f>Q589*H589</f>
        <v>9.1181999999999999E-3</v>
      </c>
      <c r="S589" s="156">
        <v>0</v>
      </c>
      <c r="T589" s="157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158" t="s">
        <v>202</v>
      </c>
      <c r="AT589" s="158" t="s">
        <v>197</v>
      </c>
      <c r="AU589" s="158" t="s">
        <v>89</v>
      </c>
      <c r="AY589" s="19" t="s">
        <v>195</v>
      </c>
      <c r="BE589" s="159">
        <f>IF(N589="základní",J589,0)</f>
        <v>0</v>
      </c>
      <c r="BF589" s="159">
        <f>IF(N589="snížená",J589,0)</f>
        <v>0</v>
      </c>
      <c r="BG589" s="159">
        <f>IF(N589="zákl. přenesená",J589,0)</f>
        <v>0</v>
      </c>
      <c r="BH589" s="159">
        <f>IF(N589="sníž. přenesená",J589,0)</f>
        <v>0</v>
      </c>
      <c r="BI589" s="159">
        <f>IF(N589="nulová",J589,0)</f>
        <v>0</v>
      </c>
      <c r="BJ589" s="19" t="s">
        <v>87</v>
      </c>
      <c r="BK589" s="159">
        <f>ROUND(I589*H589,2)</f>
        <v>0</v>
      </c>
      <c r="BL589" s="19" t="s">
        <v>202</v>
      </c>
      <c r="BM589" s="158" t="s">
        <v>567</v>
      </c>
    </row>
    <row r="590" spans="1:65" s="2" customFormat="1">
      <c r="A590" s="35"/>
      <c r="B590" s="36"/>
      <c r="C590" s="35"/>
      <c r="D590" s="160" t="s">
        <v>204</v>
      </c>
      <c r="E590" s="35"/>
      <c r="F590" s="161" t="s">
        <v>568</v>
      </c>
      <c r="G590" s="35"/>
      <c r="H590" s="35"/>
      <c r="I590" s="162"/>
      <c r="J590" s="35"/>
      <c r="K590" s="35"/>
      <c r="L590" s="36"/>
      <c r="M590" s="163"/>
      <c r="N590" s="164"/>
      <c r="O590" s="56"/>
      <c r="P590" s="56"/>
      <c r="Q590" s="56"/>
      <c r="R590" s="56"/>
      <c r="S590" s="56"/>
      <c r="T590" s="57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T590" s="19" t="s">
        <v>204</v>
      </c>
      <c r="AU590" s="19" t="s">
        <v>89</v>
      </c>
    </row>
    <row r="591" spans="1:65" s="2" customFormat="1" ht="16.5" customHeight="1">
      <c r="A591" s="35"/>
      <c r="B591" s="146"/>
      <c r="C591" s="190" t="s">
        <v>569</v>
      </c>
      <c r="D591" s="190" t="s">
        <v>464</v>
      </c>
      <c r="E591" s="191" t="s">
        <v>570</v>
      </c>
      <c r="F591" s="192" t="s">
        <v>571</v>
      </c>
      <c r="G591" s="193" t="s">
        <v>200</v>
      </c>
      <c r="H591" s="194">
        <v>308.49900000000002</v>
      </c>
      <c r="I591" s="195"/>
      <c r="J591" s="196">
        <f>ROUND(I591*H591,2)</f>
        <v>0</v>
      </c>
      <c r="K591" s="192" t="s">
        <v>201</v>
      </c>
      <c r="L591" s="197"/>
      <c r="M591" s="198" t="s">
        <v>3</v>
      </c>
      <c r="N591" s="199" t="s">
        <v>51</v>
      </c>
      <c r="O591" s="56"/>
      <c r="P591" s="156">
        <f>O591*H591</f>
        <v>0</v>
      </c>
      <c r="Q591" s="156">
        <v>1.83E-2</v>
      </c>
      <c r="R591" s="156">
        <f>Q591*H591</f>
        <v>5.6455317000000003</v>
      </c>
      <c r="S591" s="156">
        <v>0</v>
      </c>
      <c r="T591" s="157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158" t="s">
        <v>257</v>
      </c>
      <c r="AT591" s="158" t="s">
        <v>464</v>
      </c>
      <c r="AU591" s="158" t="s">
        <v>89</v>
      </c>
      <c r="AY591" s="19" t="s">
        <v>195</v>
      </c>
      <c r="BE591" s="159">
        <f>IF(N591="základní",J591,0)</f>
        <v>0</v>
      </c>
      <c r="BF591" s="159">
        <f>IF(N591="snížená",J591,0)</f>
        <v>0</v>
      </c>
      <c r="BG591" s="159">
        <f>IF(N591="zákl. přenesená",J591,0)</f>
        <v>0</v>
      </c>
      <c r="BH591" s="159">
        <f>IF(N591="sníž. přenesená",J591,0)</f>
        <v>0</v>
      </c>
      <c r="BI591" s="159">
        <f>IF(N591="nulová",J591,0)</f>
        <v>0</v>
      </c>
      <c r="BJ591" s="19" t="s">
        <v>87</v>
      </c>
      <c r="BK591" s="159">
        <f>ROUND(I591*H591,2)</f>
        <v>0</v>
      </c>
      <c r="BL591" s="19" t="s">
        <v>202</v>
      </c>
      <c r="BM591" s="158" t="s">
        <v>572</v>
      </c>
    </row>
    <row r="592" spans="1:65" s="13" customFormat="1">
      <c r="B592" s="165"/>
      <c r="D592" s="166" t="s">
        <v>206</v>
      </c>
      <c r="E592" s="167" t="s">
        <v>3</v>
      </c>
      <c r="F592" s="168" t="s">
        <v>207</v>
      </c>
      <c r="H592" s="167" t="s">
        <v>3</v>
      </c>
      <c r="I592" s="169"/>
      <c r="L592" s="165"/>
      <c r="M592" s="170"/>
      <c r="N592" s="171"/>
      <c r="O592" s="171"/>
      <c r="P592" s="171"/>
      <c r="Q592" s="171"/>
      <c r="R592" s="171"/>
      <c r="S592" s="171"/>
      <c r="T592" s="172"/>
      <c r="AT592" s="167" t="s">
        <v>206</v>
      </c>
      <c r="AU592" s="167" t="s">
        <v>89</v>
      </c>
      <c r="AV592" s="13" t="s">
        <v>87</v>
      </c>
      <c r="AW592" s="13" t="s">
        <v>41</v>
      </c>
      <c r="AX592" s="13" t="s">
        <v>80</v>
      </c>
      <c r="AY592" s="167" t="s">
        <v>195</v>
      </c>
    </row>
    <row r="593" spans="1:65" s="13" customFormat="1">
      <c r="B593" s="165"/>
      <c r="D593" s="166" t="s">
        <v>206</v>
      </c>
      <c r="E593" s="167" t="s">
        <v>3</v>
      </c>
      <c r="F593" s="168" t="s">
        <v>208</v>
      </c>
      <c r="H593" s="167" t="s">
        <v>3</v>
      </c>
      <c r="I593" s="169"/>
      <c r="L593" s="165"/>
      <c r="M593" s="170"/>
      <c r="N593" s="171"/>
      <c r="O593" s="171"/>
      <c r="P593" s="171"/>
      <c r="Q593" s="171"/>
      <c r="R593" s="171"/>
      <c r="S593" s="171"/>
      <c r="T593" s="172"/>
      <c r="AT593" s="167" t="s">
        <v>206</v>
      </c>
      <c r="AU593" s="167" t="s">
        <v>89</v>
      </c>
      <c r="AV593" s="13" t="s">
        <v>87</v>
      </c>
      <c r="AW593" s="13" t="s">
        <v>41</v>
      </c>
      <c r="AX593" s="13" t="s">
        <v>80</v>
      </c>
      <c r="AY593" s="167" t="s">
        <v>195</v>
      </c>
    </row>
    <row r="594" spans="1:65" s="13" customFormat="1">
      <c r="B594" s="165"/>
      <c r="D594" s="166" t="s">
        <v>206</v>
      </c>
      <c r="E594" s="167" t="s">
        <v>3</v>
      </c>
      <c r="F594" s="168" t="s">
        <v>209</v>
      </c>
      <c r="H594" s="167" t="s">
        <v>3</v>
      </c>
      <c r="I594" s="169"/>
      <c r="L594" s="165"/>
      <c r="M594" s="170"/>
      <c r="N594" s="171"/>
      <c r="O594" s="171"/>
      <c r="P594" s="171"/>
      <c r="Q594" s="171"/>
      <c r="R594" s="171"/>
      <c r="S594" s="171"/>
      <c r="T594" s="172"/>
      <c r="AT594" s="167" t="s">
        <v>206</v>
      </c>
      <c r="AU594" s="167" t="s">
        <v>89</v>
      </c>
      <c r="AV594" s="13" t="s">
        <v>87</v>
      </c>
      <c r="AW594" s="13" t="s">
        <v>41</v>
      </c>
      <c r="AX594" s="13" t="s">
        <v>80</v>
      </c>
      <c r="AY594" s="167" t="s">
        <v>195</v>
      </c>
    </row>
    <row r="595" spans="1:65" s="13" customFormat="1">
      <c r="B595" s="165"/>
      <c r="D595" s="166" t="s">
        <v>206</v>
      </c>
      <c r="E595" s="167" t="s">
        <v>3</v>
      </c>
      <c r="F595" s="168" t="s">
        <v>573</v>
      </c>
      <c r="H595" s="167" t="s">
        <v>3</v>
      </c>
      <c r="I595" s="169"/>
      <c r="L595" s="165"/>
      <c r="M595" s="170"/>
      <c r="N595" s="171"/>
      <c r="O595" s="171"/>
      <c r="P595" s="171"/>
      <c r="Q595" s="171"/>
      <c r="R595" s="171"/>
      <c r="S595" s="171"/>
      <c r="T595" s="172"/>
      <c r="AT595" s="167" t="s">
        <v>206</v>
      </c>
      <c r="AU595" s="167" t="s">
        <v>89</v>
      </c>
      <c r="AV595" s="13" t="s">
        <v>87</v>
      </c>
      <c r="AW595" s="13" t="s">
        <v>41</v>
      </c>
      <c r="AX595" s="13" t="s">
        <v>80</v>
      </c>
      <c r="AY595" s="167" t="s">
        <v>195</v>
      </c>
    </row>
    <row r="596" spans="1:65" s="14" customFormat="1">
      <c r="B596" s="173"/>
      <c r="D596" s="166" t="s">
        <v>206</v>
      </c>
      <c r="E596" s="174" t="s">
        <v>3</v>
      </c>
      <c r="F596" s="175" t="s">
        <v>574</v>
      </c>
      <c r="H596" s="176">
        <v>303.94</v>
      </c>
      <c r="I596" s="177"/>
      <c r="L596" s="173"/>
      <c r="M596" s="178"/>
      <c r="N596" s="179"/>
      <c r="O596" s="179"/>
      <c r="P596" s="179"/>
      <c r="Q596" s="179"/>
      <c r="R596" s="179"/>
      <c r="S596" s="179"/>
      <c r="T596" s="180"/>
      <c r="AT596" s="174" t="s">
        <v>206</v>
      </c>
      <c r="AU596" s="174" t="s">
        <v>89</v>
      </c>
      <c r="AV596" s="14" t="s">
        <v>89</v>
      </c>
      <c r="AW596" s="14" t="s">
        <v>41</v>
      </c>
      <c r="AX596" s="14" t="s">
        <v>80</v>
      </c>
      <c r="AY596" s="174" t="s">
        <v>195</v>
      </c>
    </row>
    <row r="597" spans="1:65" s="15" customFormat="1">
      <c r="B597" s="181"/>
      <c r="D597" s="166" t="s">
        <v>206</v>
      </c>
      <c r="E597" s="182" t="s">
        <v>3</v>
      </c>
      <c r="F597" s="183" t="s">
        <v>215</v>
      </c>
      <c r="H597" s="184">
        <v>303.94</v>
      </c>
      <c r="I597" s="185"/>
      <c r="L597" s="181"/>
      <c r="M597" s="186"/>
      <c r="N597" s="187"/>
      <c r="O597" s="187"/>
      <c r="P597" s="187"/>
      <c r="Q597" s="187"/>
      <c r="R597" s="187"/>
      <c r="S597" s="187"/>
      <c r="T597" s="188"/>
      <c r="AT597" s="182" t="s">
        <v>206</v>
      </c>
      <c r="AU597" s="182" t="s">
        <v>89</v>
      </c>
      <c r="AV597" s="15" t="s">
        <v>202</v>
      </c>
      <c r="AW597" s="15" t="s">
        <v>41</v>
      </c>
      <c r="AX597" s="15" t="s">
        <v>87</v>
      </c>
      <c r="AY597" s="182" t="s">
        <v>195</v>
      </c>
    </row>
    <row r="598" spans="1:65" s="14" customFormat="1">
      <c r="B598" s="173"/>
      <c r="D598" s="166" t="s">
        <v>206</v>
      </c>
      <c r="F598" s="175" t="s">
        <v>575</v>
      </c>
      <c r="H598" s="176">
        <v>308.49900000000002</v>
      </c>
      <c r="I598" s="177"/>
      <c r="L598" s="173"/>
      <c r="M598" s="178"/>
      <c r="N598" s="179"/>
      <c r="O598" s="179"/>
      <c r="P598" s="179"/>
      <c r="Q598" s="179"/>
      <c r="R598" s="179"/>
      <c r="S598" s="179"/>
      <c r="T598" s="180"/>
      <c r="AT598" s="174" t="s">
        <v>206</v>
      </c>
      <c r="AU598" s="174" t="s">
        <v>89</v>
      </c>
      <c r="AV598" s="14" t="s">
        <v>89</v>
      </c>
      <c r="AW598" s="14" t="s">
        <v>4</v>
      </c>
      <c r="AX598" s="14" t="s">
        <v>87</v>
      </c>
      <c r="AY598" s="174" t="s">
        <v>195</v>
      </c>
    </row>
    <row r="599" spans="1:65" s="2" customFormat="1" ht="16.5" customHeight="1">
      <c r="A599" s="35"/>
      <c r="B599" s="146"/>
      <c r="C599" s="147" t="s">
        <v>576</v>
      </c>
      <c r="D599" s="147" t="s">
        <v>197</v>
      </c>
      <c r="E599" s="148" t="s">
        <v>577</v>
      </c>
      <c r="F599" s="149" t="s">
        <v>578</v>
      </c>
      <c r="G599" s="150" t="s">
        <v>579</v>
      </c>
      <c r="H599" s="151">
        <v>14</v>
      </c>
      <c r="I599" s="152"/>
      <c r="J599" s="153">
        <f>ROUND(I599*H599,2)</f>
        <v>0</v>
      </c>
      <c r="K599" s="149" t="s">
        <v>201</v>
      </c>
      <c r="L599" s="36"/>
      <c r="M599" s="154" t="s">
        <v>3</v>
      </c>
      <c r="N599" s="155" t="s">
        <v>51</v>
      </c>
      <c r="O599" s="56"/>
      <c r="P599" s="156">
        <f>O599*H599</f>
        <v>0</v>
      </c>
      <c r="Q599" s="156">
        <v>3.1E-4</v>
      </c>
      <c r="R599" s="156">
        <f>Q599*H599</f>
        <v>4.3400000000000001E-3</v>
      </c>
      <c r="S599" s="156">
        <v>0</v>
      </c>
      <c r="T599" s="157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158" t="s">
        <v>202</v>
      </c>
      <c r="AT599" s="158" t="s">
        <v>197</v>
      </c>
      <c r="AU599" s="158" t="s">
        <v>89</v>
      </c>
      <c r="AY599" s="19" t="s">
        <v>195</v>
      </c>
      <c r="BE599" s="159">
        <f>IF(N599="základní",J599,0)</f>
        <v>0</v>
      </c>
      <c r="BF599" s="159">
        <f>IF(N599="snížená",J599,0)</f>
        <v>0</v>
      </c>
      <c r="BG599" s="159">
        <f>IF(N599="zákl. přenesená",J599,0)</f>
        <v>0</v>
      </c>
      <c r="BH599" s="159">
        <f>IF(N599="sníž. přenesená",J599,0)</f>
        <v>0</v>
      </c>
      <c r="BI599" s="159">
        <f>IF(N599="nulová",J599,0)</f>
        <v>0</v>
      </c>
      <c r="BJ599" s="19" t="s">
        <v>87</v>
      </c>
      <c r="BK599" s="159">
        <f>ROUND(I599*H599,2)</f>
        <v>0</v>
      </c>
      <c r="BL599" s="19" t="s">
        <v>202</v>
      </c>
      <c r="BM599" s="158" t="s">
        <v>580</v>
      </c>
    </row>
    <row r="600" spans="1:65" s="2" customFormat="1">
      <c r="A600" s="35"/>
      <c r="B600" s="36"/>
      <c r="C600" s="35"/>
      <c r="D600" s="160" t="s">
        <v>204</v>
      </c>
      <c r="E600" s="35"/>
      <c r="F600" s="161" t="s">
        <v>581</v>
      </c>
      <c r="G600" s="35"/>
      <c r="H600" s="35"/>
      <c r="I600" s="162"/>
      <c r="J600" s="35"/>
      <c r="K600" s="35"/>
      <c r="L600" s="36"/>
      <c r="M600" s="163"/>
      <c r="N600" s="164"/>
      <c r="O600" s="56"/>
      <c r="P600" s="56"/>
      <c r="Q600" s="56"/>
      <c r="R600" s="56"/>
      <c r="S600" s="56"/>
      <c r="T600" s="57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T600" s="19" t="s">
        <v>204</v>
      </c>
      <c r="AU600" s="19" t="s">
        <v>89</v>
      </c>
    </row>
    <row r="601" spans="1:65" s="13" customFormat="1">
      <c r="B601" s="165"/>
      <c r="D601" s="166" t="s">
        <v>206</v>
      </c>
      <c r="E601" s="167" t="s">
        <v>3</v>
      </c>
      <c r="F601" s="168" t="s">
        <v>207</v>
      </c>
      <c r="H601" s="167" t="s">
        <v>3</v>
      </c>
      <c r="I601" s="169"/>
      <c r="L601" s="165"/>
      <c r="M601" s="170"/>
      <c r="N601" s="171"/>
      <c r="O601" s="171"/>
      <c r="P601" s="171"/>
      <c r="Q601" s="171"/>
      <c r="R601" s="171"/>
      <c r="S601" s="171"/>
      <c r="T601" s="172"/>
      <c r="AT601" s="167" t="s">
        <v>206</v>
      </c>
      <c r="AU601" s="167" t="s">
        <v>89</v>
      </c>
      <c r="AV601" s="13" t="s">
        <v>87</v>
      </c>
      <c r="AW601" s="13" t="s">
        <v>41</v>
      </c>
      <c r="AX601" s="13" t="s">
        <v>80</v>
      </c>
      <c r="AY601" s="167" t="s">
        <v>195</v>
      </c>
    </row>
    <row r="602" spans="1:65" s="13" customFormat="1">
      <c r="B602" s="165"/>
      <c r="D602" s="166" t="s">
        <v>206</v>
      </c>
      <c r="E602" s="167" t="s">
        <v>3</v>
      </c>
      <c r="F602" s="168" t="s">
        <v>208</v>
      </c>
      <c r="H602" s="167" t="s">
        <v>3</v>
      </c>
      <c r="I602" s="169"/>
      <c r="L602" s="165"/>
      <c r="M602" s="170"/>
      <c r="N602" s="171"/>
      <c r="O602" s="171"/>
      <c r="P602" s="171"/>
      <c r="Q602" s="171"/>
      <c r="R602" s="171"/>
      <c r="S602" s="171"/>
      <c r="T602" s="172"/>
      <c r="AT602" s="167" t="s">
        <v>206</v>
      </c>
      <c r="AU602" s="167" t="s">
        <v>89</v>
      </c>
      <c r="AV602" s="13" t="s">
        <v>87</v>
      </c>
      <c r="AW602" s="13" t="s">
        <v>41</v>
      </c>
      <c r="AX602" s="13" t="s">
        <v>80</v>
      </c>
      <c r="AY602" s="167" t="s">
        <v>195</v>
      </c>
    </row>
    <row r="603" spans="1:65" s="13" customFormat="1">
      <c r="B603" s="165"/>
      <c r="D603" s="166" t="s">
        <v>206</v>
      </c>
      <c r="E603" s="167" t="s">
        <v>3</v>
      </c>
      <c r="F603" s="168" t="s">
        <v>209</v>
      </c>
      <c r="H603" s="167" t="s">
        <v>3</v>
      </c>
      <c r="I603" s="169"/>
      <c r="L603" s="165"/>
      <c r="M603" s="170"/>
      <c r="N603" s="171"/>
      <c r="O603" s="171"/>
      <c r="P603" s="171"/>
      <c r="Q603" s="171"/>
      <c r="R603" s="171"/>
      <c r="S603" s="171"/>
      <c r="T603" s="172"/>
      <c r="AT603" s="167" t="s">
        <v>206</v>
      </c>
      <c r="AU603" s="167" t="s">
        <v>89</v>
      </c>
      <c r="AV603" s="13" t="s">
        <v>87</v>
      </c>
      <c r="AW603" s="13" t="s">
        <v>41</v>
      </c>
      <c r="AX603" s="13" t="s">
        <v>80</v>
      </c>
      <c r="AY603" s="167" t="s">
        <v>195</v>
      </c>
    </row>
    <row r="604" spans="1:65" s="14" customFormat="1">
      <c r="B604" s="173"/>
      <c r="D604" s="166" t="s">
        <v>206</v>
      </c>
      <c r="E604" s="174" t="s">
        <v>3</v>
      </c>
      <c r="F604" s="175" t="s">
        <v>326</v>
      </c>
      <c r="H604" s="176">
        <v>14</v>
      </c>
      <c r="I604" s="177"/>
      <c r="L604" s="173"/>
      <c r="M604" s="178"/>
      <c r="N604" s="179"/>
      <c r="O604" s="179"/>
      <c r="P604" s="179"/>
      <c r="Q604" s="179"/>
      <c r="R604" s="179"/>
      <c r="S604" s="179"/>
      <c r="T604" s="180"/>
      <c r="AT604" s="174" t="s">
        <v>206</v>
      </c>
      <c r="AU604" s="174" t="s">
        <v>89</v>
      </c>
      <c r="AV604" s="14" t="s">
        <v>89</v>
      </c>
      <c r="AW604" s="14" t="s">
        <v>41</v>
      </c>
      <c r="AX604" s="14" t="s">
        <v>80</v>
      </c>
      <c r="AY604" s="174" t="s">
        <v>195</v>
      </c>
    </row>
    <row r="605" spans="1:65" s="15" customFormat="1">
      <c r="B605" s="181"/>
      <c r="D605" s="166" t="s">
        <v>206</v>
      </c>
      <c r="E605" s="182" t="s">
        <v>3</v>
      </c>
      <c r="F605" s="183" t="s">
        <v>215</v>
      </c>
      <c r="H605" s="184">
        <v>14</v>
      </c>
      <c r="I605" s="185"/>
      <c r="L605" s="181"/>
      <c r="M605" s="186"/>
      <c r="N605" s="187"/>
      <c r="O605" s="187"/>
      <c r="P605" s="187"/>
      <c r="Q605" s="187"/>
      <c r="R605" s="187"/>
      <c r="S605" s="187"/>
      <c r="T605" s="188"/>
      <c r="AT605" s="182" t="s">
        <v>206</v>
      </c>
      <c r="AU605" s="182" t="s">
        <v>89</v>
      </c>
      <c r="AV605" s="15" t="s">
        <v>202</v>
      </c>
      <c r="AW605" s="15" t="s">
        <v>41</v>
      </c>
      <c r="AX605" s="15" t="s">
        <v>87</v>
      </c>
      <c r="AY605" s="182" t="s">
        <v>195</v>
      </c>
    </row>
    <row r="606" spans="1:65" s="2" customFormat="1" ht="16.5" customHeight="1">
      <c r="A606" s="35"/>
      <c r="B606" s="146"/>
      <c r="C606" s="147" t="s">
        <v>582</v>
      </c>
      <c r="D606" s="147" t="s">
        <v>197</v>
      </c>
      <c r="E606" s="148" t="s">
        <v>583</v>
      </c>
      <c r="F606" s="149" t="s">
        <v>584</v>
      </c>
      <c r="G606" s="150" t="s">
        <v>579</v>
      </c>
      <c r="H606" s="151">
        <v>10</v>
      </c>
      <c r="I606" s="152"/>
      <c r="J606" s="153">
        <f>ROUND(I606*H606,2)</f>
        <v>0</v>
      </c>
      <c r="K606" s="149" t="s">
        <v>201</v>
      </c>
      <c r="L606" s="36"/>
      <c r="M606" s="154" t="s">
        <v>3</v>
      </c>
      <c r="N606" s="155" t="s">
        <v>51</v>
      </c>
      <c r="O606" s="56"/>
      <c r="P606" s="156">
        <f>O606*H606</f>
        <v>0</v>
      </c>
      <c r="Q606" s="156">
        <v>2.5000000000000001E-4</v>
      </c>
      <c r="R606" s="156">
        <f>Q606*H606</f>
        <v>2.5000000000000001E-3</v>
      </c>
      <c r="S606" s="156">
        <v>0</v>
      </c>
      <c r="T606" s="157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158" t="s">
        <v>202</v>
      </c>
      <c r="AT606" s="158" t="s">
        <v>197</v>
      </c>
      <c r="AU606" s="158" t="s">
        <v>89</v>
      </c>
      <c r="AY606" s="19" t="s">
        <v>195</v>
      </c>
      <c r="BE606" s="159">
        <f>IF(N606="základní",J606,0)</f>
        <v>0</v>
      </c>
      <c r="BF606" s="159">
        <f>IF(N606="snížená",J606,0)</f>
        <v>0</v>
      </c>
      <c r="BG606" s="159">
        <f>IF(N606="zákl. přenesená",J606,0)</f>
        <v>0</v>
      </c>
      <c r="BH606" s="159">
        <f>IF(N606="sníž. přenesená",J606,0)</f>
        <v>0</v>
      </c>
      <c r="BI606" s="159">
        <f>IF(N606="nulová",J606,0)</f>
        <v>0</v>
      </c>
      <c r="BJ606" s="19" t="s">
        <v>87</v>
      </c>
      <c r="BK606" s="159">
        <f>ROUND(I606*H606,2)</f>
        <v>0</v>
      </c>
      <c r="BL606" s="19" t="s">
        <v>202</v>
      </c>
      <c r="BM606" s="158" t="s">
        <v>585</v>
      </c>
    </row>
    <row r="607" spans="1:65" s="2" customFormat="1">
      <c r="A607" s="35"/>
      <c r="B607" s="36"/>
      <c r="C607" s="35"/>
      <c r="D607" s="160" t="s">
        <v>204</v>
      </c>
      <c r="E607" s="35"/>
      <c r="F607" s="161" t="s">
        <v>586</v>
      </c>
      <c r="G607" s="35"/>
      <c r="H607" s="35"/>
      <c r="I607" s="162"/>
      <c r="J607" s="35"/>
      <c r="K607" s="35"/>
      <c r="L607" s="36"/>
      <c r="M607" s="163"/>
      <c r="N607" s="164"/>
      <c r="O607" s="56"/>
      <c r="P607" s="56"/>
      <c r="Q607" s="56"/>
      <c r="R607" s="56"/>
      <c r="S607" s="56"/>
      <c r="T607" s="57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T607" s="19" t="s">
        <v>204</v>
      </c>
      <c r="AU607" s="19" t="s">
        <v>89</v>
      </c>
    </row>
    <row r="608" spans="1:65" s="13" customFormat="1">
      <c r="B608" s="165"/>
      <c r="D608" s="166" t="s">
        <v>206</v>
      </c>
      <c r="E608" s="167" t="s">
        <v>3</v>
      </c>
      <c r="F608" s="168" t="s">
        <v>207</v>
      </c>
      <c r="H608" s="167" t="s">
        <v>3</v>
      </c>
      <c r="I608" s="169"/>
      <c r="L608" s="165"/>
      <c r="M608" s="170"/>
      <c r="N608" s="171"/>
      <c r="O608" s="171"/>
      <c r="P608" s="171"/>
      <c r="Q608" s="171"/>
      <c r="R608" s="171"/>
      <c r="S608" s="171"/>
      <c r="T608" s="172"/>
      <c r="AT608" s="167" t="s">
        <v>206</v>
      </c>
      <c r="AU608" s="167" t="s">
        <v>89</v>
      </c>
      <c r="AV608" s="13" t="s">
        <v>87</v>
      </c>
      <c r="AW608" s="13" t="s">
        <v>41</v>
      </c>
      <c r="AX608" s="13" t="s">
        <v>80</v>
      </c>
      <c r="AY608" s="167" t="s">
        <v>195</v>
      </c>
    </row>
    <row r="609" spans="1:65" s="13" customFormat="1">
      <c r="B609" s="165"/>
      <c r="D609" s="166" t="s">
        <v>206</v>
      </c>
      <c r="E609" s="167" t="s">
        <v>3</v>
      </c>
      <c r="F609" s="168" t="s">
        <v>208</v>
      </c>
      <c r="H609" s="167" t="s">
        <v>3</v>
      </c>
      <c r="I609" s="169"/>
      <c r="L609" s="165"/>
      <c r="M609" s="170"/>
      <c r="N609" s="171"/>
      <c r="O609" s="171"/>
      <c r="P609" s="171"/>
      <c r="Q609" s="171"/>
      <c r="R609" s="171"/>
      <c r="S609" s="171"/>
      <c r="T609" s="172"/>
      <c r="AT609" s="167" t="s">
        <v>206</v>
      </c>
      <c r="AU609" s="167" t="s">
        <v>89</v>
      </c>
      <c r="AV609" s="13" t="s">
        <v>87</v>
      </c>
      <c r="AW609" s="13" t="s">
        <v>41</v>
      </c>
      <c r="AX609" s="13" t="s">
        <v>80</v>
      </c>
      <c r="AY609" s="167" t="s">
        <v>195</v>
      </c>
    </row>
    <row r="610" spans="1:65" s="13" customFormat="1">
      <c r="B610" s="165"/>
      <c r="D610" s="166" t="s">
        <v>206</v>
      </c>
      <c r="E610" s="167" t="s">
        <v>3</v>
      </c>
      <c r="F610" s="168" t="s">
        <v>209</v>
      </c>
      <c r="H610" s="167" t="s">
        <v>3</v>
      </c>
      <c r="I610" s="169"/>
      <c r="L610" s="165"/>
      <c r="M610" s="170"/>
      <c r="N610" s="171"/>
      <c r="O610" s="171"/>
      <c r="P610" s="171"/>
      <c r="Q610" s="171"/>
      <c r="R610" s="171"/>
      <c r="S610" s="171"/>
      <c r="T610" s="172"/>
      <c r="AT610" s="167" t="s">
        <v>206</v>
      </c>
      <c r="AU610" s="167" t="s">
        <v>89</v>
      </c>
      <c r="AV610" s="13" t="s">
        <v>87</v>
      </c>
      <c r="AW610" s="13" t="s">
        <v>41</v>
      </c>
      <c r="AX610" s="13" t="s">
        <v>80</v>
      </c>
      <c r="AY610" s="167" t="s">
        <v>195</v>
      </c>
    </row>
    <row r="611" spans="1:65" s="14" customFormat="1">
      <c r="B611" s="173"/>
      <c r="D611" s="166" t="s">
        <v>206</v>
      </c>
      <c r="E611" s="174" t="s">
        <v>3</v>
      </c>
      <c r="F611" s="175" t="s">
        <v>302</v>
      </c>
      <c r="H611" s="176">
        <v>10</v>
      </c>
      <c r="I611" s="177"/>
      <c r="L611" s="173"/>
      <c r="M611" s="178"/>
      <c r="N611" s="179"/>
      <c r="O611" s="179"/>
      <c r="P611" s="179"/>
      <c r="Q611" s="179"/>
      <c r="R611" s="179"/>
      <c r="S611" s="179"/>
      <c r="T611" s="180"/>
      <c r="AT611" s="174" t="s">
        <v>206</v>
      </c>
      <c r="AU611" s="174" t="s">
        <v>89</v>
      </c>
      <c r="AV611" s="14" t="s">
        <v>89</v>
      </c>
      <c r="AW611" s="14" t="s">
        <v>41</v>
      </c>
      <c r="AX611" s="14" t="s">
        <v>80</v>
      </c>
      <c r="AY611" s="174" t="s">
        <v>195</v>
      </c>
    </row>
    <row r="612" spans="1:65" s="15" customFormat="1">
      <c r="B612" s="181"/>
      <c r="D612" s="166" t="s">
        <v>206</v>
      </c>
      <c r="E612" s="182" t="s">
        <v>3</v>
      </c>
      <c r="F612" s="183" t="s">
        <v>215</v>
      </c>
      <c r="H612" s="184">
        <v>10</v>
      </c>
      <c r="I612" s="185"/>
      <c r="L612" s="181"/>
      <c r="M612" s="186"/>
      <c r="N612" s="187"/>
      <c r="O612" s="187"/>
      <c r="P612" s="187"/>
      <c r="Q612" s="187"/>
      <c r="R612" s="187"/>
      <c r="S612" s="187"/>
      <c r="T612" s="188"/>
      <c r="AT612" s="182" t="s">
        <v>206</v>
      </c>
      <c r="AU612" s="182" t="s">
        <v>89</v>
      </c>
      <c r="AV612" s="15" t="s">
        <v>202</v>
      </c>
      <c r="AW612" s="15" t="s">
        <v>41</v>
      </c>
      <c r="AX612" s="15" t="s">
        <v>87</v>
      </c>
      <c r="AY612" s="182" t="s">
        <v>195</v>
      </c>
    </row>
    <row r="613" spans="1:65" s="2" customFormat="1" ht="16.5" customHeight="1">
      <c r="A613" s="35"/>
      <c r="B613" s="146"/>
      <c r="C613" s="147" t="s">
        <v>587</v>
      </c>
      <c r="D613" s="147" t="s">
        <v>197</v>
      </c>
      <c r="E613" s="148" t="s">
        <v>588</v>
      </c>
      <c r="F613" s="149" t="s">
        <v>589</v>
      </c>
      <c r="G613" s="150" t="s">
        <v>511</v>
      </c>
      <c r="H613" s="151">
        <v>49</v>
      </c>
      <c r="I613" s="152"/>
      <c r="J613" s="153">
        <f>ROUND(I613*H613,2)</f>
        <v>0</v>
      </c>
      <c r="K613" s="149" t="s">
        <v>201</v>
      </c>
      <c r="L613" s="36"/>
      <c r="M613" s="154" t="s">
        <v>3</v>
      </c>
      <c r="N613" s="155" t="s">
        <v>51</v>
      </c>
      <c r="O613" s="56"/>
      <c r="P613" s="156">
        <f>O613*H613</f>
        <v>0</v>
      </c>
      <c r="Q613" s="156">
        <v>1.0189999999999999E-2</v>
      </c>
      <c r="R613" s="156">
        <f>Q613*H613</f>
        <v>0.49930999999999998</v>
      </c>
      <c r="S613" s="156">
        <v>0</v>
      </c>
      <c r="T613" s="157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158" t="s">
        <v>202</v>
      </c>
      <c r="AT613" s="158" t="s">
        <v>197</v>
      </c>
      <c r="AU613" s="158" t="s">
        <v>89</v>
      </c>
      <c r="AY613" s="19" t="s">
        <v>195</v>
      </c>
      <c r="BE613" s="159">
        <f>IF(N613="základní",J613,0)</f>
        <v>0</v>
      </c>
      <c r="BF613" s="159">
        <f>IF(N613="snížená",J613,0)</f>
        <v>0</v>
      </c>
      <c r="BG613" s="159">
        <f>IF(N613="zákl. přenesená",J613,0)</f>
        <v>0</v>
      </c>
      <c r="BH613" s="159">
        <f>IF(N613="sníž. přenesená",J613,0)</f>
        <v>0</v>
      </c>
      <c r="BI613" s="159">
        <f>IF(N613="nulová",J613,0)</f>
        <v>0</v>
      </c>
      <c r="BJ613" s="19" t="s">
        <v>87</v>
      </c>
      <c r="BK613" s="159">
        <f>ROUND(I613*H613,2)</f>
        <v>0</v>
      </c>
      <c r="BL613" s="19" t="s">
        <v>202</v>
      </c>
      <c r="BM613" s="158" t="s">
        <v>590</v>
      </c>
    </row>
    <row r="614" spans="1:65" s="2" customFormat="1">
      <c r="A614" s="35"/>
      <c r="B614" s="36"/>
      <c r="C614" s="35"/>
      <c r="D614" s="160" t="s">
        <v>204</v>
      </c>
      <c r="E614" s="35"/>
      <c r="F614" s="161" t="s">
        <v>591</v>
      </c>
      <c r="G614" s="35"/>
      <c r="H614" s="35"/>
      <c r="I614" s="162"/>
      <c r="J614" s="35"/>
      <c r="K614" s="35"/>
      <c r="L614" s="36"/>
      <c r="M614" s="163"/>
      <c r="N614" s="164"/>
      <c r="O614" s="56"/>
      <c r="P614" s="56"/>
      <c r="Q614" s="56"/>
      <c r="R614" s="56"/>
      <c r="S614" s="56"/>
      <c r="T614" s="57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T614" s="19" t="s">
        <v>204</v>
      </c>
      <c r="AU614" s="19" t="s">
        <v>89</v>
      </c>
    </row>
    <row r="615" spans="1:65" s="2" customFormat="1" ht="16.5" customHeight="1">
      <c r="A615" s="35"/>
      <c r="B615" s="146"/>
      <c r="C615" s="190" t="s">
        <v>592</v>
      </c>
      <c r="D615" s="190" t="s">
        <v>464</v>
      </c>
      <c r="E615" s="191" t="s">
        <v>593</v>
      </c>
      <c r="F615" s="192" t="s">
        <v>594</v>
      </c>
      <c r="G615" s="193" t="s">
        <v>511</v>
      </c>
      <c r="H615" s="194">
        <v>16</v>
      </c>
      <c r="I615" s="195"/>
      <c r="J615" s="196">
        <f>ROUND(I615*H615,2)</f>
        <v>0</v>
      </c>
      <c r="K615" s="192" t="s">
        <v>201</v>
      </c>
      <c r="L615" s="197"/>
      <c r="M615" s="198" t="s">
        <v>3</v>
      </c>
      <c r="N615" s="199" t="s">
        <v>51</v>
      </c>
      <c r="O615" s="56"/>
      <c r="P615" s="156">
        <f>O615*H615</f>
        <v>0</v>
      </c>
      <c r="Q615" s="156">
        <v>0.254</v>
      </c>
      <c r="R615" s="156">
        <f>Q615*H615</f>
        <v>4.0640000000000001</v>
      </c>
      <c r="S615" s="156">
        <v>0</v>
      </c>
      <c r="T615" s="157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158" t="s">
        <v>257</v>
      </c>
      <c r="AT615" s="158" t="s">
        <v>464</v>
      </c>
      <c r="AU615" s="158" t="s">
        <v>89</v>
      </c>
      <c r="AY615" s="19" t="s">
        <v>195</v>
      </c>
      <c r="BE615" s="159">
        <f>IF(N615="základní",J615,0)</f>
        <v>0</v>
      </c>
      <c r="BF615" s="159">
        <f>IF(N615="snížená",J615,0)</f>
        <v>0</v>
      </c>
      <c r="BG615" s="159">
        <f>IF(N615="zákl. přenesená",J615,0)</f>
        <v>0</v>
      </c>
      <c r="BH615" s="159">
        <f>IF(N615="sníž. přenesená",J615,0)</f>
        <v>0</v>
      </c>
      <c r="BI615" s="159">
        <f>IF(N615="nulová",J615,0)</f>
        <v>0</v>
      </c>
      <c r="BJ615" s="19" t="s">
        <v>87</v>
      </c>
      <c r="BK615" s="159">
        <f>ROUND(I615*H615,2)</f>
        <v>0</v>
      </c>
      <c r="BL615" s="19" t="s">
        <v>202</v>
      </c>
      <c r="BM615" s="158" t="s">
        <v>595</v>
      </c>
    </row>
    <row r="616" spans="1:65" s="13" customFormat="1">
      <c r="B616" s="165"/>
      <c r="D616" s="166" t="s">
        <v>206</v>
      </c>
      <c r="E616" s="167" t="s">
        <v>3</v>
      </c>
      <c r="F616" s="168" t="s">
        <v>207</v>
      </c>
      <c r="H616" s="167" t="s">
        <v>3</v>
      </c>
      <c r="I616" s="169"/>
      <c r="L616" s="165"/>
      <c r="M616" s="170"/>
      <c r="N616" s="171"/>
      <c r="O616" s="171"/>
      <c r="P616" s="171"/>
      <c r="Q616" s="171"/>
      <c r="R616" s="171"/>
      <c r="S616" s="171"/>
      <c r="T616" s="172"/>
      <c r="AT616" s="167" t="s">
        <v>206</v>
      </c>
      <c r="AU616" s="167" t="s">
        <v>89</v>
      </c>
      <c r="AV616" s="13" t="s">
        <v>87</v>
      </c>
      <c r="AW616" s="13" t="s">
        <v>41</v>
      </c>
      <c r="AX616" s="13" t="s">
        <v>80</v>
      </c>
      <c r="AY616" s="167" t="s">
        <v>195</v>
      </c>
    </row>
    <row r="617" spans="1:65" s="13" customFormat="1">
      <c r="B617" s="165"/>
      <c r="D617" s="166" t="s">
        <v>206</v>
      </c>
      <c r="E617" s="167" t="s">
        <v>3</v>
      </c>
      <c r="F617" s="168" t="s">
        <v>208</v>
      </c>
      <c r="H617" s="167" t="s">
        <v>3</v>
      </c>
      <c r="I617" s="169"/>
      <c r="L617" s="165"/>
      <c r="M617" s="170"/>
      <c r="N617" s="171"/>
      <c r="O617" s="171"/>
      <c r="P617" s="171"/>
      <c r="Q617" s="171"/>
      <c r="R617" s="171"/>
      <c r="S617" s="171"/>
      <c r="T617" s="172"/>
      <c r="AT617" s="167" t="s">
        <v>206</v>
      </c>
      <c r="AU617" s="167" t="s">
        <v>89</v>
      </c>
      <c r="AV617" s="13" t="s">
        <v>87</v>
      </c>
      <c r="AW617" s="13" t="s">
        <v>41</v>
      </c>
      <c r="AX617" s="13" t="s">
        <v>80</v>
      </c>
      <c r="AY617" s="167" t="s">
        <v>195</v>
      </c>
    </row>
    <row r="618" spans="1:65" s="13" customFormat="1">
      <c r="B618" s="165"/>
      <c r="D618" s="166" t="s">
        <v>206</v>
      </c>
      <c r="E618" s="167" t="s">
        <v>3</v>
      </c>
      <c r="F618" s="168" t="s">
        <v>518</v>
      </c>
      <c r="H618" s="167" t="s">
        <v>3</v>
      </c>
      <c r="I618" s="169"/>
      <c r="L618" s="165"/>
      <c r="M618" s="170"/>
      <c r="N618" s="171"/>
      <c r="O618" s="171"/>
      <c r="P618" s="171"/>
      <c r="Q618" s="171"/>
      <c r="R618" s="171"/>
      <c r="S618" s="171"/>
      <c r="T618" s="172"/>
      <c r="AT618" s="167" t="s">
        <v>206</v>
      </c>
      <c r="AU618" s="167" t="s">
        <v>89</v>
      </c>
      <c r="AV618" s="13" t="s">
        <v>87</v>
      </c>
      <c r="AW618" s="13" t="s">
        <v>41</v>
      </c>
      <c r="AX618" s="13" t="s">
        <v>80</v>
      </c>
      <c r="AY618" s="167" t="s">
        <v>195</v>
      </c>
    </row>
    <row r="619" spans="1:65" s="14" customFormat="1">
      <c r="B619" s="173"/>
      <c r="D619" s="166" t="s">
        <v>206</v>
      </c>
      <c r="E619" s="174" t="s">
        <v>3</v>
      </c>
      <c r="F619" s="175" t="s">
        <v>596</v>
      </c>
      <c r="H619" s="176">
        <v>12</v>
      </c>
      <c r="I619" s="177"/>
      <c r="L619" s="173"/>
      <c r="M619" s="178"/>
      <c r="N619" s="179"/>
      <c r="O619" s="179"/>
      <c r="P619" s="179"/>
      <c r="Q619" s="179"/>
      <c r="R619" s="179"/>
      <c r="S619" s="179"/>
      <c r="T619" s="180"/>
      <c r="AT619" s="174" t="s">
        <v>206</v>
      </c>
      <c r="AU619" s="174" t="s">
        <v>89</v>
      </c>
      <c r="AV619" s="14" t="s">
        <v>89</v>
      </c>
      <c r="AW619" s="14" t="s">
        <v>41</v>
      </c>
      <c r="AX619" s="14" t="s">
        <v>80</v>
      </c>
      <c r="AY619" s="174" t="s">
        <v>195</v>
      </c>
    </row>
    <row r="620" spans="1:65" s="13" customFormat="1">
      <c r="B620" s="165"/>
      <c r="D620" s="166" t="s">
        <v>206</v>
      </c>
      <c r="E620" s="167" t="s">
        <v>3</v>
      </c>
      <c r="F620" s="168" t="s">
        <v>299</v>
      </c>
      <c r="H620" s="167" t="s">
        <v>3</v>
      </c>
      <c r="I620" s="169"/>
      <c r="L620" s="165"/>
      <c r="M620" s="170"/>
      <c r="N620" s="171"/>
      <c r="O620" s="171"/>
      <c r="P620" s="171"/>
      <c r="Q620" s="171"/>
      <c r="R620" s="171"/>
      <c r="S620" s="171"/>
      <c r="T620" s="172"/>
      <c r="AT620" s="167" t="s">
        <v>206</v>
      </c>
      <c r="AU620" s="167" t="s">
        <v>89</v>
      </c>
      <c r="AV620" s="13" t="s">
        <v>87</v>
      </c>
      <c r="AW620" s="13" t="s">
        <v>41</v>
      </c>
      <c r="AX620" s="13" t="s">
        <v>80</v>
      </c>
      <c r="AY620" s="167" t="s">
        <v>195</v>
      </c>
    </row>
    <row r="621" spans="1:65" s="14" customFormat="1">
      <c r="B621" s="173"/>
      <c r="D621" s="166" t="s">
        <v>206</v>
      </c>
      <c r="E621" s="174" t="s">
        <v>3</v>
      </c>
      <c r="F621" s="175" t="s">
        <v>202</v>
      </c>
      <c r="H621" s="176">
        <v>4</v>
      </c>
      <c r="I621" s="177"/>
      <c r="L621" s="173"/>
      <c r="M621" s="178"/>
      <c r="N621" s="179"/>
      <c r="O621" s="179"/>
      <c r="P621" s="179"/>
      <c r="Q621" s="179"/>
      <c r="R621" s="179"/>
      <c r="S621" s="179"/>
      <c r="T621" s="180"/>
      <c r="AT621" s="174" t="s">
        <v>206</v>
      </c>
      <c r="AU621" s="174" t="s">
        <v>89</v>
      </c>
      <c r="AV621" s="14" t="s">
        <v>89</v>
      </c>
      <c r="AW621" s="14" t="s">
        <v>41</v>
      </c>
      <c r="AX621" s="14" t="s">
        <v>80</v>
      </c>
      <c r="AY621" s="174" t="s">
        <v>195</v>
      </c>
    </row>
    <row r="622" spans="1:65" s="15" customFormat="1">
      <c r="B622" s="181"/>
      <c r="D622" s="166" t="s">
        <v>206</v>
      </c>
      <c r="E622" s="182" t="s">
        <v>3</v>
      </c>
      <c r="F622" s="183" t="s">
        <v>215</v>
      </c>
      <c r="H622" s="184">
        <v>16</v>
      </c>
      <c r="I622" s="185"/>
      <c r="L622" s="181"/>
      <c r="M622" s="186"/>
      <c r="N622" s="187"/>
      <c r="O622" s="187"/>
      <c r="P622" s="187"/>
      <c r="Q622" s="187"/>
      <c r="R622" s="187"/>
      <c r="S622" s="187"/>
      <c r="T622" s="188"/>
      <c r="AT622" s="182" t="s">
        <v>206</v>
      </c>
      <c r="AU622" s="182" t="s">
        <v>89</v>
      </c>
      <c r="AV622" s="15" t="s">
        <v>202</v>
      </c>
      <c r="AW622" s="15" t="s">
        <v>41</v>
      </c>
      <c r="AX622" s="15" t="s">
        <v>87</v>
      </c>
      <c r="AY622" s="182" t="s">
        <v>195</v>
      </c>
    </row>
    <row r="623" spans="1:65" s="2" customFormat="1" ht="16.5" customHeight="1">
      <c r="A623" s="35"/>
      <c r="B623" s="146"/>
      <c r="C623" s="190" t="s">
        <v>597</v>
      </c>
      <c r="D623" s="190" t="s">
        <v>464</v>
      </c>
      <c r="E623" s="191" t="s">
        <v>598</v>
      </c>
      <c r="F623" s="192" t="s">
        <v>599</v>
      </c>
      <c r="G623" s="193" t="s">
        <v>511</v>
      </c>
      <c r="H623" s="194">
        <v>12</v>
      </c>
      <c r="I623" s="195"/>
      <c r="J623" s="196">
        <f>ROUND(I623*H623,2)</f>
        <v>0</v>
      </c>
      <c r="K623" s="192" t="s">
        <v>201</v>
      </c>
      <c r="L623" s="197"/>
      <c r="M623" s="198" t="s">
        <v>3</v>
      </c>
      <c r="N623" s="199" t="s">
        <v>51</v>
      </c>
      <c r="O623" s="56"/>
      <c r="P623" s="156">
        <f>O623*H623</f>
        <v>0</v>
      </c>
      <c r="Q623" s="156">
        <v>0.50600000000000001</v>
      </c>
      <c r="R623" s="156">
        <f>Q623*H623</f>
        <v>6.0720000000000001</v>
      </c>
      <c r="S623" s="156">
        <v>0</v>
      </c>
      <c r="T623" s="157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158" t="s">
        <v>257</v>
      </c>
      <c r="AT623" s="158" t="s">
        <v>464</v>
      </c>
      <c r="AU623" s="158" t="s">
        <v>89</v>
      </c>
      <c r="AY623" s="19" t="s">
        <v>195</v>
      </c>
      <c r="BE623" s="159">
        <f>IF(N623="základní",J623,0)</f>
        <v>0</v>
      </c>
      <c r="BF623" s="159">
        <f>IF(N623="snížená",J623,0)</f>
        <v>0</v>
      </c>
      <c r="BG623" s="159">
        <f>IF(N623="zákl. přenesená",J623,0)</f>
        <v>0</v>
      </c>
      <c r="BH623" s="159">
        <f>IF(N623="sníž. přenesená",J623,0)</f>
        <v>0</v>
      </c>
      <c r="BI623" s="159">
        <f>IF(N623="nulová",J623,0)</f>
        <v>0</v>
      </c>
      <c r="BJ623" s="19" t="s">
        <v>87</v>
      </c>
      <c r="BK623" s="159">
        <f>ROUND(I623*H623,2)</f>
        <v>0</v>
      </c>
      <c r="BL623" s="19" t="s">
        <v>202</v>
      </c>
      <c r="BM623" s="158" t="s">
        <v>600</v>
      </c>
    </row>
    <row r="624" spans="1:65" s="13" customFormat="1">
      <c r="B624" s="165"/>
      <c r="D624" s="166" t="s">
        <v>206</v>
      </c>
      <c r="E624" s="167" t="s">
        <v>3</v>
      </c>
      <c r="F624" s="168" t="s">
        <v>207</v>
      </c>
      <c r="H624" s="167" t="s">
        <v>3</v>
      </c>
      <c r="I624" s="169"/>
      <c r="L624" s="165"/>
      <c r="M624" s="170"/>
      <c r="N624" s="171"/>
      <c r="O624" s="171"/>
      <c r="P624" s="171"/>
      <c r="Q624" s="171"/>
      <c r="R624" s="171"/>
      <c r="S624" s="171"/>
      <c r="T624" s="172"/>
      <c r="AT624" s="167" t="s">
        <v>206</v>
      </c>
      <c r="AU624" s="167" t="s">
        <v>89</v>
      </c>
      <c r="AV624" s="13" t="s">
        <v>87</v>
      </c>
      <c r="AW624" s="13" t="s">
        <v>41</v>
      </c>
      <c r="AX624" s="13" t="s">
        <v>80</v>
      </c>
      <c r="AY624" s="167" t="s">
        <v>195</v>
      </c>
    </row>
    <row r="625" spans="1:65" s="13" customFormat="1">
      <c r="B625" s="165"/>
      <c r="D625" s="166" t="s">
        <v>206</v>
      </c>
      <c r="E625" s="167" t="s">
        <v>3</v>
      </c>
      <c r="F625" s="168" t="s">
        <v>208</v>
      </c>
      <c r="H625" s="167" t="s">
        <v>3</v>
      </c>
      <c r="I625" s="169"/>
      <c r="L625" s="165"/>
      <c r="M625" s="170"/>
      <c r="N625" s="171"/>
      <c r="O625" s="171"/>
      <c r="P625" s="171"/>
      <c r="Q625" s="171"/>
      <c r="R625" s="171"/>
      <c r="S625" s="171"/>
      <c r="T625" s="172"/>
      <c r="AT625" s="167" t="s">
        <v>206</v>
      </c>
      <c r="AU625" s="167" t="s">
        <v>89</v>
      </c>
      <c r="AV625" s="13" t="s">
        <v>87</v>
      </c>
      <c r="AW625" s="13" t="s">
        <v>41</v>
      </c>
      <c r="AX625" s="13" t="s">
        <v>80</v>
      </c>
      <c r="AY625" s="167" t="s">
        <v>195</v>
      </c>
    </row>
    <row r="626" spans="1:65" s="13" customFormat="1">
      <c r="B626" s="165"/>
      <c r="D626" s="166" t="s">
        <v>206</v>
      </c>
      <c r="E626" s="167" t="s">
        <v>3</v>
      </c>
      <c r="F626" s="168" t="s">
        <v>518</v>
      </c>
      <c r="H626" s="167" t="s">
        <v>3</v>
      </c>
      <c r="I626" s="169"/>
      <c r="L626" s="165"/>
      <c r="M626" s="170"/>
      <c r="N626" s="171"/>
      <c r="O626" s="171"/>
      <c r="P626" s="171"/>
      <c r="Q626" s="171"/>
      <c r="R626" s="171"/>
      <c r="S626" s="171"/>
      <c r="T626" s="172"/>
      <c r="AT626" s="167" t="s">
        <v>206</v>
      </c>
      <c r="AU626" s="167" t="s">
        <v>89</v>
      </c>
      <c r="AV626" s="13" t="s">
        <v>87</v>
      </c>
      <c r="AW626" s="13" t="s">
        <v>41</v>
      </c>
      <c r="AX626" s="13" t="s">
        <v>80</v>
      </c>
      <c r="AY626" s="167" t="s">
        <v>195</v>
      </c>
    </row>
    <row r="627" spans="1:65" s="14" customFormat="1">
      <c r="B627" s="173"/>
      <c r="D627" s="166" t="s">
        <v>206</v>
      </c>
      <c r="E627" s="174" t="s">
        <v>3</v>
      </c>
      <c r="F627" s="175" t="s">
        <v>596</v>
      </c>
      <c r="H627" s="176">
        <v>12</v>
      </c>
      <c r="I627" s="177"/>
      <c r="L627" s="173"/>
      <c r="M627" s="178"/>
      <c r="N627" s="179"/>
      <c r="O627" s="179"/>
      <c r="P627" s="179"/>
      <c r="Q627" s="179"/>
      <c r="R627" s="179"/>
      <c r="S627" s="179"/>
      <c r="T627" s="180"/>
      <c r="AT627" s="174" t="s">
        <v>206</v>
      </c>
      <c r="AU627" s="174" t="s">
        <v>89</v>
      </c>
      <c r="AV627" s="14" t="s">
        <v>89</v>
      </c>
      <c r="AW627" s="14" t="s">
        <v>41</v>
      </c>
      <c r="AX627" s="14" t="s">
        <v>80</v>
      </c>
      <c r="AY627" s="174" t="s">
        <v>195</v>
      </c>
    </row>
    <row r="628" spans="1:65" s="15" customFormat="1">
      <c r="B628" s="181"/>
      <c r="D628" s="166" t="s">
        <v>206</v>
      </c>
      <c r="E628" s="182" t="s">
        <v>3</v>
      </c>
      <c r="F628" s="183" t="s">
        <v>215</v>
      </c>
      <c r="H628" s="184">
        <v>12</v>
      </c>
      <c r="I628" s="185"/>
      <c r="L628" s="181"/>
      <c r="M628" s="186"/>
      <c r="N628" s="187"/>
      <c r="O628" s="187"/>
      <c r="P628" s="187"/>
      <c r="Q628" s="187"/>
      <c r="R628" s="187"/>
      <c r="S628" s="187"/>
      <c r="T628" s="188"/>
      <c r="AT628" s="182" t="s">
        <v>206</v>
      </c>
      <c r="AU628" s="182" t="s">
        <v>89</v>
      </c>
      <c r="AV628" s="15" t="s">
        <v>202</v>
      </c>
      <c r="AW628" s="15" t="s">
        <v>41</v>
      </c>
      <c r="AX628" s="15" t="s">
        <v>87</v>
      </c>
      <c r="AY628" s="182" t="s">
        <v>195</v>
      </c>
    </row>
    <row r="629" spans="1:65" s="2" customFormat="1" ht="16.5" customHeight="1">
      <c r="A629" s="35"/>
      <c r="B629" s="146"/>
      <c r="C629" s="190" t="s">
        <v>601</v>
      </c>
      <c r="D629" s="190" t="s">
        <v>464</v>
      </c>
      <c r="E629" s="191" t="s">
        <v>602</v>
      </c>
      <c r="F629" s="192" t="s">
        <v>603</v>
      </c>
      <c r="G629" s="193" t="s">
        <v>511</v>
      </c>
      <c r="H629" s="194">
        <v>21</v>
      </c>
      <c r="I629" s="195"/>
      <c r="J629" s="196">
        <f>ROUND(I629*H629,2)</f>
        <v>0</v>
      </c>
      <c r="K629" s="192" t="s">
        <v>201</v>
      </c>
      <c r="L629" s="197"/>
      <c r="M629" s="198" t="s">
        <v>3</v>
      </c>
      <c r="N629" s="199" t="s">
        <v>51</v>
      </c>
      <c r="O629" s="56"/>
      <c r="P629" s="156">
        <f>O629*H629</f>
        <v>0</v>
      </c>
      <c r="Q629" s="156">
        <v>1.0129999999999999</v>
      </c>
      <c r="R629" s="156">
        <f>Q629*H629</f>
        <v>21.272999999999996</v>
      </c>
      <c r="S629" s="156">
        <v>0</v>
      </c>
      <c r="T629" s="157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158" t="s">
        <v>257</v>
      </c>
      <c r="AT629" s="158" t="s">
        <v>464</v>
      </c>
      <c r="AU629" s="158" t="s">
        <v>89</v>
      </c>
      <c r="AY629" s="19" t="s">
        <v>195</v>
      </c>
      <c r="BE629" s="159">
        <f>IF(N629="základní",J629,0)</f>
        <v>0</v>
      </c>
      <c r="BF629" s="159">
        <f>IF(N629="snížená",J629,0)</f>
        <v>0</v>
      </c>
      <c r="BG629" s="159">
        <f>IF(N629="zákl. přenesená",J629,0)</f>
        <v>0</v>
      </c>
      <c r="BH629" s="159">
        <f>IF(N629="sníž. přenesená",J629,0)</f>
        <v>0</v>
      </c>
      <c r="BI629" s="159">
        <f>IF(N629="nulová",J629,0)</f>
        <v>0</v>
      </c>
      <c r="BJ629" s="19" t="s">
        <v>87</v>
      </c>
      <c r="BK629" s="159">
        <f>ROUND(I629*H629,2)</f>
        <v>0</v>
      </c>
      <c r="BL629" s="19" t="s">
        <v>202</v>
      </c>
      <c r="BM629" s="158" t="s">
        <v>604</v>
      </c>
    </row>
    <row r="630" spans="1:65" s="13" customFormat="1">
      <c r="B630" s="165"/>
      <c r="D630" s="166" t="s">
        <v>206</v>
      </c>
      <c r="E630" s="167" t="s">
        <v>3</v>
      </c>
      <c r="F630" s="168" t="s">
        <v>207</v>
      </c>
      <c r="H630" s="167" t="s">
        <v>3</v>
      </c>
      <c r="I630" s="169"/>
      <c r="L630" s="165"/>
      <c r="M630" s="170"/>
      <c r="N630" s="171"/>
      <c r="O630" s="171"/>
      <c r="P630" s="171"/>
      <c r="Q630" s="171"/>
      <c r="R630" s="171"/>
      <c r="S630" s="171"/>
      <c r="T630" s="172"/>
      <c r="AT630" s="167" t="s">
        <v>206</v>
      </c>
      <c r="AU630" s="167" t="s">
        <v>89</v>
      </c>
      <c r="AV630" s="13" t="s">
        <v>87</v>
      </c>
      <c r="AW630" s="13" t="s">
        <v>41</v>
      </c>
      <c r="AX630" s="13" t="s">
        <v>80</v>
      </c>
      <c r="AY630" s="167" t="s">
        <v>195</v>
      </c>
    </row>
    <row r="631" spans="1:65" s="13" customFormat="1">
      <c r="B631" s="165"/>
      <c r="D631" s="166" t="s">
        <v>206</v>
      </c>
      <c r="E631" s="167" t="s">
        <v>3</v>
      </c>
      <c r="F631" s="168" t="s">
        <v>208</v>
      </c>
      <c r="H631" s="167" t="s">
        <v>3</v>
      </c>
      <c r="I631" s="169"/>
      <c r="L631" s="165"/>
      <c r="M631" s="170"/>
      <c r="N631" s="171"/>
      <c r="O631" s="171"/>
      <c r="P631" s="171"/>
      <c r="Q631" s="171"/>
      <c r="R631" s="171"/>
      <c r="S631" s="171"/>
      <c r="T631" s="172"/>
      <c r="AT631" s="167" t="s">
        <v>206</v>
      </c>
      <c r="AU631" s="167" t="s">
        <v>89</v>
      </c>
      <c r="AV631" s="13" t="s">
        <v>87</v>
      </c>
      <c r="AW631" s="13" t="s">
        <v>41</v>
      </c>
      <c r="AX631" s="13" t="s">
        <v>80</v>
      </c>
      <c r="AY631" s="167" t="s">
        <v>195</v>
      </c>
    </row>
    <row r="632" spans="1:65" s="13" customFormat="1">
      <c r="B632" s="165"/>
      <c r="D632" s="166" t="s">
        <v>206</v>
      </c>
      <c r="E632" s="167" t="s">
        <v>3</v>
      </c>
      <c r="F632" s="168" t="s">
        <v>518</v>
      </c>
      <c r="H632" s="167" t="s">
        <v>3</v>
      </c>
      <c r="I632" s="169"/>
      <c r="L632" s="165"/>
      <c r="M632" s="170"/>
      <c r="N632" s="171"/>
      <c r="O632" s="171"/>
      <c r="P632" s="171"/>
      <c r="Q632" s="171"/>
      <c r="R632" s="171"/>
      <c r="S632" s="171"/>
      <c r="T632" s="172"/>
      <c r="AT632" s="167" t="s">
        <v>206</v>
      </c>
      <c r="AU632" s="167" t="s">
        <v>89</v>
      </c>
      <c r="AV632" s="13" t="s">
        <v>87</v>
      </c>
      <c r="AW632" s="13" t="s">
        <v>41</v>
      </c>
      <c r="AX632" s="13" t="s">
        <v>80</v>
      </c>
      <c r="AY632" s="167" t="s">
        <v>195</v>
      </c>
    </row>
    <row r="633" spans="1:65" s="14" customFormat="1">
      <c r="B633" s="173"/>
      <c r="D633" s="166" t="s">
        <v>206</v>
      </c>
      <c r="E633" s="174" t="s">
        <v>3</v>
      </c>
      <c r="F633" s="175" t="s">
        <v>605</v>
      </c>
      <c r="H633" s="176">
        <v>17</v>
      </c>
      <c r="I633" s="177"/>
      <c r="L633" s="173"/>
      <c r="M633" s="178"/>
      <c r="N633" s="179"/>
      <c r="O633" s="179"/>
      <c r="P633" s="179"/>
      <c r="Q633" s="179"/>
      <c r="R633" s="179"/>
      <c r="S633" s="179"/>
      <c r="T633" s="180"/>
      <c r="AT633" s="174" t="s">
        <v>206</v>
      </c>
      <c r="AU633" s="174" t="s">
        <v>89</v>
      </c>
      <c r="AV633" s="14" t="s">
        <v>89</v>
      </c>
      <c r="AW633" s="14" t="s">
        <v>41</v>
      </c>
      <c r="AX633" s="14" t="s">
        <v>80</v>
      </c>
      <c r="AY633" s="174" t="s">
        <v>195</v>
      </c>
    </row>
    <row r="634" spans="1:65" s="13" customFormat="1">
      <c r="B634" s="165"/>
      <c r="D634" s="166" t="s">
        <v>206</v>
      </c>
      <c r="E634" s="167" t="s">
        <v>3</v>
      </c>
      <c r="F634" s="168" t="s">
        <v>299</v>
      </c>
      <c r="H634" s="167" t="s">
        <v>3</v>
      </c>
      <c r="I634" s="169"/>
      <c r="L634" s="165"/>
      <c r="M634" s="170"/>
      <c r="N634" s="171"/>
      <c r="O634" s="171"/>
      <c r="P634" s="171"/>
      <c r="Q634" s="171"/>
      <c r="R634" s="171"/>
      <c r="S634" s="171"/>
      <c r="T634" s="172"/>
      <c r="AT634" s="167" t="s">
        <v>206</v>
      </c>
      <c r="AU634" s="167" t="s">
        <v>89</v>
      </c>
      <c r="AV634" s="13" t="s">
        <v>87</v>
      </c>
      <c r="AW634" s="13" t="s">
        <v>41</v>
      </c>
      <c r="AX634" s="13" t="s">
        <v>80</v>
      </c>
      <c r="AY634" s="167" t="s">
        <v>195</v>
      </c>
    </row>
    <row r="635" spans="1:65" s="14" customFormat="1">
      <c r="B635" s="173"/>
      <c r="D635" s="166" t="s">
        <v>206</v>
      </c>
      <c r="E635" s="174" t="s">
        <v>3</v>
      </c>
      <c r="F635" s="175" t="s">
        <v>202</v>
      </c>
      <c r="H635" s="176">
        <v>4</v>
      </c>
      <c r="I635" s="177"/>
      <c r="L635" s="173"/>
      <c r="M635" s="178"/>
      <c r="N635" s="179"/>
      <c r="O635" s="179"/>
      <c r="P635" s="179"/>
      <c r="Q635" s="179"/>
      <c r="R635" s="179"/>
      <c r="S635" s="179"/>
      <c r="T635" s="180"/>
      <c r="AT635" s="174" t="s">
        <v>206</v>
      </c>
      <c r="AU635" s="174" t="s">
        <v>89</v>
      </c>
      <c r="AV635" s="14" t="s">
        <v>89</v>
      </c>
      <c r="AW635" s="14" t="s">
        <v>41</v>
      </c>
      <c r="AX635" s="14" t="s">
        <v>80</v>
      </c>
      <c r="AY635" s="174" t="s">
        <v>195</v>
      </c>
    </row>
    <row r="636" spans="1:65" s="15" customFormat="1">
      <c r="B636" s="181"/>
      <c r="D636" s="166" t="s">
        <v>206</v>
      </c>
      <c r="E636" s="182" t="s">
        <v>3</v>
      </c>
      <c r="F636" s="183" t="s">
        <v>215</v>
      </c>
      <c r="H636" s="184">
        <v>21</v>
      </c>
      <c r="I636" s="185"/>
      <c r="L636" s="181"/>
      <c r="M636" s="186"/>
      <c r="N636" s="187"/>
      <c r="O636" s="187"/>
      <c r="P636" s="187"/>
      <c r="Q636" s="187"/>
      <c r="R636" s="187"/>
      <c r="S636" s="187"/>
      <c r="T636" s="188"/>
      <c r="AT636" s="182" t="s">
        <v>206</v>
      </c>
      <c r="AU636" s="182" t="s">
        <v>89</v>
      </c>
      <c r="AV636" s="15" t="s">
        <v>202</v>
      </c>
      <c r="AW636" s="15" t="s">
        <v>41</v>
      </c>
      <c r="AX636" s="15" t="s">
        <v>87</v>
      </c>
      <c r="AY636" s="182" t="s">
        <v>195</v>
      </c>
    </row>
    <row r="637" spans="1:65" s="2" customFormat="1" ht="16.5" customHeight="1">
      <c r="A637" s="35"/>
      <c r="B637" s="146"/>
      <c r="C637" s="147" t="s">
        <v>606</v>
      </c>
      <c r="D637" s="147" t="s">
        <v>197</v>
      </c>
      <c r="E637" s="148" t="s">
        <v>607</v>
      </c>
      <c r="F637" s="149" t="s">
        <v>608</v>
      </c>
      <c r="G637" s="150" t="s">
        <v>511</v>
      </c>
      <c r="H637" s="151">
        <v>10</v>
      </c>
      <c r="I637" s="152"/>
      <c r="J637" s="153">
        <f>ROUND(I637*H637,2)</f>
        <v>0</v>
      </c>
      <c r="K637" s="149" t="s">
        <v>201</v>
      </c>
      <c r="L637" s="36"/>
      <c r="M637" s="154" t="s">
        <v>3</v>
      </c>
      <c r="N637" s="155" t="s">
        <v>51</v>
      </c>
      <c r="O637" s="56"/>
      <c r="P637" s="156">
        <f>O637*H637</f>
        <v>0</v>
      </c>
      <c r="Q637" s="156">
        <v>1.248E-2</v>
      </c>
      <c r="R637" s="156">
        <f>Q637*H637</f>
        <v>0.12479999999999999</v>
      </c>
      <c r="S637" s="156">
        <v>0</v>
      </c>
      <c r="T637" s="157">
        <f>S637*H637</f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158" t="s">
        <v>202</v>
      </c>
      <c r="AT637" s="158" t="s">
        <v>197</v>
      </c>
      <c r="AU637" s="158" t="s">
        <v>89</v>
      </c>
      <c r="AY637" s="19" t="s">
        <v>195</v>
      </c>
      <c r="BE637" s="159">
        <f>IF(N637="základní",J637,0)</f>
        <v>0</v>
      </c>
      <c r="BF637" s="159">
        <f>IF(N637="snížená",J637,0)</f>
        <v>0</v>
      </c>
      <c r="BG637" s="159">
        <f>IF(N637="zákl. přenesená",J637,0)</f>
        <v>0</v>
      </c>
      <c r="BH637" s="159">
        <f>IF(N637="sníž. přenesená",J637,0)</f>
        <v>0</v>
      </c>
      <c r="BI637" s="159">
        <f>IF(N637="nulová",J637,0)</f>
        <v>0</v>
      </c>
      <c r="BJ637" s="19" t="s">
        <v>87</v>
      </c>
      <c r="BK637" s="159">
        <f>ROUND(I637*H637,2)</f>
        <v>0</v>
      </c>
      <c r="BL637" s="19" t="s">
        <v>202</v>
      </c>
      <c r="BM637" s="158" t="s">
        <v>609</v>
      </c>
    </row>
    <row r="638" spans="1:65" s="2" customFormat="1">
      <c r="A638" s="35"/>
      <c r="B638" s="36"/>
      <c r="C638" s="35"/>
      <c r="D638" s="160" t="s">
        <v>204</v>
      </c>
      <c r="E638" s="35"/>
      <c r="F638" s="161" t="s">
        <v>610</v>
      </c>
      <c r="G638" s="35"/>
      <c r="H638" s="35"/>
      <c r="I638" s="162"/>
      <c r="J638" s="35"/>
      <c r="K638" s="35"/>
      <c r="L638" s="36"/>
      <c r="M638" s="163"/>
      <c r="N638" s="164"/>
      <c r="O638" s="56"/>
      <c r="P638" s="56"/>
      <c r="Q638" s="56"/>
      <c r="R638" s="56"/>
      <c r="S638" s="56"/>
      <c r="T638" s="57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T638" s="19" t="s">
        <v>204</v>
      </c>
      <c r="AU638" s="19" t="s">
        <v>89</v>
      </c>
    </row>
    <row r="639" spans="1:65" s="2" customFormat="1" ht="16.5" customHeight="1">
      <c r="A639" s="35"/>
      <c r="B639" s="146"/>
      <c r="C639" s="190" t="s">
        <v>611</v>
      </c>
      <c r="D639" s="190" t="s">
        <v>464</v>
      </c>
      <c r="E639" s="191" t="s">
        <v>612</v>
      </c>
      <c r="F639" s="192" t="s">
        <v>613</v>
      </c>
      <c r="G639" s="193" t="s">
        <v>511</v>
      </c>
      <c r="H639" s="194">
        <v>10</v>
      </c>
      <c r="I639" s="195"/>
      <c r="J639" s="196">
        <f>ROUND(I639*H639,2)</f>
        <v>0</v>
      </c>
      <c r="K639" s="192" t="s">
        <v>201</v>
      </c>
      <c r="L639" s="197"/>
      <c r="M639" s="198" t="s">
        <v>3</v>
      </c>
      <c r="N639" s="199" t="s">
        <v>51</v>
      </c>
      <c r="O639" s="56"/>
      <c r="P639" s="156">
        <f>O639*H639</f>
        <v>0</v>
      </c>
      <c r="Q639" s="156">
        <v>0.56999999999999995</v>
      </c>
      <c r="R639" s="156">
        <f>Q639*H639</f>
        <v>5.6999999999999993</v>
      </c>
      <c r="S639" s="156">
        <v>0</v>
      </c>
      <c r="T639" s="157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158" t="s">
        <v>257</v>
      </c>
      <c r="AT639" s="158" t="s">
        <v>464</v>
      </c>
      <c r="AU639" s="158" t="s">
        <v>89</v>
      </c>
      <c r="AY639" s="19" t="s">
        <v>195</v>
      </c>
      <c r="BE639" s="159">
        <f>IF(N639="základní",J639,0)</f>
        <v>0</v>
      </c>
      <c r="BF639" s="159">
        <f>IF(N639="snížená",J639,0)</f>
        <v>0</v>
      </c>
      <c r="BG639" s="159">
        <f>IF(N639="zákl. přenesená",J639,0)</f>
        <v>0</v>
      </c>
      <c r="BH639" s="159">
        <f>IF(N639="sníž. přenesená",J639,0)</f>
        <v>0</v>
      </c>
      <c r="BI639" s="159">
        <f>IF(N639="nulová",J639,0)</f>
        <v>0</v>
      </c>
      <c r="BJ639" s="19" t="s">
        <v>87</v>
      </c>
      <c r="BK639" s="159">
        <f>ROUND(I639*H639,2)</f>
        <v>0</v>
      </c>
      <c r="BL639" s="19" t="s">
        <v>202</v>
      </c>
      <c r="BM639" s="158" t="s">
        <v>614</v>
      </c>
    </row>
    <row r="640" spans="1:65" s="13" customFormat="1">
      <c r="B640" s="165"/>
      <c r="D640" s="166" t="s">
        <v>206</v>
      </c>
      <c r="E640" s="167" t="s">
        <v>3</v>
      </c>
      <c r="F640" s="168" t="s">
        <v>207</v>
      </c>
      <c r="H640" s="167" t="s">
        <v>3</v>
      </c>
      <c r="I640" s="169"/>
      <c r="L640" s="165"/>
      <c r="M640" s="170"/>
      <c r="N640" s="171"/>
      <c r="O640" s="171"/>
      <c r="P640" s="171"/>
      <c r="Q640" s="171"/>
      <c r="R640" s="171"/>
      <c r="S640" s="171"/>
      <c r="T640" s="172"/>
      <c r="AT640" s="167" t="s">
        <v>206</v>
      </c>
      <c r="AU640" s="167" t="s">
        <v>89</v>
      </c>
      <c r="AV640" s="13" t="s">
        <v>87</v>
      </c>
      <c r="AW640" s="13" t="s">
        <v>41</v>
      </c>
      <c r="AX640" s="13" t="s">
        <v>80</v>
      </c>
      <c r="AY640" s="167" t="s">
        <v>195</v>
      </c>
    </row>
    <row r="641" spans="1:65" s="13" customFormat="1">
      <c r="B641" s="165"/>
      <c r="D641" s="166" t="s">
        <v>206</v>
      </c>
      <c r="E641" s="167" t="s">
        <v>3</v>
      </c>
      <c r="F641" s="168" t="s">
        <v>208</v>
      </c>
      <c r="H641" s="167" t="s">
        <v>3</v>
      </c>
      <c r="I641" s="169"/>
      <c r="L641" s="165"/>
      <c r="M641" s="170"/>
      <c r="N641" s="171"/>
      <c r="O641" s="171"/>
      <c r="P641" s="171"/>
      <c r="Q641" s="171"/>
      <c r="R641" s="171"/>
      <c r="S641" s="171"/>
      <c r="T641" s="172"/>
      <c r="AT641" s="167" t="s">
        <v>206</v>
      </c>
      <c r="AU641" s="167" t="s">
        <v>89</v>
      </c>
      <c r="AV641" s="13" t="s">
        <v>87</v>
      </c>
      <c r="AW641" s="13" t="s">
        <v>41</v>
      </c>
      <c r="AX641" s="13" t="s">
        <v>80</v>
      </c>
      <c r="AY641" s="167" t="s">
        <v>195</v>
      </c>
    </row>
    <row r="642" spans="1:65" s="13" customFormat="1">
      <c r="B642" s="165"/>
      <c r="D642" s="166" t="s">
        <v>206</v>
      </c>
      <c r="E642" s="167" t="s">
        <v>3</v>
      </c>
      <c r="F642" s="168" t="s">
        <v>518</v>
      </c>
      <c r="H642" s="167" t="s">
        <v>3</v>
      </c>
      <c r="I642" s="169"/>
      <c r="L642" s="165"/>
      <c r="M642" s="170"/>
      <c r="N642" s="171"/>
      <c r="O642" s="171"/>
      <c r="P642" s="171"/>
      <c r="Q642" s="171"/>
      <c r="R642" s="171"/>
      <c r="S642" s="171"/>
      <c r="T642" s="172"/>
      <c r="AT642" s="167" t="s">
        <v>206</v>
      </c>
      <c r="AU642" s="167" t="s">
        <v>89</v>
      </c>
      <c r="AV642" s="13" t="s">
        <v>87</v>
      </c>
      <c r="AW642" s="13" t="s">
        <v>41</v>
      </c>
      <c r="AX642" s="13" t="s">
        <v>80</v>
      </c>
      <c r="AY642" s="167" t="s">
        <v>195</v>
      </c>
    </row>
    <row r="643" spans="1:65" s="14" customFormat="1">
      <c r="B643" s="173"/>
      <c r="D643" s="166" t="s">
        <v>206</v>
      </c>
      <c r="E643" s="174" t="s">
        <v>3</v>
      </c>
      <c r="F643" s="175" t="s">
        <v>615</v>
      </c>
      <c r="H643" s="176">
        <v>6</v>
      </c>
      <c r="I643" s="177"/>
      <c r="L643" s="173"/>
      <c r="M643" s="178"/>
      <c r="N643" s="179"/>
      <c r="O643" s="179"/>
      <c r="P643" s="179"/>
      <c r="Q643" s="179"/>
      <c r="R643" s="179"/>
      <c r="S643" s="179"/>
      <c r="T643" s="180"/>
      <c r="AT643" s="174" t="s">
        <v>206</v>
      </c>
      <c r="AU643" s="174" t="s">
        <v>89</v>
      </c>
      <c r="AV643" s="14" t="s">
        <v>89</v>
      </c>
      <c r="AW643" s="14" t="s">
        <v>41</v>
      </c>
      <c r="AX643" s="14" t="s">
        <v>80</v>
      </c>
      <c r="AY643" s="174" t="s">
        <v>195</v>
      </c>
    </row>
    <row r="644" spans="1:65" s="13" customFormat="1">
      <c r="B644" s="165"/>
      <c r="D644" s="166" t="s">
        <v>206</v>
      </c>
      <c r="E644" s="167" t="s">
        <v>3</v>
      </c>
      <c r="F644" s="168" t="s">
        <v>299</v>
      </c>
      <c r="H644" s="167" t="s">
        <v>3</v>
      </c>
      <c r="I644" s="169"/>
      <c r="L644" s="165"/>
      <c r="M644" s="170"/>
      <c r="N644" s="171"/>
      <c r="O644" s="171"/>
      <c r="P644" s="171"/>
      <c r="Q644" s="171"/>
      <c r="R644" s="171"/>
      <c r="S644" s="171"/>
      <c r="T644" s="172"/>
      <c r="AT644" s="167" t="s">
        <v>206</v>
      </c>
      <c r="AU644" s="167" t="s">
        <v>89</v>
      </c>
      <c r="AV644" s="13" t="s">
        <v>87</v>
      </c>
      <c r="AW644" s="13" t="s">
        <v>41</v>
      </c>
      <c r="AX644" s="13" t="s">
        <v>80</v>
      </c>
      <c r="AY644" s="167" t="s">
        <v>195</v>
      </c>
    </row>
    <row r="645" spans="1:65" s="14" customFormat="1">
      <c r="B645" s="173"/>
      <c r="D645" s="166" t="s">
        <v>206</v>
      </c>
      <c r="E645" s="174" t="s">
        <v>3</v>
      </c>
      <c r="F645" s="175" t="s">
        <v>202</v>
      </c>
      <c r="H645" s="176">
        <v>4</v>
      </c>
      <c r="I645" s="177"/>
      <c r="L645" s="173"/>
      <c r="M645" s="178"/>
      <c r="N645" s="179"/>
      <c r="O645" s="179"/>
      <c r="P645" s="179"/>
      <c r="Q645" s="179"/>
      <c r="R645" s="179"/>
      <c r="S645" s="179"/>
      <c r="T645" s="180"/>
      <c r="AT645" s="174" t="s">
        <v>206</v>
      </c>
      <c r="AU645" s="174" t="s">
        <v>89</v>
      </c>
      <c r="AV645" s="14" t="s">
        <v>89</v>
      </c>
      <c r="AW645" s="14" t="s">
        <v>41</v>
      </c>
      <c r="AX645" s="14" t="s">
        <v>80</v>
      </c>
      <c r="AY645" s="174" t="s">
        <v>195</v>
      </c>
    </row>
    <row r="646" spans="1:65" s="15" customFormat="1">
      <c r="B646" s="181"/>
      <c r="D646" s="166" t="s">
        <v>206</v>
      </c>
      <c r="E646" s="182" t="s">
        <v>3</v>
      </c>
      <c r="F646" s="183" t="s">
        <v>215</v>
      </c>
      <c r="H646" s="184">
        <v>10</v>
      </c>
      <c r="I646" s="185"/>
      <c r="L646" s="181"/>
      <c r="M646" s="186"/>
      <c r="N646" s="187"/>
      <c r="O646" s="187"/>
      <c r="P646" s="187"/>
      <c r="Q646" s="187"/>
      <c r="R646" s="187"/>
      <c r="S646" s="187"/>
      <c r="T646" s="188"/>
      <c r="AT646" s="182" t="s">
        <v>206</v>
      </c>
      <c r="AU646" s="182" t="s">
        <v>89</v>
      </c>
      <c r="AV646" s="15" t="s">
        <v>202</v>
      </c>
      <c r="AW646" s="15" t="s">
        <v>41</v>
      </c>
      <c r="AX646" s="15" t="s">
        <v>87</v>
      </c>
      <c r="AY646" s="182" t="s">
        <v>195</v>
      </c>
    </row>
    <row r="647" spans="1:65" s="2" customFormat="1" ht="16.5" customHeight="1">
      <c r="A647" s="35"/>
      <c r="B647" s="146"/>
      <c r="C647" s="147" t="s">
        <v>616</v>
      </c>
      <c r="D647" s="147" t="s">
        <v>197</v>
      </c>
      <c r="E647" s="148" t="s">
        <v>617</v>
      </c>
      <c r="F647" s="149" t="s">
        <v>618</v>
      </c>
      <c r="G647" s="150" t="s">
        <v>511</v>
      </c>
      <c r="H647" s="151">
        <v>22</v>
      </c>
      <c r="I647" s="152"/>
      <c r="J647" s="153">
        <f>ROUND(I647*H647,2)</f>
        <v>0</v>
      </c>
      <c r="K647" s="149" t="s">
        <v>201</v>
      </c>
      <c r="L647" s="36"/>
      <c r="M647" s="154" t="s">
        <v>3</v>
      </c>
      <c r="N647" s="155" t="s">
        <v>51</v>
      </c>
      <c r="O647" s="56"/>
      <c r="P647" s="156">
        <f>O647*H647</f>
        <v>0</v>
      </c>
      <c r="Q647" s="156">
        <v>2.8539999999999999E-2</v>
      </c>
      <c r="R647" s="156">
        <f>Q647*H647</f>
        <v>0.62787999999999999</v>
      </c>
      <c r="S647" s="156">
        <v>0</v>
      </c>
      <c r="T647" s="157">
        <f>S647*H647</f>
        <v>0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158" t="s">
        <v>202</v>
      </c>
      <c r="AT647" s="158" t="s">
        <v>197</v>
      </c>
      <c r="AU647" s="158" t="s">
        <v>89</v>
      </c>
      <c r="AY647" s="19" t="s">
        <v>195</v>
      </c>
      <c r="BE647" s="159">
        <f>IF(N647="základní",J647,0)</f>
        <v>0</v>
      </c>
      <c r="BF647" s="159">
        <f>IF(N647="snížená",J647,0)</f>
        <v>0</v>
      </c>
      <c r="BG647" s="159">
        <f>IF(N647="zákl. přenesená",J647,0)</f>
        <v>0</v>
      </c>
      <c r="BH647" s="159">
        <f>IF(N647="sníž. přenesená",J647,0)</f>
        <v>0</v>
      </c>
      <c r="BI647" s="159">
        <f>IF(N647="nulová",J647,0)</f>
        <v>0</v>
      </c>
      <c r="BJ647" s="19" t="s">
        <v>87</v>
      </c>
      <c r="BK647" s="159">
        <f>ROUND(I647*H647,2)</f>
        <v>0</v>
      </c>
      <c r="BL647" s="19" t="s">
        <v>202</v>
      </c>
      <c r="BM647" s="158" t="s">
        <v>619</v>
      </c>
    </row>
    <row r="648" spans="1:65" s="2" customFormat="1">
      <c r="A648" s="35"/>
      <c r="B648" s="36"/>
      <c r="C648" s="35"/>
      <c r="D648" s="160" t="s">
        <v>204</v>
      </c>
      <c r="E648" s="35"/>
      <c r="F648" s="161" t="s">
        <v>620</v>
      </c>
      <c r="G648" s="35"/>
      <c r="H648" s="35"/>
      <c r="I648" s="162"/>
      <c r="J648" s="35"/>
      <c r="K648" s="35"/>
      <c r="L648" s="36"/>
      <c r="M648" s="163"/>
      <c r="N648" s="164"/>
      <c r="O648" s="56"/>
      <c r="P648" s="56"/>
      <c r="Q648" s="56"/>
      <c r="R648" s="56"/>
      <c r="S648" s="56"/>
      <c r="T648" s="57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T648" s="19" t="s">
        <v>204</v>
      </c>
      <c r="AU648" s="19" t="s">
        <v>89</v>
      </c>
    </row>
    <row r="649" spans="1:65" s="2" customFormat="1" ht="16.5" customHeight="1">
      <c r="A649" s="35"/>
      <c r="B649" s="146"/>
      <c r="C649" s="190" t="s">
        <v>621</v>
      </c>
      <c r="D649" s="190" t="s">
        <v>464</v>
      </c>
      <c r="E649" s="191" t="s">
        <v>622</v>
      </c>
      <c r="F649" s="192" t="s">
        <v>623</v>
      </c>
      <c r="G649" s="193" t="s">
        <v>511</v>
      </c>
      <c r="H649" s="194">
        <v>10</v>
      </c>
      <c r="I649" s="195"/>
      <c r="J649" s="196">
        <f>ROUND(I649*H649,2)</f>
        <v>0</v>
      </c>
      <c r="K649" s="192" t="s">
        <v>201</v>
      </c>
      <c r="L649" s="197"/>
      <c r="M649" s="198" t="s">
        <v>3</v>
      </c>
      <c r="N649" s="199" t="s">
        <v>51</v>
      </c>
      <c r="O649" s="56"/>
      <c r="P649" s="156">
        <f>O649*H649</f>
        <v>0</v>
      </c>
      <c r="Q649" s="156">
        <v>1.87</v>
      </c>
      <c r="R649" s="156">
        <f>Q649*H649</f>
        <v>18.700000000000003</v>
      </c>
      <c r="S649" s="156">
        <v>0</v>
      </c>
      <c r="T649" s="157">
        <f>S649*H649</f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158" t="s">
        <v>257</v>
      </c>
      <c r="AT649" s="158" t="s">
        <v>464</v>
      </c>
      <c r="AU649" s="158" t="s">
        <v>89</v>
      </c>
      <c r="AY649" s="19" t="s">
        <v>195</v>
      </c>
      <c r="BE649" s="159">
        <f>IF(N649="základní",J649,0)</f>
        <v>0</v>
      </c>
      <c r="BF649" s="159">
        <f>IF(N649="snížená",J649,0)</f>
        <v>0</v>
      </c>
      <c r="BG649" s="159">
        <f>IF(N649="zákl. přenesená",J649,0)</f>
        <v>0</v>
      </c>
      <c r="BH649" s="159">
        <f>IF(N649="sníž. přenesená",J649,0)</f>
        <v>0</v>
      </c>
      <c r="BI649" s="159">
        <f>IF(N649="nulová",J649,0)</f>
        <v>0</v>
      </c>
      <c r="BJ649" s="19" t="s">
        <v>87</v>
      </c>
      <c r="BK649" s="159">
        <f>ROUND(I649*H649,2)</f>
        <v>0</v>
      </c>
      <c r="BL649" s="19" t="s">
        <v>202</v>
      </c>
      <c r="BM649" s="158" t="s">
        <v>624</v>
      </c>
    </row>
    <row r="650" spans="1:65" s="13" customFormat="1">
      <c r="B650" s="165"/>
      <c r="D650" s="166" t="s">
        <v>206</v>
      </c>
      <c r="E650" s="167" t="s">
        <v>3</v>
      </c>
      <c r="F650" s="168" t="s">
        <v>207</v>
      </c>
      <c r="H650" s="167" t="s">
        <v>3</v>
      </c>
      <c r="I650" s="169"/>
      <c r="L650" s="165"/>
      <c r="M650" s="170"/>
      <c r="N650" s="171"/>
      <c r="O650" s="171"/>
      <c r="P650" s="171"/>
      <c r="Q650" s="171"/>
      <c r="R650" s="171"/>
      <c r="S650" s="171"/>
      <c r="T650" s="172"/>
      <c r="AT650" s="167" t="s">
        <v>206</v>
      </c>
      <c r="AU650" s="167" t="s">
        <v>89</v>
      </c>
      <c r="AV650" s="13" t="s">
        <v>87</v>
      </c>
      <c r="AW650" s="13" t="s">
        <v>41</v>
      </c>
      <c r="AX650" s="13" t="s">
        <v>80</v>
      </c>
      <c r="AY650" s="167" t="s">
        <v>195</v>
      </c>
    </row>
    <row r="651" spans="1:65" s="13" customFormat="1">
      <c r="B651" s="165"/>
      <c r="D651" s="166" t="s">
        <v>206</v>
      </c>
      <c r="E651" s="167" t="s">
        <v>3</v>
      </c>
      <c r="F651" s="168" t="s">
        <v>208</v>
      </c>
      <c r="H651" s="167" t="s">
        <v>3</v>
      </c>
      <c r="I651" s="169"/>
      <c r="L651" s="165"/>
      <c r="M651" s="170"/>
      <c r="N651" s="171"/>
      <c r="O651" s="171"/>
      <c r="P651" s="171"/>
      <c r="Q651" s="171"/>
      <c r="R651" s="171"/>
      <c r="S651" s="171"/>
      <c r="T651" s="172"/>
      <c r="AT651" s="167" t="s">
        <v>206</v>
      </c>
      <c r="AU651" s="167" t="s">
        <v>89</v>
      </c>
      <c r="AV651" s="13" t="s">
        <v>87</v>
      </c>
      <c r="AW651" s="13" t="s">
        <v>41</v>
      </c>
      <c r="AX651" s="13" t="s">
        <v>80</v>
      </c>
      <c r="AY651" s="167" t="s">
        <v>195</v>
      </c>
    </row>
    <row r="652" spans="1:65" s="13" customFormat="1">
      <c r="B652" s="165"/>
      <c r="D652" s="166" t="s">
        <v>206</v>
      </c>
      <c r="E652" s="167" t="s">
        <v>3</v>
      </c>
      <c r="F652" s="168" t="s">
        <v>518</v>
      </c>
      <c r="H652" s="167" t="s">
        <v>3</v>
      </c>
      <c r="I652" s="169"/>
      <c r="L652" s="165"/>
      <c r="M652" s="170"/>
      <c r="N652" s="171"/>
      <c r="O652" s="171"/>
      <c r="P652" s="171"/>
      <c r="Q652" s="171"/>
      <c r="R652" s="171"/>
      <c r="S652" s="171"/>
      <c r="T652" s="172"/>
      <c r="AT652" s="167" t="s">
        <v>206</v>
      </c>
      <c r="AU652" s="167" t="s">
        <v>89</v>
      </c>
      <c r="AV652" s="13" t="s">
        <v>87</v>
      </c>
      <c r="AW652" s="13" t="s">
        <v>41</v>
      </c>
      <c r="AX652" s="13" t="s">
        <v>80</v>
      </c>
      <c r="AY652" s="167" t="s">
        <v>195</v>
      </c>
    </row>
    <row r="653" spans="1:65" s="14" customFormat="1">
      <c r="B653" s="173"/>
      <c r="D653" s="166" t="s">
        <v>206</v>
      </c>
      <c r="E653" s="174" t="s">
        <v>3</v>
      </c>
      <c r="F653" s="175" t="s">
        <v>625</v>
      </c>
      <c r="H653" s="176">
        <v>10</v>
      </c>
      <c r="I653" s="177"/>
      <c r="L653" s="173"/>
      <c r="M653" s="178"/>
      <c r="N653" s="179"/>
      <c r="O653" s="179"/>
      <c r="P653" s="179"/>
      <c r="Q653" s="179"/>
      <c r="R653" s="179"/>
      <c r="S653" s="179"/>
      <c r="T653" s="180"/>
      <c r="AT653" s="174" t="s">
        <v>206</v>
      </c>
      <c r="AU653" s="174" t="s">
        <v>89</v>
      </c>
      <c r="AV653" s="14" t="s">
        <v>89</v>
      </c>
      <c r="AW653" s="14" t="s">
        <v>41</v>
      </c>
      <c r="AX653" s="14" t="s">
        <v>80</v>
      </c>
      <c r="AY653" s="174" t="s">
        <v>195</v>
      </c>
    </row>
    <row r="654" spans="1:65" s="15" customFormat="1">
      <c r="B654" s="181"/>
      <c r="D654" s="166" t="s">
        <v>206</v>
      </c>
      <c r="E654" s="182" t="s">
        <v>3</v>
      </c>
      <c r="F654" s="183" t="s">
        <v>215</v>
      </c>
      <c r="H654" s="184">
        <v>10</v>
      </c>
      <c r="I654" s="185"/>
      <c r="L654" s="181"/>
      <c r="M654" s="186"/>
      <c r="N654" s="187"/>
      <c r="O654" s="187"/>
      <c r="P654" s="187"/>
      <c r="Q654" s="187"/>
      <c r="R654" s="187"/>
      <c r="S654" s="187"/>
      <c r="T654" s="188"/>
      <c r="AT654" s="182" t="s">
        <v>206</v>
      </c>
      <c r="AU654" s="182" t="s">
        <v>89</v>
      </c>
      <c r="AV654" s="15" t="s">
        <v>202</v>
      </c>
      <c r="AW654" s="15" t="s">
        <v>41</v>
      </c>
      <c r="AX654" s="15" t="s">
        <v>87</v>
      </c>
      <c r="AY654" s="182" t="s">
        <v>195</v>
      </c>
    </row>
    <row r="655" spans="1:65" s="2" customFormat="1" ht="16.5" customHeight="1">
      <c r="A655" s="35"/>
      <c r="B655" s="146"/>
      <c r="C655" s="190" t="s">
        <v>626</v>
      </c>
      <c r="D655" s="190" t="s">
        <v>464</v>
      </c>
      <c r="E655" s="191" t="s">
        <v>627</v>
      </c>
      <c r="F655" s="192" t="s">
        <v>628</v>
      </c>
      <c r="G655" s="193" t="s">
        <v>511</v>
      </c>
      <c r="H655" s="194">
        <v>12</v>
      </c>
      <c r="I655" s="195"/>
      <c r="J655" s="196">
        <f>ROUND(I655*H655,2)</f>
        <v>0</v>
      </c>
      <c r="K655" s="192" t="s">
        <v>201</v>
      </c>
      <c r="L655" s="197"/>
      <c r="M655" s="198" t="s">
        <v>3</v>
      </c>
      <c r="N655" s="199" t="s">
        <v>51</v>
      </c>
      <c r="O655" s="56"/>
      <c r="P655" s="156">
        <f>O655*H655</f>
        <v>0</v>
      </c>
      <c r="Q655" s="156">
        <v>2.1</v>
      </c>
      <c r="R655" s="156">
        <f>Q655*H655</f>
        <v>25.200000000000003</v>
      </c>
      <c r="S655" s="156">
        <v>0</v>
      </c>
      <c r="T655" s="157">
        <f>S655*H655</f>
        <v>0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158" t="s">
        <v>257</v>
      </c>
      <c r="AT655" s="158" t="s">
        <v>464</v>
      </c>
      <c r="AU655" s="158" t="s">
        <v>89</v>
      </c>
      <c r="AY655" s="19" t="s">
        <v>195</v>
      </c>
      <c r="BE655" s="159">
        <f>IF(N655="základní",J655,0)</f>
        <v>0</v>
      </c>
      <c r="BF655" s="159">
        <f>IF(N655="snížená",J655,0)</f>
        <v>0</v>
      </c>
      <c r="BG655" s="159">
        <f>IF(N655="zákl. přenesená",J655,0)</f>
        <v>0</v>
      </c>
      <c r="BH655" s="159">
        <f>IF(N655="sníž. přenesená",J655,0)</f>
        <v>0</v>
      </c>
      <c r="BI655" s="159">
        <f>IF(N655="nulová",J655,0)</f>
        <v>0</v>
      </c>
      <c r="BJ655" s="19" t="s">
        <v>87</v>
      </c>
      <c r="BK655" s="159">
        <f>ROUND(I655*H655,2)</f>
        <v>0</v>
      </c>
      <c r="BL655" s="19" t="s">
        <v>202</v>
      </c>
      <c r="BM655" s="158" t="s">
        <v>629</v>
      </c>
    </row>
    <row r="656" spans="1:65" s="13" customFormat="1">
      <c r="B656" s="165"/>
      <c r="D656" s="166" t="s">
        <v>206</v>
      </c>
      <c r="E656" s="167" t="s">
        <v>3</v>
      </c>
      <c r="F656" s="168" t="s">
        <v>207</v>
      </c>
      <c r="H656" s="167" t="s">
        <v>3</v>
      </c>
      <c r="I656" s="169"/>
      <c r="L656" s="165"/>
      <c r="M656" s="170"/>
      <c r="N656" s="171"/>
      <c r="O656" s="171"/>
      <c r="P656" s="171"/>
      <c r="Q656" s="171"/>
      <c r="R656" s="171"/>
      <c r="S656" s="171"/>
      <c r="T656" s="172"/>
      <c r="AT656" s="167" t="s">
        <v>206</v>
      </c>
      <c r="AU656" s="167" t="s">
        <v>89</v>
      </c>
      <c r="AV656" s="13" t="s">
        <v>87</v>
      </c>
      <c r="AW656" s="13" t="s">
        <v>41</v>
      </c>
      <c r="AX656" s="13" t="s">
        <v>80</v>
      </c>
      <c r="AY656" s="167" t="s">
        <v>195</v>
      </c>
    </row>
    <row r="657" spans="1:65" s="13" customFormat="1">
      <c r="B657" s="165"/>
      <c r="D657" s="166" t="s">
        <v>206</v>
      </c>
      <c r="E657" s="167" t="s">
        <v>3</v>
      </c>
      <c r="F657" s="168" t="s">
        <v>208</v>
      </c>
      <c r="H657" s="167" t="s">
        <v>3</v>
      </c>
      <c r="I657" s="169"/>
      <c r="L657" s="165"/>
      <c r="M657" s="170"/>
      <c r="N657" s="171"/>
      <c r="O657" s="171"/>
      <c r="P657" s="171"/>
      <c r="Q657" s="171"/>
      <c r="R657" s="171"/>
      <c r="S657" s="171"/>
      <c r="T657" s="172"/>
      <c r="AT657" s="167" t="s">
        <v>206</v>
      </c>
      <c r="AU657" s="167" t="s">
        <v>89</v>
      </c>
      <c r="AV657" s="13" t="s">
        <v>87</v>
      </c>
      <c r="AW657" s="13" t="s">
        <v>41</v>
      </c>
      <c r="AX657" s="13" t="s">
        <v>80</v>
      </c>
      <c r="AY657" s="167" t="s">
        <v>195</v>
      </c>
    </row>
    <row r="658" spans="1:65" s="13" customFormat="1">
      <c r="B658" s="165"/>
      <c r="D658" s="166" t="s">
        <v>206</v>
      </c>
      <c r="E658" s="167" t="s">
        <v>3</v>
      </c>
      <c r="F658" s="168" t="s">
        <v>518</v>
      </c>
      <c r="H658" s="167" t="s">
        <v>3</v>
      </c>
      <c r="I658" s="169"/>
      <c r="L658" s="165"/>
      <c r="M658" s="170"/>
      <c r="N658" s="171"/>
      <c r="O658" s="171"/>
      <c r="P658" s="171"/>
      <c r="Q658" s="171"/>
      <c r="R658" s="171"/>
      <c r="S658" s="171"/>
      <c r="T658" s="172"/>
      <c r="AT658" s="167" t="s">
        <v>206</v>
      </c>
      <c r="AU658" s="167" t="s">
        <v>89</v>
      </c>
      <c r="AV658" s="13" t="s">
        <v>87</v>
      </c>
      <c r="AW658" s="13" t="s">
        <v>41</v>
      </c>
      <c r="AX658" s="13" t="s">
        <v>80</v>
      </c>
      <c r="AY658" s="167" t="s">
        <v>195</v>
      </c>
    </row>
    <row r="659" spans="1:65" s="14" customFormat="1">
      <c r="B659" s="173"/>
      <c r="D659" s="166" t="s">
        <v>206</v>
      </c>
      <c r="E659" s="174" t="s">
        <v>3</v>
      </c>
      <c r="F659" s="175" t="s">
        <v>596</v>
      </c>
      <c r="H659" s="176">
        <v>12</v>
      </c>
      <c r="I659" s="177"/>
      <c r="L659" s="173"/>
      <c r="M659" s="178"/>
      <c r="N659" s="179"/>
      <c r="O659" s="179"/>
      <c r="P659" s="179"/>
      <c r="Q659" s="179"/>
      <c r="R659" s="179"/>
      <c r="S659" s="179"/>
      <c r="T659" s="180"/>
      <c r="AT659" s="174" t="s">
        <v>206</v>
      </c>
      <c r="AU659" s="174" t="s">
        <v>89</v>
      </c>
      <c r="AV659" s="14" t="s">
        <v>89</v>
      </c>
      <c r="AW659" s="14" t="s">
        <v>41</v>
      </c>
      <c r="AX659" s="14" t="s">
        <v>80</v>
      </c>
      <c r="AY659" s="174" t="s">
        <v>195</v>
      </c>
    </row>
    <row r="660" spans="1:65" s="15" customFormat="1">
      <c r="B660" s="181"/>
      <c r="D660" s="166" t="s">
        <v>206</v>
      </c>
      <c r="E660" s="182" t="s">
        <v>3</v>
      </c>
      <c r="F660" s="183" t="s">
        <v>215</v>
      </c>
      <c r="H660" s="184">
        <v>12</v>
      </c>
      <c r="I660" s="185"/>
      <c r="L660" s="181"/>
      <c r="M660" s="186"/>
      <c r="N660" s="187"/>
      <c r="O660" s="187"/>
      <c r="P660" s="187"/>
      <c r="Q660" s="187"/>
      <c r="R660" s="187"/>
      <c r="S660" s="187"/>
      <c r="T660" s="188"/>
      <c r="AT660" s="182" t="s">
        <v>206</v>
      </c>
      <c r="AU660" s="182" t="s">
        <v>89</v>
      </c>
      <c r="AV660" s="15" t="s">
        <v>202</v>
      </c>
      <c r="AW660" s="15" t="s">
        <v>41</v>
      </c>
      <c r="AX660" s="15" t="s">
        <v>87</v>
      </c>
      <c r="AY660" s="182" t="s">
        <v>195</v>
      </c>
    </row>
    <row r="661" spans="1:65" s="2" customFormat="1" ht="16.5" customHeight="1">
      <c r="A661" s="35"/>
      <c r="B661" s="146"/>
      <c r="C661" s="147" t="s">
        <v>630</v>
      </c>
      <c r="D661" s="147" t="s">
        <v>197</v>
      </c>
      <c r="E661" s="148" t="s">
        <v>631</v>
      </c>
      <c r="F661" s="149" t="s">
        <v>632</v>
      </c>
      <c r="G661" s="150" t="s">
        <v>511</v>
      </c>
      <c r="H661" s="151">
        <v>20</v>
      </c>
      <c r="I661" s="152"/>
      <c r="J661" s="153">
        <f>ROUND(I661*H661,2)</f>
        <v>0</v>
      </c>
      <c r="K661" s="149" t="s">
        <v>201</v>
      </c>
      <c r="L661" s="36"/>
      <c r="M661" s="154" t="s">
        <v>3</v>
      </c>
      <c r="N661" s="155" t="s">
        <v>51</v>
      </c>
      <c r="O661" s="56"/>
      <c r="P661" s="156">
        <f>O661*H661</f>
        <v>0</v>
      </c>
      <c r="Q661" s="156">
        <v>3.9269999999999999E-2</v>
      </c>
      <c r="R661" s="156">
        <f>Q661*H661</f>
        <v>0.78539999999999999</v>
      </c>
      <c r="S661" s="156">
        <v>0</v>
      </c>
      <c r="T661" s="157">
        <f>S661*H661</f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158" t="s">
        <v>202</v>
      </c>
      <c r="AT661" s="158" t="s">
        <v>197</v>
      </c>
      <c r="AU661" s="158" t="s">
        <v>89</v>
      </c>
      <c r="AY661" s="19" t="s">
        <v>195</v>
      </c>
      <c r="BE661" s="159">
        <f>IF(N661="základní",J661,0)</f>
        <v>0</v>
      </c>
      <c r="BF661" s="159">
        <f>IF(N661="snížená",J661,0)</f>
        <v>0</v>
      </c>
      <c r="BG661" s="159">
        <f>IF(N661="zákl. přenesená",J661,0)</f>
        <v>0</v>
      </c>
      <c r="BH661" s="159">
        <f>IF(N661="sníž. přenesená",J661,0)</f>
        <v>0</v>
      </c>
      <c r="BI661" s="159">
        <f>IF(N661="nulová",J661,0)</f>
        <v>0</v>
      </c>
      <c r="BJ661" s="19" t="s">
        <v>87</v>
      </c>
      <c r="BK661" s="159">
        <f>ROUND(I661*H661,2)</f>
        <v>0</v>
      </c>
      <c r="BL661" s="19" t="s">
        <v>202</v>
      </c>
      <c r="BM661" s="158" t="s">
        <v>633</v>
      </c>
    </row>
    <row r="662" spans="1:65" s="2" customFormat="1">
      <c r="A662" s="35"/>
      <c r="B662" s="36"/>
      <c r="C662" s="35"/>
      <c r="D662" s="160" t="s">
        <v>204</v>
      </c>
      <c r="E662" s="35"/>
      <c r="F662" s="161" t="s">
        <v>634</v>
      </c>
      <c r="G662" s="35"/>
      <c r="H662" s="35"/>
      <c r="I662" s="162"/>
      <c r="J662" s="35"/>
      <c r="K662" s="35"/>
      <c r="L662" s="36"/>
      <c r="M662" s="163"/>
      <c r="N662" s="164"/>
      <c r="O662" s="56"/>
      <c r="P662" s="56"/>
      <c r="Q662" s="56"/>
      <c r="R662" s="56"/>
      <c r="S662" s="56"/>
      <c r="T662" s="57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T662" s="19" t="s">
        <v>204</v>
      </c>
      <c r="AU662" s="19" t="s">
        <v>89</v>
      </c>
    </row>
    <row r="663" spans="1:65" s="2" customFormat="1" ht="16.5" customHeight="1">
      <c r="A663" s="35"/>
      <c r="B663" s="146"/>
      <c r="C663" s="190" t="s">
        <v>635</v>
      </c>
      <c r="D663" s="190" t="s">
        <v>464</v>
      </c>
      <c r="E663" s="191" t="s">
        <v>636</v>
      </c>
      <c r="F663" s="192" t="s">
        <v>637</v>
      </c>
      <c r="G663" s="193" t="s">
        <v>511</v>
      </c>
      <c r="H663" s="194">
        <v>20</v>
      </c>
      <c r="I663" s="195"/>
      <c r="J663" s="196">
        <f>ROUND(I663*H663,2)</f>
        <v>0</v>
      </c>
      <c r="K663" s="192" t="s">
        <v>638</v>
      </c>
      <c r="L663" s="197"/>
      <c r="M663" s="198" t="s">
        <v>3</v>
      </c>
      <c r="N663" s="199" t="s">
        <v>51</v>
      </c>
      <c r="O663" s="56"/>
      <c r="P663" s="156">
        <f>O663*H663</f>
        <v>0</v>
      </c>
      <c r="Q663" s="156">
        <v>1.1000000000000001</v>
      </c>
      <c r="R663" s="156">
        <f>Q663*H663</f>
        <v>22</v>
      </c>
      <c r="S663" s="156">
        <v>0</v>
      </c>
      <c r="T663" s="157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158" t="s">
        <v>257</v>
      </c>
      <c r="AT663" s="158" t="s">
        <v>464</v>
      </c>
      <c r="AU663" s="158" t="s">
        <v>89</v>
      </c>
      <c r="AY663" s="19" t="s">
        <v>195</v>
      </c>
      <c r="BE663" s="159">
        <f>IF(N663="základní",J663,0)</f>
        <v>0</v>
      </c>
      <c r="BF663" s="159">
        <f>IF(N663="snížená",J663,0)</f>
        <v>0</v>
      </c>
      <c r="BG663" s="159">
        <f>IF(N663="zákl. přenesená",J663,0)</f>
        <v>0</v>
      </c>
      <c r="BH663" s="159">
        <f>IF(N663="sníž. přenesená",J663,0)</f>
        <v>0</v>
      </c>
      <c r="BI663" s="159">
        <f>IF(N663="nulová",J663,0)</f>
        <v>0</v>
      </c>
      <c r="BJ663" s="19" t="s">
        <v>87</v>
      </c>
      <c r="BK663" s="159">
        <f>ROUND(I663*H663,2)</f>
        <v>0</v>
      </c>
      <c r="BL663" s="19" t="s">
        <v>202</v>
      </c>
      <c r="BM663" s="158" t="s">
        <v>639</v>
      </c>
    </row>
    <row r="664" spans="1:65" s="13" customFormat="1">
      <c r="B664" s="165"/>
      <c r="D664" s="166" t="s">
        <v>206</v>
      </c>
      <c r="E664" s="167" t="s">
        <v>3</v>
      </c>
      <c r="F664" s="168" t="s">
        <v>207</v>
      </c>
      <c r="H664" s="167" t="s">
        <v>3</v>
      </c>
      <c r="I664" s="169"/>
      <c r="L664" s="165"/>
      <c r="M664" s="170"/>
      <c r="N664" s="171"/>
      <c r="O664" s="171"/>
      <c r="P664" s="171"/>
      <c r="Q664" s="171"/>
      <c r="R664" s="171"/>
      <c r="S664" s="171"/>
      <c r="T664" s="172"/>
      <c r="AT664" s="167" t="s">
        <v>206</v>
      </c>
      <c r="AU664" s="167" t="s">
        <v>89</v>
      </c>
      <c r="AV664" s="13" t="s">
        <v>87</v>
      </c>
      <c r="AW664" s="13" t="s">
        <v>41</v>
      </c>
      <c r="AX664" s="13" t="s">
        <v>80</v>
      </c>
      <c r="AY664" s="167" t="s">
        <v>195</v>
      </c>
    </row>
    <row r="665" spans="1:65" s="13" customFormat="1">
      <c r="B665" s="165"/>
      <c r="D665" s="166" t="s">
        <v>206</v>
      </c>
      <c r="E665" s="167" t="s">
        <v>3</v>
      </c>
      <c r="F665" s="168" t="s">
        <v>208</v>
      </c>
      <c r="H665" s="167" t="s">
        <v>3</v>
      </c>
      <c r="I665" s="169"/>
      <c r="L665" s="165"/>
      <c r="M665" s="170"/>
      <c r="N665" s="171"/>
      <c r="O665" s="171"/>
      <c r="P665" s="171"/>
      <c r="Q665" s="171"/>
      <c r="R665" s="171"/>
      <c r="S665" s="171"/>
      <c r="T665" s="172"/>
      <c r="AT665" s="167" t="s">
        <v>206</v>
      </c>
      <c r="AU665" s="167" t="s">
        <v>89</v>
      </c>
      <c r="AV665" s="13" t="s">
        <v>87</v>
      </c>
      <c r="AW665" s="13" t="s">
        <v>41</v>
      </c>
      <c r="AX665" s="13" t="s">
        <v>80</v>
      </c>
      <c r="AY665" s="167" t="s">
        <v>195</v>
      </c>
    </row>
    <row r="666" spans="1:65" s="13" customFormat="1">
      <c r="B666" s="165"/>
      <c r="D666" s="166" t="s">
        <v>206</v>
      </c>
      <c r="E666" s="167" t="s">
        <v>3</v>
      </c>
      <c r="F666" s="168" t="s">
        <v>518</v>
      </c>
      <c r="H666" s="167" t="s">
        <v>3</v>
      </c>
      <c r="I666" s="169"/>
      <c r="L666" s="165"/>
      <c r="M666" s="170"/>
      <c r="N666" s="171"/>
      <c r="O666" s="171"/>
      <c r="P666" s="171"/>
      <c r="Q666" s="171"/>
      <c r="R666" s="171"/>
      <c r="S666" s="171"/>
      <c r="T666" s="172"/>
      <c r="AT666" s="167" t="s">
        <v>206</v>
      </c>
      <c r="AU666" s="167" t="s">
        <v>89</v>
      </c>
      <c r="AV666" s="13" t="s">
        <v>87</v>
      </c>
      <c r="AW666" s="13" t="s">
        <v>41</v>
      </c>
      <c r="AX666" s="13" t="s">
        <v>80</v>
      </c>
      <c r="AY666" s="167" t="s">
        <v>195</v>
      </c>
    </row>
    <row r="667" spans="1:65" s="14" customFormat="1">
      <c r="B667" s="173"/>
      <c r="D667" s="166" t="s">
        <v>206</v>
      </c>
      <c r="E667" s="174" t="s">
        <v>3</v>
      </c>
      <c r="F667" s="175" t="s">
        <v>640</v>
      </c>
      <c r="H667" s="176">
        <v>20</v>
      </c>
      <c r="I667" s="177"/>
      <c r="L667" s="173"/>
      <c r="M667" s="178"/>
      <c r="N667" s="179"/>
      <c r="O667" s="179"/>
      <c r="P667" s="179"/>
      <c r="Q667" s="179"/>
      <c r="R667" s="179"/>
      <c r="S667" s="179"/>
      <c r="T667" s="180"/>
      <c r="AT667" s="174" t="s">
        <v>206</v>
      </c>
      <c r="AU667" s="174" t="s">
        <v>89</v>
      </c>
      <c r="AV667" s="14" t="s">
        <v>89</v>
      </c>
      <c r="AW667" s="14" t="s">
        <v>41</v>
      </c>
      <c r="AX667" s="14" t="s">
        <v>80</v>
      </c>
      <c r="AY667" s="174" t="s">
        <v>195</v>
      </c>
    </row>
    <row r="668" spans="1:65" s="15" customFormat="1">
      <c r="B668" s="181"/>
      <c r="D668" s="166" t="s">
        <v>206</v>
      </c>
      <c r="E668" s="182" t="s">
        <v>3</v>
      </c>
      <c r="F668" s="183" t="s">
        <v>215</v>
      </c>
      <c r="H668" s="184">
        <v>20</v>
      </c>
      <c r="I668" s="185"/>
      <c r="L668" s="181"/>
      <c r="M668" s="186"/>
      <c r="N668" s="187"/>
      <c r="O668" s="187"/>
      <c r="P668" s="187"/>
      <c r="Q668" s="187"/>
      <c r="R668" s="187"/>
      <c r="S668" s="187"/>
      <c r="T668" s="188"/>
      <c r="AT668" s="182" t="s">
        <v>206</v>
      </c>
      <c r="AU668" s="182" t="s">
        <v>89</v>
      </c>
      <c r="AV668" s="15" t="s">
        <v>202</v>
      </c>
      <c r="AW668" s="15" t="s">
        <v>41</v>
      </c>
      <c r="AX668" s="15" t="s">
        <v>87</v>
      </c>
      <c r="AY668" s="182" t="s">
        <v>195</v>
      </c>
    </row>
    <row r="669" spans="1:65" s="2" customFormat="1" ht="16.5" customHeight="1">
      <c r="A669" s="35"/>
      <c r="B669" s="146"/>
      <c r="C669" s="190" t="s">
        <v>641</v>
      </c>
      <c r="D669" s="190" t="s">
        <v>464</v>
      </c>
      <c r="E669" s="191" t="s">
        <v>642</v>
      </c>
      <c r="F669" s="192" t="s">
        <v>643</v>
      </c>
      <c r="G669" s="193" t="s">
        <v>511</v>
      </c>
      <c r="H669" s="194">
        <v>7</v>
      </c>
      <c r="I669" s="195"/>
      <c r="J669" s="196">
        <f>ROUND(I669*H669,2)</f>
        <v>0</v>
      </c>
      <c r="K669" s="192" t="s">
        <v>201</v>
      </c>
      <c r="L669" s="197"/>
      <c r="M669" s="198" t="s">
        <v>3</v>
      </c>
      <c r="N669" s="199" t="s">
        <v>51</v>
      </c>
      <c r="O669" s="56"/>
      <c r="P669" s="156">
        <f>O669*H669</f>
        <v>0</v>
      </c>
      <c r="Q669" s="156">
        <v>2E-3</v>
      </c>
      <c r="R669" s="156">
        <f>Q669*H669</f>
        <v>1.4E-2</v>
      </c>
      <c r="S669" s="156">
        <v>0</v>
      </c>
      <c r="T669" s="157">
        <f>S669*H669</f>
        <v>0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158" t="s">
        <v>257</v>
      </c>
      <c r="AT669" s="158" t="s">
        <v>464</v>
      </c>
      <c r="AU669" s="158" t="s">
        <v>89</v>
      </c>
      <c r="AY669" s="19" t="s">
        <v>195</v>
      </c>
      <c r="BE669" s="159">
        <f>IF(N669="základní",J669,0)</f>
        <v>0</v>
      </c>
      <c r="BF669" s="159">
        <f>IF(N669="snížená",J669,0)</f>
        <v>0</v>
      </c>
      <c r="BG669" s="159">
        <f>IF(N669="zákl. přenesená",J669,0)</f>
        <v>0</v>
      </c>
      <c r="BH669" s="159">
        <f>IF(N669="sníž. přenesená",J669,0)</f>
        <v>0</v>
      </c>
      <c r="BI669" s="159">
        <f>IF(N669="nulová",J669,0)</f>
        <v>0</v>
      </c>
      <c r="BJ669" s="19" t="s">
        <v>87</v>
      </c>
      <c r="BK669" s="159">
        <f>ROUND(I669*H669,2)</f>
        <v>0</v>
      </c>
      <c r="BL669" s="19" t="s">
        <v>202</v>
      </c>
      <c r="BM669" s="158" t="s">
        <v>644</v>
      </c>
    </row>
    <row r="670" spans="1:65" s="13" customFormat="1">
      <c r="B670" s="165"/>
      <c r="D670" s="166" t="s">
        <v>206</v>
      </c>
      <c r="E670" s="167" t="s">
        <v>3</v>
      </c>
      <c r="F670" s="168" t="s">
        <v>207</v>
      </c>
      <c r="H670" s="167" t="s">
        <v>3</v>
      </c>
      <c r="I670" s="169"/>
      <c r="L670" s="165"/>
      <c r="M670" s="170"/>
      <c r="N670" s="171"/>
      <c r="O670" s="171"/>
      <c r="P670" s="171"/>
      <c r="Q670" s="171"/>
      <c r="R670" s="171"/>
      <c r="S670" s="171"/>
      <c r="T670" s="172"/>
      <c r="AT670" s="167" t="s">
        <v>206</v>
      </c>
      <c r="AU670" s="167" t="s">
        <v>89</v>
      </c>
      <c r="AV670" s="13" t="s">
        <v>87</v>
      </c>
      <c r="AW670" s="13" t="s">
        <v>41</v>
      </c>
      <c r="AX670" s="13" t="s">
        <v>80</v>
      </c>
      <c r="AY670" s="167" t="s">
        <v>195</v>
      </c>
    </row>
    <row r="671" spans="1:65" s="13" customFormat="1">
      <c r="B671" s="165"/>
      <c r="D671" s="166" t="s">
        <v>206</v>
      </c>
      <c r="E671" s="167" t="s">
        <v>3</v>
      </c>
      <c r="F671" s="168" t="s">
        <v>208</v>
      </c>
      <c r="H671" s="167" t="s">
        <v>3</v>
      </c>
      <c r="I671" s="169"/>
      <c r="L671" s="165"/>
      <c r="M671" s="170"/>
      <c r="N671" s="171"/>
      <c r="O671" s="171"/>
      <c r="P671" s="171"/>
      <c r="Q671" s="171"/>
      <c r="R671" s="171"/>
      <c r="S671" s="171"/>
      <c r="T671" s="172"/>
      <c r="AT671" s="167" t="s">
        <v>206</v>
      </c>
      <c r="AU671" s="167" t="s">
        <v>89</v>
      </c>
      <c r="AV671" s="13" t="s">
        <v>87</v>
      </c>
      <c r="AW671" s="13" t="s">
        <v>41</v>
      </c>
      <c r="AX671" s="13" t="s">
        <v>80</v>
      </c>
      <c r="AY671" s="167" t="s">
        <v>195</v>
      </c>
    </row>
    <row r="672" spans="1:65" s="13" customFormat="1">
      <c r="B672" s="165"/>
      <c r="D672" s="166" t="s">
        <v>206</v>
      </c>
      <c r="E672" s="167" t="s">
        <v>3</v>
      </c>
      <c r="F672" s="168" t="s">
        <v>518</v>
      </c>
      <c r="H672" s="167" t="s">
        <v>3</v>
      </c>
      <c r="I672" s="169"/>
      <c r="L672" s="165"/>
      <c r="M672" s="170"/>
      <c r="N672" s="171"/>
      <c r="O672" s="171"/>
      <c r="P672" s="171"/>
      <c r="Q672" s="171"/>
      <c r="R672" s="171"/>
      <c r="S672" s="171"/>
      <c r="T672" s="172"/>
      <c r="AT672" s="167" t="s">
        <v>206</v>
      </c>
      <c r="AU672" s="167" t="s">
        <v>89</v>
      </c>
      <c r="AV672" s="13" t="s">
        <v>87</v>
      </c>
      <c r="AW672" s="13" t="s">
        <v>41</v>
      </c>
      <c r="AX672" s="13" t="s">
        <v>80</v>
      </c>
      <c r="AY672" s="167" t="s">
        <v>195</v>
      </c>
    </row>
    <row r="673" spans="1:65" s="14" customFormat="1">
      <c r="B673" s="173"/>
      <c r="D673" s="166" t="s">
        <v>206</v>
      </c>
      <c r="E673" s="174" t="s">
        <v>3</v>
      </c>
      <c r="F673" s="175" t="s">
        <v>645</v>
      </c>
      <c r="H673" s="176">
        <v>7</v>
      </c>
      <c r="I673" s="177"/>
      <c r="L673" s="173"/>
      <c r="M673" s="178"/>
      <c r="N673" s="179"/>
      <c r="O673" s="179"/>
      <c r="P673" s="179"/>
      <c r="Q673" s="179"/>
      <c r="R673" s="179"/>
      <c r="S673" s="179"/>
      <c r="T673" s="180"/>
      <c r="AT673" s="174" t="s">
        <v>206</v>
      </c>
      <c r="AU673" s="174" t="s">
        <v>89</v>
      </c>
      <c r="AV673" s="14" t="s">
        <v>89</v>
      </c>
      <c r="AW673" s="14" t="s">
        <v>41</v>
      </c>
      <c r="AX673" s="14" t="s">
        <v>80</v>
      </c>
      <c r="AY673" s="174" t="s">
        <v>195</v>
      </c>
    </row>
    <row r="674" spans="1:65" s="15" customFormat="1">
      <c r="B674" s="181"/>
      <c r="D674" s="166" t="s">
        <v>206</v>
      </c>
      <c r="E674" s="182" t="s">
        <v>3</v>
      </c>
      <c r="F674" s="183" t="s">
        <v>215</v>
      </c>
      <c r="H674" s="184">
        <v>7</v>
      </c>
      <c r="I674" s="185"/>
      <c r="L674" s="181"/>
      <c r="M674" s="186"/>
      <c r="N674" s="187"/>
      <c r="O674" s="187"/>
      <c r="P674" s="187"/>
      <c r="Q674" s="187"/>
      <c r="R674" s="187"/>
      <c r="S674" s="187"/>
      <c r="T674" s="188"/>
      <c r="AT674" s="182" t="s">
        <v>206</v>
      </c>
      <c r="AU674" s="182" t="s">
        <v>89</v>
      </c>
      <c r="AV674" s="15" t="s">
        <v>202</v>
      </c>
      <c r="AW674" s="15" t="s">
        <v>41</v>
      </c>
      <c r="AX674" s="15" t="s">
        <v>87</v>
      </c>
      <c r="AY674" s="182" t="s">
        <v>195</v>
      </c>
    </row>
    <row r="675" spans="1:65" s="2" customFormat="1" ht="16.5" customHeight="1">
      <c r="A675" s="35"/>
      <c r="B675" s="146"/>
      <c r="C675" s="190" t="s">
        <v>646</v>
      </c>
      <c r="D675" s="190" t="s">
        <v>464</v>
      </c>
      <c r="E675" s="191" t="s">
        <v>647</v>
      </c>
      <c r="F675" s="192" t="s">
        <v>648</v>
      </c>
      <c r="G675" s="193" t="s">
        <v>511</v>
      </c>
      <c r="H675" s="194">
        <v>62</v>
      </c>
      <c r="I675" s="195"/>
      <c r="J675" s="196">
        <f>ROUND(I675*H675,2)</f>
        <v>0</v>
      </c>
      <c r="K675" s="192" t="s">
        <v>201</v>
      </c>
      <c r="L675" s="197"/>
      <c r="M675" s="198" t="s">
        <v>3</v>
      </c>
      <c r="N675" s="199" t="s">
        <v>51</v>
      </c>
      <c r="O675" s="56"/>
      <c r="P675" s="156">
        <f>O675*H675</f>
        <v>0</v>
      </c>
      <c r="Q675" s="156">
        <v>2E-3</v>
      </c>
      <c r="R675" s="156">
        <f>Q675*H675</f>
        <v>0.124</v>
      </c>
      <c r="S675" s="156">
        <v>0</v>
      </c>
      <c r="T675" s="157">
        <f>S675*H675</f>
        <v>0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158" t="s">
        <v>257</v>
      </c>
      <c r="AT675" s="158" t="s">
        <v>464</v>
      </c>
      <c r="AU675" s="158" t="s">
        <v>89</v>
      </c>
      <c r="AY675" s="19" t="s">
        <v>195</v>
      </c>
      <c r="BE675" s="159">
        <f>IF(N675="základní",J675,0)</f>
        <v>0</v>
      </c>
      <c r="BF675" s="159">
        <f>IF(N675="snížená",J675,0)</f>
        <v>0</v>
      </c>
      <c r="BG675" s="159">
        <f>IF(N675="zákl. přenesená",J675,0)</f>
        <v>0</v>
      </c>
      <c r="BH675" s="159">
        <f>IF(N675="sníž. přenesená",J675,0)</f>
        <v>0</v>
      </c>
      <c r="BI675" s="159">
        <f>IF(N675="nulová",J675,0)</f>
        <v>0</v>
      </c>
      <c r="BJ675" s="19" t="s">
        <v>87</v>
      </c>
      <c r="BK675" s="159">
        <f>ROUND(I675*H675,2)</f>
        <v>0</v>
      </c>
      <c r="BL675" s="19" t="s">
        <v>202</v>
      </c>
      <c r="BM675" s="158" t="s">
        <v>649</v>
      </c>
    </row>
    <row r="676" spans="1:65" s="13" customFormat="1">
      <c r="B676" s="165"/>
      <c r="D676" s="166" t="s">
        <v>206</v>
      </c>
      <c r="E676" s="167" t="s">
        <v>3</v>
      </c>
      <c r="F676" s="168" t="s">
        <v>207</v>
      </c>
      <c r="H676" s="167" t="s">
        <v>3</v>
      </c>
      <c r="I676" s="169"/>
      <c r="L676" s="165"/>
      <c r="M676" s="170"/>
      <c r="N676" s="171"/>
      <c r="O676" s="171"/>
      <c r="P676" s="171"/>
      <c r="Q676" s="171"/>
      <c r="R676" s="171"/>
      <c r="S676" s="171"/>
      <c r="T676" s="172"/>
      <c r="AT676" s="167" t="s">
        <v>206</v>
      </c>
      <c r="AU676" s="167" t="s">
        <v>89</v>
      </c>
      <c r="AV676" s="13" t="s">
        <v>87</v>
      </c>
      <c r="AW676" s="13" t="s">
        <v>41</v>
      </c>
      <c r="AX676" s="13" t="s">
        <v>80</v>
      </c>
      <c r="AY676" s="167" t="s">
        <v>195</v>
      </c>
    </row>
    <row r="677" spans="1:65" s="13" customFormat="1">
      <c r="B677" s="165"/>
      <c r="D677" s="166" t="s">
        <v>206</v>
      </c>
      <c r="E677" s="167" t="s">
        <v>3</v>
      </c>
      <c r="F677" s="168" t="s">
        <v>208</v>
      </c>
      <c r="H677" s="167" t="s">
        <v>3</v>
      </c>
      <c r="I677" s="169"/>
      <c r="L677" s="165"/>
      <c r="M677" s="170"/>
      <c r="N677" s="171"/>
      <c r="O677" s="171"/>
      <c r="P677" s="171"/>
      <c r="Q677" s="171"/>
      <c r="R677" s="171"/>
      <c r="S677" s="171"/>
      <c r="T677" s="172"/>
      <c r="AT677" s="167" t="s">
        <v>206</v>
      </c>
      <c r="AU677" s="167" t="s">
        <v>89</v>
      </c>
      <c r="AV677" s="13" t="s">
        <v>87</v>
      </c>
      <c r="AW677" s="13" t="s">
        <v>41</v>
      </c>
      <c r="AX677" s="13" t="s">
        <v>80</v>
      </c>
      <c r="AY677" s="167" t="s">
        <v>195</v>
      </c>
    </row>
    <row r="678" spans="1:65" s="13" customFormat="1">
      <c r="B678" s="165"/>
      <c r="D678" s="166" t="s">
        <v>206</v>
      </c>
      <c r="E678" s="167" t="s">
        <v>3</v>
      </c>
      <c r="F678" s="168" t="s">
        <v>518</v>
      </c>
      <c r="H678" s="167" t="s">
        <v>3</v>
      </c>
      <c r="I678" s="169"/>
      <c r="L678" s="165"/>
      <c r="M678" s="170"/>
      <c r="N678" s="171"/>
      <c r="O678" s="171"/>
      <c r="P678" s="171"/>
      <c r="Q678" s="171"/>
      <c r="R678" s="171"/>
      <c r="S678" s="171"/>
      <c r="T678" s="172"/>
      <c r="AT678" s="167" t="s">
        <v>206</v>
      </c>
      <c r="AU678" s="167" t="s">
        <v>89</v>
      </c>
      <c r="AV678" s="13" t="s">
        <v>87</v>
      </c>
      <c r="AW678" s="13" t="s">
        <v>41</v>
      </c>
      <c r="AX678" s="13" t="s">
        <v>80</v>
      </c>
      <c r="AY678" s="167" t="s">
        <v>195</v>
      </c>
    </row>
    <row r="679" spans="1:65" s="14" customFormat="1">
      <c r="B679" s="173"/>
      <c r="D679" s="166" t="s">
        <v>206</v>
      </c>
      <c r="E679" s="174" t="s">
        <v>3</v>
      </c>
      <c r="F679" s="175" t="s">
        <v>650</v>
      </c>
      <c r="H679" s="176">
        <v>62</v>
      </c>
      <c r="I679" s="177"/>
      <c r="L679" s="173"/>
      <c r="M679" s="178"/>
      <c r="N679" s="179"/>
      <c r="O679" s="179"/>
      <c r="P679" s="179"/>
      <c r="Q679" s="179"/>
      <c r="R679" s="179"/>
      <c r="S679" s="179"/>
      <c r="T679" s="180"/>
      <c r="AT679" s="174" t="s">
        <v>206</v>
      </c>
      <c r="AU679" s="174" t="s">
        <v>89</v>
      </c>
      <c r="AV679" s="14" t="s">
        <v>89</v>
      </c>
      <c r="AW679" s="14" t="s">
        <v>41</v>
      </c>
      <c r="AX679" s="14" t="s">
        <v>80</v>
      </c>
      <c r="AY679" s="174" t="s">
        <v>195</v>
      </c>
    </row>
    <row r="680" spans="1:65" s="15" customFormat="1">
      <c r="B680" s="181"/>
      <c r="D680" s="166" t="s">
        <v>206</v>
      </c>
      <c r="E680" s="182" t="s">
        <v>3</v>
      </c>
      <c r="F680" s="183" t="s">
        <v>215</v>
      </c>
      <c r="H680" s="184">
        <v>62</v>
      </c>
      <c r="I680" s="185"/>
      <c r="L680" s="181"/>
      <c r="M680" s="186"/>
      <c r="N680" s="187"/>
      <c r="O680" s="187"/>
      <c r="P680" s="187"/>
      <c r="Q680" s="187"/>
      <c r="R680" s="187"/>
      <c r="S680" s="187"/>
      <c r="T680" s="188"/>
      <c r="AT680" s="182" t="s">
        <v>206</v>
      </c>
      <c r="AU680" s="182" t="s">
        <v>89</v>
      </c>
      <c r="AV680" s="15" t="s">
        <v>202</v>
      </c>
      <c r="AW680" s="15" t="s">
        <v>41</v>
      </c>
      <c r="AX680" s="15" t="s">
        <v>87</v>
      </c>
      <c r="AY680" s="182" t="s">
        <v>195</v>
      </c>
    </row>
    <row r="681" spans="1:65" s="2" customFormat="1" ht="16.5" customHeight="1">
      <c r="A681" s="35"/>
      <c r="B681" s="146"/>
      <c r="C681" s="147" t="s">
        <v>651</v>
      </c>
      <c r="D681" s="147" t="s">
        <v>197</v>
      </c>
      <c r="E681" s="148" t="s">
        <v>652</v>
      </c>
      <c r="F681" s="149" t="s">
        <v>653</v>
      </c>
      <c r="G681" s="150" t="s">
        <v>511</v>
      </c>
      <c r="H681" s="151">
        <v>26</v>
      </c>
      <c r="I681" s="152"/>
      <c r="J681" s="153">
        <f>ROUND(I681*H681,2)</f>
        <v>0</v>
      </c>
      <c r="K681" s="149" t="s">
        <v>201</v>
      </c>
      <c r="L681" s="36"/>
      <c r="M681" s="154" t="s">
        <v>3</v>
      </c>
      <c r="N681" s="155" t="s">
        <v>51</v>
      </c>
      <c r="O681" s="56"/>
      <c r="P681" s="156">
        <f>O681*H681</f>
        <v>0</v>
      </c>
      <c r="Q681" s="156">
        <v>0.21734000000000001</v>
      </c>
      <c r="R681" s="156">
        <f>Q681*H681</f>
        <v>5.6508400000000005</v>
      </c>
      <c r="S681" s="156">
        <v>0</v>
      </c>
      <c r="T681" s="157">
        <f>S681*H681</f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158" t="s">
        <v>202</v>
      </c>
      <c r="AT681" s="158" t="s">
        <v>197</v>
      </c>
      <c r="AU681" s="158" t="s">
        <v>89</v>
      </c>
      <c r="AY681" s="19" t="s">
        <v>195</v>
      </c>
      <c r="BE681" s="159">
        <f>IF(N681="základní",J681,0)</f>
        <v>0</v>
      </c>
      <c r="BF681" s="159">
        <f>IF(N681="snížená",J681,0)</f>
        <v>0</v>
      </c>
      <c r="BG681" s="159">
        <f>IF(N681="zákl. přenesená",J681,0)</f>
        <v>0</v>
      </c>
      <c r="BH681" s="159">
        <f>IF(N681="sníž. přenesená",J681,0)</f>
        <v>0</v>
      </c>
      <c r="BI681" s="159">
        <f>IF(N681="nulová",J681,0)</f>
        <v>0</v>
      </c>
      <c r="BJ681" s="19" t="s">
        <v>87</v>
      </c>
      <c r="BK681" s="159">
        <f>ROUND(I681*H681,2)</f>
        <v>0</v>
      </c>
      <c r="BL681" s="19" t="s">
        <v>202</v>
      </c>
      <c r="BM681" s="158" t="s">
        <v>654</v>
      </c>
    </row>
    <row r="682" spans="1:65" s="2" customFormat="1">
      <c r="A682" s="35"/>
      <c r="B682" s="36"/>
      <c r="C682" s="35"/>
      <c r="D682" s="160" t="s">
        <v>204</v>
      </c>
      <c r="E682" s="35"/>
      <c r="F682" s="161" t="s">
        <v>655</v>
      </c>
      <c r="G682" s="35"/>
      <c r="H682" s="35"/>
      <c r="I682" s="162"/>
      <c r="J682" s="35"/>
      <c r="K682" s="35"/>
      <c r="L682" s="36"/>
      <c r="M682" s="163"/>
      <c r="N682" s="164"/>
      <c r="O682" s="56"/>
      <c r="P682" s="56"/>
      <c r="Q682" s="56"/>
      <c r="R682" s="56"/>
      <c r="S682" s="56"/>
      <c r="T682" s="57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T682" s="19" t="s">
        <v>204</v>
      </c>
      <c r="AU682" s="19" t="s">
        <v>89</v>
      </c>
    </row>
    <row r="683" spans="1:65" s="2" customFormat="1" ht="16.5" customHeight="1">
      <c r="A683" s="35"/>
      <c r="B683" s="146"/>
      <c r="C683" s="190" t="s">
        <v>656</v>
      </c>
      <c r="D683" s="190" t="s">
        <v>464</v>
      </c>
      <c r="E683" s="191" t="s">
        <v>657</v>
      </c>
      <c r="F683" s="192" t="s">
        <v>658</v>
      </c>
      <c r="G683" s="193" t="s">
        <v>511</v>
      </c>
      <c r="H683" s="194">
        <v>24</v>
      </c>
      <c r="I683" s="195"/>
      <c r="J683" s="196">
        <f>ROUND(I683*H683,2)</f>
        <v>0</v>
      </c>
      <c r="K683" s="192" t="s">
        <v>201</v>
      </c>
      <c r="L683" s="197"/>
      <c r="M683" s="198" t="s">
        <v>3</v>
      </c>
      <c r="N683" s="199" t="s">
        <v>51</v>
      </c>
      <c r="O683" s="56"/>
      <c r="P683" s="156">
        <f>O683*H683</f>
        <v>0</v>
      </c>
      <c r="Q683" s="156">
        <v>0.05</v>
      </c>
      <c r="R683" s="156">
        <f>Q683*H683</f>
        <v>1.2000000000000002</v>
      </c>
      <c r="S683" s="156">
        <v>0</v>
      </c>
      <c r="T683" s="157">
        <f>S683*H683</f>
        <v>0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158" t="s">
        <v>257</v>
      </c>
      <c r="AT683" s="158" t="s">
        <v>464</v>
      </c>
      <c r="AU683" s="158" t="s">
        <v>89</v>
      </c>
      <c r="AY683" s="19" t="s">
        <v>195</v>
      </c>
      <c r="BE683" s="159">
        <f>IF(N683="základní",J683,0)</f>
        <v>0</v>
      </c>
      <c r="BF683" s="159">
        <f>IF(N683="snížená",J683,0)</f>
        <v>0</v>
      </c>
      <c r="BG683" s="159">
        <f>IF(N683="zákl. přenesená",J683,0)</f>
        <v>0</v>
      </c>
      <c r="BH683" s="159">
        <f>IF(N683="sníž. přenesená",J683,0)</f>
        <v>0</v>
      </c>
      <c r="BI683" s="159">
        <f>IF(N683="nulová",J683,0)</f>
        <v>0</v>
      </c>
      <c r="BJ683" s="19" t="s">
        <v>87</v>
      </c>
      <c r="BK683" s="159">
        <f>ROUND(I683*H683,2)</f>
        <v>0</v>
      </c>
      <c r="BL683" s="19" t="s">
        <v>202</v>
      </c>
      <c r="BM683" s="158" t="s">
        <v>659</v>
      </c>
    </row>
    <row r="684" spans="1:65" s="13" customFormat="1">
      <c r="B684" s="165"/>
      <c r="D684" s="166" t="s">
        <v>206</v>
      </c>
      <c r="E684" s="167" t="s">
        <v>3</v>
      </c>
      <c r="F684" s="168" t="s">
        <v>207</v>
      </c>
      <c r="H684" s="167" t="s">
        <v>3</v>
      </c>
      <c r="I684" s="169"/>
      <c r="L684" s="165"/>
      <c r="M684" s="170"/>
      <c r="N684" s="171"/>
      <c r="O684" s="171"/>
      <c r="P684" s="171"/>
      <c r="Q684" s="171"/>
      <c r="R684" s="171"/>
      <c r="S684" s="171"/>
      <c r="T684" s="172"/>
      <c r="AT684" s="167" t="s">
        <v>206</v>
      </c>
      <c r="AU684" s="167" t="s">
        <v>89</v>
      </c>
      <c r="AV684" s="13" t="s">
        <v>87</v>
      </c>
      <c r="AW684" s="13" t="s">
        <v>41</v>
      </c>
      <c r="AX684" s="13" t="s">
        <v>80</v>
      </c>
      <c r="AY684" s="167" t="s">
        <v>195</v>
      </c>
    </row>
    <row r="685" spans="1:65" s="13" customFormat="1">
      <c r="B685" s="165"/>
      <c r="D685" s="166" t="s">
        <v>206</v>
      </c>
      <c r="E685" s="167" t="s">
        <v>3</v>
      </c>
      <c r="F685" s="168" t="s">
        <v>208</v>
      </c>
      <c r="H685" s="167" t="s">
        <v>3</v>
      </c>
      <c r="I685" s="169"/>
      <c r="L685" s="165"/>
      <c r="M685" s="170"/>
      <c r="N685" s="171"/>
      <c r="O685" s="171"/>
      <c r="P685" s="171"/>
      <c r="Q685" s="171"/>
      <c r="R685" s="171"/>
      <c r="S685" s="171"/>
      <c r="T685" s="172"/>
      <c r="AT685" s="167" t="s">
        <v>206</v>
      </c>
      <c r="AU685" s="167" t="s">
        <v>89</v>
      </c>
      <c r="AV685" s="13" t="s">
        <v>87</v>
      </c>
      <c r="AW685" s="13" t="s">
        <v>41</v>
      </c>
      <c r="AX685" s="13" t="s">
        <v>80</v>
      </c>
      <c r="AY685" s="167" t="s">
        <v>195</v>
      </c>
    </row>
    <row r="686" spans="1:65" s="13" customFormat="1">
      <c r="B686" s="165"/>
      <c r="D686" s="166" t="s">
        <v>206</v>
      </c>
      <c r="E686" s="167" t="s">
        <v>3</v>
      </c>
      <c r="F686" s="168" t="s">
        <v>518</v>
      </c>
      <c r="H686" s="167" t="s">
        <v>3</v>
      </c>
      <c r="I686" s="169"/>
      <c r="L686" s="165"/>
      <c r="M686" s="170"/>
      <c r="N686" s="171"/>
      <c r="O686" s="171"/>
      <c r="P686" s="171"/>
      <c r="Q686" s="171"/>
      <c r="R686" s="171"/>
      <c r="S686" s="171"/>
      <c r="T686" s="172"/>
      <c r="AT686" s="167" t="s">
        <v>206</v>
      </c>
      <c r="AU686" s="167" t="s">
        <v>89</v>
      </c>
      <c r="AV686" s="13" t="s">
        <v>87</v>
      </c>
      <c r="AW686" s="13" t="s">
        <v>41</v>
      </c>
      <c r="AX686" s="13" t="s">
        <v>80</v>
      </c>
      <c r="AY686" s="167" t="s">
        <v>195</v>
      </c>
    </row>
    <row r="687" spans="1:65" s="14" customFormat="1">
      <c r="B687" s="173"/>
      <c r="D687" s="166" t="s">
        <v>206</v>
      </c>
      <c r="E687" s="174" t="s">
        <v>3</v>
      </c>
      <c r="F687" s="175" t="s">
        <v>660</v>
      </c>
      <c r="H687" s="176">
        <v>24</v>
      </c>
      <c r="I687" s="177"/>
      <c r="L687" s="173"/>
      <c r="M687" s="178"/>
      <c r="N687" s="179"/>
      <c r="O687" s="179"/>
      <c r="P687" s="179"/>
      <c r="Q687" s="179"/>
      <c r="R687" s="179"/>
      <c r="S687" s="179"/>
      <c r="T687" s="180"/>
      <c r="AT687" s="174" t="s">
        <v>206</v>
      </c>
      <c r="AU687" s="174" t="s">
        <v>89</v>
      </c>
      <c r="AV687" s="14" t="s">
        <v>89</v>
      </c>
      <c r="AW687" s="14" t="s">
        <v>41</v>
      </c>
      <c r="AX687" s="14" t="s">
        <v>80</v>
      </c>
      <c r="AY687" s="174" t="s">
        <v>195</v>
      </c>
    </row>
    <row r="688" spans="1:65" s="15" customFormat="1">
      <c r="B688" s="181"/>
      <c r="D688" s="166" t="s">
        <v>206</v>
      </c>
      <c r="E688" s="182" t="s">
        <v>3</v>
      </c>
      <c r="F688" s="183" t="s">
        <v>215</v>
      </c>
      <c r="H688" s="184">
        <v>24</v>
      </c>
      <c r="I688" s="185"/>
      <c r="L688" s="181"/>
      <c r="M688" s="186"/>
      <c r="N688" s="187"/>
      <c r="O688" s="187"/>
      <c r="P688" s="187"/>
      <c r="Q688" s="187"/>
      <c r="R688" s="187"/>
      <c r="S688" s="187"/>
      <c r="T688" s="188"/>
      <c r="AT688" s="182" t="s">
        <v>206</v>
      </c>
      <c r="AU688" s="182" t="s">
        <v>89</v>
      </c>
      <c r="AV688" s="15" t="s">
        <v>202</v>
      </c>
      <c r="AW688" s="15" t="s">
        <v>41</v>
      </c>
      <c r="AX688" s="15" t="s">
        <v>87</v>
      </c>
      <c r="AY688" s="182" t="s">
        <v>195</v>
      </c>
    </row>
    <row r="689" spans="1:65" s="2" customFormat="1" ht="16.5" customHeight="1">
      <c r="A689" s="35"/>
      <c r="B689" s="146"/>
      <c r="C689" s="190" t="s">
        <v>661</v>
      </c>
      <c r="D689" s="190" t="s">
        <v>464</v>
      </c>
      <c r="E689" s="191" t="s">
        <v>662</v>
      </c>
      <c r="F689" s="192" t="s">
        <v>663</v>
      </c>
      <c r="G689" s="193" t="s">
        <v>511</v>
      </c>
      <c r="H689" s="194">
        <v>2</v>
      </c>
      <c r="I689" s="195"/>
      <c r="J689" s="196">
        <f>ROUND(I689*H689,2)</f>
        <v>0</v>
      </c>
      <c r="K689" s="192" t="s">
        <v>638</v>
      </c>
      <c r="L689" s="197"/>
      <c r="M689" s="198" t="s">
        <v>3</v>
      </c>
      <c r="N689" s="199" t="s">
        <v>51</v>
      </c>
      <c r="O689" s="56"/>
      <c r="P689" s="156">
        <f>O689*H689</f>
        <v>0</v>
      </c>
      <c r="Q689" s="156">
        <v>0.05</v>
      </c>
      <c r="R689" s="156">
        <f>Q689*H689</f>
        <v>0.1</v>
      </c>
      <c r="S689" s="156">
        <v>0</v>
      </c>
      <c r="T689" s="157">
        <f>S689*H689</f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158" t="s">
        <v>257</v>
      </c>
      <c r="AT689" s="158" t="s">
        <v>464</v>
      </c>
      <c r="AU689" s="158" t="s">
        <v>89</v>
      </c>
      <c r="AY689" s="19" t="s">
        <v>195</v>
      </c>
      <c r="BE689" s="159">
        <f>IF(N689="základní",J689,0)</f>
        <v>0</v>
      </c>
      <c r="BF689" s="159">
        <f>IF(N689="snížená",J689,0)</f>
        <v>0</v>
      </c>
      <c r="BG689" s="159">
        <f>IF(N689="zákl. přenesená",J689,0)</f>
        <v>0</v>
      </c>
      <c r="BH689" s="159">
        <f>IF(N689="sníž. přenesená",J689,0)</f>
        <v>0</v>
      </c>
      <c r="BI689" s="159">
        <f>IF(N689="nulová",J689,0)</f>
        <v>0</v>
      </c>
      <c r="BJ689" s="19" t="s">
        <v>87</v>
      </c>
      <c r="BK689" s="159">
        <f>ROUND(I689*H689,2)</f>
        <v>0</v>
      </c>
      <c r="BL689" s="19" t="s">
        <v>202</v>
      </c>
      <c r="BM689" s="158" t="s">
        <v>664</v>
      </c>
    </row>
    <row r="690" spans="1:65" s="13" customFormat="1">
      <c r="B690" s="165"/>
      <c r="D690" s="166" t="s">
        <v>206</v>
      </c>
      <c r="E690" s="167" t="s">
        <v>3</v>
      </c>
      <c r="F690" s="168" t="s">
        <v>207</v>
      </c>
      <c r="H690" s="167" t="s">
        <v>3</v>
      </c>
      <c r="I690" s="169"/>
      <c r="L690" s="165"/>
      <c r="M690" s="170"/>
      <c r="N690" s="171"/>
      <c r="O690" s="171"/>
      <c r="P690" s="171"/>
      <c r="Q690" s="171"/>
      <c r="R690" s="171"/>
      <c r="S690" s="171"/>
      <c r="T690" s="172"/>
      <c r="AT690" s="167" t="s">
        <v>206</v>
      </c>
      <c r="AU690" s="167" t="s">
        <v>89</v>
      </c>
      <c r="AV690" s="13" t="s">
        <v>87</v>
      </c>
      <c r="AW690" s="13" t="s">
        <v>41</v>
      </c>
      <c r="AX690" s="13" t="s">
        <v>80</v>
      </c>
      <c r="AY690" s="167" t="s">
        <v>195</v>
      </c>
    </row>
    <row r="691" spans="1:65" s="13" customFormat="1">
      <c r="B691" s="165"/>
      <c r="D691" s="166" t="s">
        <v>206</v>
      </c>
      <c r="E691" s="167" t="s">
        <v>3</v>
      </c>
      <c r="F691" s="168" t="s">
        <v>208</v>
      </c>
      <c r="H691" s="167" t="s">
        <v>3</v>
      </c>
      <c r="I691" s="169"/>
      <c r="L691" s="165"/>
      <c r="M691" s="170"/>
      <c r="N691" s="171"/>
      <c r="O691" s="171"/>
      <c r="P691" s="171"/>
      <c r="Q691" s="171"/>
      <c r="R691" s="171"/>
      <c r="S691" s="171"/>
      <c r="T691" s="172"/>
      <c r="AT691" s="167" t="s">
        <v>206</v>
      </c>
      <c r="AU691" s="167" t="s">
        <v>89</v>
      </c>
      <c r="AV691" s="13" t="s">
        <v>87</v>
      </c>
      <c r="AW691" s="13" t="s">
        <v>41</v>
      </c>
      <c r="AX691" s="13" t="s">
        <v>80</v>
      </c>
      <c r="AY691" s="167" t="s">
        <v>195</v>
      </c>
    </row>
    <row r="692" spans="1:65" s="13" customFormat="1">
      <c r="B692" s="165"/>
      <c r="D692" s="166" t="s">
        <v>206</v>
      </c>
      <c r="E692" s="167" t="s">
        <v>3</v>
      </c>
      <c r="F692" s="168" t="s">
        <v>518</v>
      </c>
      <c r="H692" s="167" t="s">
        <v>3</v>
      </c>
      <c r="I692" s="169"/>
      <c r="L692" s="165"/>
      <c r="M692" s="170"/>
      <c r="N692" s="171"/>
      <c r="O692" s="171"/>
      <c r="P692" s="171"/>
      <c r="Q692" s="171"/>
      <c r="R692" s="171"/>
      <c r="S692" s="171"/>
      <c r="T692" s="172"/>
      <c r="AT692" s="167" t="s">
        <v>206</v>
      </c>
      <c r="AU692" s="167" t="s">
        <v>89</v>
      </c>
      <c r="AV692" s="13" t="s">
        <v>87</v>
      </c>
      <c r="AW692" s="13" t="s">
        <v>41</v>
      </c>
      <c r="AX692" s="13" t="s">
        <v>80</v>
      </c>
      <c r="AY692" s="167" t="s">
        <v>195</v>
      </c>
    </row>
    <row r="693" spans="1:65" s="14" customFormat="1">
      <c r="B693" s="173"/>
      <c r="D693" s="166" t="s">
        <v>206</v>
      </c>
      <c r="E693" s="174" t="s">
        <v>3</v>
      </c>
      <c r="F693" s="175" t="s">
        <v>533</v>
      </c>
      <c r="H693" s="176">
        <v>2</v>
      </c>
      <c r="I693" s="177"/>
      <c r="L693" s="173"/>
      <c r="M693" s="178"/>
      <c r="N693" s="179"/>
      <c r="O693" s="179"/>
      <c r="P693" s="179"/>
      <c r="Q693" s="179"/>
      <c r="R693" s="179"/>
      <c r="S693" s="179"/>
      <c r="T693" s="180"/>
      <c r="AT693" s="174" t="s">
        <v>206</v>
      </c>
      <c r="AU693" s="174" t="s">
        <v>89</v>
      </c>
      <c r="AV693" s="14" t="s">
        <v>89</v>
      </c>
      <c r="AW693" s="14" t="s">
        <v>41</v>
      </c>
      <c r="AX693" s="14" t="s">
        <v>80</v>
      </c>
      <c r="AY693" s="174" t="s">
        <v>195</v>
      </c>
    </row>
    <row r="694" spans="1:65" s="15" customFormat="1">
      <c r="B694" s="181"/>
      <c r="D694" s="166" t="s">
        <v>206</v>
      </c>
      <c r="E694" s="182" t="s">
        <v>3</v>
      </c>
      <c r="F694" s="183" t="s">
        <v>215</v>
      </c>
      <c r="H694" s="184">
        <v>2</v>
      </c>
      <c r="I694" s="185"/>
      <c r="L694" s="181"/>
      <c r="M694" s="186"/>
      <c r="N694" s="187"/>
      <c r="O694" s="187"/>
      <c r="P694" s="187"/>
      <c r="Q694" s="187"/>
      <c r="R694" s="187"/>
      <c r="S694" s="187"/>
      <c r="T694" s="188"/>
      <c r="AT694" s="182" t="s">
        <v>206</v>
      </c>
      <c r="AU694" s="182" t="s">
        <v>89</v>
      </c>
      <c r="AV694" s="15" t="s">
        <v>202</v>
      </c>
      <c r="AW694" s="15" t="s">
        <v>41</v>
      </c>
      <c r="AX694" s="15" t="s">
        <v>87</v>
      </c>
      <c r="AY694" s="182" t="s">
        <v>195</v>
      </c>
    </row>
    <row r="695" spans="1:65" s="12" customFormat="1" ht="22.9" customHeight="1">
      <c r="B695" s="133"/>
      <c r="D695" s="134" t="s">
        <v>79</v>
      </c>
      <c r="E695" s="144" t="s">
        <v>665</v>
      </c>
      <c r="F695" s="144" t="s">
        <v>666</v>
      </c>
      <c r="I695" s="136"/>
      <c r="J695" s="145">
        <f>BK695</f>
        <v>0</v>
      </c>
      <c r="L695" s="133"/>
      <c r="M695" s="138"/>
      <c r="N695" s="139"/>
      <c r="O695" s="139"/>
      <c r="P695" s="140">
        <f>SUM(P696:P699)</f>
        <v>0</v>
      </c>
      <c r="Q695" s="139"/>
      <c r="R695" s="140">
        <f>SUM(R696:R699)</f>
        <v>0</v>
      </c>
      <c r="S695" s="139"/>
      <c r="T695" s="141">
        <f>SUM(T696:T699)</f>
        <v>0</v>
      </c>
      <c r="AR695" s="134" t="s">
        <v>87</v>
      </c>
      <c r="AT695" s="142" t="s">
        <v>79</v>
      </c>
      <c r="AU695" s="142" t="s">
        <v>87</v>
      </c>
      <c r="AY695" s="134" t="s">
        <v>195</v>
      </c>
      <c r="BK695" s="143">
        <f>SUM(BK696:BK699)</f>
        <v>0</v>
      </c>
    </row>
    <row r="696" spans="1:65" s="2" customFormat="1" ht="24.25" customHeight="1">
      <c r="A696" s="35"/>
      <c r="B696" s="146"/>
      <c r="C696" s="147" t="s">
        <v>667</v>
      </c>
      <c r="D696" s="147" t="s">
        <v>197</v>
      </c>
      <c r="E696" s="148" t="s">
        <v>668</v>
      </c>
      <c r="F696" s="149" t="s">
        <v>669</v>
      </c>
      <c r="G696" s="150" t="s">
        <v>467</v>
      </c>
      <c r="H696" s="151">
        <v>740.96799999999996</v>
      </c>
      <c r="I696" s="152"/>
      <c r="J696" s="153">
        <f>ROUND(I696*H696,2)</f>
        <v>0</v>
      </c>
      <c r="K696" s="149" t="s">
        <v>201</v>
      </c>
      <c r="L696" s="36"/>
      <c r="M696" s="154" t="s">
        <v>3</v>
      </c>
      <c r="N696" s="155" t="s">
        <v>51</v>
      </c>
      <c r="O696" s="56"/>
      <c r="P696" s="156">
        <f>O696*H696</f>
        <v>0</v>
      </c>
      <c r="Q696" s="156">
        <v>0</v>
      </c>
      <c r="R696" s="156">
        <f>Q696*H696</f>
        <v>0</v>
      </c>
      <c r="S696" s="156">
        <v>0</v>
      </c>
      <c r="T696" s="157">
        <f>S696*H696</f>
        <v>0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158" t="s">
        <v>202</v>
      </c>
      <c r="AT696" s="158" t="s">
        <v>197</v>
      </c>
      <c r="AU696" s="158" t="s">
        <v>89</v>
      </c>
      <c r="AY696" s="19" t="s">
        <v>195</v>
      </c>
      <c r="BE696" s="159">
        <f>IF(N696="základní",J696,0)</f>
        <v>0</v>
      </c>
      <c r="BF696" s="159">
        <f>IF(N696="snížená",J696,0)</f>
        <v>0</v>
      </c>
      <c r="BG696" s="159">
        <f>IF(N696="zákl. přenesená",J696,0)</f>
        <v>0</v>
      </c>
      <c r="BH696" s="159">
        <f>IF(N696="sníž. přenesená",J696,0)</f>
        <v>0</v>
      </c>
      <c r="BI696" s="159">
        <f>IF(N696="nulová",J696,0)</f>
        <v>0</v>
      </c>
      <c r="BJ696" s="19" t="s">
        <v>87</v>
      </c>
      <c r="BK696" s="159">
        <f>ROUND(I696*H696,2)</f>
        <v>0</v>
      </c>
      <c r="BL696" s="19" t="s">
        <v>202</v>
      </c>
      <c r="BM696" s="158" t="s">
        <v>670</v>
      </c>
    </row>
    <row r="697" spans="1:65" s="2" customFormat="1">
      <c r="A697" s="35"/>
      <c r="B697" s="36"/>
      <c r="C697" s="35"/>
      <c r="D697" s="160" t="s">
        <v>204</v>
      </c>
      <c r="E697" s="35"/>
      <c r="F697" s="161" t="s">
        <v>671</v>
      </c>
      <c r="G697" s="35"/>
      <c r="H697" s="35"/>
      <c r="I697" s="162"/>
      <c r="J697" s="35"/>
      <c r="K697" s="35"/>
      <c r="L697" s="36"/>
      <c r="M697" s="163"/>
      <c r="N697" s="164"/>
      <c r="O697" s="56"/>
      <c r="P697" s="56"/>
      <c r="Q697" s="56"/>
      <c r="R697" s="56"/>
      <c r="S697" s="56"/>
      <c r="T697" s="57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T697" s="19" t="s">
        <v>204</v>
      </c>
      <c r="AU697" s="19" t="s">
        <v>89</v>
      </c>
    </row>
    <row r="698" spans="1:65" s="2" customFormat="1" ht="33" customHeight="1">
      <c r="A698" s="35"/>
      <c r="B698" s="146"/>
      <c r="C698" s="147" t="s">
        <v>672</v>
      </c>
      <c r="D698" s="147" t="s">
        <v>197</v>
      </c>
      <c r="E698" s="148" t="s">
        <v>673</v>
      </c>
      <c r="F698" s="149" t="s">
        <v>674</v>
      </c>
      <c r="G698" s="150" t="s">
        <v>467</v>
      </c>
      <c r="H698" s="151">
        <v>740.96799999999996</v>
      </c>
      <c r="I698" s="152"/>
      <c r="J698" s="153">
        <f>ROUND(I698*H698,2)</f>
        <v>0</v>
      </c>
      <c r="K698" s="149" t="s">
        <v>201</v>
      </c>
      <c r="L698" s="36"/>
      <c r="M698" s="154" t="s">
        <v>3</v>
      </c>
      <c r="N698" s="155" t="s">
        <v>51</v>
      </c>
      <c r="O698" s="56"/>
      <c r="P698" s="156">
        <f>O698*H698</f>
        <v>0</v>
      </c>
      <c r="Q698" s="156">
        <v>0</v>
      </c>
      <c r="R698" s="156">
        <f>Q698*H698</f>
        <v>0</v>
      </c>
      <c r="S698" s="156">
        <v>0</v>
      </c>
      <c r="T698" s="157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158" t="s">
        <v>202</v>
      </c>
      <c r="AT698" s="158" t="s">
        <v>197</v>
      </c>
      <c r="AU698" s="158" t="s">
        <v>89</v>
      </c>
      <c r="AY698" s="19" t="s">
        <v>195</v>
      </c>
      <c r="BE698" s="159">
        <f>IF(N698="základní",J698,0)</f>
        <v>0</v>
      </c>
      <c r="BF698" s="159">
        <f>IF(N698="snížená",J698,0)</f>
        <v>0</v>
      </c>
      <c r="BG698" s="159">
        <f>IF(N698="zákl. přenesená",J698,0)</f>
        <v>0</v>
      </c>
      <c r="BH698" s="159">
        <f>IF(N698="sníž. přenesená",J698,0)</f>
        <v>0</v>
      </c>
      <c r="BI698" s="159">
        <f>IF(N698="nulová",J698,0)</f>
        <v>0</v>
      </c>
      <c r="BJ698" s="19" t="s">
        <v>87</v>
      </c>
      <c r="BK698" s="159">
        <f>ROUND(I698*H698,2)</f>
        <v>0</v>
      </c>
      <c r="BL698" s="19" t="s">
        <v>202</v>
      </c>
      <c r="BM698" s="158" t="s">
        <v>675</v>
      </c>
    </row>
    <row r="699" spans="1:65" s="2" customFormat="1">
      <c r="A699" s="35"/>
      <c r="B699" s="36"/>
      <c r="C699" s="35"/>
      <c r="D699" s="160" t="s">
        <v>204</v>
      </c>
      <c r="E699" s="35"/>
      <c r="F699" s="161" t="s">
        <v>676</v>
      </c>
      <c r="G699" s="35"/>
      <c r="H699" s="35"/>
      <c r="I699" s="162"/>
      <c r="J699" s="35"/>
      <c r="K699" s="35"/>
      <c r="L699" s="36"/>
      <c r="M699" s="163"/>
      <c r="N699" s="164"/>
      <c r="O699" s="56"/>
      <c r="P699" s="56"/>
      <c r="Q699" s="56"/>
      <c r="R699" s="56"/>
      <c r="S699" s="56"/>
      <c r="T699" s="57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T699" s="19" t="s">
        <v>204</v>
      </c>
      <c r="AU699" s="19" t="s">
        <v>89</v>
      </c>
    </row>
    <row r="700" spans="1:65" s="12" customFormat="1" ht="25.9" customHeight="1">
      <c r="B700" s="133"/>
      <c r="D700" s="134" t="s">
        <v>79</v>
      </c>
      <c r="E700" s="135" t="s">
        <v>677</v>
      </c>
      <c r="F700" s="135" t="s">
        <v>678</v>
      </c>
      <c r="I700" s="136"/>
      <c r="J700" s="137">
        <f>BK700</f>
        <v>0</v>
      </c>
      <c r="L700" s="133"/>
      <c r="M700" s="138"/>
      <c r="N700" s="139"/>
      <c r="O700" s="139"/>
      <c r="P700" s="140">
        <f>SUM(P701:P708)</f>
        <v>0</v>
      </c>
      <c r="Q700" s="139"/>
      <c r="R700" s="140">
        <f>SUM(R701:R708)</f>
        <v>0</v>
      </c>
      <c r="S700" s="139"/>
      <c r="T700" s="141">
        <f>SUM(T701:T708)</f>
        <v>0</v>
      </c>
      <c r="AR700" s="134" t="s">
        <v>87</v>
      </c>
      <c r="AT700" s="142" t="s">
        <v>79</v>
      </c>
      <c r="AU700" s="142" t="s">
        <v>80</v>
      </c>
      <c r="AY700" s="134" t="s">
        <v>195</v>
      </c>
      <c r="BK700" s="143">
        <f>SUM(BK701:BK708)</f>
        <v>0</v>
      </c>
    </row>
    <row r="701" spans="1:65" s="2" customFormat="1" ht="24.25" customHeight="1">
      <c r="A701" s="35"/>
      <c r="B701" s="146"/>
      <c r="C701" s="147" t="s">
        <v>679</v>
      </c>
      <c r="D701" s="147" t="s">
        <v>197</v>
      </c>
      <c r="E701" s="148" t="s">
        <v>680</v>
      </c>
      <c r="F701" s="149" t="s">
        <v>681</v>
      </c>
      <c r="G701" s="150" t="s">
        <v>467</v>
      </c>
      <c r="H701" s="151">
        <v>2102.5349999999999</v>
      </c>
      <c r="I701" s="152"/>
      <c r="J701" s="153">
        <f>ROUND(I701*H701,2)</f>
        <v>0</v>
      </c>
      <c r="K701" s="149" t="s">
        <v>201</v>
      </c>
      <c r="L701" s="36"/>
      <c r="M701" s="154" t="s">
        <v>3</v>
      </c>
      <c r="N701" s="155" t="s">
        <v>51</v>
      </c>
      <c r="O701" s="56"/>
      <c r="P701" s="156">
        <f>O701*H701</f>
        <v>0</v>
      </c>
      <c r="Q701" s="156">
        <v>0</v>
      </c>
      <c r="R701" s="156">
        <f>Q701*H701</f>
        <v>0</v>
      </c>
      <c r="S701" s="156">
        <v>0</v>
      </c>
      <c r="T701" s="157">
        <f>S701*H701</f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158" t="s">
        <v>202</v>
      </c>
      <c r="AT701" s="158" t="s">
        <v>197</v>
      </c>
      <c r="AU701" s="158" t="s">
        <v>87</v>
      </c>
      <c r="AY701" s="19" t="s">
        <v>195</v>
      </c>
      <c r="BE701" s="159">
        <f>IF(N701="základní",J701,0)</f>
        <v>0</v>
      </c>
      <c r="BF701" s="159">
        <f>IF(N701="snížená",J701,0)</f>
        <v>0</v>
      </c>
      <c r="BG701" s="159">
        <f>IF(N701="zákl. přenesená",J701,0)</f>
        <v>0</v>
      </c>
      <c r="BH701" s="159">
        <f>IF(N701="sníž. přenesená",J701,0)</f>
        <v>0</v>
      </c>
      <c r="BI701" s="159">
        <f>IF(N701="nulová",J701,0)</f>
        <v>0</v>
      </c>
      <c r="BJ701" s="19" t="s">
        <v>87</v>
      </c>
      <c r="BK701" s="159">
        <f>ROUND(I701*H701,2)</f>
        <v>0</v>
      </c>
      <c r="BL701" s="19" t="s">
        <v>202</v>
      </c>
      <c r="BM701" s="158" t="s">
        <v>682</v>
      </c>
    </row>
    <row r="702" spans="1:65" s="2" customFormat="1">
      <c r="A702" s="35"/>
      <c r="B702" s="36"/>
      <c r="C702" s="35"/>
      <c r="D702" s="160" t="s">
        <v>204</v>
      </c>
      <c r="E702" s="35"/>
      <c r="F702" s="161" t="s">
        <v>683</v>
      </c>
      <c r="G702" s="35"/>
      <c r="H702" s="35"/>
      <c r="I702" s="162"/>
      <c r="J702" s="35"/>
      <c r="K702" s="35"/>
      <c r="L702" s="36"/>
      <c r="M702" s="163"/>
      <c r="N702" s="164"/>
      <c r="O702" s="56"/>
      <c r="P702" s="56"/>
      <c r="Q702" s="56"/>
      <c r="R702" s="56"/>
      <c r="S702" s="56"/>
      <c r="T702" s="57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T702" s="19" t="s">
        <v>204</v>
      </c>
      <c r="AU702" s="19" t="s">
        <v>87</v>
      </c>
    </row>
    <row r="703" spans="1:65" s="13" customFormat="1">
      <c r="B703" s="165"/>
      <c r="D703" s="166" t="s">
        <v>206</v>
      </c>
      <c r="E703" s="167" t="s">
        <v>3</v>
      </c>
      <c r="F703" s="168" t="s">
        <v>207</v>
      </c>
      <c r="H703" s="167" t="s">
        <v>3</v>
      </c>
      <c r="I703" s="169"/>
      <c r="L703" s="165"/>
      <c r="M703" s="170"/>
      <c r="N703" s="171"/>
      <c r="O703" s="171"/>
      <c r="P703" s="171"/>
      <c r="Q703" s="171"/>
      <c r="R703" s="171"/>
      <c r="S703" s="171"/>
      <c r="T703" s="172"/>
      <c r="AT703" s="167" t="s">
        <v>206</v>
      </c>
      <c r="AU703" s="167" t="s">
        <v>87</v>
      </c>
      <c r="AV703" s="13" t="s">
        <v>87</v>
      </c>
      <c r="AW703" s="13" t="s">
        <v>41</v>
      </c>
      <c r="AX703" s="13" t="s">
        <v>80</v>
      </c>
      <c r="AY703" s="167" t="s">
        <v>195</v>
      </c>
    </row>
    <row r="704" spans="1:65" s="13" customFormat="1">
      <c r="B704" s="165"/>
      <c r="D704" s="166" t="s">
        <v>206</v>
      </c>
      <c r="E704" s="167" t="s">
        <v>3</v>
      </c>
      <c r="F704" s="168" t="s">
        <v>208</v>
      </c>
      <c r="H704" s="167" t="s">
        <v>3</v>
      </c>
      <c r="I704" s="169"/>
      <c r="L704" s="165"/>
      <c r="M704" s="170"/>
      <c r="N704" s="171"/>
      <c r="O704" s="171"/>
      <c r="P704" s="171"/>
      <c r="Q704" s="171"/>
      <c r="R704" s="171"/>
      <c r="S704" s="171"/>
      <c r="T704" s="172"/>
      <c r="AT704" s="167" t="s">
        <v>206</v>
      </c>
      <c r="AU704" s="167" t="s">
        <v>87</v>
      </c>
      <c r="AV704" s="13" t="s">
        <v>87</v>
      </c>
      <c r="AW704" s="13" t="s">
        <v>41</v>
      </c>
      <c r="AX704" s="13" t="s">
        <v>80</v>
      </c>
      <c r="AY704" s="167" t="s">
        <v>195</v>
      </c>
    </row>
    <row r="705" spans="1:51" s="13" customFormat="1">
      <c r="B705" s="165"/>
      <c r="D705" s="166" t="s">
        <v>206</v>
      </c>
      <c r="E705" s="167" t="s">
        <v>3</v>
      </c>
      <c r="F705" s="168" t="s">
        <v>209</v>
      </c>
      <c r="H705" s="167" t="s">
        <v>3</v>
      </c>
      <c r="I705" s="169"/>
      <c r="L705" s="165"/>
      <c r="M705" s="170"/>
      <c r="N705" s="171"/>
      <c r="O705" s="171"/>
      <c r="P705" s="171"/>
      <c r="Q705" s="171"/>
      <c r="R705" s="171"/>
      <c r="S705" s="171"/>
      <c r="T705" s="172"/>
      <c r="AT705" s="167" t="s">
        <v>206</v>
      </c>
      <c r="AU705" s="167" t="s">
        <v>87</v>
      </c>
      <c r="AV705" s="13" t="s">
        <v>87</v>
      </c>
      <c r="AW705" s="13" t="s">
        <v>41</v>
      </c>
      <c r="AX705" s="13" t="s">
        <v>80</v>
      </c>
      <c r="AY705" s="167" t="s">
        <v>195</v>
      </c>
    </row>
    <row r="706" spans="1:51" s="13" customFormat="1">
      <c r="B706" s="165"/>
      <c r="D706" s="166" t="s">
        <v>206</v>
      </c>
      <c r="E706" s="167" t="s">
        <v>3</v>
      </c>
      <c r="F706" s="168" t="s">
        <v>454</v>
      </c>
      <c r="H706" s="167" t="s">
        <v>3</v>
      </c>
      <c r="I706" s="169"/>
      <c r="L706" s="165"/>
      <c r="M706" s="170"/>
      <c r="N706" s="171"/>
      <c r="O706" s="171"/>
      <c r="P706" s="171"/>
      <c r="Q706" s="171"/>
      <c r="R706" s="171"/>
      <c r="S706" s="171"/>
      <c r="T706" s="172"/>
      <c r="AT706" s="167" t="s">
        <v>206</v>
      </c>
      <c r="AU706" s="167" t="s">
        <v>87</v>
      </c>
      <c r="AV706" s="13" t="s">
        <v>87</v>
      </c>
      <c r="AW706" s="13" t="s">
        <v>41</v>
      </c>
      <c r="AX706" s="13" t="s">
        <v>80</v>
      </c>
      <c r="AY706" s="167" t="s">
        <v>195</v>
      </c>
    </row>
    <row r="707" spans="1:51" s="14" customFormat="1">
      <c r="B707" s="173"/>
      <c r="D707" s="166" t="s">
        <v>206</v>
      </c>
      <c r="E707" s="174" t="s">
        <v>3</v>
      </c>
      <c r="F707" s="175" t="s">
        <v>684</v>
      </c>
      <c r="H707" s="176">
        <v>2102.5349999999999</v>
      </c>
      <c r="I707" s="177"/>
      <c r="L707" s="173"/>
      <c r="M707" s="178"/>
      <c r="N707" s="179"/>
      <c r="O707" s="179"/>
      <c r="P707" s="179"/>
      <c r="Q707" s="179"/>
      <c r="R707" s="179"/>
      <c r="S707" s="179"/>
      <c r="T707" s="180"/>
      <c r="AT707" s="174" t="s">
        <v>206</v>
      </c>
      <c r="AU707" s="174" t="s">
        <v>87</v>
      </c>
      <c r="AV707" s="14" t="s">
        <v>89</v>
      </c>
      <c r="AW707" s="14" t="s">
        <v>41</v>
      </c>
      <c r="AX707" s="14" t="s">
        <v>80</v>
      </c>
      <c r="AY707" s="174" t="s">
        <v>195</v>
      </c>
    </row>
    <row r="708" spans="1:51" s="15" customFormat="1">
      <c r="B708" s="181"/>
      <c r="D708" s="166" t="s">
        <v>206</v>
      </c>
      <c r="E708" s="182" t="s">
        <v>3</v>
      </c>
      <c r="F708" s="183" t="s">
        <v>215</v>
      </c>
      <c r="H708" s="184">
        <v>2102.5349999999999</v>
      </c>
      <c r="I708" s="185"/>
      <c r="L708" s="181"/>
      <c r="M708" s="200"/>
      <c r="N708" s="201"/>
      <c r="O708" s="201"/>
      <c r="P708" s="201"/>
      <c r="Q708" s="201"/>
      <c r="R708" s="201"/>
      <c r="S708" s="201"/>
      <c r="T708" s="202"/>
      <c r="AT708" s="182" t="s">
        <v>206</v>
      </c>
      <c r="AU708" s="182" t="s">
        <v>87</v>
      </c>
      <c r="AV708" s="15" t="s">
        <v>202</v>
      </c>
      <c r="AW708" s="15" t="s">
        <v>41</v>
      </c>
      <c r="AX708" s="15" t="s">
        <v>87</v>
      </c>
      <c r="AY708" s="182" t="s">
        <v>195</v>
      </c>
    </row>
    <row r="709" spans="1:51" s="2" customFormat="1" ht="7" customHeight="1">
      <c r="A709" s="35"/>
      <c r="B709" s="45"/>
      <c r="C709" s="46"/>
      <c r="D709" s="46"/>
      <c r="E709" s="46"/>
      <c r="F709" s="46"/>
      <c r="G709" s="46"/>
      <c r="H709" s="46"/>
      <c r="I709" s="46"/>
      <c r="J709" s="46"/>
      <c r="K709" s="46"/>
      <c r="L709" s="36"/>
      <c r="M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</row>
  </sheetData>
  <sheetProtection algorithmName="SHA-512" hashValue="I7DM5IRkgTKt5i4kzE0a5mPNL/Ro1NIgfSMoahok6coNkmNI/aveDhHRnuzvuiED5Iqs2tCFcN+kvbHflYl1TQ==" saltValue="u91YtC1hbOP8H9GG86ng1A==" spinCount="100000" sheet="1" objects="1" scenarios="1"/>
  <autoFilter ref="C90:K708" xr:uid="{00000000-0009-0000-0000-000001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100-000000000000}"/>
    <hyperlink ref="F106" r:id="rId2" xr:uid="{00000000-0004-0000-0100-000001000000}"/>
    <hyperlink ref="F114" r:id="rId3" xr:uid="{00000000-0004-0000-0100-000002000000}"/>
    <hyperlink ref="F122" r:id="rId4" xr:uid="{00000000-0004-0000-0100-000003000000}"/>
    <hyperlink ref="F130" r:id="rId5" xr:uid="{00000000-0004-0000-0100-000004000000}"/>
    <hyperlink ref="F138" r:id="rId6" xr:uid="{00000000-0004-0000-0100-000005000000}"/>
    <hyperlink ref="F146" r:id="rId7" xr:uid="{00000000-0004-0000-0100-000006000000}"/>
    <hyperlink ref="F162" r:id="rId8" xr:uid="{00000000-0004-0000-0100-000007000000}"/>
    <hyperlink ref="F220" r:id="rId9" xr:uid="{00000000-0004-0000-0100-000008000000}"/>
    <hyperlink ref="F238" r:id="rId10" xr:uid="{00000000-0004-0000-0100-000009000000}"/>
    <hyperlink ref="F255" r:id="rId11" xr:uid="{00000000-0004-0000-0100-00000A000000}"/>
    <hyperlink ref="F264" r:id="rId12" xr:uid="{00000000-0004-0000-0100-00000B000000}"/>
    <hyperlink ref="F273" r:id="rId13" xr:uid="{00000000-0004-0000-0100-00000C000000}"/>
    <hyperlink ref="F284" r:id="rId14" xr:uid="{00000000-0004-0000-0100-00000D000000}"/>
    <hyperlink ref="F315" r:id="rId15" xr:uid="{00000000-0004-0000-0100-00000E000000}"/>
    <hyperlink ref="F317" r:id="rId16" xr:uid="{00000000-0004-0000-0100-00000F000000}"/>
    <hyperlink ref="F319" r:id="rId17" xr:uid="{00000000-0004-0000-0100-000010000000}"/>
    <hyperlink ref="F330" r:id="rId18" xr:uid="{00000000-0004-0000-0100-000011000000}"/>
    <hyperlink ref="F342" r:id="rId19" xr:uid="{00000000-0004-0000-0100-000012000000}"/>
    <hyperlink ref="F355" r:id="rId20" xr:uid="{00000000-0004-0000-0100-000013000000}"/>
    <hyperlink ref="F367" r:id="rId21" xr:uid="{00000000-0004-0000-0100-000014000000}"/>
    <hyperlink ref="F378" r:id="rId22" xr:uid="{00000000-0004-0000-0100-000015000000}"/>
    <hyperlink ref="F390" r:id="rId23" xr:uid="{00000000-0004-0000-0100-000016000000}"/>
    <hyperlink ref="F403" r:id="rId24" xr:uid="{00000000-0004-0000-0100-000017000000}"/>
    <hyperlink ref="F415" r:id="rId25" xr:uid="{00000000-0004-0000-0100-000018000000}"/>
    <hyperlink ref="F426" r:id="rId26" xr:uid="{00000000-0004-0000-0100-000019000000}"/>
    <hyperlink ref="F437" r:id="rId27" xr:uid="{00000000-0004-0000-0100-00001A000000}"/>
    <hyperlink ref="F447" r:id="rId28" xr:uid="{00000000-0004-0000-0100-00001B000000}"/>
    <hyperlink ref="F463" r:id="rId29" xr:uid="{00000000-0004-0000-0100-00001C000000}"/>
    <hyperlink ref="F486" r:id="rId30" xr:uid="{00000000-0004-0000-0100-00001D000000}"/>
    <hyperlink ref="F523" r:id="rId31" xr:uid="{00000000-0004-0000-0100-00001E000000}"/>
    <hyperlink ref="F536" r:id="rId32" xr:uid="{00000000-0004-0000-0100-00001F000000}"/>
    <hyperlink ref="F552" r:id="rId33" xr:uid="{00000000-0004-0000-0100-000020000000}"/>
    <hyperlink ref="F560" r:id="rId34" xr:uid="{00000000-0004-0000-0100-000021000000}"/>
    <hyperlink ref="F570" r:id="rId35" xr:uid="{00000000-0004-0000-0100-000022000000}"/>
    <hyperlink ref="F580" r:id="rId36" xr:uid="{00000000-0004-0000-0100-000023000000}"/>
    <hyperlink ref="F590" r:id="rId37" xr:uid="{00000000-0004-0000-0100-000024000000}"/>
    <hyperlink ref="F600" r:id="rId38" xr:uid="{00000000-0004-0000-0100-000025000000}"/>
    <hyperlink ref="F607" r:id="rId39" xr:uid="{00000000-0004-0000-0100-000026000000}"/>
    <hyperlink ref="F614" r:id="rId40" xr:uid="{00000000-0004-0000-0100-000027000000}"/>
    <hyperlink ref="F638" r:id="rId41" xr:uid="{00000000-0004-0000-0100-000028000000}"/>
    <hyperlink ref="F648" r:id="rId42" xr:uid="{00000000-0004-0000-0100-000029000000}"/>
    <hyperlink ref="F662" r:id="rId43" xr:uid="{00000000-0004-0000-0100-00002A000000}"/>
    <hyperlink ref="F682" r:id="rId44" xr:uid="{00000000-0004-0000-0100-00002B000000}"/>
    <hyperlink ref="F697" r:id="rId45" xr:uid="{00000000-0004-0000-0100-00002C000000}"/>
    <hyperlink ref="F699" r:id="rId46" xr:uid="{00000000-0004-0000-0100-00002D000000}"/>
    <hyperlink ref="F702" r:id="rId47" xr:uid="{00000000-0004-0000-0100-00002E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48"/>
  <headerFooter>
    <oddFooter>&amp;CStrana &amp;P z &amp;N</oddFooter>
  </headerFooter>
  <drawing r:id="rId4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637"/>
  <sheetViews>
    <sheetView showGridLines="0" workbookViewId="0"/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L2" s="320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97</v>
      </c>
      <c r="AZ2" s="96" t="s">
        <v>135</v>
      </c>
      <c r="BA2" s="96" t="s">
        <v>3</v>
      </c>
      <c r="BB2" s="96" t="s">
        <v>3</v>
      </c>
      <c r="BC2" s="96" t="s">
        <v>685</v>
      </c>
      <c r="BD2" s="96" t="s">
        <v>89</v>
      </c>
    </row>
    <row r="3" spans="1:5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89</v>
      </c>
      <c r="AZ3" s="96" t="s">
        <v>137</v>
      </c>
      <c r="BA3" s="96" t="s">
        <v>138</v>
      </c>
      <c r="BB3" s="96" t="s">
        <v>139</v>
      </c>
      <c r="BC3" s="96" t="s">
        <v>686</v>
      </c>
      <c r="BD3" s="96" t="s">
        <v>89</v>
      </c>
    </row>
    <row r="4" spans="1:56" s="1" customFormat="1" ht="25" customHeight="1">
      <c r="B4" s="22"/>
      <c r="D4" s="23" t="s">
        <v>141</v>
      </c>
      <c r="L4" s="22"/>
      <c r="M4" s="97" t="s">
        <v>11</v>
      </c>
      <c r="AT4" s="19" t="s">
        <v>4</v>
      </c>
      <c r="AZ4" s="96" t="s">
        <v>687</v>
      </c>
      <c r="BA4" s="96" t="s">
        <v>3</v>
      </c>
      <c r="BB4" s="96" t="s">
        <v>3</v>
      </c>
      <c r="BC4" s="96" t="s">
        <v>688</v>
      </c>
      <c r="BD4" s="96" t="s">
        <v>89</v>
      </c>
    </row>
    <row r="5" spans="1:56" s="1" customFormat="1" ht="7" customHeight="1">
      <c r="B5" s="22"/>
      <c r="L5" s="22"/>
      <c r="AZ5" s="96" t="s">
        <v>689</v>
      </c>
      <c r="BA5" s="96" t="s">
        <v>3</v>
      </c>
      <c r="BB5" s="96" t="s">
        <v>3</v>
      </c>
      <c r="BC5" s="96" t="s">
        <v>690</v>
      </c>
      <c r="BD5" s="96" t="s">
        <v>89</v>
      </c>
    </row>
    <row r="6" spans="1:56" s="1" customFormat="1" ht="12" customHeight="1">
      <c r="B6" s="22"/>
      <c r="D6" s="29" t="s">
        <v>17</v>
      </c>
      <c r="L6" s="22"/>
      <c r="AZ6" s="96" t="s">
        <v>691</v>
      </c>
      <c r="BA6" s="96" t="s">
        <v>3</v>
      </c>
      <c r="BB6" s="96" t="s">
        <v>3</v>
      </c>
      <c r="BC6" s="96" t="s">
        <v>690</v>
      </c>
      <c r="BD6" s="96" t="s">
        <v>89</v>
      </c>
    </row>
    <row r="7" spans="1:56" s="1" customFormat="1" ht="16.5" customHeight="1">
      <c r="B7" s="22"/>
      <c r="E7" s="354" t="str">
        <f>'Rekapitulace stavby'!K6</f>
        <v>DPS-Sezemovo Ústí, ul. Pod Vrbou</v>
      </c>
      <c r="F7" s="355"/>
      <c r="G7" s="355"/>
      <c r="H7" s="355"/>
      <c r="L7" s="22"/>
      <c r="AZ7" s="96" t="s">
        <v>692</v>
      </c>
      <c r="BA7" s="96" t="s">
        <v>3</v>
      </c>
      <c r="BB7" s="96" t="s">
        <v>3</v>
      </c>
      <c r="BC7" s="96" t="s">
        <v>693</v>
      </c>
      <c r="BD7" s="96" t="s">
        <v>89</v>
      </c>
    </row>
    <row r="8" spans="1:56" s="1" customFormat="1" ht="12" customHeight="1">
      <c r="B8" s="22"/>
      <c r="D8" s="29" t="s">
        <v>150</v>
      </c>
      <c r="L8" s="22"/>
      <c r="AZ8" s="96" t="s">
        <v>694</v>
      </c>
      <c r="BA8" s="96" t="s">
        <v>3</v>
      </c>
      <c r="BB8" s="96" t="s">
        <v>3</v>
      </c>
      <c r="BC8" s="96" t="s">
        <v>693</v>
      </c>
      <c r="BD8" s="96" t="s">
        <v>89</v>
      </c>
    </row>
    <row r="9" spans="1:56" s="2" customFormat="1" ht="16.5" customHeight="1">
      <c r="A9" s="35"/>
      <c r="B9" s="36"/>
      <c r="C9" s="35"/>
      <c r="D9" s="35"/>
      <c r="E9" s="354" t="s">
        <v>153</v>
      </c>
      <c r="F9" s="353"/>
      <c r="G9" s="353"/>
      <c r="H9" s="353"/>
      <c r="I9" s="35"/>
      <c r="J9" s="35"/>
      <c r="K9" s="35"/>
      <c r="L9" s="9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96" t="s">
        <v>695</v>
      </c>
      <c r="BA9" s="96" t="s">
        <v>3</v>
      </c>
      <c r="BB9" s="96" t="s">
        <v>3</v>
      </c>
      <c r="BC9" s="96" t="s">
        <v>696</v>
      </c>
      <c r="BD9" s="96" t="s">
        <v>89</v>
      </c>
    </row>
    <row r="10" spans="1:56" s="2" customFormat="1" ht="12" customHeight="1">
      <c r="A10" s="35"/>
      <c r="B10" s="36"/>
      <c r="C10" s="35"/>
      <c r="D10" s="29" t="s">
        <v>156</v>
      </c>
      <c r="E10" s="35"/>
      <c r="F10" s="35"/>
      <c r="G10" s="35"/>
      <c r="H10" s="35"/>
      <c r="I10" s="35"/>
      <c r="J10" s="35"/>
      <c r="K10" s="35"/>
      <c r="L10" s="9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96" t="s">
        <v>697</v>
      </c>
      <c r="BA10" s="96" t="s">
        <v>3</v>
      </c>
      <c r="BB10" s="96" t="s">
        <v>3</v>
      </c>
      <c r="BC10" s="96" t="s">
        <v>696</v>
      </c>
      <c r="BD10" s="96" t="s">
        <v>89</v>
      </c>
    </row>
    <row r="11" spans="1:56" s="2" customFormat="1" ht="16.5" customHeight="1">
      <c r="A11" s="35"/>
      <c r="B11" s="36"/>
      <c r="C11" s="35"/>
      <c r="D11" s="35"/>
      <c r="E11" s="348" t="s">
        <v>698</v>
      </c>
      <c r="F11" s="353"/>
      <c r="G11" s="353"/>
      <c r="H11" s="353"/>
      <c r="I11" s="35"/>
      <c r="J11" s="35"/>
      <c r="K11" s="35"/>
      <c r="L11" s="9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96" t="s">
        <v>699</v>
      </c>
      <c r="BA11" s="96" t="s">
        <v>3</v>
      </c>
      <c r="BB11" s="96" t="s">
        <v>3</v>
      </c>
      <c r="BC11" s="96" t="s">
        <v>700</v>
      </c>
      <c r="BD11" s="96" t="s">
        <v>89</v>
      </c>
    </row>
    <row r="12" spans="1:5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96" t="s">
        <v>701</v>
      </c>
      <c r="BA12" s="96" t="s">
        <v>3</v>
      </c>
      <c r="BB12" s="96" t="s">
        <v>3</v>
      </c>
      <c r="BC12" s="96" t="s">
        <v>702</v>
      </c>
      <c r="BD12" s="96" t="s">
        <v>89</v>
      </c>
    </row>
    <row r="13" spans="1:56" s="2" customFormat="1" ht="12" customHeight="1">
      <c r="A13" s="35"/>
      <c r="B13" s="36"/>
      <c r="C13" s="35"/>
      <c r="D13" s="29" t="s">
        <v>19</v>
      </c>
      <c r="E13" s="35"/>
      <c r="F13" s="27" t="s">
        <v>3</v>
      </c>
      <c r="G13" s="35"/>
      <c r="H13" s="35"/>
      <c r="I13" s="29" t="s">
        <v>21</v>
      </c>
      <c r="J13" s="27" t="s">
        <v>3</v>
      </c>
      <c r="K13" s="35"/>
      <c r="L13" s="9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96" t="s">
        <v>703</v>
      </c>
      <c r="BA13" s="96" t="s">
        <v>3</v>
      </c>
      <c r="BB13" s="96" t="s">
        <v>3</v>
      </c>
      <c r="BC13" s="96" t="s">
        <v>690</v>
      </c>
      <c r="BD13" s="96" t="s">
        <v>89</v>
      </c>
    </row>
    <row r="14" spans="1:56" s="2" customFormat="1" ht="12" customHeight="1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26. 1. 2022</v>
      </c>
      <c r="K14" s="35"/>
      <c r="L14" s="9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96" t="s">
        <v>165</v>
      </c>
      <c r="BA14" s="96" t="s">
        <v>3</v>
      </c>
      <c r="BB14" s="96" t="s">
        <v>3</v>
      </c>
      <c r="BC14" s="96" t="s">
        <v>704</v>
      </c>
      <c r="BD14" s="96" t="s">
        <v>89</v>
      </c>
    </row>
    <row r="15" spans="1:5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56" t="str">
        <f>'Rekapitulace stavby'!E14</f>
        <v>Vyplň údaj</v>
      </c>
      <c r="F20" s="338"/>
      <c r="G20" s="338"/>
      <c r="H20" s="338"/>
      <c r="I20" s="29" t="s">
        <v>35</v>
      </c>
      <c r="J20" s="30" t="str">
        <f>'Rekapitulace stavby'!AN14</f>
        <v>Vyplň údaj</v>
      </c>
      <c r="K20" s="35"/>
      <c r="L20" s="9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3</v>
      </c>
      <c r="K25" s="35"/>
      <c r="L25" s="9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7" t="s">
        <v>43</v>
      </c>
      <c r="F26" s="35"/>
      <c r="G26" s="35"/>
      <c r="H26" s="35"/>
      <c r="I26" s="29" t="s">
        <v>35</v>
      </c>
      <c r="J26" s="27" t="s">
        <v>3</v>
      </c>
      <c r="K26" s="35"/>
      <c r="L26" s="9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8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9" t="s">
        <v>44</v>
      </c>
      <c r="E28" s="35"/>
      <c r="F28" s="35"/>
      <c r="G28" s="35"/>
      <c r="H28" s="35"/>
      <c r="I28" s="35"/>
      <c r="J28" s="35"/>
      <c r="K28" s="35"/>
      <c r="L28" s="9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59.25" customHeight="1">
      <c r="A29" s="99"/>
      <c r="B29" s="100"/>
      <c r="C29" s="99"/>
      <c r="D29" s="99"/>
      <c r="E29" s="342" t="s">
        <v>169</v>
      </c>
      <c r="F29" s="342"/>
      <c r="G29" s="342"/>
      <c r="H29" s="342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36"/>
      <c r="C32" s="35"/>
      <c r="D32" s="102" t="s">
        <v>46</v>
      </c>
      <c r="E32" s="35"/>
      <c r="F32" s="35"/>
      <c r="G32" s="35"/>
      <c r="H32" s="35"/>
      <c r="I32" s="35"/>
      <c r="J32" s="69">
        <f>ROUND(J91, 2)</f>
        <v>0</v>
      </c>
      <c r="K32" s="35"/>
      <c r="L32" s="9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5" customHeight="1">
      <c r="A34" s="35"/>
      <c r="B34" s="36"/>
      <c r="C34" s="35"/>
      <c r="D34" s="35"/>
      <c r="E34" s="35"/>
      <c r="F34" s="39" t="s">
        <v>48</v>
      </c>
      <c r="G34" s="35"/>
      <c r="H34" s="35"/>
      <c r="I34" s="39" t="s">
        <v>47</v>
      </c>
      <c r="J34" s="39" t="s">
        <v>49</v>
      </c>
      <c r="K34" s="35"/>
      <c r="L34" s="9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5" customHeight="1">
      <c r="A35" s="35"/>
      <c r="B35" s="36"/>
      <c r="C35" s="35"/>
      <c r="D35" s="103" t="s">
        <v>50</v>
      </c>
      <c r="E35" s="29" t="s">
        <v>51</v>
      </c>
      <c r="F35" s="104">
        <f>ROUND((SUM(BE91:BE636)),  2)</f>
        <v>0</v>
      </c>
      <c r="G35" s="35"/>
      <c r="H35" s="35"/>
      <c r="I35" s="105">
        <v>0.21</v>
      </c>
      <c r="J35" s="104">
        <f>ROUND(((SUM(BE91:BE636))*I35),  2)</f>
        <v>0</v>
      </c>
      <c r="K35" s="35"/>
      <c r="L35" s="9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customHeight="1">
      <c r="A36" s="35"/>
      <c r="B36" s="36"/>
      <c r="C36" s="35"/>
      <c r="D36" s="35"/>
      <c r="E36" s="29" t="s">
        <v>52</v>
      </c>
      <c r="F36" s="104">
        <f>ROUND((SUM(BF91:BF636)),  2)</f>
        <v>0</v>
      </c>
      <c r="G36" s="35"/>
      <c r="H36" s="35"/>
      <c r="I36" s="105">
        <v>0.15</v>
      </c>
      <c r="J36" s="104">
        <f>ROUND(((SUM(BF91:BF636))*I36),  2)</f>
        <v>0</v>
      </c>
      <c r="K36" s="35"/>
      <c r="L36" s="9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hidden="1" customHeight="1">
      <c r="A37" s="35"/>
      <c r="B37" s="36"/>
      <c r="C37" s="35"/>
      <c r="D37" s="35"/>
      <c r="E37" s="29" t="s">
        <v>53</v>
      </c>
      <c r="F37" s="104">
        <f>ROUND((SUM(BG91:BG636)),  2)</f>
        <v>0</v>
      </c>
      <c r="G37" s="35"/>
      <c r="H37" s="35"/>
      <c r="I37" s="105">
        <v>0.21</v>
      </c>
      <c r="J37" s="104">
        <f>0</f>
        <v>0</v>
      </c>
      <c r="K37" s="35"/>
      <c r="L37" s="9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5" hidden="1" customHeight="1">
      <c r="A38" s="35"/>
      <c r="B38" s="36"/>
      <c r="C38" s="35"/>
      <c r="D38" s="35"/>
      <c r="E38" s="29" t="s">
        <v>54</v>
      </c>
      <c r="F38" s="104">
        <f>ROUND((SUM(BH91:BH636)),  2)</f>
        <v>0</v>
      </c>
      <c r="G38" s="35"/>
      <c r="H38" s="35"/>
      <c r="I38" s="105">
        <v>0.15</v>
      </c>
      <c r="J38" s="104">
        <f>0</f>
        <v>0</v>
      </c>
      <c r="K38" s="35"/>
      <c r="L38" s="9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5" hidden="1" customHeight="1">
      <c r="A39" s="35"/>
      <c r="B39" s="36"/>
      <c r="C39" s="35"/>
      <c r="D39" s="35"/>
      <c r="E39" s="29" t="s">
        <v>55</v>
      </c>
      <c r="F39" s="104">
        <f>ROUND((SUM(BI91:BI636)),  2)</f>
        <v>0</v>
      </c>
      <c r="G39" s="35"/>
      <c r="H39" s="35"/>
      <c r="I39" s="105">
        <v>0</v>
      </c>
      <c r="J39" s="104">
        <f>0</f>
        <v>0</v>
      </c>
      <c r="K39" s="35"/>
      <c r="L39" s="9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36"/>
      <c r="C41" s="106"/>
      <c r="D41" s="107" t="s">
        <v>56</v>
      </c>
      <c r="E41" s="58"/>
      <c r="F41" s="58"/>
      <c r="G41" s="108" t="s">
        <v>57</v>
      </c>
      <c r="H41" s="109" t="s">
        <v>58</v>
      </c>
      <c r="I41" s="58"/>
      <c r="J41" s="110">
        <f>SUM(J32:J39)</f>
        <v>0</v>
      </c>
      <c r="K41" s="111"/>
      <c r="L41" s="9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5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3" t="s">
        <v>170</v>
      </c>
      <c r="D47" s="35"/>
      <c r="E47" s="35"/>
      <c r="F47" s="35"/>
      <c r="G47" s="35"/>
      <c r="H47" s="35"/>
      <c r="I47" s="35"/>
      <c r="J47" s="35"/>
      <c r="K47" s="35"/>
      <c r="L47" s="9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54" t="str">
        <f>E7</f>
        <v>DPS-Sezemovo Ústí, ul. Pod Vrbou</v>
      </c>
      <c r="F50" s="355"/>
      <c r="G50" s="355"/>
      <c r="H50" s="355"/>
      <c r="I50" s="35"/>
      <c r="J50" s="35"/>
      <c r="K50" s="35"/>
      <c r="L50" s="9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29" t="s">
        <v>150</v>
      </c>
      <c r="L51" s="22"/>
    </row>
    <row r="52" spans="1:47" s="2" customFormat="1" ht="16.5" customHeight="1">
      <c r="A52" s="35"/>
      <c r="B52" s="36"/>
      <c r="C52" s="35"/>
      <c r="D52" s="35"/>
      <c r="E52" s="354" t="s">
        <v>153</v>
      </c>
      <c r="F52" s="353"/>
      <c r="G52" s="353"/>
      <c r="H52" s="353"/>
      <c r="I52" s="35"/>
      <c r="J52" s="35"/>
      <c r="K52" s="35"/>
      <c r="L52" s="9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156</v>
      </c>
      <c r="D53" s="35"/>
      <c r="E53" s="35"/>
      <c r="F53" s="35"/>
      <c r="G53" s="35"/>
      <c r="H53" s="35"/>
      <c r="I53" s="35"/>
      <c r="J53" s="35"/>
      <c r="K53" s="35"/>
      <c r="L53" s="9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348" t="str">
        <f>E11</f>
        <v>SO 01B - Přepojení kanalizačních přípojek</v>
      </c>
      <c r="F54" s="353"/>
      <c r="G54" s="353"/>
      <c r="H54" s="353"/>
      <c r="I54" s="35"/>
      <c r="J54" s="35"/>
      <c r="K54" s="35"/>
      <c r="L54" s="9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23</v>
      </c>
      <c r="D56" s="35"/>
      <c r="E56" s="35"/>
      <c r="F56" s="27" t="str">
        <f>F14</f>
        <v>Sezimovo Ústí</v>
      </c>
      <c r="G56" s="35"/>
      <c r="H56" s="35"/>
      <c r="I56" s="29" t="s">
        <v>25</v>
      </c>
      <c r="J56" s="53" t="str">
        <f>IF(J14="","",J14)</f>
        <v>26. 1. 2022</v>
      </c>
      <c r="K56" s="35"/>
      <c r="L56" s="9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5" customHeight="1">
      <c r="A58" s="35"/>
      <c r="B58" s="36"/>
      <c r="C58" s="29" t="s">
        <v>31</v>
      </c>
      <c r="D58" s="35"/>
      <c r="E58" s="35"/>
      <c r="F58" s="27" t="str">
        <f>E17</f>
        <v>Vodárenská společnost Táborsko s. r. o.</v>
      </c>
      <c r="G58" s="35"/>
      <c r="H58" s="35"/>
      <c r="I58" s="29" t="s">
        <v>38</v>
      </c>
      <c r="J58" s="33" t="str">
        <f>E23</f>
        <v>Sweco Hydroprojekt a.s.</v>
      </c>
      <c r="K58" s="35"/>
      <c r="L58" s="9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5" customHeight="1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Bc. Barbora Chladová</v>
      </c>
      <c r="K59" s="35"/>
      <c r="L59" s="9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4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2" t="s">
        <v>171</v>
      </c>
      <c r="D61" s="106"/>
      <c r="E61" s="106"/>
      <c r="F61" s="106"/>
      <c r="G61" s="106"/>
      <c r="H61" s="106"/>
      <c r="I61" s="106"/>
      <c r="J61" s="113" t="s">
        <v>172</v>
      </c>
      <c r="K61" s="106"/>
      <c r="L61" s="9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4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8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14" t="s">
        <v>78</v>
      </c>
      <c r="D63" s="35"/>
      <c r="E63" s="35"/>
      <c r="F63" s="35"/>
      <c r="G63" s="35"/>
      <c r="H63" s="35"/>
      <c r="I63" s="35"/>
      <c r="J63" s="69">
        <f>J91</f>
        <v>0</v>
      </c>
      <c r="K63" s="35"/>
      <c r="L63" s="98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173</v>
      </c>
    </row>
    <row r="64" spans="1:47" s="9" customFormat="1" ht="25" customHeight="1">
      <c r="B64" s="115"/>
      <c r="D64" s="116" t="s">
        <v>174</v>
      </c>
      <c r="E64" s="117"/>
      <c r="F64" s="117"/>
      <c r="G64" s="117"/>
      <c r="H64" s="117"/>
      <c r="I64" s="117"/>
      <c r="J64" s="118">
        <f>J92</f>
        <v>0</v>
      </c>
      <c r="L64" s="115"/>
    </row>
    <row r="65" spans="1:31" s="10" customFormat="1" ht="19.899999999999999" customHeight="1">
      <c r="B65" s="119"/>
      <c r="D65" s="120" t="s">
        <v>175</v>
      </c>
      <c r="E65" s="121"/>
      <c r="F65" s="121"/>
      <c r="G65" s="121"/>
      <c r="H65" s="121"/>
      <c r="I65" s="121"/>
      <c r="J65" s="122">
        <f>J93</f>
        <v>0</v>
      </c>
      <c r="L65" s="119"/>
    </row>
    <row r="66" spans="1:31" s="10" customFormat="1" ht="19.899999999999999" customHeight="1">
      <c r="B66" s="119"/>
      <c r="D66" s="120" t="s">
        <v>176</v>
      </c>
      <c r="E66" s="121"/>
      <c r="F66" s="121"/>
      <c r="G66" s="121"/>
      <c r="H66" s="121"/>
      <c r="I66" s="121"/>
      <c r="J66" s="122">
        <f>J429</f>
        <v>0</v>
      </c>
      <c r="L66" s="119"/>
    </row>
    <row r="67" spans="1:31" s="10" customFormat="1" ht="19.899999999999999" customHeight="1">
      <c r="B67" s="119"/>
      <c r="D67" s="120" t="s">
        <v>177</v>
      </c>
      <c r="E67" s="121"/>
      <c r="F67" s="121"/>
      <c r="G67" s="121"/>
      <c r="H67" s="121"/>
      <c r="I67" s="121"/>
      <c r="J67" s="122">
        <f>J457</f>
        <v>0</v>
      </c>
      <c r="L67" s="119"/>
    </row>
    <row r="68" spans="1:31" s="10" customFormat="1" ht="19.899999999999999" customHeight="1">
      <c r="B68" s="119"/>
      <c r="D68" s="120" t="s">
        <v>178</v>
      </c>
      <c r="E68" s="121"/>
      <c r="F68" s="121"/>
      <c r="G68" s="121"/>
      <c r="H68" s="121"/>
      <c r="I68" s="121"/>
      <c r="J68" s="122">
        <f>J623</f>
        <v>0</v>
      </c>
      <c r="L68" s="119"/>
    </row>
    <row r="69" spans="1:31" s="9" customFormat="1" ht="25" customHeight="1">
      <c r="B69" s="115"/>
      <c r="D69" s="116" t="s">
        <v>179</v>
      </c>
      <c r="E69" s="117"/>
      <c r="F69" s="117"/>
      <c r="G69" s="117"/>
      <c r="H69" s="117"/>
      <c r="I69" s="117"/>
      <c r="J69" s="118">
        <f>J628</f>
        <v>0</v>
      </c>
      <c r="L69" s="115"/>
    </row>
    <row r="70" spans="1:31" s="2" customFormat="1" ht="21.75" customHeight="1">
      <c r="A70" s="35"/>
      <c r="B70" s="36"/>
      <c r="C70" s="35"/>
      <c r="D70" s="35"/>
      <c r="E70" s="35"/>
      <c r="F70" s="35"/>
      <c r="G70" s="35"/>
      <c r="H70" s="35"/>
      <c r="I70" s="35"/>
      <c r="J70" s="35"/>
      <c r="K70" s="35"/>
      <c r="L70" s="98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7" customHeight="1">
      <c r="A71" s="35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9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5" spans="1:31" s="2" customFormat="1" ht="7" customHeight="1">
      <c r="A75" s="35"/>
      <c r="B75" s="47"/>
      <c r="C75" s="48"/>
      <c r="D75" s="48"/>
      <c r="E75" s="48"/>
      <c r="F75" s="48"/>
      <c r="G75" s="48"/>
      <c r="H75" s="48"/>
      <c r="I75" s="48"/>
      <c r="J75" s="48"/>
      <c r="K75" s="48"/>
      <c r="L75" s="9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25" customHeight="1">
      <c r="A76" s="35"/>
      <c r="B76" s="36"/>
      <c r="C76" s="23" t="s">
        <v>180</v>
      </c>
      <c r="D76" s="35"/>
      <c r="E76" s="35"/>
      <c r="F76" s="35"/>
      <c r="G76" s="35"/>
      <c r="H76" s="35"/>
      <c r="I76" s="35"/>
      <c r="J76" s="35"/>
      <c r="K76" s="35"/>
      <c r="L76" s="9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7" customHeight="1">
      <c r="A77" s="35"/>
      <c r="B77" s="36"/>
      <c r="C77" s="35"/>
      <c r="D77" s="35"/>
      <c r="E77" s="35"/>
      <c r="F77" s="35"/>
      <c r="G77" s="35"/>
      <c r="H77" s="35"/>
      <c r="I77" s="35"/>
      <c r="J77" s="35"/>
      <c r="K77" s="35"/>
      <c r="L77" s="9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29" t="s">
        <v>17</v>
      </c>
      <c r="D78" s="35"/>
      <c r="E78" s="35"/>
      <c r="F78" s="35"/>
      <c r="G78" s="35"/>
      <c r="H78" s="35"/>
      <c r="I78" s="35"/>
      <c r="J78" s="35"/>
      <c r="K78" s="35"/>
      <c r="L78" s="9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5"/>
      <c r="D79" s="35"/>
      <c r="E79" s="354" t="str">
        <f>E7</f>
        <v>DPS-Sezemovo Ústí, ul. Pod Vrbou</v>
      </c>
      <c r="F79" s="355"/>
      <c r="G79" s="355"/>
      <c r="H79" s="355"/>
      <c r="I79" s="35"/>
      <c r="J79" s="35"/>
      <c r="K79" s="35"/>
      <c r="L79" s="9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1" customFormat="1" ht="12" customHeight="1">
      <c r="B80" s="22"/>
      <c r="C80" s="29" t="s">
        <v>150</v>
      </c>
      <c r="L80" s="22"/>
    </row>
    <row r="81" spans="1:65" s="2" customFormat="1" ht="16.5" customHeight="1">
      <c r="A81" s="35"/>
      <c r="B81" s="36"/>
      <c r="C81" s="35"/>
      <c r="D81" s="35"/>
      <c r="E81" s="354" t="s">
        <v>153</v>
      </c>
      <c r="F81" s="353"/>
      <c r="G81" s="353"/>
      <c r="H81" s="353"/>
      <c r="I81" s="35"/>
      <c r="J81" s="35"/>
      <c r="K81" s="35"/>
      <c r="L81" s="9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>
      <c r="A82" s="35"/>
      <c r="B82" s="36"/>
      <c r="C82" s="29" t="s">
        <v>156</v>
      </c>
      <c r="D82" s="35"/>
      <c r="E82" s="35"/>
      <c r="F82" s="35"/>
      <c r="G82" s="35"/>
      <c r="H82" s="35"/>
      <c r="I82" s="35"/>
      <c r="J82" s="35"/>
      <c r="K82" s="35"/>
      <c r="L82" s="9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6.5" customHeight="1">
      <c r="A83" s="35"/>
      <c r="B83" s="36"/>
      <c r="C83" s="35"/>
      <c r="D83" s="35"/>
      <c r="E83" s="348" t="str">
        <f>E11</f>
        <v>SO 01B - Přepojení kanalizačních přípojek</v>
      </c>
      <c r="F83" s="353"/>
      <c r="G83" s="353"/>
      <c r="H83" s="353"/>
      <c r="I83" s="35"/>
      <c r="J83" s="35"/>
      <c r="K83" s="35"/>
      <c r="L83" s="9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7" customHeight="1">
      <c r="A84" s="35"/>
      <c r="B84" s="36"/>
      <c r="C84" s="35"/>
      <c r="D84" s="35"/>
      <c r="E84" s="35"/>
      <c r="F84" s="35"/>
      <c r="G84" s="35"/>
      <c r="H84" s="35"/>
      <c r="I84" s="35"/>
      <c r="J84" s="35"/>
      <c r="K84" s="35"/>
      <c r="L84" s="9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2" customHeight="1">
      <c r="A85" s="35"/>
      <c r="B85" s="36"/>
      <c r="C85" s="29" t="s">
        <v>23</v>
      </c>
      <c r="D85" s="35"/>
      <c r="E85" s="35"/>
      <c r="F85" s="27" t="str">
        <f>F14</f>
        <v>Sezimovo Ústí</v>
      </c>
      <c r="G85" s="35"/>
      <c r="H85" s="35"/>
      <c r="I85" s="29" t="s">
        <v>25</v>
      </c>
      <c r="J85" s="53" t="str">
        <f>IF(J14="","",J14)</f>
        <v>26. 1. 2022</v>
      </c>
      <c r="K85" s="35"/>
      <c r="L85" s="9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7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9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25.75" customHeight="1">
      <c r="A87" s="35"/>
      <c r="B87" s="36"/>
      <c r="C87" s="29" t="s">
        <v>31</v>
      </c>
      <c r="D87" s="35"/>
      <c r="E87" s="35"/>
      <c r="F87" s="27" t="str">
        <f>E17</f>
        <v>Vodárenská společnost Táborsko s. r. o.</v>
      </c>
      <c r="G87" s="35"/>
      <c r="H87" s="35"/>
      <c r="I87" s="29" t="s">
        <v>38</v>
      </c>
      <c r="J87" s="33" t="str">
        <f>E23</f>
        <v>Sweco Hydroprojekt a.s.</v>
      </c>
      <c r="K87" s="35"/>
      <c r="L87" s="9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5.25" customHeight="1">
      <c r="A88" s="35"/>
      <c r="B88" s="36"/>
      <c r="C88" s="29" t="s">
        <v>36</v>
      </c>
      <c r="D88" s="35"/>
      <c r="E88" s="35"/>
      <c r="F88" s="27" t="str">
        <f>IF(E20="","",E20)</f>
        <v>Vyplň údaj</v>
      </c>
      <c r="G88" s="35"/>
      <c r="H88" s="35"/>
      <c r="I88" s="29" t="s">
        <v>42</v>
      </c>
      <c r="J88" s="33" t="str">
        <f>E26</f>
        <v>Bc. Barbora Chladová</v>
      </c>
      <c r="K88" s="35"/>
      <c r="L88" s="9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0.4" customHeight="1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9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11" customFormat="1" ht="29.25" customHeight="1">
      <c r="A90" s="123"/>
      <c r="B90" s="124"/>
      <c r="C90" s="125" t="s">
        <v>181</v>
      </c>
      <c r="D90" s="126" t="s">
        <v>65</v>
      </c>
      <c r="E90" s="126" t="s">
        <v>61</v>
      </c>
      <c r="F90" s="126" t="s">
        <v>62</v>
      </c>
      <c r="G90" s="126" t="s">
        <v>182</v>
      </c>
      <c r="H90" s="126" t="s">
        <v>183</v>
      </c>
      <c r="I90" s="126" t="s">
        <v>184</v>
      </c>
      <c r="J90" s="126" t="s">
        <v>172</v>
      </c>
      <c r="K90" s="127" t="s">
        <v>185</v>
      </c>
      <c r="L90" s="128"/>
      <c r="M90" s="60" t="s">
        <v>3</v>
      </c>
      <c r="N90" s="61" t="s">
        <v>50</v>
      </c>
      <c r="O90" s="61" t="s">
        <v>186</v>
      </c>
      <c r="P90" s="61" t="s">
        <v>187</v>
      </c>
      <c r="Q90" s="61" t="s">
        <v>188</v>
      </c>
      <c r="R90" s="61" t="s">
        <v>189</v>
      </c>
      <c r="S90" s="61" t="s">
        <v>190</v>
      </c>
      <c r="T90" s="62" t="s">
        <v>191</v>
      </c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</row>
    <row r="91" spans="1:65" s="2" customFormat="1" ht="22.9" customHeight="1">
      <c r="A91" s="35"/>
      <c r="B91" s="36"/>
      <c r="C91" s="67" t="s">
        <v>192</v>
      </c>
      <c r="D91" s="35"/>
      <c r="E91" s="35"/>
      <c r="F91" s="35"/>
      <c r="G91" s="35"/>
      <c r="H91" s="35"/>
      <c r="I91" s="35"/>
      <c r="J91" s="129">
        <f>BK91</f>
        <v>0</v>
      </c>
      <c r="K91" s="35"/>
      <c r="L91" s="36"/>
      <c r="M91" s="63"/>
      <c r="N91" s="54"/>
      <c r="O91" s="64"/>
      <c r="P91" s="130">
        <f>P92+P628</f>
        <v>0</v>
      </c>
      <c r="Q91" s="64"/>
      <c r="R91" s="130">
        <f>R92+R628</f>
        <v>221.67730845</v>
      </c>
      <c r="S91" s="64"/>
      <c r="T91" s="131">
        <f>T92+T628</f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9" t="s">
        <v>79</v>
      </c>
      <c r="AU91" s="19" t="s">
        <v>173</v>
      </c>
      <c r="BK91" s="132">
        <f>BK92+BK628</f>
        <v>0</v>
      </c>
    </row>
    <row r="92" spans="1:65" s="12" customFormat="1" ht="25.9" customHeight="1">
      <c r="B92" s="133"/>
      <c r="D92" s="134" t="s">
        <v>79</v>
      </c>
      <c r="E92" s="135" t="s">
        <v>193</v>
      </c>
      <c r="F92" s="135" t="s">
        <v>194</v>
      </c>
      <c r="I92" s="136"/>
      <c r="J92" s="137">
        <f>BK92</f>
        <v>0</v>
      </c>
      <c r="L92" s="133"/>
      <c r="M92" s="138"/>
      <c r="N92" s="139"/>
      <c r="O92" s="139"/>
      <c r="P92" s="140">
        <f>P93+P429+P457+P623</f>
        <v>0</v>
      </c>
      <c r="Q92" s="139"/>
      <c r="R92" s="140">
        <f>R93+R429+R457+R623</f>
        <v>221.67730845</v>
      </c>
      <c r="S92" s="139"/>
      <c r="T92" s="141">
        <f>T93+T429+T457+T623</f>
        <v>0</v>
      </c>
      <c r="AR92" s="134" t="s">
        <v>87</v>
      </c>
      <c r="AT92" s="142" t="s">
        <v>79</v>
      </c>
      <c r="AU92" s="142" t="s">
        <v>80</v>
      </c>
      <c r="AY92" s="134" t="s">
        <v>195</v>
      </c>
      <c r="BK92" s="143">
        <f>BK93+BK429+BK457+BK623</f>
        <v>0</v>
      </c>
    </row>
    <row r="93" spans="1:65" s="12" customFormat="1" ht="22.9" customHeight="1">
      <c r="B93" s="133"/>
      <c r="D93" s="134" t="s">
        <v>79</v>
      </c>
      <c r="E93" s="144" t="s">
        <v>87</v>
      </c>
      <c r="F93" s="144" t="s">
        <v>196</v>
      </c>
      <c r="I93" s="136"/>
      <c r="J93" s="145">
        <f>BK93</f>
        <v>0</v>
      </c>
      <c r="L93" s="133"/>
      <c r="M93" s="138"/>
      <c r="N93" s="139"/>
      <c r="O93" s="139"/>
      <c r="P93" s="140">
        <f>SUM(P94:P428)</f>
        <v>0</v>
      </c>
      <c r="Q93" s="139"/>
      <c r="R93" s="140">
        <f>SUM(R94:R428)</f>
        <v>7.1695549300000003</v>
      </c>
      <c r="S93" s="139"/>
      <c r="T93" s="141">
        <f>SUM(T94:T428)</f>
        <v>0</v>
      </c>
      <c r="AR93" s="134" t="s">
        <v>87</v>
      </c>
      <c r="AT93" s="142" t="s">
        <v>79</v>
      </c>
      <c r="AU93" s="142" t="s">
        <v>87</v>
      </c>
      <c r="AY93" s="134" t="s">
        <v>195</v>
      </c>
      <c r="BK93" s="143">
        <f>SUM(BK94:BK428)</f>
        <v>0</v>
      </c>
    </row>
    <row r="94" spans="1:65" s="2" customFormat="1" ht="24.25" customHeight="1">
      <c r="A94" s="35"/>
      <c r="B94" s="146"/>
      <c r="C94" s="147" t="s">
        <v>87</v>
      </c>
      <c r="D94" s="147" t="s">
        <v>197</v>
      </c>
      <c r="E94" s="148" t="s">
        <v>258</v>
      </c>
      <c r="F94" s="149" t="s">
        <v>259</v>
      </c>
      <c r="G94" s="150" t="s">
        <v>139</v>
      </c>
      <c r="H94" s="151">
        <v>56.191000000000003</v>
      </c>
      <c r="I94" s="152"/>
      <c r="J94" s="153">
        <f>ROUND(I94*H94,2)</f>
        <v>0</v>
      </c>
      <c r="K94" s="149" t="s">
        <v>201</v>
      </c>
      <c r="L94" s="36"/>
      <c r="M94" s="154" t="s">
        <v>3</v>
      </c>
      <c r="N94" s="155" t="s">
        <v>51</v>
      </c>
      <c r="O94" s="56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58" t="s">
        <v>202</v>
      </c>
      <c r="AT94" s="158" t="s">
        <v>197</v>
      </c>
      <c r="AU94" s="158" t="s">
        <v>89</v>
      </c>
      <c r="AY94" s="19" t="s">
        <v>195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87</v>
      </c>
      <c r="BK94" s="159">
        <f>ROUND(I94*H94,2)</f>
        <v>0</v>
      </c>
      <c r="BL94" s="19" t="s">
        <v>202</v>
      </c>
      <c r="BM94" s="158" t="s">
        <v>705</v>
      </c>
    </row>
    <row r="95" spans="1:65" s="2" customFormat="1">
      <c r="A95" s="35"/>
      <c r="B95" s="36"/>
      <c r="C95" s="35"/>
      <c r="D95" s="160" t="s">
        <v>204</v>
      </c>
      <c r="E95" s="35"/>
      <c r="F95" s="161" t="s">
        <v>706</v>
      </c>
      <c r="G95" s="35"/>
      <c r="H95" s="35"/>
      <c r="I95" s="162"/>
      <c r="J95" s="35"/>
      <c r="K95" s="35"/>
      <c r="L95" s="36"/>
      <c r="M95" s="163"/>
      <c r="N95" s="164"/>
      <c r="O95" s="56"/>
      <c r="P95" s="56"/>
      <c r="Q95" s="56"/>
      <c r="R95" s="56"/>
      <c r="S95" s="56"/>
      <c r="T95" s="57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9" t="s">
        <v>204</v>
      </c>
      <c r="AU95" s="19" t="s">
        <v>89</v>
      </c>
    </row>
    <row r="96" spans="1:65" s="13" customFormat="1">
      <c r="B96" s="165"/>
      <c r="D96" s="166" t="s">
        <v>206</v>
      </c>
      <c r="E96" s="167" t="s">
        <v>3</v>
      </c>
      <c r="F96" s="168" t="s">
        <v>207</v>
      </c>
      <c r="H96" s="167" t="s">
        <v>3</v>
      </c>
      <c r="I96" s="169"/>
      <c r="L96" s="165"/>
      <c r="M96" s="170"/>
      <c r="N96" s="171"/>
      <c r="O96" s="171"/>
      <c r="P96" s="171"/>
      <c r="Q96" s="171"/>
      <c r="R96" s="171"/>
      <c r="S96" s="171"/>
      <c r="T96" s="172"/>
      <c r="AT96" s="167" t="s">
        <v>206</v>
      </c>
      <c r="AU96" s="167" t="s">
        <v>89</v>
      </c>
      <c r="AV96" s="13" t="s">
        <v>87</v>
      </c>
      <c r="AW96" s="13" t="s">
        <v>41</v>
      </c>
      <c r="AX96" s="13" t="s">
        <v>80</v>
      </c>
      <c r="AY96" s="167" t="s">
        <v>195</v>
      </c>
    </row>
    <row r="97" spans="2:51" s="13" customFormat="1">
      <c r="B97" s="165"/>
      <c r="D97" s="166" t="s">
        <v>206</v>
      </c>
      <c r="E97" s="167" t="s">
        <v>3</v>
      </c>
      <c r="F97" s="168" t="s">
        <v>208</v>
      </c>
      <c r="H97" s="167" t="s">
        <v>3</v>
      </c>
      <c r="I97" s="169"/>
      <c r="L97" s="165"/>
      <c r="M97" s="170"/>
      <c r="N97" s="171"/>
      <c r="O97" s="171"/>
      <c r="P97" s="171"/>
      <c r="Q97" s="171"/>
      <c r="R97" s="171"/>
      <c r="S97" s="171"/>
      <c r="T97" s="172"/>
      <c r="AT97" s="167" t="s">
        <v>206</v>
      </c>
      <c r="AU97" s="167" t="s">
        <v>89</v>
      </c>
      <c r="AV97" s="13" t="s">
        <v>87</v>
      </c>
      <c r="AW97" s="13" t="s">
        <v>41</v>
      </c>
      <c r="AX97" s="13" t="s">
        <v>80</v>
      </c>
      <c r="AY97" s="167" t="s">
        <v>195</v>
      </c>
    </row>
    <row r="98" spans="2:51" s="13" customFormat="1">
      <c r="B98" s="165"/>
      <c r="D98" s="166" t="s">
        <v>206</v>
      </c>
      <c r="E98" s="167" t="s">
        <v>3</v>
      </c>
      <c r="F98" s="168" t="s">
        <v>209</v>
      </c>
      <c r="H98" s="167" t="s">
        <v>3</v>
      </c>
      <c r="I98" s="169"/>
      <c r="L98" s="165"/>
      <c r="M98" s="170"/>
      <c r="N98" s="171"/>
      <c r="O98" s="171"/>
      <c r="P98" s="171"/>
      <c r="Q98" s="171"/>
      <c r="R98" s="171"/>
      <c r="S98" s="171"/>
      <c r="T98" s="172"/>
      <c r="AT98" s="167" t="s">
        <v>206</v>
      </c>
      <c r="AU98" s="167" t="s">
        <v>89</v>
      </c>
      <c r="AV98" s="13" t="s">
        <v>87</v>
      </c>
      <c r="AW98" s="13" t="s">
        <v>41</v>
      </c>
      <c r="AX98" s="13" t="s">
        <v>80</v>
      </c>
      <c r="AY98" s="167" t="s">
        <v>195</v>
      </c>
    </row>
    <row r="99" spans="2:51" s="13" customFormat="1">
      <c r="B99" s="165"/>
      <c r="D99" s="166" t="s">
        <v>206</v>
      </c>
      <c r="E99" s="167" t="s">
        <v>3</v>
      </c>
      <c r="F99" s="168" t="s">
        <v>707</v>
      </c>
      <c r="H99" s="167" t="s">
        <v>3</v>
      </c>
      <c r="I99" s="169"/>
      <c r="L99" s="165"/>
      <c r="M99" s="170"/>
      <c r="N99" s="171"/>
      <c r="O99" s="171"/>
      <c r="P99" s="171"/>
      <c r="Q99" s="171"/>
      <c r="R99" s="171"/>
      <c r="S99" s="171"/>
      <c r="T99" s="172"/>
      <c r="AT99" s="167" t="s">
        <v>206</v>
      </c>
      <c r="AU99" s="167" t="s">
        <v>89</v>
      </c>
      <c r="AV99" s="13" t="s">
        <v>87</v>
      </c>
      <c r="AW99" s="13" t="s">
        <v>41</v>
      </c>
      <c r="AX99" s="13" t="s">
        <v>80</v>
      </c>
      <c r="AY99" s="167" t="s">
        <v>195</v>
      </c>
    </row>
    <row r="100" spans="2:51" s="13" customFormat="1">
      <c r="B100" s="165"/>
      <c r="D100" s="166" t="s">
        <v>206</v>
      </c>
      <c r="E100" s="167" t="s">
        <v>3</v>
      </c>
      <c r="F100" s="168" t="s">
        <v>708</v>
      </c>
      <c r="H100" s="167" t="s">
        <v>3</v>
      </c>
      <c r="I100" s="169"/>
      <c r="L100" s="165"/>
      <c r="M100" s="170"/>
      <c r="N100" s="171"/>
      <c r="O100" s="171"/>
      <c r="P100" s="171"/>
      <c r="Q100" s="171"/>
      <c r="R100" s="171"/>
      <c r="S100" s="171"/>
      <c r="T100" s="172"/>
      <c r="AT100" s="167" t="s">
        <v>206</v>
      </c>
      <c r="AU100" s="167" t="s">
        <v>89</v>
      </c>
      <c r="AV100" s="13" t="s">
        <v>87</v>
      </c>
      <c r="AW100" s="13" t="s">
        <v>41</v>
      </c>
      <c r="AX100" s="13" t="s">
        <v>80</v>
      </c>
      <c r="AY100" s="167" t="s">
        <v>195</v>
      </c>
    </row>
    <row r="101" spans="2:51" s="13" customFormat="1">
      <c r="B101" s="165"/>
      <c r="D101" s="166" t="s">
        <v>206</v>
      </c>
      <c r="E101" s="167" t="s">
        <v>3</v>
      </c>
      <c r="F101" s="168" t="s">
        <v>271</v>
      </c>
      <c r="H101" s="167" t="s">
        <v>3</v>
      </c>
      <c r="I101" s="169"/>
      <c r="L101" s="165"/>
      <c r="M101" s="170"/>
      <c r="N101" s="171"/>
      <c r="O101" s="171"/>
      <c r="P101" s="171"/>
      <c r="Q101" s="171"/>
      <c r="R101" s="171"/>
      <c r="S101" s="171"/>
      <c r="T101" s="172"/>
      <c r="AT101" s="167" t="s">
        <v>206</v>
      </c>
      <c r="AU101" s="167" t="s">
        <v>89</v>
      </c>
      <c r="AV101" s="13" t="s">
        <v>87</v>
      </c>
      <c r="AW101" s="13" t="s">
        <v>41</v>
      </c>
      <c r="AX101" s="13" t="s">
        <v>80</v>
      </c>
      <c r="AY101" s="167" t="s">
        <v>195</v>
      </c>
    </row>
    <row r="102" spans="2:51" s="14" customFormat="1">
      <c r="B102" s="173"/>
      <c r="D102" s="166" t="s">
        <v>206</v>
      </c>
      <c r="E102" s="174" t="s">
        <v>3</v>
      </c>
      <c r="F102" s="175" t="s">
        <v>709</v>
      </c>
      <c r="H102" s="176">
        <v>163.899</v>
      </c>
      <c r="I102" s="177"/>
      <c r="L102" s="173"/>
      <c r="M102" s="178"/>
      <c r="N102" s="179"/>
      <c r="O102" s="179"/>
      <c r="P102" s="179"/>
      <c r="Q102" s="179"/>
      <c r="R102" s="179"/>
      <c r="S102" s="179"/>
      <c r="T102" s="180"/>
      <c r="AT102" s="174" t="s">
        <v>206</v>
      </c>
      <c r="AU102" s="174" t="s">
        <v>89</v>
      </c>
      <c r="AV102" s="14" t="s">
        <v>89</v>
      </c>
      <c r="AW102" s="14" t="s">
        <v>41</v>
      </c>
      <c r="AX102" s="14" t="s">
        <v>80</v>
      </c>
      <c r="AY102" s="174" t="s">
        <v>195</v>
      </c>
    </row>
    <row r="103" spans="2:51" s="14" customFormat="1">
      <c r="B103" s="173"/>
      <c r="D103" s="166" t="s">
        <v>206</v>
      </c>
      <c r="E103" s="174" t="s">
        <v>3</v>
      </c>
      <c r="F103" s="175" t="s">
        <v>710</v>
      </c>
      <c r="H103" s="176">
        <v>600.447</v>
      </c>
      <c r="I103" s="177"/>
      <c r="L103" s="173"/>
      <c r="M103" s="178"/>
      <c r="N103" s="179"/>
      <c r="O103" s="179"/>
      <c r="P103" s="179"/>
      <c r="Q103" s="179"/>
      <c r="R103" s="179"/>
      <c r="S103" s="179"/>
      <c r="T103" s="180"/>
      <c r="AT103" s="174" t="s">
        <v>206</v>
      </c>
      <c r="AU103" s="174" t="s">
        <v>89</v>
      </c>
      <c r="AV103" s="14" t="s">
        <v>89</v>
      </c>
      <c r="AW103" s="14" t="s">
        <v>41</v>
      </c>
      <c r="AX103" s="14" t="s">
        <v>80</v>
      </c>
      <c r="AY103" s="174" t="s">
        <v>195</v>
      </c>
    </row>
    <row r="104" spans="2:51" s="13" customFormat="1">
      <c r="B104" s="165"/>
      <c r="D104" s="166" t="s">
        <v>206</v>
      </c>
      <c r="E104" s="167" t="s">
        <v>3</v>
      </c>
      <c r="F104" s="168" t="s">
        <v>276</v>
      </c>
      <c r="H104" s="167" t="s">
        <v>3</v>
      </c>
      <c r="I104" s="169"/>
      <c r="L104" s="165"/>
      <c r="M104" s="170"/>
      <c r="N104" s="171"/>
      <c r="O104" s="171"/>
      <c r="P104" s="171"/>
      <c r="Q104" s="171"/>
      <c r="R104" s="171"/>
      <c r="S104" s="171"/>
      <c r="T104" s="172"/>
      <c r="AT104" s="167" t="s">
        <v>206</v>
      </c>
      <c r="AU104" s="167" t="s">
        <v>89</v>
      </c>
      <c r="AV104" s="13" t="s">
        <v>87</v>
      </c>
      <c r="AW104" s="13" t="s">
        <v>41</v>
      </c>
      <c r="AX104" s="13" t="s">
        <v>80</v>
      </c>
      <c r="AY104" s="167" t="s">
        <v>195</v>
      </c>
    </row>
    <row r="105" spans="2:51" s="13" customFormat="1">
      <c r="B105" s="165"/>
      <c r="D105" s="166" t="s">
        <v>206</v>
      </c>
      <c r="E105" s="167" t="s">
        <v>3</v>
      </c>
      <c r="F105" s="168" t="s">
        <v>708</v>
      </c>
      <c r="H105" s="167" t="s">
        <v>3</v>
      </c>
      <c r="I105" s="169"/>
      <c r="L105" s="165"/>
      <c r="M105" s="170"/>
      <c r="N105" s="171"/>
      <c r="O105" s="171"/>
      <c r="P105" s="171"/>
      <c r="Q105" s="171"/>
      <c r="R105" s="171"/>
      <c r="S105" s="171"/>
      <c r="T105" s="172"/>
      <c r="AT105" s="167" t="s">
        <v>206</v>
      </c>
      <c r="AU105" s="167" t="s">
        <v>89</v>
      </c>
      <c r="AV105" s="13" t="s">
        <v>87</v>
      </c>
      <c r="AW105" s="13" t="s">
        <v>41</v>
      </c>
      <c r="AX105" s="13" t="s">
        <v>80</v>
      </c>
      <c r="AY105" s="167" t="s">
        <v>195</v>
      </c>
    </row>
    <row r="106" spans="2:51" s="14" customFormat="1">
      <c r="B106" s="173"/>
      <c r="D106" s="166" t="s">
        <v>206</v>
      </c>
      <c r="E106" s="174" t="s">
        <v>3</v>
      </c>
      <c r="F106" s="175" t="s">
        <v>711</v>
      </c>
      <c r="H106" s="176">
        <v>59.061999999999998</v>
      </c>
      <c r="I106" s="177"/>
      <c r="L106" s="173"/>
      <c r="M106" s="178"/>
      <c r="N106" s="179"/>
      <c r="O106" s="179"/>
      <c r="P106" s="179"/>
      <c r="Q106" s="179"/>
      <c r="R106" s="179"/>
      <c r="S106" s="179"/>
      <c r="T106" s="180"/>
      <c r="AT106" s="174" t="s">
        <v>206</v>
      </c>
      <c r="AU106" s="174" t="s">
        <v>89</v>
      </c>
      <c r="AV106" s="14" t="s">
        <v>89</v>
      </c>
      <c r="AW106" s="14" t="s">
        <v>41</v>
      </c>
      <c r="AX106" s="14" t="s">
        <v>80</v>
      </c>
      <c r="AY106" s="174" t="s">
        <v>195</v>
      </c>
    </row>
    <row r="107" spans="2:51" s="13" customFormat="1">
      <c r="B107" s="165"/>
      <c r="D107" s="166" t="s">
        <v>206</v>
      </c>
      <c r="E107" s="167" t="s">
        <v>3</v>
      </c>
      <c r="F107" s="168" t="s">
        <v>280</v>
      </c>
      <c r="H107" s="167" t="s">
        <v>3</v>
      </c>
      <c r="I107" s="169"/>
      <c r="L107" s="165"/>
      <c r="M107" s="170"/>
      <c r="N107" s="171"/>
      <c r="O107" s="171"/>
      <c r="P107" s="171"/>
      <c r="Q107" s="171"/>
      <c r="R107" s="171"/>
      <c r="S107" s="171"/>
      <c r="T107" s="172"/>
      <c r="AT107" s="167" t="s">
        <v>206</v>
      </c>
      <c r="AU107" s="167" t="s">
        <v>89</v>
      </c>
      <c r="AV107" s="13" t="s">
        <v>87</v>
      </c>
      <c r="AW107" s="13" t="s">
        <v>41</v>
      </c>
      <c r="AX107" s="13" t="s">
        <v>80</v>
      </c>
      <c r="AY107" s="167" t="s">
        <v>195</v>
      </c>
    </row>
    <row r="108" spans="2:51" s="13" customFormat="1">
      <c r="B108" s="165"/>
      <c r="D108" s="166" t="s">
        <v>206</v>
      </c>
      <c r="E108" s="167" t="s">
        <v>3</v>
      </c>
      <c r="F108" s="168" t="s">
        <v>708</v>
      </c>
      <c r="H108" s="167" t="s">
        <v>3</v>
      </c>
      <c r="I108" s="169"/>
      <c r="L108" s="165"/>
      <c r="M108" s="170"/>
      <c r="N108" s="171"/>
      <c r="O108" s="171"/>
      <c r="P108" s="171"/>
      <c r="Q108" s="171"/>
      <c r="R108" s="171"/>
      <c r="S108" s="171"/>
      <c r="T108" s="172"/>
      <c r="AT108" s="167" t="s">
        <v>206</v>
      </c>
      <c r="AU108" s="167" t="s">
        <v>89</v>
      </c>
      <c r="AV108" s="13" t="s">
        <v>87</v>
      </c>
      <c r="AW108" s="13" t="s">
        <v>41</v>
      </c>
      <c r="AX108" s="13" t="s">
        <v>80</v>
      </c>
      <c r="AY108" s="167" t="s">
        <v>195</v>
      </c>
    </row>
    <row r="109" spans="2:51" s="14" customFormat="1">
      <c r="B109" s="173"/>
      <c r="D109" s="166" t="s">
        <v>206</v>
      </c>
      <c r="E109" s="174" t="s">
        <v>3</v>
      </c>
      <c r="F109" s="175" t="s">
        <v>712</v>
      </c>
      <c r="H109" s="176">
        <v>140.54</v>
      </c>
      <c r="I109" s="177"/>
      <c r="L109" s="173"/>
      <c r="M109" s="178"/>
      <c r="N109" s="179"/>
      <c r="O109" s="179"/>
      <c r="P109" s="179"/>
      <c r="Q109" s="179"/>
      <c r="R109" s="179"/>
      <c r="S109" s="179"/>
      <c r="T109" s="180"/>
      <c r="AT109" s="174" t="s">
        <v>206</v>
      </c>
      <c r="AU109" s="174" t="s">
        <v>89</v>
      </c>
      <c r="AV109" s="14" t="s">
        <v>89</v>
      </c>
      <c r="AW109" s="14" t="s">
        <v>41</v>
      </c>
      <c r="AX109" s="14" t="s">
        <v>80</v>
      </c>
      <c r="AY109" s="174" t="s">
        <v>195</v>
      </c>
    </row>
    <row r="110" spans="2:51" s="13" customFormat="1">
      <c r="B110" s="165"/>
      <c r="D110" s="166" t="s">
        <v>206</v>
      </c>
      <c r="E110" s="167" t="s">
        <v>3</v>
      </c>
      <c r="F110" s="168" t="s">
        <v>283</v>
      </c>
      <c r="H110" s="167" t="s">
        <v>3</v>
      </c>
      <c r="I110" s="169"/>
      <c r="L110" s="165"/>
      <c r="M110" s="170"/>
      <c r="N110" s="171"/>
      <c r="O110" s="171"/>
      <c r="P110" s="171"/>
      <c r="Q110" s="171"/>
      <c r="R110" s="171"/>
      <c r="S110" s="171"/>
      <c r="T110" s="172"/>
      <c r="AT110" s="167" t="s">
        <v>206</v>
      </c>
      <c r="AU110" s="167" t="s">
        <v>89</v>
      </c>
      <c r="AV110" s="13" t="s">
        <v>87</v>
      </c>
      <c r="AW110" s="13" t="s">
        <v>41</v>
      </c>
      <c r="AX110" s="13" t="s">
        <v>80</v>
      </c>
      <c r="AY110" s="167" t="s">
        <v>195</v>
      </c>
    </row>
    <row r="111" spans="2:51" s="13" customFormat="1">
      <c r="B111" s="165"/>
      <c r="D111" s="166" t="s">
        <v>206</v>
      </c>
      <c r="E111" s="167" t="s">
        <v>3</v>
      </c>
      <c r="F111" s="168" t="s">
        <v>708</v>
      </c>
      <c r="H111" s="167" t="s">
        <v>3</v>
      </c>
      <c r="I111" s="169"/>
      <c r="L111" s="165"/>
      <c r="M111" s="170"/>
      <c r="N111" s="171"/>
      <c r="O111" s="171"/>
      <c r="P111" s="171"/>
      <c r="Q111" s="171"/>
      <c r="R111" s="171"/>
      <c r="S111" s="171"/>
      <c r="T111" s="172"/>
      <c r="AT111" s="167" t="s">
        <v>206</v>
      </c>
      <c r="AU111" s="167" t="s">
        <v>89</v>
      </c>
      <c r="AV111" s="13" t="s">
        <v>87</v>
      </c>
      <c r="AW111" s="13" t="s">
        <v>41</v>
      </c>
      <c r="AX111" s="13" t="s">
        <v>80</v>
      </c>
      <c r="AY111" s="167" t="s">
        <v>195</v>
      </c>
    </row>
    <row r="112" spans="2:51" s="14" customFormat="1">
      <c r="B112" s="173"/>
      <c r="D112" s="166" t="s">
        <v>206</v>
      </c>
      <c r="E112" s="174" t="s">
        <v>3</v>
      </c>
      <c r="F112" s="175" t="s">
        <v>713</v>
      </c>
      <c r="H112" s="176">
        <v>79.465000000000003</v>
      </c>
      <c r="I112" s="177"/>
      <c r="L112" s="173"/>
      <c r="M112" s="178"/>
      <c r="N112" s="179"/>
      <c r="O112" s="179"/>
      <c r="P112" s="179"/>
      <c r="Q112" s="179"/>
      <c r="R112" s="179"/>
      <c r="S112" s="179"/>
      <c r="T112" s="180"/>
      <c r="AT112" s="174" t="s">
        <v>206</v>
      </c>
      <c r="AU112" s="174" t="s">
        <v>89</v>
      </c>
      <c r="AV112" s="14" t="s">
        <v>89</v>
      </c>
      <c r="AW112" s="14" t="s">
        <v>41</v>
      </c>
      <c r="AX112" s="14" t="s">
        <v>80</v>
      </c>
      <c r="AY112" s="174" t="s">
        <v>195</v>
      </c>
    </row>
    <row r="113" spans="2:51" s="13" customFormat="1">
      <c r="B113" s="165"/>
      <c r="D113" s="166" t="s">
        <v>206</v>
      </c>
      <c r="E113" s="167" t="s">
        <v>3</v>
      </c>
      <c r="F113" s="168" t="s">
        <v>285</v>
      </c>
      <c r="H113" s="167" t="s">
        <v>3</v>
      </c>
      <c r="I113" s="169"/>
      <c r="L113" s="165"/>
      <c r="M113" s="170"/>
      <c r="N113" s="171"/>
      <c r="O113" s="171"/>
      <c r="P113" s="171"/>
      <c r="Q113" s="171"/>
      <c r="R113" s="171"/>
      <c r="S113" s="171"/>
      <c r="T113" s="172"/>
      <c r="AT113" s="167" t="s">
        <v>206</v>
      </c>
      <c r="AU113" s="167" t="s">
        <v>89</v>
      </c>
      <c r="AV113" s="13" t="s">
        <v>87</v>
      </c>
      <c r="AW113" s="13" t="s">
        <v>41</v>
      </c>
      <c r="AX113" s="13" t="s">
        <v>80</v>
      </c>
      <c r="AY113" s="167" t="s">
        <v>195</v>
      </c>
    </row>
    <row r="114" spans="2:51" s="13" customFormat="1">
      <c r="B114" s="165"/>
      <c r="D114" s="166" t="s">
        <v>206</v>
      </c>
      <c r="E114" s="167" t="s">
        <v>3</v>
      </c>
      <c r="F114" s="168" t="s">
        <v>708</v>
      </c>
      <c r="H114" s="167" t="s">
        <v>3</v>
      </c>
      <c r="I114" s="169"/>
      <c r="L114" s="165"/>
      <c r="M114" s="170"/>
      <c r="N114" s="171"/>
      <c r="O114" s="171"/>
      <c r="P114" s="171"/>
      <c r="Q114" s="171"/>
      <c r="R114" s="171"/>
      <c r="S114" s="171"/>
      <c r="T114" s="172"/>
      <c r="AT114" s="167" t="s">
        <v>206</v>
      </c>
      <c r="AU114" s="167" t="s">
        <v>89</v>
      </c>
      <c r="AV114" s="13" t="s">
        <v>87</v>
      </c>
      <c r="AW114" s="13" t="s">
        <v>41</v>
      </c>
      <c r="AX114" s="13" t="s">
        <v>80</v>
      </c>
      <c r="AY114" s="167" t="s">
        <v>195</v>
      </c>
    </row>
    <row r="115" spans="2:51" s="14" customFormat="1">
      <c r="B115" s="173"/>
      <c r="D115" s="166" t="s">
        <v>206</v>
      </c>
      <c r="E115" s="174" t="s">
        <v>3</v>
      </c>
      <c r="F115" s="175" t="s">
        <v>714</v>
      </c>
      <c r="H115" s="176">
        <v>6.8929999999999998</v>
      </c>
      <c r="I115" s="177"/>
      <c r="L115" s="173"/>
      <c r="M115" s="178"/>
      <c r="N115" s="179"/>
      <c r="O115" s="179"/>
      <c r="P115" s="179"/>
      <c r="Q115" s="179"/>
      <c r="R115" s="179"/>
      <c r="S115" s="179"/>
      <c r="T115" s="180"/>
      <c r="AT115" s="174" t="s">
        <v>206</v>
      </c>
      <c r="AU115" s="174" t="s">
        <v>89</v>
      </c>
      <c r="AV115" s="14" t="s">
        <v>89</v>
      </c>
      <c r="AW115" s="14" t="s">
        <v>41</v>
      </c>
      <c r="AX115" s="14" t="s">
        <v>80</v>
      </c>
      <c r="AY115" s="174" t="s">
        <v>195</v>
      </c>
    </row>
    <row r="116" spans="2:51" s="13" customFormat="1">
      <c r="B116" s="165"/>
      <c r="D116" s="166" t="s">
        <v>206</v>
      </c>
      <c r="E116" s="167" t="s">
        <v>3</v>
      </c>
      <c r="F116" s="168" t="s">
        <v>287</v>
      </c>
      <c r="H116" s="167" t="s">
        <v>3</v>
      </c>
      <c r="I116" s="169"/>
      <c r="L116" s="165"/>
      <c r="M116" s="170"/>
      <c r="N116" s="171"/>
      <c r="O116" s="171"/>
      <c r="P116" s="171"/>
      <c r="Q116" s="171"/>
      <c r="R116" s="171"/>
      <c r="S116" s="171"/>
      <c r="T116" s="172"/>
      <c r="AT116" s="167" t="s">
        <v>206</v>
      </c>
      <c r="AU116" s="167" t="s">
        <v>89</v>
      </c>
      <c r="AV116" s="13" t="s">
        <v>87</v>
      </c>
      <c r="AW116" s="13" t="s">
        <v>41</v>
      </c>
      <c r="AX116" s="13" t="s">
        <v>80</v>
      </c>
      <c r="AY116" s="167" t="s">
        <v>195</v>
      </c>
    </row>
    <row r="117" spans="2:51" s="13" customFormat="1">
      <c r="B117" s="165"/>
      <c r="D117" s="166" t="s">
        <v>206</v>
      </c>
      <c r="E117" s="167" t="s">
        <v>3</v>
      </c>
      <c r="F117" s="168" t="s">
        <v>708</v>
      </c>
      <c r="H117" s="167" t="s">
        <v>3</v>
      </c>
      <c r="I117" s="169"/>
      <c r="L117" s="165"/>
      <c r="M117" s="170"/>
      <c r="N117" s="171"/>
      <c r="O117" s="171"/>
      <c r="P117" s="171"/>
      <c r="Q117" s="171"/>
      <c r="R117" s="171"/>
      <c r="S117" s="171"/>
      <c r="T117" s="172"/>
      <c r="AT117" s="167" t="s">
        <v>206</v>
      </c>
      <c r="AU117" s="167" t="s">
        <v>89</v>
      </c>
      <c r="AV117" s="13" t="s">
        <v>87</v>
      </c>
      <c r="AW117" s="13" t="s">
        <v>41</v>
      </c>
      <c r="AX117" s="13" t="s">
        <v>80</v>
      </c>
      <c r="AY117" s="167" t="s">
        <v>195</v>
      </c>
    </row>
    <row r="118" spans="2:51" s="14" customFormat="1">
      <c r="B118" s="173"/>
      <c r="D118" s="166" t="s">
        <v>206</v>
      </c>
      <c r="E118" s="174" t="s">
        <v>3</v>
      </c>
      <c r="F118" s="175" t="s">
        <v>715</v>
      </c>
      <c r="H118" s="176">
        <v>129.435</v>
      </c>
      <c r="I118" s="177"/>
      <c r="L118" s="173"/>
      <c r="M118" s="178"/>
      <c r="N118" s="179"/>
      <c r="O118" s="179"/>
      <c r="P118" s="179"/>
      <c r="Q118" s="179"/>
      <c r="R118" s="179"/>
      <c r="S118" s="179"/>
      <c r="T118" s="180"/>
      <c r="AT118" s="174" t="s">
        <v>206</v>
      </c>
      <c r="AU118" s="174" t="s">
        <v>89</v>
      </c>
      <c r="AV118" s="14" t="s">
        <v>89</v>
      </c>
      <c r="AW118" s="14" t="s">
        <v>41</v>
      </c>
      <c r="AX118" s="14" t="s">
        <v>80</v>
      </c>
      <c r="AY118" s="174" t="s">
        <v>195</v>
      </c>
    </row>
    <row r="119" spans="2:51" s="13" customFormat="1">
      <c r="B119" s="165"/>
      <c r="D119" s="166" t="s">
        <v>206</v>
      </c>
      <c r="E119" s="167" t="s">
        <v>3</v>
      </c>
      <c r="F119" s="168" t="s">
        <v>290</v>
      </c>
      <c r="H119" s="167" t="s">
        <v>3</v>
      </c>
      <c r="I119" s="169"/>
      <c r="L119" s="165"/>
      <c r="M119" s="170"/>
      <c r="N119" s="171"/>
      <c r="O119" s="171"/>
      <c r="P119" s="171"/>
      <c r="Q119" s="171"/>
      <c r="R119" s="171"/>
      <c r="S119" s="171"/>
      <c r="T119" s="172"/>
      <c r="AT119" s="167" t="s">
        <v>206</v>
      </c>
      <c r="AU119" s="167" t="s">
        <v>89</v>
      </c>
      <c r="AV119" s="13" t="s">
        <v>87</v>
      </c>
      <c r="AW119" s="13" t="s">
        <v>41</v>
      </c>
      <c r="AX119" s="13" t="s">
        <v>80</v>
      </c>
      <c r="AY119" s="167" t="s">
        <v>195</v>
      </c>
    </row>
    <row r="120" spans="2:51" s="13" customFormat="1">
      <c r="B120" s="165"/>
      <c r="D120" s="166" t="s">
        <v>206</v>
      </c>
      <c r="E120" s="167" t="s">
        <v>3</v>
      </c>
      <c r="F120" s="168" t="s">
        <v>708</v>
      </c>
      <c r="H120" s="167" t="s">
        <v>3</v>
      </c>
      <c r="I120" s="169"/>
      <c r="L120" s="165"/>
      <c r="M120" s="170"/>
      <c r="N120" s="171"/>
      <c r="O120" s="171"/>
      <c r="P120" s="171"/>
      <c r="Q120" s="171"/>
      <c r="R120" s="171"/>
      <c r="S120" s="171"/>
      <c r="T120" s="172"/>
      <c r="AT120" s="167" t="s">
        <v>206</v>
      </c>
      <c r="AU120" s="167" t="s">
        <v>89</v>
      </c>
      <c r="AV120" s="13" t="s">
        <v>87</v>
      </c>
      <c r="AW120" s="13" t="s">
        <v>41</v>
      </c>
      <c r="AX120" s="13" t="s">
        <v>80</v>
      </c>
      <c r="AY120" s="167" t="s">
        <v>195</v>
      </c>
    </row>
    <row r="121" spans="2:51" s="14" customFormat="1">
      <c r="B121" s="173"/>
      <c r="D121" s="166" t="s">
        <v>206</v>
      </c>
      <c r="E121" s="174" t="s">
        <v>3</v>
      </c>
      <c r="F121" s="175" t="s">
        <v>716</v>
      </c>
      <c r="H121" s="176">
        <v>104.279</v>
      </c>
      <c r="I121" s="177"/>
      <c r="L121" s="173"/>
      <c r="M121" s="178"/>
      <c r="N121" s="179"/>
      <c r="O121" s="179"/>
      <c r="P121" s="179"/>
      <c r="Q121" s="179"/>
      <c r="R121" s="179"/>
      <c r="S121" s="179"/>
      <c r="T121" s="180"/>
      <c r="AT121" s="174" t="s">
        <v>206</v>
      </c>
      <c r="AU121" s="174" t="s">
        <v>89</v>
      </c>
      <c r="AV121" s="14" t="s">
        <v>89</v>
      </c>
      <c r="AW121" s="14" t="s">
        <v>41</v>
      </c>
      <c r="AX121" s="14" t="s">
        <v>80</v>
      </c>
      <c r="AY121" s="174" t="s">
        <v>195</v>
      </c>
    </row>
    <row r="122" spans="2:51" s="13" customFormat="1">
      <c r="B122" s="165"/>
      <c r="D122" s="166" t="s">
        <v>206</v>
      </c>
      <c r="E122" s="167" t="s">
        <v>3</v>
      </c>
      <c r="F122" s="168" t="s">
        <v>293</v>
      </c>
      <c r="H122" s="167" t="s">
        <v>3</v>
      </c>
      <c r="I122" s="169"/>
      <c r="L122" s="165"/>
      <c r="M122" s="170"/>
      <c r="N122" s="171"/>
      <c r="O122" s="171"/>
      <c r="P122" s="171"/>
      <c r="Q122" s="171"/>
      <c r="R122" s="171"/>
      <c r="S122" s="171"/>
      <c r="T122" s="172"/>
      <c r="AT122" s="167" t="s">
        <v>206</v>
      </c>
      <c r="AU122" s="167" t="s">
        <v>89</v>
      </c>
      <c r="AV122" s="13" t="s">
        <v>87</v>
      </c>
      <c r="AW122" s="13" t="s">
        <v>41</v>
      </c>
      <c r="AX122" s="13" t="s">
        <v>80</v>
      </c>
      <c r="AY122" s="167" t="s">
        <v>195</v>
      </c>
    </row>
    <row r="123" spans="2:51" s="13" customFormat="1">
      <c r="B123" s="165"/>
      <c r="D123" s="166" t="s">
        <v>206</v>
      </c>
      <c r="E123" s="167" t="s">
        <v>3</v>
      </c>
      <c r="F123" s="168" t="s">
        <v>708</v>
      </c>
      <c r="H123" s="167" t="s">
        <v>3</v>
      </c>
      <c r="I123" s="169"/>
      <c r="L123" s="165"/>
      <c r="M123" s="170"/>
      <c r="N123" s="171"/>
      <c r="O123" s="171"/>
      <c r="P123" s="171"/>
      <c r="Q123" s="171"/>
      <c r="R123" s="171"/>
      <c r="S123" s="171"/>
      <c r="T123" s="172"/>
      <c r="AT123" s="167" t="s">
        <v>206</v>
      </c>
      <c r="AU123" s="167" t="s">
        <v>89</v>
      </c>
      <c r="AV123" s="13" t="s">
        <v>87</v>
      </c>
      <c r="AW123" s="13" t="s">
        <v>41</v>
      </c>
      <c r="AX123" s="13" t="s">
        <v>80</v>
      </c>
      <c r="AY123" s="167" t="s">
        <v>195</v>
      </c>
    </row>
    <row r="124" spans="2:51" s="14" customFormat="1">
      <c r="B124" s="173"/>
      <c r="D124" s="166" t="s">
        <v>206</v>
      </c>
      <c r="E124" s="174" t="s">
        <v>3</v>
      </c>
      <c r="F124" s="175" t="s">
        <v>717</v>
      </c>
      <c r="H124" s="176">
        <v>105.625</v>
      </c>
      <c r="I124" s="177"/>
      <c r="L124" s="173"/>
      <c r="M124" s="178"/>
      <c r="N124" s="179"/>
      <c r="O124" s="179"/>
      <c r="P124" s="179"/>
      <c r="Q124" s="179"/>
      <c r="R124" s="179"/>
      <c r="S124" s="179"/>
      <c r="T124" s="180"/>
      <c r="AT124" s="174" t="s">
        <v>206</v>
      </c>
      <c r="AU124" s="174" t="s">
        <v>89</v>
      </c>
      <c r="AV124" s="14" t="s">
        <v>89</v>
      </c>
      <c r="AW124" s="14" t="s">
        <v>41</v>
      </c>
      <c r="AX124" s="14" t="s">
        <v>80</v>
      </c>
      <c r="AY124" s="174" t="s">
        <v>195</v>
      </c>
    </row>
    <row r="125" spans="2:51" s="13" customFormat="1">
      <c r="B125" s="165"/>
      <c r="D125" s="166" t="s">
        <v>206</v>
      </c>
      <c r="E125" s="167" t="s">
        <v>3</v>
      </c>
      <c r="F125" s="168" t="s">
        <v>296</v>
      </c>
      <c r="H125" s="167" t="s">
        <v>3</v>
      </c>
      <c r="I125" s="169"/>
      <c r="L125" s="165"/>
      <c r="M125" s="170"/>
      <c r="N125" s="171"/>
      <c r="O125" s="171"/>
      <c r="P125" s="171"/>
      <c r="Q125" s="171"/>
      <c r="R125" s="171"/>
      <c r="S125" s="171"/>
      <c r="T125" s="172"/>
      <c r="AT125" s="167" t="s">
        <v>206</v>
      </c>
      <c r="AU125" s="167" t="s">
        <v>89</v>
      </c>
      <c r="AV125" s="13" t="s">
        <v>87</v>
      </c>
      <c r="AW125" s="13" t="s">
        <v>41</v>
      </c>
      <c r="AX125" s="13" t="s">
        <v>80</v>
      </c>
      <c r="AY125" s="167" t="s">
        <v>195</v>
      </c>
    </row>
    <row r="126" spans="2:51" s="13" customFormat="1">
      <c r="B126" s="165"/>
      <c r="D126" s="166" t="s">
        <v>206</v>
      </c>
      <c r="E126" s="167" t="s">
        <v>3</v>
      </c>
      <c r="F126" s="168" t="s">
        <v>708</v>
      </c>
      <c r="H126" s="167" t="s">
        <v>3</v>
      </c>
      <c r="I126" s="169"/>
      <c r="L126" s="165"/>
      <c r="M126" s="170"/>
      <c r="N126" s="171"/>
      <c r="O126" s="171"/>
      <c r="P126" s="171"/>
      <c r="Q126" s="171"/>
      <c r="R126" s="171"/>
      <c r="S126" s="171"/>
      <c r="T126" s="172"/>
      <c r="AT126" s="167" t="s">
        <v>206</v>
      </c>
      <c r="AU126" s="167" t="s">
        <v>89</v>
      </c>
      <c r="AV126" s="13" t="s">
        <v>87</v>
      </c>
      <c r="AW126" s="13" t="s">
        <v>41</v>
      </c>
      <c r="AX126" s="13" t="s">
        <v>80</v>
      </c>
      <c r="AY126" s="167" t="s">
        <v>195</v>
      </c>
    </row>
    <row r="127" spans="2:51" s="14" customFormat="1">
      <c r="B127" s="173"/>
      <c r="D127" s="166" t="s">
        <v>206</v>
      </c>
      <c r="E127" s="174" t="s">
        <v>3</v>
      </c>
      <c r="F127" s="175" t="s">
        <v>718</v>
      </c>
      <c r="H127" s="176">
        <v>33.296999999999997</v>
      </c>
      <c r="I127" s="177"/>
      <c r="L127" s="173"/>
      <c r="M127" s="178"/>
      <c r="N127" s="179"/>
      <c r="O127" s="179"/>
      <c r="P127" s="179"/>
      <c r="Q127" s="179"/>
      <c r="R127" s="179"/>
      <c r="S127" s="179"/>
      <c r="T127" s="180"/>
      <c r="AT127" s="174" t="s">
        <v>206</v>
      </c>
      <c r="AU127" s="174" t="s">
        <v>89</v>
      </c>
      <c r="AV127" s="14" t="s">
        <v>89</v>
      </c>
      <c r="AW127" s="14" t="s">
        <v>41</v>
      </c>
      <c r="AX127" s="14" t="s">
        <v>80</v>
      </c>
      <c r="AY127" s="174" t="s">
        <v>195</v>
      </c>
    </row>
    <row r="128" spans="2:51" s="13" customFormat="1">
      <c r="B128" s="165"/>
      <c r="D128" s="166" t="s">
        <v>206</v>
      </c>
      <c r="E128" s="167" t="s">
        <v>3</v>
      </c>
      <c r="F128" s="168" t="s">
        <v>719</v>
      </c>
      <c r="H128" s="167" t="s">
        <v>3</v>
      </c>
      <c r="I128" s="169"/>
      <c r="L128" s="165"/>
      <c r="M128" s="170"/>
      <c r="N128" s="171"/>
      <c r="O128" s="171"/>
      <c r="P128" s="171"/>
      <c r="Q128" s="171"/>
      <c r="R128" s="171"/>
      <c r="S128" s="171"/>
      <c r="T128" s="172"/>
      <c r="AT128" s="167" t="s">
        <v>206</v>
      </c>
      <c r="AU128" s="167" t="s">
        <v>89</v>
      </c>
      <c r="AV128" s="13" t="s">
        <v>87</v>
      </c>
      <c r="AW128" s="13" t="s">
        <v>41</v>
      </c>
      <c r="AX128" s="13" t="s">
        <v>80</v>
      </c>
      <c r="AY128" s="167" t="s">
        <v>195</v>
      </c>
    </row>
    <row r="129" spans="1:65" s="13" customFormat="1">
      <c r="B129" s="165"/>
      <c r="D129" s="166" t="s">
        <v>206</v>
      </c>
      <c r="E129" s="167" t="s">
        <v>3</v>
      </c>
      <c r="F129" s="168" t="s">
        <v>708</v>
      </c>
      <c r="H129" s="167" t="s">
        <v>3</v>
      </c>
      <c r="I129" s="169"/>
      <c r="L129" s="165"/>
      <c r="M129" s="170"/>
      <c r="N129" s="171"/>
      <c r="O129" s="171"/>
      <c r="P129" s="171"/>
      <c r="Q129" s="171"/>
      <c r="R129" s="171"/>
      <c r="S129" s="171"/>
      <c r="T129" s="172"/>
      <c r="AT129" s="167" t="s">
        <v>206</v>
      </c>
      <c r="AU129" s="167" t="s">
        <v>89</v>
      </c>
      <c r="AV129" s="13" t="s">
        <v>87</v>
      </c>
      <c r="AW129" s="13" t="s">
        <v>41</v>
      </c>
      <c r="AX129" s="13" t="s">
        <v>80</v>
      </c>
      <c r="AY129" s="167" t="s">
        <v>195</v>
      </c>
    </row>
    <row r="130" spans="1:65" s="14" customFormat="1">
      <c r="B130" s="173"/>
      <c r="D130" s="166" t="s">
        <v>206</v>
      </c>
      <c r="E130" s="174" t="s">
        <v>3</v>
      </c>
      <c r="F130" s="175" t="s">
        <v>720</v>
      </c>
      <c r="H130" s="176">
        <v>182.51400000000001</v>
      </c>
      <c r="I130" s="177"/>
      <c r="L130" s="173"/>
      <c r="M130" s="178"/>
      <c r="N130" s="179"/>
      <c r="O130" s="179"/>
      <c r="P130" s="179"/>
      <c r="Q130" s="179"/>
      <c r="R130" s="179"/>
      <c r="S130" s="179"/>
      <c r="T130" s="180"/>
      <c r="AT130" s="174" t="s">
        <v>206</v>
      </c>
      <c r="AU130" s="174" t="s">
        <v>89</v>
      </c>
      <c r="AV130" s="14" t="s">
        <v>89</v>
      </c>
      <c r="AW130" s="14" t="s">
        <v>41</v>
      </c>
      <c r="AX130" s="14" t="s">
        <v>80</v>
      </c>
      <c r="AY130" s="174" t="s">
        <v>195</v>
      </c>
    </row>
    <row r="131" spans="1:65" s="15" customFormat="1">
      <c r="B131" s="181"/>
      <c r="D131" s="166" t="s">
        <v>206</v>
      </c>
      <c r="E131" s="182" t="s">
        <v>165</v>
      </c>
      <c r="F131" s="183" t="s">
        <v>215</v>
      </c>
      <c r="H131" s="184">
        <v>1605.4559999999999</v>
      </c>
      <c r="I131" s="185"/>
      <c r="L131" s="181"/>
      <c r="M131" s="186"/>
      <c r="N131" s="187"/>
      <c r="O131" s="187"/>
      <c r="P131" s="187"/>
      <c r="Q131" s="187"/>
      <c r="R131" s="187"/>
      <c r="S131" s="187"/>
      <c r="T131" s="188"/>
      <c r="AT131" s="182" t="s">
        <v>206</v>
      </c>
      <c r="AU131" s="182" t="s">
        <v>89</v>
      </c>
      <c r="AV131" s="15" t="s">
        <v>202</v>
      </c>
      <c r="AW131" s="15" t="s">
        <v>41</v>
      </c>
      <c r="AX131" s="15" t="s">
        <v>80</v>
      </c>
      <c r="AY131" s="182" t="s">
        <v>195</v>
      </c>
    </row>
    <row r="132" spans="1:65" s="13" customFormat="1">
      <c r="B132" s="165"/>
      <c r="D132" s="166" t="s">
        <v>206</v>
      </c>
      <c r="E132" s="167" t="s">
        <v>3</v>
      </c>
      <c r="F132" s="168" t="s">
        <v>721</v>
      </c>
      <c r="H132" s="167" t="s">
        <v>3</v>
      </c>
      <c r="I132" s="169"/>
      <c r="L132" s="165"/>
      <c r="M132" s="170"/>
      <c r="N132" s="171"/>
      <c r="O132" s="171"/>
      <c r="P132" s="171"/>
      <c r="Q132" s="171"/>
      <c r="R132" s="171"/>
      <c r="S132" s="171"/>
      <c r="T132" s="172"/>
      <c r="AT132" s="167" t="s">
        <v>206</v>
      </c>
      <c r="AU132" s="167" t="s">
        <v>89</v>
      </c>
      <c r="AV132" s="13" t="s">
        <v>87</v>
      </c>
      <c r="AW132" s="13" t="s">
        <v>41</v>
      </c>
      <c r="AX132" s="13" t="s">
        <v>80</v>
      </c>
      <c r="AY132" s="167" t="s">
        <v>195</v>
      </c>
    </row>
    <row r="133" spans="1:65" s="13" customFormat="1">
      <c r="B133" s="165"/>
      <c r="D133" s="166" t="s">
        <v>206</v>
      </c>
      <c r="E133" s="167" t="s">
        <v>3</v>
      </c>
      <c r="F133" s="168" t="s">
        <v>263</v>
      </c>
      <c r="H133" s="167" t="s">
        <v>3</v>
      </c>
      <c r="I133" s="169"/>
      <c r="L133" s="165"/>
      <c r="M133" s="170"/>
      <c r="N133" s="171"/>
      <c r="O133" s="171"/>
      <c r="P133" s="171"/>
      <c r="Q133" s="171"/>
      <c r="R133" s="171"/>
      <c r="S133" s="171"/>
      <c r="T133" s="172"/>
      <c r="AT133" s="167" t="s">
        <v>206</v>
      </c>
      <c r="AU133" s="167" t="s">
        <v>89</v>
      </c>
      <c r="AV133" s="13" t="s">
        <v>87</v>
      </c>
      <c r="AW133" s="13" t="s">
        <v>41</v>
      </c>
      <c r="AX133" s="13" t="s">
        <v>80</v>
      </c>
      <c r="AY133" s="167" t="s">
        <v>195</v>
      </c>
    </row>
    <row r="134" spans="1:65" s="14" customFormat="1">
      <c r="B134" s="173"/>
      <c r="D134" s="166" t="s">
        <v>206</v>
      </c>
      <c r="E134" s="174" t="s">
        <v>689</v>
      </c>
      <c r="F134" s="175" t="s">
        <v>722</v>
      </c>
      <c r="H134" s="176">
        <v>56.191000000000003</v>
      </c>
      <c r="I134" s="177"/>
      <c r="L134" s="173"/>
      <c r="M134" s="178"/>
      <c r="N134" s="179"/>
      <c r="O134" s="179"/>
      <c r="P134" s="179"/>
      <c r="Q134" s="179"/>
      <c r="R134" s="179"/>
      <c r="S134" s="179"/>
      <c r="T134" s="180"/>
      <c r="AT134" s="174" t="s">
        <v>206</v>
      </c>
      <c r="AU134" s="174" t="s">
        <v>89</v>
      </c>
      <c r="AV134" s="14" t="s">
        <v>89</v>
      </c>
      <c r="AW134" s="14" t="s">
        <v>41</v>
      </c>
      <c r="AX134" s="14" t="s">
        <v>80</v>
      </c>
      <c r="AY134" s="174" t="s">
        <v>195</v>
      </c>
    </row>
    <row r="135" spans="1:65" s="15" customFormat="1">
      <c r="B135" s="181"/>
      <c r="D135" s="166" t="s">
        <v>206</v>
      </c>
      <c r="E135" s="182" t="s">
        <v>3</v>
      </c>
      <c r="F135" s="183" t="s">
        <v>215</v>
      </c>
      <c r="H135" s="184">
        <v>56.191000000000003</v>
      </c>
      <c r="I135" s="185"/>
      <c r="L135" s="181"/>
      <c r="M135" s="186"/>
      <c r="N135" s="187"/>
      <c r="O135" s="187"/>
      <c r="P135" s="187"/>
      <c r="Q135" s="187"/>
      <c r="R135" s="187"/>
      <c r="S135" s="187"/>
      <c r="T135" s="188"/>
      <c r="AT135" s="182" t="s">
        <v>206</v>
      </c>
      <c r="AU135" s="182" t="s">
        <v>89</v>
      </c>
      <c r="AV135" s="15" t="s">
        <v>202</v>
      </c>
      <c r="AW135" s="15" t="s">
        <v>41</v>
      </c>
      <c r="AX135" s="15" t="s">
        <v>87</v>
      </c>
      <c r="AY135" s="182" t="s">
        <v>195</v>
      </c>
    </row>
    <row r="136" spans="1:65" s="2" customFormat="1" ht="24.25" customHeight="1">
      <c r="A136" s="35"/>
      <c r="B136" s="146"/>
      <c r="C136" s="147" t="s">
        <v>89</v>
      </c>
      <c r="D136" s="147" t="s">
        <v>197</v>
      </c>
      <c r="E136" s="148" t="s">
        <v>723</v>
      </c>
      <c r="F136" s="149" t="s">
        <v>724</v>
      </c>
      <c r="G136" s="150" t="s">
        <v>139</v>
      </c>
      <c r="H136" s="151">
        <v>56.191000000000003</v>
      </c>
      <c r="I136" s="152"/>
      <c r="J136" s="153">
        <f>ROUND(I136*H136,2)</f>
        <v>0</v>
      </c>
      <c r="K136" s="149" t="s">
        <v>201</v>
      </c>
      <c r="L136" s="36"/>
      <c r="M136" s="154" t="s">
        <v>3</v>
      </c>
      <c r="N136" s="155" t="s">
        <v>51</v>
      </c>
      <c r="O136" s="56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58" t="s">
        <v>202</v>
      </c>
      <c r="AT136" s="158" t="s">
        <v>197</v>
      </c>
      <c r="AU136" s="158" t="s">
        <v>89</v>
      </c>
      <c r="AY136" s="19" t="s">
        <v>195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87</v>
      </c>
      <c r="BK136" s="159">
        <f>ROUND(I136*H136,2)</f>
        <v>0</v>
      </c>
      <c r="BL136" s="19" t="s">
        <v>202</v>
      </c>
      <c r="BM136" s="158" t="s">
        <v>725</v>
      </c>
    </row>
    <row r="137" spans="1:65" s="2" customFormat="1">
      <c r="A137" s="35"/>
      <c r="B137" s="36"/>
      <c r="C137" s="35"/>
      <c r="D137" s="160" t="s">
        <v>204</v>
      </c>
      <c r="E137" s="35"/>
      <c r="F137" s="161" t="s">
        <v>726</v>
      </c>
      <c r="G137" s="35"/>
      <c r="H137" s="35"/>
      <c r="I137" s="162"/>
      <c r="J137" s="35"/>
      <c r="K137" s="35"/>
      <c r="L137" s="36"/>
      <c r="M137" s="163"/>
      <c r="N137" s="164"/>
      <c r="O137" s="56"/>
      <c r="P137" s="56"/>
      <c r="Q137" s="56"/>
      <c r="R137" s="56"/>
      <c r="S137" s="56"/>
      <c r="T137" s="57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9" t="s">
        <v>204</v>
      </c>
      <c r="AU137" s="19" t="s">
        <v>89</v>
      </c>
    </row>
    <row r="138" spans="1:65" s="13" customFormat="1">
      <c r="B138" s="165"/>
      <c r="D138" s="166" t="s">
        <v>206</v>
      </c>
      <c r="E138" s="167" t="s">
        <v>3</v>
      </c>
      <c r="F138" s="168" t="s">
        <v>207</v>
      </c>
      <c r="H138" s="167" t="s">
        <v>3</v>
      </c>
      <c r="I138" s="169"/>
      <c r="L138" s="165"/>
      <c r="M138" s="170"/>
      <c r="N138" s="171"/>
      <c r="O138" s="171"/>
      <c r="P138" s="171"/>
      <c r="Q138" s="171"/>
      <c r="R138" s="171"/>
      <c r="S138" s="171"/>
      <c r="T138" s="172"/>
      <c r="AT138" s="167" t="s">
        <v>206</v>
      </c>
      <c r="AU138" s="167" t="s">
        <v>89</v>
      </c>
      <c r="AV138" s="13" t="s">
        <v>87</v>
      </c>
      <c r="AW138" s="13" t="s">
        <v>41</v>
      </c>
      <c r="AX138" s="13" t="s">
        <v>80</v>
      </c>
      <c r="AY138" s="167" t="s">
        <v>195</v>
      </c>
    </row>
    <row r="139" spans="1:65" s="13" customFormat="1">
      <c r="B139" s="165"/>
      <c r="D139" s="166" t="s">
        <v>206</v>
      </c>
      <c r="E139" s="167" t="s">
        <v>3</v>
      </c>
      <c r="F139" s="168" t="s">
        <v>208</v>
      </c>
      <c r="H139" s="167" t="s">
        <v>3</v>
      </c>
      <c r="I139" s="169"/>
      <c r="L139" s="165"/>
      <c r="M139" s="170"/>
      <c r="N139" s="171"/>
      <c r="O139" s="171"/>
      <c r="P139" s="171"/>
      <c r="Q139" s="171"/>
      <c r="R139" s="171"/>
      <c r="S139" s="171"/>
      <c r="T139" s="172"/>
      <c r="AT139" s="167" t="s">
        <v>206</v>
      </c>
      <c r="AU139" s="167" t="s">
        <v>89</v>
      </c>
      <c r="AV139" s="13" t="s">
        <v>87</v>
      </c>
      <c r="AW139" s="13" t="s">
        <v>41</v>
      </c>
      <c r="AX139" s="13" t="s">
        <v>80</v>
      </c>
      <c r="AY139" s="167" t="s">
        <v>195</v>
      </c>
    </row>
    <row r="140" spans="1:65" s="13" customFormat="1">
      <c r="B140" s="165"/>
      <c r="D140" s="166" t="s">
        <v>206</v>
      </c>
      <c r="E140" s="167" t="s">
        <v>3</v>
      </c>
      <c r="F140" s="168" t="s">
        <v>209</v>
      </c>
      <c r="H140" s="167" t="s">
        <v>3</v>
      </c>
      <c r="I140" s="169"/>
      <c r="L140" s="165"/>
      <c r="M140" s="170"/>
      <c r="N140" s="171"/>
      <c r="O140" s="171"/>
      <c r="P140" s="171"/>
      <c r="Q140" s="171"/>
      <c r="R140" s="171"/>
      <c r="S140" s="171"/>
      <c r="T140" s="172"/>
      <c r="AT140" s="167" t="s">
        <v>206</v>
      </c>
      <c r="AU140" s="167" t="s">
        <v>89</v>
      </c>
      <c r="AV140" s="13" t="s">
        <v>87</v>
      </c>
      <c r="AW140" s="13" t="s">
        <v>41</v>
      </c>
      <c r="AX140" s="13" t="s">
        <v>80</v>
      </c>
      <c r="AY140" s="167" t="s">
        <v>195</v>
      </c>
    </row>
    <row r="141" spans="1:65" s="13" customFormat="1">
      <c r="B141" s="165"/>
      <c r="D141" s="166" t="s">
        <v>206</v>
      </c>
      <c r="E141" s="167" t="s">
        <v>3</v>
      </c>
      <c r="F141" s="168" t="s">
        <v>707</v>
      </c>
      <c r="H141" s="167" t="s">
        <v>3</v>
      </c>
      <c r="I141" s="169"/>
      <c r="L141" s="165"/>
      <c r="M141" s="170"/>
      <c r="N141" s="171"/>
      <c r="O141" s="171"/>
      <c r="P141" s="171"/>
      <c r="Q141" s="171"/>
      <c r="R141" s="171"/>
      <c r="S141" s="171"/>
      <c r="T141" s="172"/>
      <c r="AT141" s="167" t="s">
        <v>206</v>
      </c>
      <c r="AU141" s="167" t="s">
        <v>89</v>
      </c>
      <c r="AV141" s="13" t="s">
        <v>87</v>
      </c>
      <c r="AW141" s="13" t="s">
        <v>41</v>
      </c>
      <c r="AX141" s="13" t="s">
        <v>80</v>
      </c>
      <c r="AY141" s="167" t="s">
        <v>195</v>
      </c>
    </row>
    <row r="142" spans="1:65" s="13" customFormat="1">
      <c r="B142" s="165"/>
      <c r="D142" s="166" t="s">
        <v>206</v>
      </c>
      <c r="E142" s="167" t="s">
        <v>3</v>
      </c>
      <c r="F142" s="168" t="s">
        <v>721</v>
      </c>
      <c r="H142" s="167" t="s">
        <v>3</v>
      </c>
      <c r="I142" s="169"/>
      <c r="L142" s="165"/>
      <c r="M142" s="170"/>
      <c r="N142" s="171"/>
      <c r="O142" s="171"/>
      <c r="P142" s="171"/>
      <c r="Q142" s="171"/>
      <c r="R142" s="171"/>
      <c r="S142" s="171"/>
      <c r="T142" s="172"/>
      <c r="AT142" s="167" t="s">
        <v>206</v>
      </c>
      <c r="AU142" s="167" t="s">
        <v>89</v>
      </c>
      <c r="AV142" s="13" t="s">
        <v>87</v>
      </c>
      <c r="AW142" s="13" t="s">
        <v>41</v>
      </c>
      <c r="AX142" s="13" t="s">
        <v>80</v>
      </c>
      <c r="AY142" s="167" t="s">
        <v>195</v>
      </c>
    </row>
    <row r="143" spans="1:65" s="13" customFormat="1">
      <c r="B143" s="165"/>
      <c r="D143" s="166" t="s">
        <v>206</v>
      </c>
      <c r="E143" s="167" t="s">
        <v>3</v>
      </c>
      <c r="F143" s="168" t="s">
        <v>263</v>
      </c>
      <c r="H143" s="167" t="s">
        <v>3</v>
      </c>
      <c r="I143" s="169"/>
      <c r="L143" s="165"/>
      <c r="M143" s="170"/>
      <c r="N143" s="171"/>
      <c r="O143" s="171"/>
      <c r="P143" s="171"/>
      <c r="Q143" s="171"/>
      <c r="R143" s="171"/>
      <c r="S143" s="171"/>
      <c r="T143" s="172"/>
      <c r="AT143" s="167" t="s">
        <v>206</v>
      </c>
      <c r="AU143" s="167" t="s">
        <v>89</v>
      </c>
      <c r="AV143" s="13" t="s">
        <v>87</v>
      </c>
      <c r="AW143" s="13" t="s">
        <v>41</v>
      </c>
      <c r="AX143" s="13" t="s">
        <v>80</v>
      </c>
      <c r="AY143" s="167" t="s">
        <v>195</v>
      </c>
    </row>
    <row r="144" spans="1:65" s="14" customFormat="1">
      <c r="B144" s="173"/>
      <c r="D144" s="166" t="s">
        <v>206</v>
      </c>
      <c r="E144" s="174" t="s">
        <v>691</v>
      </c>
      <c r="F144" s="175" t="s">
        <v>722</v>
      </c>
      <c r="H144" s="176">
        <v>56.191000000000003</v>
      </c>
      <c r="I144" s="177"/>
      <c r="L144" s="173"/>
      <c r="M144" s="178"/>
      <c r="N144" s="179"/>
      <c r="O144" s="179"/>
      <c r="P144" s="179"/>
      <c r="Q144" s="179"/>
      <c r="R144" s="179"/>
      <c r="S144" s="179"/>
      <c r="T144" s="180"/>
      <c r="AT144" s="174" t="s">
        <v>206</v>
      </c>
      <c r="AU144" s="174" t="s">
        <v>89</v>
      </c>
      <c r="AV144" s="14" t="s">
        <v>89</v>
      </c>
      <c r="AW144" s="14" t="s">
        <v>41</v>
      </c>
      <c r="AX144" s="14" t="s">
        <v>80</v>
      </c>
      <c r="AY144" s="174" t="s">
        <v>195</v>
      </c>
    </row>
    <row r="145" spans="1:65" s="15" customFormat="1">
      <c r="B145" s="181"/>
      <c r="D145" s="166" t="s">
        <v>206</v>
      </c>
      <c r="E145" s="182" t="s">
        <v>3</v>
      </c>
      <c r="F145" s="183" t="s">
        <v>215</v>
      </c>
      <c r="H145" s="184">
        <v>56.191000000000003</v>
      </c>
      <c r="I145" s="185"/>
      <c r="L145" s="181"/>
      <c r="M145" s="186"/>
      <c r="N145" s="187"/>
      <c r="O145" s="187"/>
      <c r="P145" s="187"/>
      <c r="Q145" s="187"/>
      <c r="R145" s="187"/>
      <c r="S145" s="187"/>
      <c r="T145" s="188"/>
      <c r="AT145" s="182" t="s">
        <v>206</v>
      </c>
      <c r="AU145" s="182" t="s">
        <v>89</v>
      </c>
      <c r="AV145" s="15" t="s">
        <v>202</v>
      </c>
      <c r="AW145" s="15" t="s">
        <v>41</v>
      </c>
      <c r="AX145" s="15" t="s">
        <v>87</v>
      </c>
      <c r="AY145" s="182" t="s">
        <v>195</v>
      </c>
    </row>
    <row r="146" spans="1:65" s="2" customFormat="1" ht="24.25" customHeight="1">
      <c r="A146" s="35"/>
      <c r="B146" s="146"/>
      <c r="C146" s="147" t="s">
        <v>223</v>
      </c>
      <c r="D146" s="147" t="s">
        <v>197</v>
      </c>
      <c r="E146" s="148" t="s">
        <v>303</v>
      </c>
      <c r="F146" s="149" t="s">
        <v>304</v>
      </c>
      <c r="G146" s="150" t="s">
        <v>139</v>
      </c>
      <c r="H146" s="151">
        <v>192.655</v>
      </c>
      <c r="I146" s="152"/>
      <c r="J146" s="153">
        <f>ROUND(I146*H146,2)</f>
        <v>0</v>
      </c>
      <c r="K146" s="149" t="s">
        <v>201</v>
      </c>
      <c r="L146" s="36"/>
      <c r="M146" s="154" t="s">
        <v>3</v>
      </c>
      <c r="N146" s="155" t="s">
        <v>51</v>
      </c>
      <c r="O146" s="56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58" t="s">
        <v>202</v>
      </c>
      <c r="AT146" s="158" t="s">
        <v>197</v>
      </c>
      <c r="AU146" s="158" t="s">
        <v>89</v>
      </c>
      <c r="AY146" s="19" t="s">
        <v>195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87</v>
      </c>
      <c r="BK146" s="159">
        <f>ROUND(I146*H146,2)</f>
        <v>0</v>
      </c>
      <c r="BL146" s="19" t="s">
        <v>202</v>
      </c>
      <c r="BM146" s="158" t="s">
        <v>727</v>
      </c>
    </row>
    <row r="147" spans="1:65" s="2" customFormat="1">
      <c r="A147" s="35"/>
      <c r="B147" s="36"/>
      <c r="C147" s="35"/>
      <c r="D147" s="160" t="s">
        <v>204</v>
      </c>
      <c r="E147" s="35"/>
      <c r="F147" s="161" t="s">
        <v>728</v>
      </c>
      <c r="G147" s="35"/>
      <c r="H147" s="35"/>
      <c r="I147" s="162"/>
      <c r="J147" s="35"/>
      <c r="K147" s="35"/>
      <c r="L147" s="36"/>
      <c r="M147" s="163"/>
      <c r="N147" s="164"/>
      <c r="O147" s="56"/>
      <c r="P147" s="56"/>
      <c r="Q147" s="56"/>
      <c r="R147" s="56"/>
      <c r="S147" s="56"/>
      <c r="T147" s="57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9" t="s">
        <v>204</v>
      </c>
      <c r="AU147" s="19" t="s">
        <v>89</v>
      </c>
    </row>
    <row r="148" spans="1:65" s="2" customFormat="1" ht="18">
      <c r="A148" s="35"/>
      <c r="B148" s="36"/>
      <c r="C148" s="35"/>
      <c r="D148" s="166" t="s">
        <v>312</v>
      </c>
      <c r="E148" s="35"/>
      <c r="F148" s="189" t="s">
        <v>313</v>
      </c>
      <c r="G148" s="35"/>
      <c r="H148" s="35"/>
      <c r="I148" s="162"/>
      <c r="J148" s="35"/>
      <c r="K148" s="35"/>
      <c r="L148" s="36"/>
      <c r="M148" s="163"/>
      <c r="N148" s="164"/>
      <c r="O148" s="56"/>
      <c r="P148" s="56"/>
      <c r="Q148" s="56"/>
      <c r="R148" s="56"/>
      <c r="S148" s="56"/>
      <c r="T148" s="57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9" t="s">
        <v>312</v>
      </c>
      <c r="AU148" s="19" t="s">
        <v>89</v>
      </c>
    </row>
    <row r="149" spans="1:65" s="13" customFormat="1">
      <c r="B149" s="165"/>
      <c r="D149" s="166" t="s">
        <v>206</v>
      </c>
      <c r="E149" s="167" t="s">
        <v>3</v>
      </c>
      <c r="F149" s="168" t="s">
        <v>207</v>
      </c>
      <c r="H149" s="167" t="s">
        <v>3</v>
      </c>
      <c r="I149" s="169"/>
      <c r="L149" s="165"/>
      <c r="M149" s="170"/>
      <c r="N149" s="171"/>
      <c r="O149" s="171"/>
      <c r="P149" s="171"/>
      <c r="Q149" s="171"/>
      <c r="R149" s="171"/>
      <c r="S149" s="171"/>
      <c r="T149" s="172"/>
      <c r="AT149" s="167" t="s">
        <v>206</v>
      </c>
      <c r="AU149" s="167" t="s">
        <v>89</v>
      </c>
      <c r="AV149" s="13" t="s">
        <v>87</v>
      </c>
      <c r="AW149" s="13" t="s">
        <v>41</v>
      </c>
      <c r="AX149" s="13" t="s">
        <v>80</v>
      </c>
      <c r="AY149" s="167" t="s">
        <v>195</v>
      </c>
    </row>
    <row r="150" spans="1:65" s="13" customFormat="1">
      <c r="B150" s="165"/>
      <c r="D150" s="166" t="s">
        <v>206</v>
      </c>
      <c r="E150" s="167" t="s">
        <v>3</v>
      </c>
      <c r="F150" s="168" t="s">
        <v>208</v>
      </c>
      <c r="H150" s="167" t="s">
        <v>3</v>
      </c>
      <c r="I150" s="169"/>
      <c r="L150" s="165"/>
      <c r="M150" s="170"/>
      <c r="N150" s="171"/>
      <c r="O150" s="171"/>
      <c r="P150" s="171"/>
      <c r="Q150" s="171"/>
      <c r="R150" s="171"/>
      <c r="S150" s="171"/>
      <c r="T150" s="172"/>
      <c r="AT150" s="167" t="s">
        <v>206</v>
      </c>
      <c r="AU150" s="167" t="s">
        <v>89</v>
      </c>
      <c r="AV150" s="13" t="s">
        <v>87</v>
      </c>
      <c r="AW150" s="13" t="s">
        <v>41</v>
      </c>
      <c r="AX150" s="13" t="s">
        <v>80</v>
      </c>
      <c r="AY150" s="167" t="s">
        <v>195</v>
      </c>
    </row>
    <row r="151" spans="1:65" s="13" customFormat="1">
      <c r="B151" s="165"/>
      <c r="D151" s="166" t="s">
        <v>206</v>
      </c>
      <c r="E151" s="167" t="s">
        <v>3</v>
      </c>
      <c r="F151" s="168" t="s">
        <v>209</v>
      </c>
      <c r="H151" s="167" t="s">
        <v>3</v>
      </c>
      <c r="I151" s="169"/>
      <c r="L151" s="165"/>
      <c r="M151" s="170"/>
      <c r="N151" s="171"/>
      <c r="O151" s="171"/>
      <c r="P151" s="171"/>
      <c r="Q151" s="171"/>
      <c r="R151" s="171"/>
      <c r="S151" s="171"/>
      <c r="T151" s="172"/>
      <c r="AT151" s="167" t="s">
        <v>206</v>
      </c>
      <c r="AU151" s="167" t="s">
        <v>89</v>
      </c>
      <c r="AV151" s="13" t="s">
        <v>87</v>
      </c>
      <c r="AW151" s="13" t="s">
        <v>41</v>
      </c>
      <c r="AX151" s="13" t="s">
        <v>80</v>
      </c>
      <c r="AY151" s="167" t="s">
        <v>195</v>
      </c>
    </row>
    <row r="152" spans="1:65" s="13" customFormat="1">
      <c r="B152" s="165"/>
      <c r="D152" s="166" t="s">
        <v>206</v>
      </c>
      <c r="E152" s="167" t="s">
        <v>3</v>
      </c>
      <c r="F152" s="168" t="s">
        <v>729</v>
      </c>
      <c r="H152" s="167" t="s">
        <v>3</v>
      </c>
      <c r="I152" s="169"/>
      <c r="L152" s="165"/>
      <c r="M152" s="170"/>
      <c r="N152" s="171"/>
      <c r="O152" s="171"/>
      <c r="P152" s="171"/>
      <c r="Q152" s="171"/>
      <c r="R152" s="171"/>
      <c r="S152" s="171"/>
      <c r="T152" s="172"/>
      <c r="AT152" s="167" t="s">
        <v>206</v>
      </c>
      <c r="AU152" s="167" t="s">
        <v>89</v>
      </c>
      <c r="AV152" s="13" t="s">
        <v>87</v>
      </c>
      <c r="AW152" s="13" t="s">
        <v>41</v>
      </c>
      <c r="AX152" s="13" t="s">
        <v>80</v>
      </c>
      <c r="AY152" s="167" t="s">
        <v>195</v>
      </c>
    </row>
    <row r="153" spans="1:65" s="13" customFormat="1">
      <c r="B153" s="165"/>
      <c r="D153" s="166" t="s">
        <v>206</v>
      </c>
      <c r="E153" s="167" t="s">
        <v>3</v>
      </c>
      <c r="F153" s="168" t="s">
        <v>263</v>
      </c>
      <c r="H153" s="167" t="s">
        <v>3</v>
      </c>
      <c r="I153" s="169"/>
      <c r="L153" s="165"/>
      <c r="M153" s="170"/>
      <c r="N153" s="171"/>
      <c r="O153" s="171"/>
      <c r="P153" s="171"/>
      <c r="Q153" s="171"/>
      <c r="R153" s="171"/>
      <c r="S153" s="171"/>
      <c r="T153" s="172"/>
      <c r="AT153" s="167" t="s">
        <v>206</v>
      </c>
      <c r="AU153" s="167" t="s">
        <v>89</v>
      </c>
      <c r="AV153" s="13" t="s">
        <v>87</v>
      </c>
      <c r="AW153" s="13" t="s">
        <v>41</v>
      </c>
      <c r="AX153" s="13" t="s">
        <v>80</v>
      </c>
      <c r="AY153" s="167" t="s">
        <v>195</v>
      </c>
    </row>
    <row r="154" spans="1:65" s="14" customFormat="1">
      <c r="B154" s="173"/>
      <c r="D154" s="166" t="s">
        <v>206</v>
      </c>
      <c r="E154" s="174" t="s">
        <v>692</v>
      </c>
      <c r="F154" s="175" t="s">
        <v>730</v>
      </c>
      <c r="H154" s="176">
        <v>192.655</v>
      </c>
      <c r="I154" s="177"/>
      <c r="L154" s="173"/>
      <c r="M154" s="178"/>
      <c r="N154" s="179"/>
      <c r="O154" s="179"/>
      <c r="P154" s="179"/>
      <c r="Q154" s="179"/>
      <c r="R154" s="179"/>
      <c r="S154" s="179"/>
      <c r="T154" s="180"/>
      <c r="AT154" s="174" t="s">
        <v>206</v>
      </c>
      <c r="AU154" s="174" t="s">
        <v>89</v>
      </c>
      <c r="AV154" s="14" t="s">
        <v>89</v>
      </c>
      <c r="AW154" s="14" t="s">
        <v>41</v>
      </c>
      <c r="AX154" s="14" t="s">
        <v>80</v>
      </c>
      <c r="AY154" s="174" t="s">
        <v>195</v>
      </c>
    </row>
    <row r="155" spans="1:65" s="15" customFormat="1">
      <c r="B155" s="181"/>
      <c r="D155" s="166" t="s">
        <v>206</v>
      </c>
      <c r="E155" s="182" t="s">
        <v>3</v>
      </c>
      <c r="F155" s="183" t="s">
        <v>215</v>
      </c>
      <c r="H155" s="184">
        <v>192.655</v>
      </c>
      <c r="I155" s="185"/>
      <c r="L155" s="181"/>
      <c r="M155" s="186"/>
      <c r="N155" s="187"/>
      <c r="O155" s="187"/>
      <c r="P155" s="187"/>
      <c r="Q155" s="187"/>
      <c r="R155" s="187"/>
      <c r="S155" s="187"/>
      <c r="T155" s="188"/>
      <c r="AT155" s="182" t="s">
        <v>206</v>
      </c>
      <c r="AU155" s="182" t="s">
        <v>89</v>
      </c>
      <c r="AV155" s="15" t="s">
        <v>202</v>
      </c>
      <c r="AW155" s="15" t="s">
        <v>41</v>
      </c>
      <c r="AX155" s="15" t="s">
        <v>87</v>
      </c>
      <c r="AY155" s="182" t="s">
        <v>195</v>
      </c>
    </row>
    <row r="156" spans="1:65" s="2" customFormat="1" ht="24.25" customHeight="1">
      <c r="A156" s="35"/>
      <c r="B156" s="146"/>
      <c r="C156" s="147" t="s">
        <v>202</v>
      </c>
      <c r="D156" s="147" t="s">
        <v>197</v>
      </c>
      <c r="E156" s="148" t="s">
        <v>308</v>
      </c>
      <c r="F156" s="149" t="s">
        <v>309</v>
      </c>
      <c r="G156" s="150" t="s">
        <v>139</v>
      </c>
      <c r="H156" s="151">
        <v>192.655</v>
      </c>
      <c r="I156" s="152"/>
      <c r="J156" s="153">
        <f>ROUND(I156*H156,2)</f>
        <v>0</v>
      </c>
      <c r="K156" s="149" t="s">
        <v>201</v>
      </c>
      <c r="L156" s="36"/>
      <c r="M156" s="154" t="s">
        <v>3</v>
      </c>
      <c r="N156" s="155" t="s">
        <v>51</v>
      </c>
      <c r="O156" s="56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58" t="s">
        <v>202</v>
      </c>
      <c r="AT156" s="158" t="s">
        <v>197</v>
      </c>
      <c r="AU156" s="158" t="s">
        <v>89</v>
      </c>
      <c r="AY156" s="19" t="s">
        <v>195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87</v>
      </c>
      <c r="BK156" s="159">
        <f>ROUND(I156*H156,2)</f>
        <v>0</v>
      </c>
      <c r="BL156" s="19" t="s">
        <v>202</v>
      </c>
      <c r="BM156" s="158" t="s">
        <v>731</v>
      </c>
    </row>
    <row r="157" spans="1:65" s="2" customFormat="1">
      <c r="A157" s="35"/>
      <c r="B157" s="36"/>
      <c r="C157" s="35"/>
      <c r="D157" s="160" t="s">
        <v>204</v>
      </c>
      <c r="E157" s="35"/>
      <c r="F157" s="161" t="s">
        <v>311</v>
      </c>
      <c r="G157" s="35"/>
      <c r="H157" s="35"/>
      <c r="I157" s="162"/>
      <c r="J157" s="35"/>
      <c r="K157" s="35"/>
      <c r="L157" s="36"/>
      <c r="M157" s="163"/>
      <c r="N157" s="164"/>
      <c r="O157" s="56"/>
      <c r="P157" s="56"/>
      <c r="Q157" s="56"/>
      <c r="R157" s="56"/>
      <c r="S157" s="56"/>
      <c r="T157" s="57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9" t="s">
        <v>204</v>
      </c>
      <c r="AU157" s="19" t="s">
        <v>89</v>
      </c>
    </row>
    <row r="158" spans="1:65" s="13" customFormat="1">
      <c r="B158" s="165"/>
      <c r="D158" s="166" t="s">
        <v>206</v>
      </c>
      <c r="E158" s="167" t="s">
        <v>3</v>
      </c>
      <c r="F158" s="168" t="s">
        <v>207</v>
      </c>
      <c r="H158" s="167" t="s">
        <v>3</v>
      </c>
      <c r="I158" s="169"/>
      <c r="L158" s="165"/>
      <c r="M158" s="170"/>
      <c r="N158" s="171"/>
      <c r="O158" s="171"/>
      <c r="P158" s="171"/>
      <c r="Q158" s="171"/>
      <c r="R158" s="171"/>
      <c r="S158" s="171"/>
      <c r="T158" s="172"/>
      <c r="AT158" s="167" t="s">
        <v>206</v>
      </c>
      <c r="AU158" s="167" t="s">
        <v>89</v>
      </c>
      <c r="AV158" s="13" t="s">
        <v>87</v>
      </c>
      <c r="AW158" s="13" t="s">
        <v>41</v>
      </c>
      <c r="AX158" s="13" t="s">
        <v>80</v>
      </c>
      <c r="AY158" s="167" t="s">
        <v>195</v>
      </c>
    </row>
    <row r="159" spans="1:65" s="13" customFormat="1">
      <c r="B159" s="165"/>
      <c r="D159" s="166" t="s">
        <v>206</v>
      </c>
      <c r="E159" s="167" t="s">
        <v>3</v>
      </c>
      <c r="F159" s="168" t="s">
        <v>208</v>
      </c>
      <c r="H159" s="167" t="s">
        <v>3</v>
      </c>
      <c r="I159" s="169"/>
      <c r="L159" s="165"/>
      <c r="M159" s="170"/>
      <c r="N159" s="171"/>
      <c r="O159" s="171"/>
      <c r="P159" s="171"/>
      <c r="Q159" s="171"/>
      <c r="R159" s="171"/>
      <c r="S159" s="171"/>
      <c r="T159" s="172"/>
      <c r="AT159" s="167" t="s">
        <v>206</v>
      </c>
      <c r="AU159" s="167" t="s">
        <v>89</v>
      </c>
      <c r="AV159" s="13" t="s">
        <v>87</v>
      </c>
      <c r="AW159" s="13" t="s">
        <v>41</v>
      </c>
      <c r="AX159" s="13" t="s">
        <v>80</v>
      </c>
      <c r="AY159" s="167" t="s">
        <v>195</v>
      </c>
    </row>
    <row r="160" spans="1:65" s="13" customFormat="1">
      <c r="B160" s="165"/>
      <c r="D160" s="166" t="s">
        <v>206</v>
      </c>
      <c r="E160" s="167" t="s">
        <v>3</v>
      </c>
      <c r="F160" s="168" t="s">
        <v>209</v>
      </c>
      <c r="H160" s="167" t="s">
        <v>3</v>
      </c>
      <c r="I160" s="169"/>
      <c r="L160" s="165"/>
      <c r="M160" s="170"/>
      <c r="N160" s="171"/>
      <c r="O160" s="171"/>
      <c r="P160" s="171"/>
      <c r="Q160" s="171"/>
      <c r="R160" s="171"/>
      <c r="S160" s="171"/>
      <c r="T160" s="172"/>
      <c r="AT160" s="167" t="s">
        <v>206</v>
      </c>
      <c r="AU160" s="167" t="s">
        <v>89</v>
      </c>
      <c r="AV160" s="13" t="s">
        <v>87</v>
      </c>
      <c r="AW160" s="13" t="s">
        <v>41</v>
      </c>
      <c r="AX160" s="13" t="s">
        <v>80</v>
      </c>
      <c r="AY160" s="167" t="s">
        <v>195</v>
      </c>
    </row>
    <row r="161" spans="1:65" s="13" customFormat="1">
      <c r="B161" s="165"/>
      <c r="D161" s="166" t="s">
        <v>206</v>
      </c>
      <c r="E161" s="167" t="s">
        <v>3</v>
      </c>
      <c r="F161" s="168" t="s">
        <v>707</v>
      </c>
      <c r="H161" s="167" t="s">
        <v>3</v>
      </c>
      <c r="I161" s="169"/>
      <c r="L161" s="165"/>
      <c r="M161" s="170"/>
      <c r="N161" s="171"/>
      <c r="O161" s="171"/>
      <c r="P161" s="171"/>
      <c r="Q161" s="171"/>
      <c r="R161" s="171"/>
      <c r="S161" s="171"/>
      <c r="T161" s="172"/>
      <c r="AT161" s="167" t="s">
        <v>206</v>
      </c>
      <c r="AU161" s="167" t="s">
        <v>89</v>
      </c>
      <c r="AV161" s="13" t="s">
        <v>87</v>
      </c>
      <c r="AW161" s="13" t="s">
        <v>41</v>
      </c>
      <c r="AX161" s="13" t="s">
        <v>80</v>
      </c>
      <c r="AY161" s="167" t="s">
        <v>195</v>
      </c>
    </row>
    <row r="162" spans="1:65" s="13" customFormat="1">
      <c r="B162" s="165"/>
      <c r="D162" s="166" t="s">
        <v>206</v>
      </c>
      <c r="E162" s="167" t="s">
        <v>3</v>
      </c>
      <c r="F162" s="168" t="s">
        <v>721</v>
      </c>
      <c r="H162" s="167" t="s">
        <v>3</v>
      </c>
      <c r="I162" s="169"/>
      <c r="L162" s="165"/>
      <c r="M162" s="170"/>
      <c r="N162" s="171"/>
      <c r="O162" s="171"/>
      <c r="P162" s="171"/>
      <c r="Q162" s="171"/>
      <c r="R162" s="171"/>
      <c r="S162" s="171"/>
      <c r="T162" s="172"/>
      <c r="AT162" s="167" t="s">
        <v>206</v>
      </c>
      <c r="AU162" s="167" t="s">
        <v>89</v>
      </c>
      <c r="AV162" s="13" t="s">
        <v>87</v>
      </c>
      <c r="AW162" s="13" t="s">
        <v>41</v>
      </c>
      <c r="AX162" s="13" t="s">
        <v>80</v>
      </c>
      <c r="AY162" s="167" t="s">
        <v>195</v>
      </c>
    </row>
    <row r="163" spans="1:65" s="13" customFormat="1">
      <c r="B163" s="165"/>
      <c r="D163" s="166" t="s">
        <v>206</v>
      </c>
      <c r="E163" s="167" t="s">
        <v>3</v>
      </c>
      <c r="F163" s="168" t="s">
        <v>263</v>
      </c>
      <c r="H163" s="167" t="s">
        <v>3</v>
      </c>
      <c r="I163" s="169"/>
      <c r="L163" s="165"/>
      <c r="M163" s="170"/>
      <c r="N163" s="171"/>
      <c r="O163" s="171"/>
      <c r="P163" s="171"/>
      <c r="Q163" s="171"/>
      <c r="R163" s="171"/>
      <c r="S163" s="171"/>
      <c r="T163" s="172"/>
      <c r="AT163" s="167" t="s">
        <v>206</v>
      </c>
      <c r="AU163" s="167" t="s">
        <v>89</v>
      </c>
      <c r="AV163" s="13" t="s">
        <v>87</v>
      </c>
      <c r="AW163" s="13" t="s">
        <v>41</v>
      </c>
      <c r="AX163" s="13" t="s">
        <v>80</v>
      </c>
      <c r="AY163" s="167" t="s">
        <v>195</v>
      </c>
    </row>
    <row r="164" spans="1:65" s="14" customFormat="1">
      <c r="B164" s="173"/>
      <c r="D164" s="166" t="s">
        <v>206</v>
      </c>
      <c r="E164" s="174" t="s">
        <v>694</v>
      </c>
      <c r="F164" s="175" t="s">
        <v>730</v>
      </c>
      <c r="H164" s="176">
        <v>192.655</v>
      </c>
      <c r="I164" s="177"/>
      <c r="L164" s="173"/>
      <c r="M164" s="178"/>
      <c r="N164" s="179"/>
      <c r="O164" s="179"/>
      <c r="P164" s="179"/>
      <c r="Q164" s="179"/>
      <c r="R164" s="179"/>
      <c r="S164" s="179"/>
      <c r="T164" s="180"/>
      <c r="AT164" s="174" t="s">
        <v>206</v>
      </c>
      <c r="AU164" s="174" t="s">
        <v>89</v>
      </c>
      <c r="AV164" s="14" t="s">
        <v>89</v>
      </c>
      <c r="AW164" s="14" t="s">
        <v>41</v>
      </c>
      <c r="AX164" s="14" t="s">
        <v>80</v>
      </c>
      <c r="AY164" s="174" t="s">
        <v>195</v>
      </c>
    </row>
    <row r="165" spans="1:65" s="15" customFormat="1">
      <c r="B165" s="181"/>
      <c r="D165" s="166" t="s">
        <v>206</v>
      </c>
      <c r="E165" s="182" t="s">
        <v>3</v>
      </c>
      <c r="F165" s="183" t="s">
        <v>215</v>
      </c>
      <c r="H165" s="184">
        <v>192.655</v>
      </c>
      <c r="I165" s="185"/>
      <c r="L165" s="181"/>
      <c r="M165" s="186"/>
      <c r="N165" s="187"/>
      <c r="O165" s="187"/>
      <c r="P165" s="187"/>
      <c r="Q165" s="187"/>
      <c r="R165" s="187"/>
      <c r="S165" s="187"/>
      <c r="T165" s="188"/>
      <c r="AT165" s="182" t="s">
        <v>206</v>
      </c>
      <c r="AU165" s="182" t="s">
        <v>89</v>
      </c>
      <c r="AV165" s="15" t="s">
        <v>202</v>
      </c>
      <c r="AW165" s="15" t="s">
        <v>41</v>
      </c>
      <c r="AX165" s="15" t="s">
        <v>87</v>
      </c>
      <c r="AY165" s="182" t="s">
        <v>195</v>
      </c>
    </row>
    <row r="166" spans="1:65" s="2" customFormat="1" ht="24.25" customHeight="1">
      <c r="A166" s="35"/>
      <c r="B166" s="146"/>
      <c r="C166" s="147" t="s">
        <v>236</v>
      </c>
      <c r="D166" s="147" t="s">
        <v>197</v>
      </c>
      <c r="E166" s="148" t="s">
        <v>316</v>
      </c>
      <c r="F166" s="149" t="s">
        <v>317</v>
      </c>
      <c r="G166" s="150" t="s">
        <v>139</v>
      </c>
      <c r="H166" s="151">
        <v>272.928</v>
      </c>
      <c r="I166" s="152"/>
      <c r="J166" s="153">
        <f>ROUND(I166*H166,2)</f>
        <v>0</v>
      </c>
      <c r="K166" s="149" t="s">
        <v>201</v>
      </c>
      <c r="L166" s="36"/>
      <c r="M166" s="154" t="s">
        <v>3</v>
      </c>
      <c r="N166" s="155" t="s">
        <v>51</v>
      </c>
      <c r="O166" s="56"/>
      <c r="P166" s="156">
        <f>O166*H166</f>
        <v>0</v>
      </c>
      <c r="Q166" s="156">
        <v>0</v>
      </c>
      <c r="R166" s="156">
        <f>Q166*H166</f>
        <v>0</v>
      </c>
      <c r="S166" s="156">
        <v>0</v>
      </c>
      <c r="T166" s="15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58" t="s">
        <v>202</v>
      </c>
      <c r="AT166" s="158" t="s">
        <v>197</v>
      </c>
      <c r="AU166" s="158" t="s">
        <v>89</v>
      </c>
      <c r="AY166" s="19" t="s">
        <v>195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87</v>
      </c>
      <c r="BK166" s="159">
        <f>ROUND(I166*H166,2)</f>
        <v>0</v>
      </c>
      <c r="BL166" s="19" t="s">
        <v>202</v>
      </c>
      <c r="BM166" s="158" t="s">
        <v>732</v>
      </c>
    </row>
    <row r="167" spans="1:65" s="2" customFormat="1">
      <c r="A167" s="35"/>
      <c r="B167" s="36"/>
      <c r="C167" s="35"/>
      <c r="D167" s="160" t="s">
        <v>204</v>
      </c>
      <c r="E167" s="35"/>
      <c r="F167" s="161" t="s">
        <v>733</v>
      </c>
      <c r="G167" s="35"/>
      <c r="H167" s="35"/>
      <c r="I167" s="162"/>
      <c r="J167" s="35"/>
      <c r="K167" s="35"/>
      <c r="L167" s="36"/>
      <c r="M167" s="163"/>
      <c r="N167" s="164"/>
      <c r="O167" s="56"/>
      <c r="P167" s="56"/>
      <c r="Q167" s="56"/>
      <c r="R167" s="56"/>
      <c r="S167" s="56"/>
      <c r="T167" s="57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9" t="s">
        <v>204</v>
      </c>
      <c r="AU167" s="19" t="s">
        <v>89</v>
      </c>
    </row>
    <row r="168" spans="1:65" s="13" customFormat="1">
      <c r="B168" s="165"/>
      <c r="D168" s="166" t="s">
        <v>206</v>
      </c>
      <c r="E168" s="167" t="s">
        <v>3</v>
      </c>
      <c r="F168" s="168" t="s">
        <v>207</v>
      </c>
      <c r="H168" s="167" t="s">
        <v>3</v>
      </c>
      <c r="I168" s="169"/>
      <c r="L168" s="165"/>
      <c r="M168" s="170"/>
      <c r="N168" s="171"/>
      <c r="O168" s="171"/>
      <c r="P168" s="171"/>
      <c r="Q168" s="171"/>
      <c r="R168" s="171"/>
      <c r="S168" s="171"/>
      <c r="T168" s="172"/>
      <c r="AT168" s="167" t="s">
        <v>206</v>
      </c>
      <c r="AU168" s="167" t="s">
        <v>89</v>
      </c>
      <c r="AV168" s="13" t="s">
        <v>87</v>
      </c>
      <c r="AW168" s="13" t="s">
        <v>41</v>
      </c>
      <c r="AX168" s="13" t="s">
        <v>80</v>
      </c>
      <c r="AY168" s="167" t="s">
        <v>195</v>
      </c>
    </row>
    <row r="169" spans="1:65" s="13" customFormat="1">
      <c r="B169" s="165"/>
      <c r="D169" s="166" t="s">
        <v>206</v>
      </c>
      <c r="E169" s="167" t="s">
        <v>3</v>
      </c>
      <c r="F169" s="168" t="s">
        <v>208</v>
      </c>
      <c r="H169" s="167" t="s">
        <v>3</v>
      </c>
      <c r="I169" s="169"/>
      <c r="L169" s="165"/>
      <c r="M169" s="170"/>
      <c r="N169" s="171"/>
      <c r="O169" s="171"/>
      <c r="P169" s="171"/>
      <c r="Q169" s="171"/>
      <c r="R169" s="171"/>
      <c r="S169" s="171"/>
      <c r="T169" s="172"/>
      <c r="AT169" s="167" t="s">
        <v>206</v>
      </c>
      <c r="AU169" s="167" t="s">
        <v>89</v>
      </c>
      <c r="AV169" s="13" t="s">
        <v>87</v>
      </c>
      <c r="AW169" s="13" t="s">
        <v>41</v>
      </c>
      <c r="AX169" s="13" t="s">
        <v>80</v>
      </c>
      <c r="AY169" s="167" t="s">
        <v>195</v>
      </c>
    </row>
    <row r="170" spans="1:65" s="13" customFormat="1">
      <c r="B170" s="165"/>
      <c r="D170" s="166" t="s">
        <v>206</v>
      </c>
      <c r="E170" s="167" t="s">
        <v>3</v>
      </c>
      <c r="F170" s="168" t="s">
        <v>209</v>
      </c>
      <c r="H170" s="167" t="s">
        <v>3</v>
      </c>
      <c r="I170" s="169"/>
      <c r="L170" s="165"/>
      <c r="M170" s="170"/>
      <c r="N170" s="171"/>
      <c r="O170" s="171"/>
      <c r="P170" s="171"/>
      <c r="Q170" s="171"/>
      <c r="R170" s="171"/>
      <c r="S170" s="171"/>
      <c r="T170" s="172"/>
      <c r="AT170" s="167" t="s">
        <v>206</v>
      </c>
      <c r="AU170" s="167" t="s">
        <v>89</v>
      </c>
      <c r="AV170" s="13" t="s">
        <v>87</v>
      </c>
      <c r="AW170" s="13" t="s">
        <v>41</v>
      </c>
      <c r="AX170" s="13" t="s">
        <v>80</v>
      </c>
      <c r="AY170" s="167" t="s">
        <v>195</v>
      </c>
    </row>
    <row r="171" spans="1:65" s="13" customFormat="1">
      <c r="B171" s="165"/>
      <c r="D171" s="166" t="s">
        <v>206</v>
      </c>
      <c r="E171" s="167" t="s">
        <v>3</v>
      </c>
      <c r="F171" s="168" t="s">
        <v>729</v>
      </c>
      <c r="H171" s="167" t="s">
        <v>3</v>
      </c>
      <c r="I171" s="169"/>
      <c r="L171" s="165"/>
      <c r="M171" s="170"/>
      <c r="N171" s="171"/>
      <c r="O171" s="171"/>
      <c r="P171" s="171"/>
      <c r="Q171" s="171"/>
      <c r="R171" s="171"/>
      <c r="S171" s="171"/>
      <c r="T171" s="172"/>
      <c r="AT171" s="167" t="s">
        <v>206</v>
      </c>
      <c r="AU171" s="167" t="s">
        <v>89</v>
      </c>
      <c r="AV171" s="13" t="s">
        <v>87</v>
      </c>
      <c r="AW171" s="13" t="s">
        <v>41</v>
      </c>
      <c r="AX171" s="13" t="s">
        <v>80</v>
      </c>
      <c r="AY171" s="167" t="s">
        <v>195</v>
      </c>
    </row>
    <row r="172" spans="1:65" s="13" customFormat="1">
      <c r="B172" s="165"/>
      <c r="D172" s="166" t="s">
        <v>206</v>
      </c>
      <c r="E172" s="167" t="s">
        <v>3</v>
      </c>
      <c r="F172" s="168" t="s">
        <v>263</v>
      </c>
      <c r="H172" s="167" t="s">
        <v>3</v>
      </c>
      <c r="I172" s="169"/>
      <c r="L172" s="165"/>
      <c r="M172" s="170"/>
      <c r="N172" s="171"/>
      <c r="O172" s="171"/>
      <c r="P172" s="171"/>
      <c r="Q172" s="171"/>
      <c r="R172" s="171"/>
      <c r="S172" s="171"/>
      <c r="T172" s="172"/>
      <c r="AT172" s="167" t="s">
        <v>206</v>
      </c>
      <c r="AU172" s="167" t="s">
        <v>89</v>
      </c>
      <c r="AV172" s="13" t="s">
        <v>87</v>
      </c>
      <c r="AW172" s="13" t="s">
        <v>41</v>
      </c>
      <c r="AX172" s="13" t="s">
        <v>80</v>
      </c>
      <c r="AY172" s="167" t="s">
        <v>195</v>
      </c>
    </row>
    <row r="173" spans="1:65" s="14" customFormat="1">
      <c r="B173" s="173"/>
      <c r="D173" s="166" t="s">
        <v>206</v>
      </c>
      <c r="E173" s="174" t="s">
        <v>695</v>
      </c>
      <c r="F173" s="175" t="s">
        <v>734</v>
      </c>
      <c r="H173" s="176">
        <v>272.928</v>
      </c>
      <c r="I173" s="177"/>
      <c r="L173" s="173"/>
      <c r="M173" s="178"/>
      <c r="N173" s="179"/>
      <c r="O173" s="179"/>
      <c r="P173" s="179"/>
      <c r="Q173" s="179"/>
      <c r="R173" s="179"/>
      <c r="S173" s="179"/>
      <c r="T173" s="180"/>
      <c r="AT173" s="174" t="s">
        <v>206</v>
      </c>
      <c r="AU173" s="174" t="s">
        <v>89</v>
      </c>
      <c r="AV173" s="14" t="s">
        <v>89</v>
      </c>
      <c r="AW173" s="14" t="s">
        <v>41</v>
      </c>
      <c r="AX173" s="14" t="s">
        <v>80</v>
      </c>
      <c r="AY173" s="174" t="s">
        <v>195</v>
      </c>
    </row>
    <row r="174" spans="1:65" s="15" customFormat="1">
      <c r="B174" s="181"/>
      <c r="D174" s="166" t="s">
        <v>206</v>
      </c>
      <c r="E174" s="182" t="s">
        <v>3</v>
      </c>
      <c r="F174" s="183" t="s">
        <v>215</v>
      </c>
      <c r="H174" s="184">
        <v>272.928</v>
      </c>
      <c r="I174" s="185"/>
      <c r="L174" s="181"/>
      <c r="M174" s="186"/>
      <c r="N174" s="187"/>
      <c r="O174" s="187"/>
      <c r="P174" s="187"/>
      <c r="Q174" s="187"/>
      <c r="R174" s="187"/>
      <c r="S174" s="187"/>
      <c r="T174" s="188"/>
      <c r="AT174" s="182" t="s">
        <v>206</v>
      </c>
      <c r="AU174" s="182" t="s">
        <v>89</v>
      </c>
      <c r="AV174" s="15" t="s">
        <v>202</v>
      </c>
      <c r="AW174" s="15" t="s">
        <v>41</v>
      </c>
      <c r="AX174" s="15" t="s">
        <v>87</v>
      </c>
      <c r="AY174" s="182" t="s">
        <v>195</v>
      </c>
    </row>
    <row r="175" spans="1:65" s="2" customFormat="1" ht="24.25" customHeight="1">
      <c r="A175" s="35"/>
      <c r="B175" s="146"/>
      <c r="C175" s="147" t="s">
        <v>243</v>
      </c>
      <c r="D175" s="147" t="s">
        <v>197</v>
      </c>
      <c r="E175" s="148" t="s">
        <v>735</v>
      </c>
      <c r="F175" s="149" t="s">
        <v>736</v>
      </c>
      <c r="G175" s="150" t="s">
        <v>139</v>
      </c>
      <c r="H175" s="151">
        <v>272.928</v>
      </c>
      <c r="I175" s="152"/>
      <c r="J175" s="153">
        <f>ROUND(I175*H175,2)</f>
        <v>0</v>
      </c>
      <c r="K175" s="149" t="s">
        <v>201</v>
      </c>
      <c r="L175" s="36"/>
      <c r="M175" s="154" t="s">
        <v>3</v>
      </c>
      <c r="N175" s="155" t="s">
        <v>51</v>
      </c>
      <c r="O175" s="56"/>
      <c r="P175" s="156">
        <f>O175*H175</f>
        <v>0</v>
      </c>
      <c r="Q175" s="156">
        <v>0</v>
      </c>
      <c r="R175" s="156">
        <f>Q175*H175</f>
        <v>0</v>
      </c>
      <c r="S175" s="156">
        <v>0</v>
      </c>
      <c r="T175" s="157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58" t="s">
        <v>202</v>
      </c>
      <c r="AT175" s="158" t="s">
        <v>197</v>
      </c>
      <c r="AU175" s="158" t="s">
        <v>89</v>
      </c>
      <c r="AY175" s="19" t="s">
        <v>195</v>
      </c>
      <c r="BE175" s="159">
        <f>IF(N175="základní",J175,0)</f>
        <v>0</v>
      </c>
      <c r="BF175" s="159">
        <f>IF(N175="snížená",J175,0)</f>
        <v>0</v>
      </c>
      <c r="BG175" s="159">
        <f>IF(N175="zákl. přenesená",J175,0)</f>
        <v>0</v>
      </c>
      <c r="BH175" s="159">
        <f>IF(N175="sníž. přenesená",J175,0)</f>
        <v>0</v>
      </c>
      <c r="BI175" s="159">
        <f>IF(N175="nulová",J175,0)</f>
        <v>0</v>
      </c>
      <c r="BJ175" s="19" t="s">
        <v>87</v>
      </c>
      <c r="BK175" s="159">
        <f>ROUND(I175*H175,2)</f>
        <v>0</v>
      </c>
      <c r="BL175" s="19" t="s">
        <v>202</v>
      </c>
      <c r="BM175" s="158" t="s">
        <v>737</v>
      </c>
    </row>
    <row r="176" spans="1:65" s="2" customFormat="1">
      <c r="A176" s="35"/>
      <c r="B176" s="36"/>
      <c r="C176" s="35"/>
      <c r="D176" s="160" t="s">
        <v>204</v>
      </c>
      <c r="E176" s="35"/>
      <c r="F176" s="161" t="s">
        <v>738</v>
      </c>
      <c r="G176" s="35"/>
      <c r="H176" s="35"/>
      <c r="I176" s="162"/>
      <c r="J176" s="35"/>
      <c r="K176" s="35"/>
      <c r="L176" s="36"/>
      <c r="M176" s="163"/>
      <c r="N176" s="164"/>
      <c r="O176" s="56"/>
      <c r="P176" s="56"/>
      <c r="Q176" s="56"/>
      <c r="R176" s="56"/>
      <c r="S176" s="56"/>
      <c r="T176" s="57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9" t="s">
        <v>204</v>
      </c>
      <c r="AU176" s="19" t="s">
        <v>89</v>
      </c>
    </row>
    <row r="177" spans="1:65" s="13" customFormat="1">
      <c r="B177" s="165"/>
      <c r="D177" s="166" t="s">
        <v>206</v>
      </c>
      <c r="E177" s="167" t="s">
        <v>3</v>
      </c>
      <c r="F177" s="168" t="s">
        <v>207</v>
      </c>
      <c r="H177" s="167" t="s">
        <v>3</v>
      </c>
      <c r="I177" s="169"/>
      <c r="L177" s="165"/>
      <c r="M177" s="170"/>
      <c r="N177" s="171"/>
      <c r="O177" s="171"/>
      <c r="P177" s="171"/>
      <c r="Q177" s="171"/>
      <c r="R177" s="171"/>
      <c r="S177" s="171"/>
      <c r="T177" s="172"/>
      <c r="AT177" s="167" t="s">
        <v>206</v>
      </c>
      <c r="AU177" s="167" t="s">
        <v>89</v>
      </c>
      <c r="AV177" s="13" t="s">
        <v>87</v>
      </c>
      <c r="AW177" s="13" t="s">
        <v>41</v>
      </c>
      <c r="AX177" s="13" t="s">
        <v>80</v>
      </c>
      <c r="AY177" s="167" t="s">
        <v>195</v>
      </c>
    </row>
    <row r="178" spans="1:65" s="13" customFormat="1">
      <c r="B178" s="165"/>
      <c r="D178" s="166" t="s">
        <v>206</v>
      </c>
      <c r="E178" s="167" t="s">
        <v>3</v>
      </c>
      <c r="F178" s="168" t="s">
        <v>208</v>
      </c>
      <c r="H178" s="167" t="s">
        <v>3</v>
      </c>
      <c r="I178" s="169"/>
      <c r="L178" s="165"/>
      <c r="M178" s="170"/>
      <c r="N178" s="171"/>
      <c r="O178" s="171"/>
      <c r="P178" s="171"/>
      <c r="Q178" s="171"/>
      <c r="R178" s="171"/>
      <c r="S178" s="171"/>
      <c r="T178" s="172"/>
      <c r="AT178" s="167" t="s">
        <v>206</v>
      </c>
      <c r="AU178" s="167" t="s">
        <v>89</v>
      </c>
      <c r="AV178" s="13" t="s">
        <v>87</v>
      </c>
      <c r="AW178" s="13" t="s">
        <v>41</v>
      </c>
      <c r="AX178" s="13" t="s">
        <v>80</v>
      </c>
      <c r="AY178" s="167" t="s">
        <v>195</v>
      </c>
    </row>
    <row r="179" spans="1:65" s="13" customFormat="1">
      <c r="B179" s="165"/>
      <c r="D179" s="166" t="s">
        <v>206</v>
      </c>
      <c r="E179" s="167" t="s">
        <v>3</v>
      </c>
      <c r="F179" s="168" t="s">
        <v>209</v>
      </c>
      <c r="H179" s="167" t="s">
        <v>3</v>
      </c>
      <c r="I179" s="169"/>
      <c r="L179" s="165"/>
      <c r="M179" s="170"/>
      <c r="N179" s="171"/>
      <c r="O179" s="171"/>
      <c r="P179" s="171"/>
      <c r="Q179" s="171"/>
      <c r="R179" s="171"/>
      <c r="S179" s="171"/>
      <c r="T179" s="172"/>
      <c r="AT179" s="167" t="s">
        <v>206</v>
      </c>
      <c r="AU179" s="167" t="s">
        <v>89</v>
      </c>
      <c r="AV179" s="13" t="s">
        <v>87</v>
      </c>
      <c r="AW179" s="13" t="s">
        <v>41</v>
      </c>
      <c r="AX179" s="13" t="s">
        <v>80</v>
      </c>
      <c r="AY179" s="167" t="s">
        <v>195</v>
      </c>
    </row>
    <row r="180" spans="1:65" s="13" customFormat="1">
      <c r="B180" s="165"/>
      <c r="D180" s="166" t="s">
        <v>206</v>
      </c>
      <c r="E180" s="167" t="s">
        <v>3</v>
      </c>
      <c r="F180" s="168" t="s">
        <v>707</v>
      </c>
      <c r="H180" s="167" t="s">
        <v>3</v>
      </c>
      <c r="I180" s="169"/>
      <c r="L180" s="165"/>
      <c r="M180" s="170"/>
      <c r="N180" s="171"/>
      <c r="O180" s="171"/>
      <c r="P180" s="171"/>
      <c r="Q180" s="171"/>
      <c r="R180" s="171"/>
      <c r="S180" s="171"/>
      <c r="T180" s="172"/>
      <c r="AT180" s="167" t="s">
        <v>206</v>
      </c>
      <c r="AU180" s="167" t="s">
        <v>89</v>
      </c>
      <c r="AV180" s="13" t="s">
        <v>87</v>
      </c>
      <c r="AW180" s="13" t="s">
        <v>41</v>
      </c>
      <c r="AX180" s="13" t="s">
        <v>80</v>
      </c>
      <c r="AY180" s="167" t="s">
        <v>195</v>
      </c>
    </row>
    <row r="181" spans="1:65" s="13" customFormat="1">
      <c r="B181" s="165"/>
      <c r="D181" s="166" t="s">
        <v>206</v>
      </c>
      <c r="E181" s="167" t="s">
        <v>3</v>
      </c>
      <c r="F181" s="168" t="s">
        <v>721</v>
      </c>
      <c r="H181" s="167" t="s">
        <v>3</v>
      </c>
      <c r="I181" s="169"/>
      <c r="L181" s="165"/>
      <c r="M181" s="170"/>
      <c r="N181" s="171"/>
      <c r="O181" s="171"/>
      <c r="P181" s="171"/>
      <c r="Q181" s="171"/>
      <c r="R181" s="171"/>
      <c r="S181" s="171"/>
      <c r="T181" s="172"/>
      <c r="AT181" s="167" t="s">
        <v>206</v>
      </c>
      <c r="AU181" s="167" t="s">
        <v>89</v>
      </c>
      <c r="AV181" s="13" t="s">
        <v>87</v>
      </c>
      <c r="AW181" s="13" t="s">
        <v>41</v>
      </c>
      <c r="AX181" s="13" t="s">
        <v>80</v>
      </c>
      <c r="AY181" s="167" t="s">
        <v>195</v>
      </c>
    </row>
    <row r="182" spans="1:65" s="13" customFormat="1">
      <c r="B182" s="165"/>
      <c r="D182" s="166" t="s">
        <v>206</v>
      </c>
      <c r="E182" s="167" t="s">
        <v>3</v>
      </c>
      <c r="F182" s="168" t="s">
        <v>263</v>
      </c>
      <c r="H182" s="167" t="s">
        <v>3</v>
      </c>
      <c r="I182" s="169"/>
      <c r="L182" s="165"/>
      <c r="M182" s="170"/>
      <c r="N182" s="171"/>
      <c r="O182" s="171"/>
      <c r="P182" s="171"/>
      <c r="Q182" s="171"/>
      <c r="R182" s="171"/>
      <c r="S182" s="171"/>
      <c r="T182" s="172"/>
      <c r="AT182" s="167" t="s">
        <v>206</v>
      </c>
      <c r="AU182" s="167" t="s">
        <v>89</v>
      </c>
      <c r="AV182" s="13" t="s">
        <v>87</v>
      </c>
      <c r="AW182" s="13" t="s">
        <v>41</v>
      </c>
      <c r="AX182" s="13" t="s">
        <v>80</v>
      </c>
      <c r="AY182" s="167" t="s">
        <v>195</v>
      </c>
    </row>
    <row r="183" spans="1:65" s="14" customFormat="1">
      <c r="B183" s="173"/>
      <c r="D183" s="166" t="s">
        <v>206</v>
      </c>
      <c r="E183" s="174" t="s">
        <v>697</v>
      </c>
      <c r="F183" s="175" t="s">
        <v>734</v>
      </c>
      <c r="H183" s="176">
        <v>272.928</v>
      </c>
      <c r="I183" s="177"/>
      <c r="L183" s="173"/>
      <c r="M183" s="178"/>
      <c r="N183" s="179"/>
      <c r="O183" s="179"/>
      <c r="P183" s="179"/>
      <c r="Q183" s="179"/>
      <c r="R183" s="179"/>
      <c r="S183" s="179"/>
      <c r="T183" s="180"/>
      <c r="AT183" s="174" t="s">
        <v>206</v>
      </c>
      <c r="AU183" s="174" t="s">
        <v>89</v>
      </c>
      <c r="AV183" s="14" t="s">
        <v>89</v>
      </c>
      <c r="AW183" s="14" t="s">
        <v>41</v>
      </c>
      <c r="AX183" s="14" t="s">
        <v>80</v>
      </c>
      <c r="AY183" s="174" t="s">
        <v>195</v>
      </c>
    </row>
    <row r="184" spans="1:65" s="15" customFormat="1">
      <c r="B184" s="181"/>
      <c r="D184" s="166" t="s">
        <v>206</v>
      </c>
      <c r="E184" s="182" t="s">
        <v>3</v>
      </c>
      <c r="F184" s="183" t="s">
        <v>215</v>
      </c>
      <c r="H184" s="184">
        <v>272.928</v>
      </c>
      <c r="I184" s="185"/>
      <c r="L184" s="181"/>
      <c r="M184" s="186"/>
      <c r="N184" s="187"/>
      <c r="O184" s="187"/>
      <c r="P184" s="187"/>
      <c r="Q184" s="187"/>
      <c r="R184" s="187"/>
      <c r="S184" s="187"/>
      <c r="T184" s="188"/>
      <c r="AT184" s="182" t="s">
        <v>206</v>
      </c>
      <c r="AU184" s="182" t="s">
        <v>89</v>
      </c>
      <c r="AV184" s="15" t="s">
        <v>202</v>
      </c>
      <c r="AW184" s="15" t="s">
        <v>41</v>
      </c>
      <c r="AX184" s="15" t="s">
        <v>87</v>
      </c>
      <c r="AY184" s="182" t="s">
        <v>195</v>
      </c>
    </row>
    <row r="185" spans="1:65" s="2" customFormat="1" ht="24.25" customHeight="1">
      <c r="A185" s="35"/>
      <c r="B185" s="146"/>
      <c r="C185" s="147" t="s">
        <v>250</v>
      </c>
      <c r="D185" s="147" t="s">
        <v>197</v>
      </c>
      <c r="E185" s="148" t="s">
        <v>327</v>
      </c>
      <c r="F185" s="149" t="s">
        <v>328</v>
      </c>
      <c r="G185" s="150" t="s">
        <v>139</v>
      </c>
      <c r="H185" s="151">
        <v>280.95499999999998</v>
      </c>
      <c r="I185" s="152"/>
      <c r="J185" s="153">
        <f>ROUND(I185*H185,2)</f>
        <v>0</v>
      </c>
      <c r="K185" s="149" t="s">
        <v>201</v>
      </c>
      <c r="L185" s="36"/>
      <c r="M185" s="154" t="s">
        <v>3</v>
      </c>
      <c r="N185" s="155" t="s">
        <v>51</v>
      </c>
      <c r="O185" s="56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58" t="s">
        <v>202</v>
      </c>
      <c r="AT185" s="158" t="s">
        <v>197</v>
      </c>
      <c r="AU185" s="158" t="s">
        <v>89</v>
      </c>
      <c r="AY185" s="19" t="s">
        <v>195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87</v>
      </c>
      <c r="BK185" s="159">
        <f>ROUND(I185*H185,2)</f>
        <v>0</v>
      </c>
      <c r="BL185" s="19" t="s">
        <v>202</v>
      </c>
      <c r="BM185" s="158" t="s">
        <v>739</v>
      </c>
    </row>
    <row r="186" spans="1:65" s="2" customFormat="1">
      <c r="A186" s="35"/>
      <c r="B186" s="36"/>
      <c r="C186" s="35"/>
      <c r="D186" s="160" t="s">
        <v>204</v>
      </c>
      <c r="E186" s="35"/>
      <c r="F186" s="161" t="s">
        <v>740</v>
      </c>
      <c r="G186" s="35"/>
      <c r="H186" s="35"/>
      <c r="I186" s="162"/>
      <c r="J186" s="35"/>
      <c r="K186" s="35"/>
      <c r="L186" s="36"/>
      <c r="M186" s="163"/>
      <c r="N186" s="164"/>
      <c r="O186" s="56"/>
      <c r="P186" s="56"/>
      <c r="Q186" s="56"/>
      <c r="R186" s="56"/>
      <c r="S186" s="56"/>
      <c r="T186" s="57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9" t="s">
        <v>204</v>
      </c>
      <c r="AU186" s="19" t="s">
        <v>89</v>
      </c>
    </row>
    <row r="187" spans="1:65" s="13" customFormat="1">
      <c r="B187" s="165"/>
      <c r="D187" s="166" t="s">
        <v>206</v>
      </c>
      <c r="E187" s="167" t="s">
        <v>3</v>
      </c>
      <c r="F187" s="168" t="s">
        <v>207</v>
      </c>
      <c r="H187" s="167" t="s">
        <v>3</v>
      </c>
      <c r="I187" s="169"/>
      <c r="L187" s="165"/>
      <c r="M187" s="170"/>
      <c r="N187" s="171"/>
      <c r="O187" s="171"/>
      <c r="P187" s="171"/>
      <c r="Q187" s="171"/>
      <c r="R187" s="171"/>
      <c r="S187" s="171"/>
      <c r="T187" s="172"/>
      <c r="AT187" s="167" t="s">
        <v>206</v>
      </c>
      <c r="AU187" s="167" t="s">
        <v>89</v>
      </c>
      <c r="AV187" s="13" t="s">
        <v>87</v>
      </c>
      <c r="AW187" s="13" t="s">
        <v>41</v>
      </c>
      <c r="AX187" s="13" t="s">
        <v>80</v>
      </c>
      <c r="AY187" s="167" t="s">
        <v>195</v>
      </c>
    </row>
    <row r="188" spans="1:65" s="13" customFormat="1">
      <c r="B188" s="165"/>
      <c r="D188" s="166" t="s">
        <v>206</v>
      </c>
      <c r="E188" s="167" t="s">
        <v>3</v>
      </c>
      <c r="F188" s="168" t="s">
        <v>208</v>
      </c>
      <c r="H188" s="167" t="s">
        <v>3</v>
      </c>
      <c r="I188" s="169"/>
      <c r="L188" s="165"/>
      <c r="M188" s="170"/>
      <c r="N188" s="171"/>
      <c r="O188" s="171"/>
      <c r="P188" s="171"/>
      <c r="Q188" s="171"/>
      <c r="R188" s="171"/>
      <c r="S188" s="171"/>
      <c r="T188" s="172"/>
      <c r="AT188" s="167" t="s">
        <v>206</v>
      </c>
      <c r="AU188" s="167" t="s">
        <v>89</v>
      </c>
      <c r="AV188" s="13" t="s">
        <v>87</v>
      </c>
      <c r="AW188" s="13" t="s">
        <v>41</v>
      </c>
      <c r="AX188" s="13" t="s">
        <v>80</v>
      </c>
      <c r="AY188" s="167" t="s">
        <v>195</v>
      </c>
    </row>
    <row r="189" spans="1:65" s="13" customFormat="1">
      <c r="B189" s="165"/>
      <c r="D189" s="166" t="s">
        <v>206</v>
      </c>
      <c r="E189" s="167" t="s">
        <v>3</v>
      </c>
      <c r="F189" s="168" t="s">
        <v>209</v>
      </c>
      <c r="H189" s="167" t="s">
        <v>3</v>
      </c>
      <c r="I189" s="169"/>
      <c r="L189" s="165"/>
      <c r="M189" s="170"/>
      <c r="N189" s="171"/>
      <c r="O189" s="171"/>
      <c r="P189" s="171"/>
      <c r="Q189" s="171"/>
      <c r="R189" s="171"/>
      <c r="S189" s="171"/>
      <c r="T189" s="172"/>
      <c r="AT189" s="167" t="s">
        <v>206</v>
      </c>
      <c r="AU189" s="167" t="s">
        <v>89</v>
      </c>
      <c r="AV189" s="13" t="s">
        <v>87</v>
      </c>
      <c r="AW189" s="13" t="s">
        <v>41</v>
      </c>
      <c r="AX189" s="13" t="s">
        <v>80</v>
      </c>
      <c r="AY189" s="167" t="s">
        <v>195</v>
      </c>
    </row>
    <row r="190" spans="1:65" s="13" customFormat="1">
      <c r="B190" s="165"/>
      <c r="D190" s="166" t="s">
        <v>206</v>
      </c>
      <c r="E190" s="167" t="s">
        <v>3</v>
      </c>
      <c r="F190" s="168" t="s">
        <v>729</v>
      </c>
      <c r="H190" s="167" t="s">
        <v>3</v>
      </c>
      <c r="I190" s="169"/>
      <c r="L190" s="165"/>
      <c r="M190" s="170"/>
      <c r="N190" s="171"/>
      <c r="O190" s="171"/>
      <c r="P190" s="171"/>
      <c r="Q190" s="171"/>
      <c r="R190" s="171"/>
      <c r="S190" s="171"/>
      <c r="T190" s="172"/>
      <c r="AT190" s="167" t="s">
        <v>206</v>
      </c>
      <c r="AU190" s="167" t="s">
        <v>89</v>
      </c>
      <c r="AV190" s="13" t="s">
        <v>87</v>
      </c>
      <c r="AW190" s="13" t="s">
        <v>41</v>
      </c>
      <c r="AX190" s="13" t="s">
        <v>80</v>
      </c>
      <c r="AY190" s="167" t="s">
        <v>195</v>
      </c>
    </row>
    <row r="191" spans="1:65" s="13" customFormat="1">
      <c r="B191" s="165"/>
      <c r="D191" s="166" t="s">
        <v>206</v>
      </c>
      <c r="E191" s="167" t="s">
        <v>3</v>
      </c>
      <c r="F191" s="168" t="s">
        <v>263</v>
      </c>
      <c r="H191" s="167" t="s">
        <v>3</v>
      </c>
      <c r="I191" s="169"/>
      <c r="L191" s="165"/>
      <c r="M191" s="170"/>
      <c r="N191" s="171"/>
      <c r="O191" s="171"/>
      <c r="P191" s="171"/>
      <c r="Q191" s="171"/>
      <c r="R191" s="171"/>
      <c r="S191" s="171"/>
      <c r="T191" s="172"/>
      <c r="AT191" s="167" t="s">
        <v>206</v>
      </c>
      <c r="AU191" s="167" t="s">
        <v>89</v>
      </c>
      <c r="AV191" s="13" t="s">
        <v>87</v>
      </c>
      <c r="AW191" s="13" t="s">
        <v>41</v>
      </c>
      <c r="AX191" s="13" t="s">
        <v>80</v>
      </c>
      <c r="AY191" s="167" t="s">
        <v>195</v>
      </c>
    </row>
    <row r="192" spans="1:65" s="14" customFormat="1">
      <c r="B192" s="173"/>
      <c r="D192" s="166" t="s">
        <v>206</v>
      </c>
      <c r="E192" s="174" t="s">
        <v>699</v>
      </c>
      <c r="F192" s="175" t="s">
        <v>741</v>
      </c>
      <c r="H192" s="176">
        <v>280.95499999999998</v>
      </c>
      <c r="I192" s="177"/>
      <c r="L192" s="173"/>
      <c r="M192" s="178"/>
      <c r="N192" s="179"/>
      <c r="O192" s="179"/>
      <c r="P192" s="179"/>
      <c r="Q192" s="179"/>
      <c r="R192" s="179"/>
      <c r="S192" s="179"/>
      <c r="T192" s="180"/>
      <c r="AT192" s="174" t="s">
        <v>206</v>
      </c>
      <c r="AU192" s="174" t="s">
        <v>89</v>
      </c>
      <c r="AV192" s="14" t="s">
        <v>89</v>
      </c>
      <c r="AW192" s="14" t="s">
        <v>41</v>
      </c>
      <c r="AX192" s="14" t="s">
        <v>80</v>
      </c>
      <c r="AY192" s="174" t="s">
        <v>195</v>
      </c>
    </row>
    <row r="193" spans="1:65" s="15" customFormat="1">
      <c r="B193" s="181"/>
      <c r="D193" s="166" t="s">
        <v>206</v>
      </c>
      <c r="E193" s="182" t="s">
        <v>3</v>
      </c>
      <c r="F193" s="183" t="s">
        <v>215</v>
      </c>
      <c r="H193" s="184">
        <v>280.95499999999998</v>
      </c>
      <c r="I193" s="185"/>
      <c r="L193" s="181"/>
      <c r="M193" s="186"/>
      <c r="N193" s="187"/>
      <c r="O193" s="187"/>
      <c r="P193" s="187"/>
      <c r="Q193" s="187"/>
      <c r="R193" s="187"/>
      <c r="S193" s="187"/>
      <c r="T193" s="188"/>
      <c r="AT193" s="182" t="s">
        <v>206</v>
      </c>
      <c r="AU193" s="182" t="s">
        <v>89</v>
      </c>
      <c r="AV193" s="15" t="s">
        <v>202</v>
      </c>
      <c r="AW193" s="15" t="s">
        <v>41</v>
      </c>
      <c r="AX193" s="15" t="s">
        <v>87</v>
      </c>
      <c r="AY193" s="182" t="s">
        <v>195</v>
      </c>
    </row>
    <row r="194" spans="1:65" s="2" customFormat="1" ht="24.25" customHeight="1">
      <c r="A194" s="35"/>
      <c r="B194" s="146"/>
      <c r="C194" s="147" t="s">
        <v>257</v>
      </c>
      <c r="D194" s="147" t="s">
        <v>197</v>
      </c>
      <c r="E194" s="148" t="s">
        <v>331</v>
      </c>
      <c r="F194" s="149" t="s">
        <v>332</v>
      </c>
      <c r="G194" s="150" t="s">
        <v>139</v>
      </c>
      <c r="H194" s="151">
        <v>224.76400000000001</v>
      </c>
      <c r="I194" s="152"/>
      <c r="J194" s="153">
        <f>ROUND(I194*H194,2)</f>
        <v>0</v>
      </c>
      <c r="K194" s="149" t="s">
        <v>201</v>
      </c>
      <c r="L194" s="36"/>
      <c r="M194" s="154" t="s">
        <v>3</v>
      </c>
      <c r="N194" s="155" t="s">
        <v>51</v>
      </c>
      <c r="O194" s="56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58" t="s">
        <v>202</v>
      </c>
      <c r="AT194" s="158" t="s">
        <v>197</v>
      </c>
      <c r="AU194" s="158" t="s">
        <v>89</v>
      </c>
      <c r="AY194" s="19" t="s">
        <v>195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87</v>
      </c>
      <c r="BK194" s="159">
        <f>ROUND(I194*H194,2)</f>
        <v>0</v>
      </c>
      <c r="BL194" s="19" t="s">
        <v>202</v>
      </c>
      <c r="BM194" s="158" t="s">
        <v>742</v>
      </c>
    </row>
    <row r="195" spans="1:65" s="2" customFormat="1">
      <c r="A195" s="35"/>
      <c r="B195" s="36"/>
      <c r="C195" s="35"/>
      <c r="D195" s="160" t="s">
        <v>204</v>
      </c>
      <c r="E195" s="35"/>
      <c r="F195" s="161" t="s">
        <v>334</v>
      </c>
      <c r="G195" s="35"/>
      <c r="H195" s="35"/>
      <c r="I195" s="162"/>
      <c r="J195" s="35"/>
      <c r="K195" s="35"/>
      <c r="L195" s="36"/>
      <c r="M195" s="163"/>
      <c r="N195" s="164"/>
      <c r="O195" s="56"/>
      <c r="P195" s="56"/>
      <c r="Q195" s="56"/>
      <c r="R195" s="56"/>
      <c r="S195" s="56"/>
      <c r="T195" s="57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9" t="s">
        <v>204</v>
      </c>
      <c r="AU195" s="19" t="s">
        <v>89</v>
      </c>
    </row>
    <row r="196" spans="1:65" s="13" customFormat="1">
      <c r="B196" s="165"/>
      <c r="D196" s="166" t="s">
        <v>206</v>
      </c>
      <c r="E196" s="167" t="s">
        <v>3</v>
      </c>
      <c r="F196" s="168" t="s">
        <v>207</v>
      </c>
      <c r="H196" s="167" t="s">
        <v>3</v>
      </c>
      <c r="I196" s="169"/>
      <c r="L196" s="165"/>
      <c r="M196" s="170"/>
      <c r="N196" s="171"/>
      <c r="O196" s="171"/>
      <c r="P196" s="171"/>
      <c r="Q196" s="171"/>
      <c r="R196" s="171"/>
      <c r="S196" s="171"/>
      <c r="T196" s="172"/>
      <c r="AT196" s="167" t="s">
        <v>206</v>
      </c>
      <c r="AU196" s="167" t="s">
        <v>89</v>
      </c>
      <c r="AV196" s="13" t="s">
        <v>87</v>
      </c>
      <c r="AW196" s="13" t="s">
        <v>41</v>
      </c>
      <c r="AX196" s="13" t="s">
        <v>80</v>
      </c>
      <c r="AY196" s="167" t="s">
        <v>195</v>
      </c>
    </row>
    <row r="197" spans="1:65" s="13" customFormat="1">
      <c r="B197" s="165"/>
      <c r="D197" s="166" t="s">
        <v>206</v>
      </c>
      <c r="E197" s="167" t="s">
        <v>3</v>
      </c>
      <c r="F197" s="168" t="s">
        <v>208</v>
      </c>
      <c r="H197" s="167" t="s">
        <v>3</v>
      </c>
      <c r="I197" s="169"/>
      <c r="L197" s="165"/>
      <c r="M197" s="170"/>
      <c r="N197" s="171"/>
      <c r="O197" s="171"/>
      <c r="P197" s="171"/>
      <c r="Q197" s="171"/>
      <c r="R197" s="171"/>
      <c r="S197" s="171"/>
      <c r="T197" s="172"/>
      <c r="AT197" s="167" t="s">
        <v>206</v>
      </c>
      <c r="AU197" s="167" t="s">
        <v>89</v>
      </c>
      <c r="AV197" s="13" t="s">
        <v>87</v>
      </c>
      <c r="AW197" s="13" t="s">
        <v>41</v>
      </c>
      <c r="AX197" s="13" t="s">
        <v>80</v>
      </c>
      <c r="AY197" s="167" t="s">
        <v>195</v>
      </c>
    </row>
    <row r="198" spans="1:65" s="13" customFormat="1">
      <c r="B198" s="165"/>
      <c r="D198" s="166" t="s">
        <v>206</v>
      </c>
      <c r="E198" s="167" t="s">
        <v>3</v>
      </c>
      <c r="F198" s="168" t="s">
        <v>209</v>
      </c>
      <c r="H198" s="167" t="s">
        <v>3</v>
      </c>
      <c r="I198" s="169"/>
      <c r="L198" s="165"/>
      <c r="M198" s="170"/>
      <c r="N198" s="171"/>
      <c r="O198" s="171"/>
      <c r="P198" s="171"/>
      <c r="Q198" s="171"/>
      <c r="R198" s="171"/>
      <c r="S198" s="171"/>
      <c r="T198" s="172"/>
      <c r="AT198" s="167" t="s">
        <v>206</v>
      </c>
      <c r="AU198" s="167" t="s">
        <v>89</v>
      </c>
      <c r="AV198" s="13" t="s">
        <v>87</v>
      </c>
      <c r="AW198" s="13" t="s">
        <v>41</v>
      </c>
      <c r="AX198" s="13" t="s">
        <v>80</v>
      </c>
      <c r="AY198" s="167" t="s">
        <v>195</v>
      </c>
    </row>
    <row r="199" spans="1:65" s="13" customFormat="1">
      <c r="B199" s="165"/>
      <c r="D199" s="166" t="s">
        <v>206</v>
      </c>
      <c r="E199" s="167" t="s">
        <v>3</v>
      </c>
      <c r="F199" s="168" t="s">
        <v>707</v>
      </c>
      <c r="H199" s="167" t="s">
        <v>3</v>
      </c>
      <c r="I199" s="169"/>
      <c r="L199" s="165"/>
      <c r="M199" s="170"/>
      <c r="N199" s="171"/>
      <c r="O199" s="171"/>
      <c r="P199" s="171"/>
      <c r="Q199" s="171"/>
      <c r="R199" s="171"/>
      <c r="S199" s="171"/>
      <c r="T199" s="172"/>
      <c r="AT199" s="167" t="s">
        <v>206</v>
      </c>
      <c r="AU199" s="167" t="s">
        <v>89</v>
      </c>
      <c r="AV199" s="13" t="s">
        <v>87</v>
      </c>
      <c r="AW199" s="13" t="s">
        <v>41</v>
      </c>
      <c r="AX199" s="13" t="s">
        <v>80</v>
      </c>
      <c r="AY199" s="167" t="s">
        <v>195</v>
      </c>
    </row>
    <row r="200" spans="1:65" s="13" customFormat="1">
      <c r="B200" s="165"/>
      <c r="D200" s="166" t="s">
        <v>206</v>
      </c>
      <c r="E200" s="167" t="s">
        <v>3</v>
      </c>
      <c r="F200" s="168" t="s">
        <v>721</v>
      </c>
      <c r="H200" s="167" t="s">
        <v>3</v>
      </c>
      <c r="I200" s="169"/>
      <c r="L200" s="165"/>
      <c r="M200" s="170"/>
      <c r="N200" s="171"/>
      <c r="O200" s="171"/>
      <c r="P200" s="171"/>
      <c r="Q200" s="171"/>
      <c r="R200" s="171"/>
      <c r="S200" s="171"/>
      <c r="T200" s="172"/>
      <c r="AT200" s="167" t="s">
        <v>206</v>
      </c>
      <c r="AU200" s="167" t="s">
        <v>89</v>
      </c>
      <c r="AV200" s="13" t="s">
        <v>87</v>
      </c>
      <c r="AW200" s="13" t="s">
        <v>41</v>
      </c>
      <c r="AX200" s="13" t="s">
        <v>80</v>
      </c>
      <c r="AY200" s="167" t="s">
        <v>195</v>
      </c>
    </row>
    <row r="201" spans="1:65" s="13" customFormat="1">
      <c r="B201" s="165"/>
      <c r="D201" s="166" t="s">
        <v>206</v>
      </c>
      <c r="E201" s="167" t="s">
        <v>3</v>
      </c>
      <c r="F201" s="168" t="s">
        <v>263</v>
      </c>
      <c r="H201" s="167" t="s">
        <v>3</v>
      </c>
      <c r="I201" s="169"/>
      <c r="L201" s="165"/>
      <c r="M201" s="170"/>
      <c r="N201" s="171"/>
      <c r="O201" s="171"/>
      <c r="P201" s="171"/>
      <c r="Q201" s="171"/>
      <c r="R201" s="171"/>
      <c r="S201" s="171"/>
      <c r="T201" s="172"/>
      <c r="AT201" s="167" t="s">
        <v>206</v>
      </c>
      <c r="AU201" s="167" t="s">
        <v>89</v>
      </c>
      <c r="AV201" s="13" t="s">
        <v>87</v>
      </c>
      <c r="AW201" s="13" t="s">
        <v>41</v>
      </c>
      <c r="AX201" s="13" t="s">
        <v>80</v>
      </c>
      <c r="AY201" s="167" t="s">
        <v>195</v>
      </c>
    </row>
    <row r="202" spans="1:65" s="14" customFormat="1">
      <c r="B202" s="173"/>
      <c r="D202" s="166" t="s">
        <v>206</v>
      </c>
      <c r="E202" s="174" t="s">
        <v>701</v>
      </c>
      <c r="F202" s="175" t="s">
        <v>743</v>
      </c>
      <c r="H202" s="176">
        <v>224.76400000000001</v>
      </c>
      <c r="I202" s="177"/>
      <c r="L202" s="173"/>
      <c r="M202" s="178"/>
      <c r="N202" s="179"/>
      <c r="O202" s="179"/>
      <c r="P202" s="179"/>
      <c r="Q202" s="179"/>
      <c r="R202" s="179"/>
      <c r="S202" s="179"/>
      <c r="T202" s="180"/>
      <c r="AT202" s="174" t="s">
        <v>206</v>
      </c>
      <c r="AU202" s="174" t="s">
        <v>89</v>
      </c>
      <c r="AV202" s="14" t="s">
        <v>89</v>
      </c>
      <c r="AW202" s="14" t="s">
        <v>41</v>
      </c>
      <c r="AX202" s="14" t="s">
        <v>80</v>
      </c>
      <c r="AY202" s="174" t="s">
        <v>195</v>
      </c>
    </row>
    <row r="203" spans="1:65" s="15" customFormat="1">
      <c r="B203" s="181"/>
      <c r="D203" s="166" t="s">
        <v>206</v>
      </c>
      <c r="E203" s="182" t="s">
        <v>3</v>
      </c>
      <c r="F203" s="183" t="s">
        <v>215</v>
      </c>
      <c r="H203" s="184">
        <v>224.76400000000001</v>
      </c>
      <c r="I203" s="185"/>
      <c r="L203" s="181"/>
      <c r="M203" s="186"/>
      <c r="N203" s="187"/>
      <c r="O203" s="187"/>
      <c r="P203" s="187"/>
      <c r="Q203" s="187"/>
      <c r="R203" s="187"/>
      <c r="S203" s="187"/>
      <c r="T203" s="188"/>
      <c r="AT203" s="182" t="s">
        <v>206</v>
      </c>
      <c r="AU203" s="182" t="s">
        <v>89</v>
      </c>
      <c r="AV203" s="15" t="s">
        <v>202</v>
      </c>
      <c r="AW203" s="15" t="s">
        <v>41</v>
      </c>
      <c r="AX203" s="15" t="s">
        <v>87</v>
      </c>
      <c r="AY203" s="182" t="s">
        <v>195</v>
      </c>
    </row>
    <row r="204" spans="1:65" s="2" customFormat="1" ht="24.25" customHeight="1">
      <c r="A204" s="35"/>
      <c r="B204" s="146"/>
      <c r="C204" s="147" t="s">
        <v>265</v>
      </c>
      <c r="D204" s="147" t="s">
        <v>197</v>
      </c>
      <c r="E204" s="148" t="s">
        <v>744</v>
      </c>
      <c r="F204" s="149" t="s">
        <v>745</v>
      </c>
      <c r="G204" s="150" t="s">
        <v>139</v>
      </c>
      <c r="H204" s="151">
        <v>56.191000000000003</v>
      </c>
      <c r="I204" s="152"/>
      <c r="J204" s="153">
        <f>ROUND(I204*H204,2)</f>
        <v>0</v>
      </c>
      <c r="K204" s="149" t="s">
        <v>201</v>
      </c>
      <c r="L204" s="36"/>
      <c r="M204" s="154" t="s">
        <v>3</v>
      </c>
      <c r="N204" s="155" t="s">
        <v>51</v>
      </c>
      <c r="O204" s="56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58" t="s">
        <v>202</v>
      </c>
      <c r="AT204" s="158" t="s">
        <v>197</v>
      </c>
      <c r="AU204" s="158" t="s">
        <v>89</v>
      </c>
      <c r="AY204" s="19" t="s">
        <v>195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9" t="s">
        <v>87</v>
      </c>
      <c r="BK204" s="159">
        <f>ROUND(I204*H204,2)</f>
        <v>0</v>
      </c>
      <c r="BL204" s="19" t="s">
        <v>202</v>
      </c>
      <c r="BM204" s="158" t="s">
        <v>746</v>
      </c>
    </row>
    <row r="205" spans="1:65" s="2" customFormat="1">
      <c r="A205" s="35"/>
      <c r="B205" s="36"/>
      <c r="C205" s="35"/>
      <c r="D205" s="160" t="s">
        <v>204</v>
      </c>
      <c r="E205" s="35"/>
      <c r="F205" s="161" t="s">
        <v>747</v>
      </c>
      <c r="G205" s="35"/>
      <c r="H205" s="35"/>
      <c r="I205" s="162"/>
      <c r="J205" s="35"/>
      <c r="K205" s="35"/>
      <c r="L205" s="36"/>
      <c r="M205" s="163"/>
      <c r="N205" s="164"/>
      <c r="O205" s="56"/>
      <c r="P205" s="56"/>
      <c r="Q205" s="56"/>
      <c r="R205" s="56"/>
      <c r="S205" s="56"/>
      <c r="T205" s="57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9" t="s">
        <v>204</v>
      </c>
      <c r="AU205" s="19" t="s">
        <v>89</v>
      </c>
    </row>
    <row r="206" spans="1:65" s="13" customFormat="1">
      <c r="B206" s="165"/>
      <c r="D206" s="166" t="s">
        <v>206</v>
      </c>
      <c r="E206" s="167" t="s">
        <v>3</v>
      </c>
      <c r="F206" s="168" t="s">
        <v>207</v>
      </c>
      <c r="H206" s="167" t="s">
        <v>3</v>
      </c>
      <c r="I206" s="169"/>
      <c r="L206" s="165"/>
      <c r="M206" s="170"/>
      <c r="N206" s="171"/>
      <c r="O206" s="171"/>
      <c r="P206" s="171"/>
      <c r="Q206" s="171"/>
      <c r="R206" s="171"/>
      <c r="S206" s="171"/>
      <c r="T206" s="172"/>
      <c r="AT206" s="167" t="s">
        <v>206</v>
      </c>
      <c r="AU206" s="167" t="s">
        <v>89</v>
      </c>
      <c r="AV206" s="13" t="s">
        <v>87</v>
      </c>
      <c r="AW206" s="13" t="s">
        <v>41</v>
      </c>
      <c r="AX206" s="13" t="s">
        <v>80</v>
      </c>
      <c r="AY206" s="167" t="s">
        <v>195</v>
      </c>
    </row>
    <row r="207" spans="1:65" s="13" customFormat="1">
      <c r="B207" s="165"/>
      <c r="D207" s="166" t="s">
        <v>206</v>
      </c>
      <c r="E207" s="167" t="s">
        <v>3</v>
      </c>
      <c r="F207" s="168" t="s">
        <v>208</v>
      </c>
      <c r="H207" s="167" t="s">
        <v>3</v>
      </c>
      <c r="I207" s="169"/>
      <c r="L207" s="165"/>
      <c r="M207" s="170"/>
      <c r="N207" s="171"/>
      <c r="O207" s="171"/>
      <c r="P207" s="171"/>
      <c r="Q207" s="171"/>
      <c r="R207" s="171"/>
      <c r="S207" s="171"/>
      <c r="T207" s="172"/>
      <c r="AT207" s="167" t="s">
        <v>206</v>
      </c>
      <c r="AU207" s="167" t="s">
        <v>89</v>
      </c>
      <c r="AV207" s="13" t="s">
        <v>87</v>
      </c>
      <c r="AW207" s="13" t="s">
        <v>41</v>
      </c>
      <c r="AX207" s="13" t="s">
        <v>80</v>
      </c>
      <c r="AY207" s="167" t="s">
        <v>195</v>
      </c>
    </row>
    <row r="208" spans="1:65" s="13" customFormat="1">
      <c r="B208" s="165"/>
      <c r="D208" s="166" t="s">
        <v>206</v>
      </c>
      <c r="E208" s="167" t="s">
        <v>3</v>
      </c>
      <c r="F208" s="168" t="s">
        <v>209</v>
      </c>
      <c r="H208" s="167" t="s">
        <v>3</v>
      </c>
      <c r="I208" s="169"/>
      <c r="L208" s="165"/>
      <c r="M208" s="170"/>
      <c r="N208" s="171"/>
      <c r="O208" s="171"/>
      <c r="P208" s="171"/>
      <c r="Q208" s="171"/>
      <c r="R208" s="171"/>
      <c r="S208" s="171"/>
      <c r="T208" s="172"/>
      <c r="AT208" s="167" t="s">
        <v>206</v>
      </c>
      <c r="AU208" s="167" t="s">
        <v>89</v>
      </c>
      <c r="AV208" s="13" t="s">
        <v>87</v>
      </c>
      <c r="AW208" s="13" t="s">
        <v>41</v>
      </c>
      <c r="AX208" s="13" t="s">
        <v>80</v>
      </c>
      <c r="AY208" s="167" t="s">
        <v>195</v>
      </c>
    </row>
    <row r="209" spans="1:65" s="13" customFormat="1">
      <c r="B209" s="165"/>
      <c r="D209" s="166" t="s">
        <v>206</v>
      </c>
      <c r="E209" s="167" t="s">
        <v>3</v>
      </c>
      <c r="F209" s="168" t="s">
        <v>707</v>
      </c>
      <c r="H209" s="167" t="s">
        <v>3</v>
      </c>
      <c r="I209" s="169"/>
      <c r="L209" s="165"/>
      <c r="M209" s="170"/>
      <c r="N209" s="171"/>
      <c r="O209" s="171"/>
      <c r="P209" s="171"/>
      <c r="Q209" s="171"/>
      <c r="R209" s="171"/>
      <c r="S209" s="171"/>
      <c r="T209" s="172"/>
      <c r="AT209" s="167" t="s">
        <v>206</v>
      </c>
      <c r="AU209" s="167" t="s">
        <v>89</v>
      </c>
      <c r="AV209" s="13" t="s">
        <v>87</v>
      </c>
      <c r="AW209" s="13" t="s">
        <v>41</v>
      </c>
      <c r="AX209" s="13" t="s">
        <v>80</v>
      </c>
      <c r="AY209" s="167" t="s">
        <v>195</v>
      </c>
    </row>
    <row r="210" spans="1:65" s="13" customFormat="1">
      <c r="B210" s="165"/>
      <c r="D210" s="166" t="s">
        <v>206</v>
      </c>
      <c r="E210" s="167" t="s">
        <v>3</v>
      </c>
      <c r="F210" s="168" t="s">
        <v>721</v>
      </c>
      <c r="H210" s="167" t="s">
        <v>3</v>
      </c>
      <c r="I210" s="169"/>
      <c r="L210" s="165"/>
      <c r="M210" s="170"/>
      <c r="N210" s="171"/>
      <c r="O210" s="171"/>
      <c r="P210" s="171"/>
      <c r="Q210" s="171"/>
      <c r="R210" s="171"/>
      <c r="S210" s="171"/>
      <c r="T210" s="172"/>
      <c r="AT210" s="167" t="s">
        <v>206</v>
      </c>
      <c r="AU210" s="167" t="s">
        <v>89</v>
      </c>
      <c r="AV210" s="13" t="s">
        <v>87</v>
      </c>
      <c r="AW210" s="13" t="s">
        <v>41</v>
      </c>
      <c r="AX210" s="13" t="s">
        <v>80</v>
      </c>
      <c r="AY210" s="167" t="s">
        <v>195</v>
      </c>
    </row>
    <row r="211" spans="1:65" s="13" customFormat="1">
      <c r="B211" s="165"/>
      <c r="D211" s="166" t="s">
        <v>206</v>
      </c>
      <c r="E211" s="167" t="s">
        <v>3</v>
      </c>
      <c r="F211" s="168" t="s">
        <v>263</v>
      </c>
      <c r="H211" s="167" t="s">
        <v>3</v>
      </c>
      <c r="I211" s="169"/>
      <c r="L211" s="165"/>
      <c r="M211" s="170"/>
      <c r="N211" s="171"/>
      <c r="O211" s="171"/>
      <c r="P211" s="171"/>
      <c r="Q211" s="171"/>
      <c r="R211" s="171"/>
      <c r="S211" s="171"/>
      <c r="T211" s="172"/>
      <c r="AT211" s="167" t="s">
        <v>206</v>
      </c>
      <c r="AU211" s="167" t="s">
        <v>89</v>
      </c>
      <c r="AV211" s="13" t="s">
        <v>87</v>
      </c>
      <c r="AW211" s="13" t="s">
        <v>41</v>
      </c>
      <c r="AX211" s="13" t="s">
        <v>80</v>
      </c>
      <c r="AY211" s="167" t="s">
        <v>195</v>
      </c>
    </row>
    <row r="212" spans="1:65" s="14" customFormat="1">
      <c r="B212" s="173"/>
      <c r="D212" s="166" t="s">
        <v>206</v>
      </c>
      <c r="E212" s="174" t="s">
        <v>703</v>
      </c>
      <c r="F212" s="175" t="s">
        <v>722</v>
      </c>
      <c r="H212" s="176">
        <v>56.191000000000003</v>
      </c>
      <c r="I212" s="177"/>
      <c r="L212" s="173"/>
      <c r="M212" s="178"/>
      <c r="N212" s="179"/>
      <c r="O212" s="179"/>
      <c r="P212" s="179"/>
      <c r="Q212" s="179"/>
      <c r="R212" s="179"/>
      <c r="S212" s="179"/>
      <c r="T212" s="180"/>
      <c r="AT212" s="174" t="s">
        <v>206</v>
      </c>
      <c r="AU212" s="174" t="s">
        <v>89</v>
      </c>
      <c r="AV212" s="14" t="s">
        <v>89</v>
      </c>
      <c r="AW212" s="14" t="s">
        <v>41</v>
      </c>
      <c r="AX212" s="14" t="s">
        <v>80</v>
      </c>
      <c r="AY212" s="174" t="s">
        <v>195</v>
      </c>
    </row>
    <row r="213" spans="1:65" s="15" customFormat="1">
      <c r="B213" s="181"/>
      <c r="D213" s="166" t="s">
        <v>206</v>
      </c>
      <c r="E213" s="182" t="s">
        <v>3</v>
      </c>
      <c r="F213" s="183" t="s">
        <v>215</v>
      </c>
      <c r="H213" s="184">
        <v>56.191000000000003</v>
      </c>
      <c r="I213" s="185"/>
      <c r="L213" s="181"/>
      <c r="M213" s="186"/>
      <c r="N213" s="187"/>
      <c r="O213" s="187"/>
      <c r="P213" s="187"/>
      <c r="Q213" s="187"/>
      <c r="R213" s="187"/>
      <c r="S213" s="187"/>
      <c r="T213" s="188"/>
      <c r="AT213" s="182" t="s">
        <v>206</v>
      </c>
      <c r="AU213" s="182" t="s">
        <v>89</v>
      </c>
      <c r="AV213" s="15" t="s">
        <v>202</v>
      </c>
      <c r="AW213" s="15" t="s">
        <v>41</v>
      </c>
      <c r="AX213" s="15" t="s">
        <v>87</v>
      </c>
      <c r="AY213" s="182" t="s">
        <v>195</v>
      </c>
    </row>
    <row r="214" spans="1:65" s="2" customFormat="1" ht="16.5" customHeight="1">
      <c r="A214" s="35"/>
      <c r="B214" s="146"/>
      <c r="C214" s="147" t="s">
        <v>302</v>
      </c>
      <c r="D214" s="147" t="s">
        <v>197</v>
      </c>
      <c r="E214" s="148" t="s">
        <v>342</v>
      </c>
      <c r="F214" s="149" t="s">
        <v>343</v>
      </c>
      <c r="G214" s="150" t="s">
        <v>344</v>
      </c>
      <c r="H214" s="151">
        <v>73.992999999999995</v>
      </c>
      <c r="I214" s="152"/>
      <c r="J214" s="153">
        <f>ROUND(I214*H214,2)</f>
        <v>0</v>
      </c>
      <c r="K214" s="149" t="s">
        <v>201</v>
      </c>
      <c r="L214" s="36"/>
      <c r="M214" s="154" t="s">
        <v>3</v>
      </c>
      <c r="N214" s="155" t="s">
        <v>51</v>
      </c>
      <c r="O214" s="56"/>
      <c r="P214" s="156">
        <f>O214*H214</f>
        <v>0</v>
      </c>
      <c r="Q214" s="156">
        <v>1.99E-3</v>
      </c>
      <c r="R214" s="156">
        <f>Q214*H214</f>
        <v>0.14724606999999998</v>
      </c>
      <c r="S214" s="156">
        <v>0</v>
      </c>
      <c r="T214" s="15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58" t="s">
        <v>202</v>
      </c>
      <c r="AT214" s="158" t="s">
        <v>197</v>
      </c>
      <c r="AU214" s="158" t="s">
        <v>89</v>
      </c>
      <c r="AY214" s="19" t="s">
        <v>195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87</v>
      </c>
      <c r="BK214" s="159">
        <f>ROUND(I214*H214,2)</f>
        <v>0</v>
      </c>
      <c r="BL214" s="19" t="s">
        <v>202</v>
      </c>
      <c r="BM214" s="158" t="s">
        <v>748</v>
      </c>
    </row>
    <row r="215" spans="1:65" s="2" customFormat="1">
      <c r="A215" s="35"/>
      <c r="B215" s="36"/>
      <c r="C215" s="35"/>
      <c r="D215" s="160" t="s">
        <v>204</v>
      </c>
      <c r="E215" s="35"/>
      <c r="F215" s="161" t="s">
        <v>346</v>
      </c>
      <c r="G215" s="35"/>
      <c r="H215" s="35"/>
      <c r="I215" s="162"/>
      <c r="J215" s="35"/>
      <c r="K215" s="35"/>
      <c r="L215" s="36"/>
      <c r="M215" s="163"/>
      <c r="N215" s="164"/>
      <c r="O215" s="56"/>
      <c r="P215" s="56"/>
      <c r="Q215" s="56"/>
      <c r="R215" s="56"/>
      <c r="S215" s="56"/>
      <c r="T215" s="57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9" t="s">
        <v>204</v>
      </c>
      <c r="AU215" s="19" t="s">
        <v>89</v>
      </c>
    </row>
    <row r="216" spans="1:65" s="13" customFormat="1">
      <c r="B216" s="165"/>
      <c r="D216" s="166" t="s">
        <v>206</v>
      </c>
      <c r="E216" s="167" t="s">
        <v>3</v>
      </c>
      <c r="F216" s="168" t="s">
        <v>207</v>
      </c>
      <c r="H216" s="167" t="s">
        <v>3</v>
      </c>
      <c r="I216" s="169"/>
      <c r="L216" s="165"/>
      <c r="M216" s="170"/>
      <c r="N216" s="171"/>
      <c r="O216" s="171"/>
      <c r="P216" s="171"/>
      <c r="Q216" s="171"/>
      <c r="R216" s="171"/>
      <c r="S216" s="171"/>
      <c r="T216" s="172"/>
      <c r="AT216" s="167" t="s">
        <v>206</v>
      </c>
      <c r="AU216" s="167" t="s">
        <v>89</v>
      </c>
      <c r="AV216" s="13" t="s">
        <v>87</v>
      </c>
      <c r="AW216" s="13" t="s">
        <v>41</v>
      </c>
      <c r="AX216" s="13" t="s">
        <v>80</v>
      </c>
      <c r="AY216" s="167" t="s">
        <v>195</v>
      </c>
    </row>
    <row r="217" spans="1:65" s="13" customFormat="1">
      <c r="B217" s="165"/>
      <c r="D217" s="166" t="s">
        <v>206</v>
      </c>
      <c r="E217" s="167" t="s">
        <v>3</v>
      </c>
      <c r="F217" s="168" t="s">
        <v>208</v>
      </c>
      <c r="H217" s="167" t="s">
        <v>3</v>
      </c>
      <c r="I217" s="169"/>
      <c r="L217" s="165"/>
      <c r="M217" s="170"/>
      <c r="N217" s="171"/>
      <c r="O217" s="171"/>
      <c r="P217" s="171"/>
      <c r="Q217" s="171"/>
      <c r="R217" s="171"/>
      <c r="S217" s="171"/>
      <c r="T217" s="172"/>
      <c r="AT217" s="167" t="s">
        <v>206</v>
      </c>
      <c r="AU217" s="167" t="s">
        <v>89</v>
      </c>
      <c r="AV217" s="13" t="s">
        <v>87</v>
      </c>
      <c r="AW217" s="13" t="s">
        <v>41</v>
      </c>
      <c r="AX217" s="13" t="s">
        <v>80</v>
      </c>
      <c r="AY217" s="167" t="s">
        <v>195</v>
      </c>
    </row>
    <row r="218" spans="1:65" s="13" customFormat="1">
      <c r="B218" s="165"/>
      <c r="D218" s="166" t="s">
        <v>206</v>
      </c>
      <c r="E218" s="167" t="s">
        <v>3</v>
      </c>
      <c r="F218" s="168" t="s">
        <v>209</v>
      </c>
      <c r="H218" s="167" t="s">
        <v>3</v>
      </c>
      <c r="I218" s="169"/>
      <c r="L218" s="165"/>
      <c r="M218" s="170"/>
      <c r="N218" s="171"/>
      <c r="O218" s="171"/>
      <c r="P218" s="171"/>
      <c r="Q218" s="171"/>
      <c r="R218" s="171"/>
      <c r="S218" s="171"/>
      <c r="T218" s="172"/>
      <c r="AT218" s="167" t="s">
        <v>206</v>
      </c>
      <c r="AU218" s="167" t="s">
        <v>89</v>
      </c>
      <c r="AV218" s="13" t="s">
        <v>87</v>
      </c>
      <c r="AW218" s="13" t="s">
        <v>41</v>
      </c>
      <c r="AX218" s="13" t="s">
        <v>80</v>
      </c>
      <c r="AY218" s="167" t="s">
        <v>195</v>
      </c>
    </row>
    <row r="219" spans="1:65" s="13" customFormat="1">
      <c r="B219" s="165"/>
      <c r="D219" s="166" t="s">
        <v>206</v>
      </c>
      <c r="E219" s="167" t="s">
        <v>3</v>
      </c>
      <c r="F219" s="168" t="s">
        <v>707</v>
      </c>
      <c r="H219" s="167" t="s">
        <v>3</v>
      </c>
      <c r="I219" s="169"/>
      <c r="L219" s="165"/>
      <c r="M219" s="170"/>
      <c r="N219" s="171"/>
      <c r="O219" s="171"/>
      <c r="P219" s="171"/>
      <c r="Q219" s="171"/>
      <c r="R219" s="171"/>
      <c r="S219" s="171"/>
      <c r="T219" s="172"/>
      <c r="AT219" s="167" t="s">
        <v>206</v>
      </c>
      <c r="AU219" s="167" t="s">
        <v>89</v>
      </c>
      <c r="AV219" s="13" t="s">
        <v>87</v>
      </c>
      <c r="AW219" s="13" t="s">
        <v>41</v>
      </c>
      <c r="AX219" s="13" t="s">
        <v>80</v>
      </c>
      <c r="AY219" s="167" t="s">
        <v>195</v>
      </c>
    </row>
    <row r="220" spans="1:65" s="13" customFormat="1">
      <c r="B220" s="165"/>
      <c r="D220" s="166" t="s">
        <v>206</v>
      </c>
      <c r="E220" s="167" t="s">
        <v>3</v>
      </c>
      <c r="F220" s="168" t="s">
        <v>296</v>
      </c>
      <c r="H220" s="167" t="s">
        <v>3</v>
      </c>
      <c r="I220" s="169"/>
      <c r="L220" s="165"/>
      <c r="M220" s="170"/>
      <c r="N220" s="171"/>
      <c r="O220" s="171"/>
      <c r="P220" s="171"/>
      <c r="Q220" s="171"/>
      <c r="R220" s="171"/>
      <c r="S220" s="171"/>
      <c r="T220" s="172"/>
      <c r="AT220" s="167" t="s">
        <v>206</v>
      </c>
      <c r="AU220" s="167" t="s">
        <v>89</v>
      </c>
      <c r="AV220" s="13" t="s">
        <v>87</v>
      </c>
      <c r="AW220" s="13" t="s">
        <v>41</v>
      </c>
      <c r="AX220" s="13" t="s">
        <v>80</v>
      </c>
      <c r="AY220" s="167" t="s">
        <v>195</v>
      </c>
    </row>
    <row r="221" spans="1:65" s="14" customFormat="1">
      <c r="B221" s="173"/>
      <c r="D221" s="166" t="s">
        <v>206</v>
      </c>
      <c r="E221" s="174" t="s">
        <v>3</v>
      </c>
      <c r="F221" s="175" t="s">
        <v>749</v>
      </c>
      <c r="H221" s="176">
        <v>73.992999999999995</v>
      </c>
      <c r="I221" s="177"/>
      <c r="L221" s="173"/>
      <c r="M221" s="178"/>
      <c r="N221" s="179"/>
      <c r="O221" s="179"/>
      <c r="P221" s="179"/>
      <c r="Q221" s="179"/>
      <c r="R221" s="179"/>
      <c r="S221" s="179"/>
      <c r="T221" s="180"/>
      <c r="AT221" s="174" t="s">
        <v>206</v>
      </c>
      <c r="AU221" s="174" t="s">
        <v>89</v>
      </c>
      <c r="AV221" s="14" t="s">
        <v>89</v>
      </c>
      <c r="AW221" s="14" t="s">
        <v>41</v>
      </c>
      <c r="AX221" s="14" t="s">
        <v>80</v>
      </c>
      <c r="AY221" s="174" t="s">
        <v>195</v>
      </c>
    </row>
    <row r="222" spans="1:65" s="15" customFormat="1">
      <c r="B222" s="181"/>
      <c r="D222" s="166" t="s">
        <v>206</v>
      </c>
      <c r="E222" s="182" t="s">
        <v>3</v>
      </c>
      <c r="F222" s="183" t="s">
        <v>215</v>
      </c>
      <c r="H222" s="184">
        <v>73.992999999999995</v>
      </c>
      <c r="I222" s="185"/>
      <c r="L222" s="181"/>
      <c r="M222" s="186"/>
      <c r="N222" s="187"/>
      <c r="O222" s="187"/>
      <c r="P222" s="187"/>
      <c r="Q222" s="187"/>
      <c r="R222" s="187"/>
      <c r="S222" s="187"/>
      <c r="T222" s="188"/>
      <c r="AT222" s="182" t="s">
        <v>206</v>
      </c>
      <c r="AU222" s="182" t="s">
        <v>89</v>
      </c>
      <c r="AV222" s="15" t="s">
        <v>202</v>
      </c>
      <c r="AW222" s="15" t="s">
        <v>41</v>
      </c>
      <c r="AX222" s="15" t="s">
        <v>87</v>
      </c>
      <c r="AY222" s="182" t="s">
        <v>195</v>
      </c>
    </row>
    <row r="223" spans="1:65" s="2" customFormat="1" ht="16.5" customHeight="1">
      <c r="A223" s="35"/>
      <c r="B223" s="146"/>
      <c r="C223" s="147" t="s">
        <v>307</v>
      </c>
      <c r="D223" s="147" t="s">
        <v>197</v>
      </c>
      <c r="E223" s="148" t="s">
        <v>351</v>
      </c>
      <c r="F223" s="149" t="s">
        <v>352</v>
      </c>
      <c r="G223" s="150" t="s">
        <v>344</v>
      </c>
      <c r="H223" s="151">
        <v>3493.6860000000001</v>
      </c>
      <c r="I223" s="152"/>
      <c r="J223" s="153">
        <f>ROUND(I223*H223,2)</f>
        <v>0</v>
      </c>
      <c r="K223" s="149" t="s">
        <v>201</v>
      </c>
      <c r="L223" s="36"/>
      <c r="M223" s="154" t="s">
        <v>3</v>
      </c>
      <c r="N223" s="155" t="s">
        <v>51</v>
      </c>
      <c r="O223" s="56"/>
      <c r="P223" s="156">
        <f>O223*H223</f>
        <v>0</v>
      </c>
      <c r="Q223" s="156">
        <v>2.0100000000000001E-3</v>
      </c>
      <c r="R223" s="156">
        <f>Q223*H223</f>
        <v>7.0223088600000008</v>
      </c>
      <c r="S223" s="156">
        <v>0</v>
      </c>
      <c r="T223" s="157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58" t="s">
        <v>202</v>
      </c>
      <c r="AT223" s="158" t="s">
        <v>197</v>
      </c>
      <c r="AU223" s="158" t="s">
        <v>89</v>
      </c>
      <c r="AY223" s="19" t="s">
        <v>195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9" t="s">
        <v>87</v>
      </c>
      <c r="BK223" s="159">
        <f>ROUND(I223*H223,2)</f>
        <v>0</v>
      </c>
      <c r="BL223" s="19" t="s">
        <v>202</v>
      </c>
      <c r="BM223" s="158" t="s">
        <v>750</v>
      </c>
    </row>
    <row r="224" spans="1:65" s="2" customFormat="1">
      <c r="A224" s="35"/>
      <c r="B224" s="36"/>
      <c r="C224" s="35"/>
      <c r="D224" s="160" t="s">
        <v>204</v>
      </c>
      <c r="E224" s="35"/>
      <c r="F224" s="161" t="s">
        <v>354</v>
      </c>
      <c r="G224" s="35"/>
      <c r="H224" s="35"/>
      <c r="I224" s="162"/>
      <c r="J224" s="35"/>
      <c r="K224" s="35"/>
      <c r="L224" s="36"/>
      <c r="M224" s="163"/>
      <c r="N224" s="164"/>
      <c r="O224" s="56"/>
      <c r="P224" s="56"/>
      <c r="Q224" s="56"/>
      <c r="R224" s="56"/>
      <c r="S224" s="56"/>
      <c r="T224" s="57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9" t="s">
        <v>204</v>
      </c>
      <c r="AU224" s="19" t="s">
        <v>89</v>
      </c>
    </row>
    <row r="225" spans="2:51" s="13" customFormat="1">
      <c r="B225" s="165"/>
      <c r="D225" s="166" t="s">
        <v>206</v>
      </c>
      <c r="E225" s="167" t="s">
        <v>3</v>
      </c>
      <c r="F225" s="168" t="s">
        <v>207</v>
      </c>
      <c r="H225" s="167" t="s">
        <v>3</v>
      </c>
      <c r="I225" s="169"/>
      <c r="L225" s="165"/>
      <c r="M225" s="170"/>
      <c r="N225" s="171"/>
      <c r="O225" s="171"/>
      <c r="P225" s="171"/>
      <c r="Q225" s="171"/>
      <c r="R225" s="171"/>
      <c r="S225" s="171"/>
      <c r="T225" s="172"/>
      <c r="AT225" s="167" t="s">
        <v>206</v>
      </c>
      <c r="AU225" s="167" t="s">
        <v>89</v>
      </c>
      <c r="AV225" s="13" t="s">
        <v>87</v>
      </c>
      <c r="AW225" s="13" t="s">
        <v>41</v>
      </c>
      <c r="AX225" s="13" t="s">
        <v>80</v>
      </c>
      <c r="AY225" s="167" t="s">
        <v>195</v>
      </c>
    </row>
    <row r="226" spans="2:51" s="13" customFormat="1">
      <c r="B226" s="165"/>
      <c r="D226" s="166" t="s">
        <v>206</v>
      </c>
      <c r="E226" s="167" t="s">
        <v>3</v>
      </c>
      <c r="F226" s="168" t="s">
        <v>208</v>
      </c>
      <c r="H226" s="167" t="s">
        <v>3</v>
      </c>
      <c r="I226" s="169"/>
      <c r="L226" s="165"/>
      <c r="M226" s="170"/>
      <c r="N226" s="171"/>
      <c r="O226" s="171"/>
      <c r="P226" s="171"/>
      <c r="Q226" s="171"/>
      <c r="R226" s="171"/>
      <c r="S226" s="171"/>
      <c r="T226" s="172"/>
      <c r="AT226" s="167" t="s">
        <v>206</v>
      </c>
      <c r="AU226" s="167" t="s">
        <v>89</v>
      </c>
      <c r="AV226" s="13" t="s">
        <v>87</v>
      </c>
      <c r="AW226" s="13" t="s">
        <v>41</v>
      </c>
      <c r="AX226" s="13" t="s">
        <v>80</v>
      </c>
      <c r="AY226" s="167" t="s">
        <v>195</v>
      </c>
    </row>
    <row r="227" spans="2:51" s="13" customFormat="1">
      <c r="B227" s="165"/>
      <c r="D227" s="166" t="s">
        <v>206</v>
      </c>
      <c r="E227" s="167" t="s">
        <v>3</v>
      </c>
      <c r="F227" s="168" t="s">
        <v>209</v>
      </c>
      <c r="H227" s="167" t="s">
        <v>3</v>
      </c>
      <c r="I227" s="169"/>
      <c r="L227" s="165"/>
      <c r="M227" s="170"/>
      <c r="N227" s="171"/>
      <c r="O227" s="171"/>
      <c r="P227" s="171"/>
      <c r="Q227" s="171"/>
      <c r="R227" s="171"/>
      <c r="S227" s="171"/>
      <c r="T227" s="172"/>
      <c r="AT227" s="167" t="s">
        <v>206</v>
      </c>
      <c r="AU227" s="167" t="s">
        <v>89</v>
      </c>
      <c r="AV227" s="13" t="s">
        <v>87</v>
      </c>
      <c r="AW227" s="13" t="s">
        <v>41</v>
      </c>
      <c r="AX227" s="13" t="s">
        <v>80</v>
      </c>
      <c r="AY227" s="167" t="s">
        <v>195</v>
      </c>
    </row>
    <row r="228" spans="2:51" s="13" customFormat="1">
      <c r="B228" s="165"/>
      <c r="D228" s="166" t="s">
        <v>206</v>
      </c>
      <c r="E228" s="167" t="s">
        <v>3</v>
      </c>
      <c r="F228" s="168" t="s">
        <v>707</v>
      </c>
      <c r="H228" s="167" t="s">
        <v>3</v>
      </c>
      <c r="I228" s="169"/>
      <c r="L228" s="165"/>
      <c r="M228" s="170"/>
      <c r="N228" s="171"/>
      <c r="O228" s="171"/>
      <c r="P228" s="171"/>
      <c r="Q228" s="171"/>
      <c r="R228" s="171"/>
      <c r="S228" s="171"/>
      <c r="T228" s="172"/>
      <c r="AT228" s="167" t="s">
        <v>206</v>
      </c>
      <c r="AU228" s="167" t="s">
        <v>89</v>
      </c>
      <c r="AV228" s="13" t="s">
        <v>87</v>
      </c>
      <c r="AW228" s="13" t="s">
        <v>41</v>
      </c>
      <c r="AX228" s="13" t="s">
        <v>80</v>
      </c>
      <c r="AY228" s="167" t="s">
        <v>195</v>
      </c>
    </row>
    <row r="229" spans="2:51" s="13" customFormat="1">
      <c r="B229" s="165"/>
      <c r="D229" s="166" t="s">
        <v>206</v>
      </c>
      <c r="E229" s="167" t="s">
        <v>3</v>
      </c>
      <c r="F229" s="168" t="s">
        <v>271</v>
      </c>
      <c r="H229" s="167" t="s">
        <v>3</v>
      </c>
      <c r="I229" s="169"/>
      <c r="L229" s="165"/>
      <c r="M229" s="170"/>
      <c r="N229" s="171"/>
      <c r="O229" s="171"/>
      <c r="P229" s="171"/>
      <c r="Q229" s="171"/>
      <c r="R229" s="171"/>
      <c r="S229" s="171"/>
      <c r="T229" s="172"/>
      <c r="AT229" s="167" t="s">
        <v>206</v>
      </c>
      <c r="AU229" s="167" t="s">
        <v>89</v>
      </c>
      <c r="AV229" s="13" t="s">
        <v>87</v>
      </c>
      <c r="AW229" s="13" t="s">
        <v>41</v>
      </c>
      <c r="AX229" s="13" t="s">
        <v>80</v>
      </c>
      <c r="AY229" s="167" t="s">
        <v>195</v>
      </c>
    </row>
    <row r="230" spans="2:51" s="14" customFormat="1">
      <c r="B230" s="173"/>
      <c r="D230" s="166" t="s">
        <v>206</v>
      </c>
      <c r="E230" s="174" t="s">
        <v>3</v>
      </c>
      <c r="F230" s="175" t="s">
        <v>751</v>
      </c>
      <c r="H230" s="176">
        <v>364.22</v>
      </c>
      <c r="I230" s="177"/>
      <c r="L230" s="173"/>
      <c r="M230" s="178"/>
      <c r="N230" s="179"/>
      <c r="O230" s="179"/>
      <c r="P230" s="179"/>
      <c r="Q230" s="179"/>
      <c r="R230" s="179"/>
      <c r="S230" s="179"/>
      <c r="T230" s="180"/>
      <c r="AT230" s="174" t="s">
        <v>206</v>
      </c>
      <c r="AU230" s="174" t="s">
        <v>89</v>
      </c>
      <c r="AV230" s="14" t="s">
        <v>89</v>
      </c>
      <c r="AW230" s="14" t="s">
        <v>41</v>
      </c>
      <c r="AX230" s="14" t="s">
        <v>80</v>
      </c>
      <c r="AY230" s="174" t="s">
        <v>195</v>
      </c>
    </row>
    <row r="231" spans="2:51" s="14" customFormat="1">
      <c r="B231" s="173"/>
      <c r="D231" s="166" t="s">
        <v>206</v>
      </c>
      <c r="E231" s="174" t="s">
        <v>3</v>
      </c>
      <c r="F231" s="175" t="s">
        <v>752</v>
      </c>
      <c r="H231" s="176">
        <v>1334.326</v>
      </c>
      <c r="I231" s="177"/>
      <c r="L231" s="173"/>
      <c r="M231" s="178"/>
      <c r="N231" s="179"/>
      <c r="O231" s="179"/>
      <c r="P231" s="179"/>
      <c r="Q231" s="179"/>
      <c r="R231" s="179"/>
      <c r="S231" s="179"/>
      <c r="T231" s="180"/>
      <c r="AT231" s="174" t="s">
        <v>206</v>
      </c>
      <c r="AU231" s="174" t="s">
        <v>89</v>
      </c>
      <c r="AV231" s="14" t="s">
        <v>89</v>
      </c>
      <c r="AW231" s="14" t="s">
        <v>41</v>
      </c>
      <c r="AX231" s="14" t="s">
        <v>80</v>
      </c>
      <c r="AY231" s="174" t="s">
        <v>195</v>
      </c>
    </row>
    <row r="232" spans="2:51" s="13" customFormat="1">
      <c r="B232" s="165"/>
      <c r="D232" s="166" t="s">
        <v>206</v>
      </c>
      <c r="E232" s="167" t="s">
        <v>3</v>
      </c>
      <c r="F232" s="168" t="s">
        <v>276</v>
      </c>
      <c r="H232" s="167" t="s">
        <v>3</v>
      </c>
      <c r="I232" s="169"/>
      <c r="L232" s="165"/>
      <c r="M232" s="170"/>
      <c r="N232" s="171"/>
      <c r="O232" s="171"/>
      <c r="P232" s="171"/>
      <c r="Q232" s="171"/>
      <c r="R232" s="171"/>
      <c r="S232" s="171"/>
      <c r="T232" s="172"/>
      <c r="AT232" s="167" t="s">
        <v>206</v>
      </c>
      <c r="AU232" s="167" t="s">
        <v>89</v>
      </c>
      <c r="AV232" s="13" t="s">
        <v>87</v>
      </c>
      <c r="AW232" s="13" t="s">
        <v>41</v>
      </c>
      <c r="AX232" s="13" t="s">
        <v>80</v>
      </c>
      <c r="AY232" s="167" t="s">
        <v>195</v>
      </c>
    </row>
    <row r="233" spans="2:51" s="14" customFormat="1">
      <c r="B233" s="173"/>
      <c r="D233" s="166" t="s">
        <v>206</v>
      </c>
      <c r="E233" s="174" t="s">
        <v>3</v>
      </c>
      <c r="F233" s="175" t="s">
        <v>753</v>
      </c>
      <c r="H233" s="176">
        <v>131.24799999999999</v>
      </c>
      <c r="I233" s="177"/>
      <c r="L233" s="173"/>
      <c r="M233" s="178"/>
      <c r="N233" s="179"/>
      <c r="O233" s="179"/>
      <c r="P233" s="179"/>
      <c r="Q233" s="179"/>
      <c r="R233" s="179"/>
      <c r="S233" s="179"/>
      <c r="T233" s="180"/>
      <c r="AT233" s="174" t="s">
        <v>206</v>
      </c>
      <c r="AU233" s="174" t="s">
        <v>89</v>
      </c>
      <c r="AV233" s="14" t="s">
        <v>89</v>
      </c>
      <c r="AW233" s="14" t="s">
        <v>41</v>
      </c>
      <c r="AX233" s="14" t="s">
        <v>80</v>
      </c>
      <c r="AY233" s="174" t="s">
        <v>195</v>
      </c>
    </row>
    <row r="234" spans="2:51" s="13" customFormat="1">
      <c r="B234" s="165"/>
      <c r="D234" s="166" t="s">
        <v>206</v>
      </c>
      <c r="E234" s="167" t="s">
        <v>3</v>
      </c>
      <c r="F234" s="168" t="s">
        <v>280</v>
      </c>
      <c r="H234" s="167" t="s">
        <v>3</v>
      </c>
      <c r="I234" s="169"/>
      <c r="L234" s="165"/>
      <c r="M234" s="170"/>
      <c r="N234" s="171"/>
      <c r="O234" s="171"/>
      <c r="P234" s="171"/>
      <c r="Q234" s="171"/>
      <c r="R234" s="171"/>
      <c r="S234" s="171"/>
      <c r="T234" s="172"/>
      <c r="AT234" s="167" t="s">
        <v>206</v>
      </c>
      <c r="AU234" s="167" t="s">
        <v>89</v>
      </c>
      <c r="AV234" s="13" t="s">
        <v>87</v>
      </c>
      <c r="AW234" s="13" t="s">
        <v>41</v>
      </c>
      <c r="AX234" s="13" t="s">
        <v>80</v>
      </c>
      <c r="AY234" s="167" t="s">
        <v>195</v>
      </c>
    </row>
    <row r="235" spans="2:51" s="14" customFormat="1">
      <c r="B235" s="173"/>
      <c r="D235" s="166" t="s">
        <v>206</v>
      </c>
      <c r="E235" s="174" t="s">
        <v>3</v>
      </c>
      <c r="F235" s="175" t="s">
        <v>754</v>
      </c>
      <c r="H235" s="176">
        <v>312.31200000000001</v>
      </c>
      <c r="I235" s="177"/>
      <c r="L235" s="173"/>
      <c r="M235" s="178"/>
      <c r="N235" s="179"/>
      <c r="O235" s="179"/>
      <c r="P235" s="179"/>
      <c r="Q235" s="179"/>
      <c r="R235" s="179"/>
      <c r="S235" s="179"/>
      <c r="T235" s="180"/>
      <c r="AT235" s="174" t="s">
        <v>206</v>
      </c>
      <c r="AU235" s="174" t="s">
        <v>89</v>
      </c>
      <c r="AV235" s="14" t="s">
        <v>89</v>
      </c>
      <c r="AW235" s="14" t="s">
        <v>41</v>
      </c>
      <c r="AX235" s="14" t="s">
        <v>80</v>
      </c>
      <c r="AY235" s="174" t="s">
        <v>195</v>
      </c>
    </row>
    <row r="236" spans="2:51" s="13" customFormat="1">
      <c r="B236" s="165"/>
      <c r="D236" s="166" t="s">
        <v>206</v>
      </c>
      <c r="E236" s="167" t="s">
        <v>3</v>
      </c>
      <c r="F236" s="168" t="s">
        <v>283</v>
      </c>
      <c r="H236" s="167" t="s">
        <v>3</v>
      </c>
      <c r="I236" s="169"/>
      <c r="L236" s="165"/>
      <c r="M236" s="170"/>
      <c r="N236" s="171"/>
      <c r="O236" s="171"/>
      <c r="P236" s="171"/>
      <c r="Q236" s="171"/>
      <c r="R236" s="171"/>
      <c r="S236" s="171"/>
      <c r="T236" s="172"/>
      <c r="AT236" s="167" t="s">
        <v>206</v>
      </c>
      <c r="AU236" s="167" t="s">
        <v>89</v>
      </c>
      <c r="AV236" s="13" t="s">
        <v>87</v>
      </c>
      <c r="AW236" s="13" t="s">
        <v>41</v>
      </c>
      <c r="AX236" s="13" t="s">
        <v>80</v>
      </c>
      <c r="AY236" s="167" t="s">
        <v>195</v>
      </c>
    </row>
    <row r="237" spans="2:51" s="14" customFormat="1">
      <c r="B237" s="173"/>
      <c r="D237" s="166" t="s">
        <v>206</v>
      </c>
      <c r="E237" s="174" t="s">
        <v>3</v>
      </c>
      <c r="F237" s="175" t="s">
        <v>755</v>
      </c>
      <c r="H237" s="176">
        <v>176.58799999999999</v>
      </c>
      <c r="I237" s="177"/>
      <c r="L237" s="173"/>
      <c r="M237" s="178"/>
      <c r="N237" s="179"/>
      <c r="O237" s="179"/>
      <c r="P237" s="179"/>
      <c r="Q237" s="179"/>
      <c r="R237" s="179"/>
      <c r="S237" s="179"/>
      <c r="T237" s="180"/>
      <c r="AT237" s="174" t="s">
        <v>206</v>
      </c>
      <c r="AU237" s="174" t="s">
        <v>89</v>
      </c>
      <c r="AV237" s="14" t="s">
        <v>89</v>
      </c>
      <c r="AW237" s="14" t="s">
        <v>41</v>
      </c>
      <c r="AX237" s="14" t="s">
        <v>80</v>
      </c>
      <c r="AY237" s="174" t="s">
        <v>195</v>
      </c>
    </row>
    <row r="238" spans="2:51" s="13" customFormat="1">
      <c r="B238" s="165"/>
      <c r="D238" s="166" t="s">
        <v>206</v>
      </c>
      <c r="E238" s="167" t="s">
        <v>3</v>
      </c>
      <c r="F238" s="168" t="s">
        <v>285</v>
      </c>
      <c r="H238" s="167" t="s">
        <v>3</v>
      </c>
      <c r="I238" s="169"/>
      <c r="L238" s="165"/>
      <c r="M238" s="170"/>
      <c r="N238" s="171"/>
      <c r="O238" s="171"/>
      <c r="P238" s="171"/>
      <c r="Q238" s="171"/>
      <c r="R238" s="171"/>
      <c r="S238" s="171"/>
      <c r="T238" s="172"/>
      <c r="AT238" s="167" t="s">
        <v>206</v>
      </c>
      <c r="AU238" s="167" t="s">
        <v>89</v>
      </c>
      <c r="AV238" s="13" t="s">
        <v>87</v>
      </c>
      <c r="AW238" s="13" t="s">
        <v>41</v>
      </c>
      <c r="AX238" s="13" t="s">
        <v>80</v>
      </c>
      <c r="AY238" s="167" t="s">
        <v>195</v>
      </c>
    </row>
    <row r="239" spans="2:51" s="14" customFormat="1">
      <c r="B239" s="173"/>
      <c r="D239" s="166" t="s">
        <v>206</v>
      </c>
      <c r="E239" s="174" t="s">
        <v>3</v>
      </c>
      <c r="F239" s="175" t="s">
        <v>756</v>
      </c>
      <c r="H239" s="176">
        <v>15.318</v>
      </c>
      <c r="I239" s="177"/>
      <c r="L239" s="173"/>
      <c r="M239" s="178"/>
      <c r="N239" s="179"/>
      <c r="O239" s="179"/>
      <c r="P239" s="179"/>
      <c r="Q239" s="179"/>
      <c r="R239" s="179"/>
      <c r="S239" s="179"/>
      <c r="T239" s="180"/>
      <c r="AT239" s="174" t="s">
        <v>206</v>
      </c>
      <c r="AU239" s="174" t="s">
        <v>89</v>
      </c>
      <c r="AV239" s="14" t="s">
        <v>89</v>
      </c>
      <c r="AW239" s="14" t="s">
        <v>41</v>
      </c>
      <c r="AX239" s="14" t="s">
        <v>80</v>
      </c>
      <c r="AY239" s="174" t="s">
        <v>195</v>
      </c>
    </row>
    <row r="240" spans="2:51" s="13" customFormat="1">
      <c r="B240" s="165"/>
      <c r="D240" s="166" t="s">
        <v>206</v>
      </c>
      <c r="E240" s="167" t="s">
        <v>3</v>
      </c>
      <c r="F240" s="168" t="s">
        <v>287</v>
      </c>
      <c r="H240" s="167" t="s">
        <v>3</v>
      </c>
      <c r="I240" s="169"/>
      <c r="L240" s="165"/>
      <c r="M240" s="170"/>
      <c r="N240" s="171"/>
      <c r="O240" s="171"/>
      <c r="P240" s="171"/>
      <c r="Q240" s="171"/>
      <c r="R240" s="171"/>
      <c r="S240" s="171"/>
      <c r="T240" s="172"/>
      <c r="AT240" s="167" t="s">
        <v>206</v>
      </c>
      <c r="AU240" s="167" t="s">
        <v>89</v>
      </c>
      <c r="AV240" s="13" t="s">
        <v>87</v>
      </c>
      <c r="AW240" s="13" t="s">
        <v>41</v>
      </c>
      <c r="AX240" s="13" t="s">
        <v>80</v>
      </c>
      <c r="AY240" s="167" t="s">
        <v>195</v>
      </c>
    </row>
    <row r="241" spans="1:65" s="14" customFormat="1">
      <c r="B241" s="173"/>
      <c r="D241" s="166" t="s">
        <v>206</v>
      </c>
      <c r="E241" s="174" t="s">
        <v>3</v>
      </c>
      <c r="F241" s="175" t="s">
        <v>757</v>
      </c>
      <c r="H241" s="176">
        <v>287.63299999999998</v>
      </c>
      <c r="I241" s="177"/>
      <c r="L241" s="173"/>
      <c r="M241" s="178"/>
      <c r="N241" s="179"/>
      <c r="O241" s="179"/>
      <c r="P241" s="179"/>
      <c r="Q241" s="179"/>
      <c r="R241" s="179"/>
      <c r="S241" s="179"/>
      <c r="T241" s="180"/>
      <c r="AT241" s="174" t="s">
        <v>206</v>
      </c>
      <c r="AU241" s="174" t="s">
        <v>89</v>
      </c>
      <c r="AV241" s="14" t="s">
        <v>89</v>
      </c>
      <c r="AW241" s="14" t="s">
        <v>41</v>
      </c>
      <c r="AX241" s="14" t="s">
        <v>80</v>
      </c>
      <c r="AY241" s="174" t="s">
        <v>195</v>
      </c>
    </row>
    <row r="242" spans="1:65" s="13" customFormat="1">
      <c r="B242" s="165"/>
      <c r="D242" s="166" t="s">
        <v>206</v>
      </c>
      <c r="E242" s="167" t="s">
        <v>3</v>
      </c>
      <c r="F242" s="168" t="s">
        <v>290</v>
      </c>
      <c r="H242" s="167" t="s">
        <v>3</v>
      </c>
      <c r="I242" s="169"/>
      <c r="L242" s="165"/>
      <c r="M242" s="170"/>
      <c r="N242" s="171"/>
      <c r="O242" s="171"/>
      <c r="P242" s="171"/>
      <c r="Q242" s="171"/>
      <c r="R242" s="171"/>
      <c r="S242" s="171"/>
      <c r="T242" s="172"/>
      <c r="AT242" s="167" t="s">
        <v>206</v>
      </c>
      <c r="AU242" s="167" t="s">
        <v>89</v>
      </c>
      <c r="AV242" s="13" t="s">
        <v>87</v>
      </c>
      <c r="AW242" s="13" t="s">
        <v>41</v>
      </c>
      <c r="AX242" s="13" t="s">
        <v>80</v>
      </c>
      <c r="AY242" s="167" t="s">
        <v>195</v>
      </c>
    </row>
    <row r="243" spans="1:65" s="14" customFormat="1">
      <c r="B243" s="173"/>
      <c r="D243" s="166" t="s">
        <v>206</v>
      </c>
      <c r="E243" s="174" t="s">
        <v>3</v>
      </c>
      <c r="F243" s="175" t="s">
        <v>758</v>
      </c>
      <c r="H243" s="176">
        <v>231.732</v>
      </c>
      <c r="I243" s="177"/>
      <c r="L243" s="173"/>
      <c r="M243" s="178"/>
      <c r="N243" s="179"/>
      <c r="O243" s="179"/>
      <c r="P243" s="179"/>
      <c r="Q243" s="179"/>
      <c r="R243" s="179"/>
      <c r="S243" s="179"/>
      <c r="T243" s="180"/>
      <c r="AT243" s="174" t="s">
        <v>206</v>
      </c>
      <c r="AU243" s="174" t="s">
        <v>89</v>
      </c>
      <c r="AV243" s="14" t="s">
        <v>89</v>
      </c>
      <c r="AW243" s="14" t="s">
        <v>41</v>
      </c>
      <c r="AX243" s="14" t="s">
        <v>80</v>
      </c>
      <c r="AY243" s="174" t="s">
        <v>195</v>
      </c>
    </row>
    <row r="244" spans="1:65" s="13" customFormat="1">
      <c r="B244" s="165"/>
      <c r="D244" s="166" t="s">
        <v>206</v>
      </c>
      <c r="E244" s="167" t="s">
        <v>3</v>
      </c>
      <c r="F244" s="168" t="s">
        <v>293</v>
      </c>
      <c r="H244" s="167" t="s">
        <v>3</v>
      </c>
      <c r="I244" s="169"/>
      <c r="L244" s="165"/>
      <c r="M244" s="170"/>
      <c r="N244" s="171"/>
      <c r="O244" s="171"/>
      <c r="P244" s="171"/>
      <c r="Q244" s="171"/>
      <c r="R244" s="171"/>
      <c r="S244" s="171"/>
      <c r="T244" s="172"/>
      <c r="AT244" s="167" t="s">
        <v>206</v>
      </c>
      <c r="AU244" s="167" t="s">
        <v>89</v>
      </c>
      <c r="AV244" s="13" t="s">
        <v>87</v>
      </c>
      <c r="AW244" s="13" t="s">
        <v>41</v>
      </c>
      <c r="AX244" s="13" t="s">
        <v>80</v>
      </c>
      <c r="AY244" s="167" t="s">
        <v>195</v>
      </c>
    </row>
    <row r="245" spans="1:65" s="14" customFormat="1">
      <c r="B245" s="173"/>
      <c r="D245" s="166" t="s">
        <v>206</v>
      </c>
      <c r="E245" s="174" t="s">
        <v>3</v>
      </c>
      <c r="F245" s="175" t="s">
        <v>759</v>
      </c>
      <c r="H245" s="176">
        <v>234.72200000000001</v>
      </c>
      <c r="I245" s="177"/>
      <c r="L245" s="173"/>
      <c r="M245" s="178"/>
      <c r="N245" s="179"/>
      <c r="O245" s="179"/>
      <c r="P245" s="179"/>
      <c r="Q245" s="179"/>
      <c r="R245" s="179"/>
      <c r="S245" s="179"/>
      <c r="T245" s="180"/>
      <c r="AT245" s="174" t="s">
        <v>206</v>
      </c>
      <c r="AU245" s="174" t="s">
        <v>89</v>
      </c>
      <c r="AV245" s="14" t="s">
        <v>89</v>
      </c>
      <c r="AW245" s="14" t="s">
        <v>41</v>
      </c>
      <c r="AX245" s="14" t="s">
        <v>80</v>
      </c>
      <c r="AY245" s="174" t="s">
        <v>195</v>
      </c>
    </row>
    <row r="246" spans="1:65" s="13" customFormat="1">
      <c r="B246" s="165"/>
      <c r="D246" s="166" t="s">
        <v>206</v>
      </c>
      <c r="E246" s="167" t="s">
        <v>3</v>
      </c>
      <c r="F246" s="168" t="s">
        <v>719</v>
      </c>
      <c r="H246" s="167" t="s">
        <v>3</v>
      </c>
      <c r="I246" s="169"/>
      <c r="L246" s="165"/>
      <c r="M246" s="170"/>
      <c r="N246" s="171"/>
      <c r="O246" s="171"/>
      <c r="P246" s="171"/>
      <c r="Q246" s="171"/>
      <c r="R246" s="171"/>
      <c r="S246" s="171"/>
      <c r="T246" s="172"/>
      <c r="AT246" s="167" t="s">
        <v>206</v>
      </c>
      <c r="AU246" s="167" t="s">
        <v>89</v>
      </c>
      <c r="AV246" s="13" t="s">
        <v>87</v>
      </c>
      <c r="AW246" s="13" t="s">
        <v>41</v>
      </c>
      <c r="AX246" s="13" t="s">
        <v>80</v>
      </c>
      <c r="AY246" s="167" t="s">
        <v>195</v>
      </c>
    </row>
    <row r="247" spans="1:65" s="14" customFormat="1">
      <c r="B247" s="173"/>
      <c r="D247" s="166" t="s">
        <v>206</v>
      </c>
      <c r="E247" s="174" t="s">
        <v>3</v>
      </c>
      <c r="F247" s="175" t="s">
        <v>760</v>
      </c>
      <c r="H247" s="176">
        <v>405.58699999999999</v>
      </c>
      <c r="I247" s="177"/>
      <c r="L247" s="173"/>
      <c r="M247" s="178"/>
      <c r="N247" s="179"/>
      <c r="O247" s="179"/>
      <c r="P247" s="179"/>
      <c r="Q247" s="179"/>
      <c r="R247" s="179"/>
      <c r="S247" s="179"/>
      <c r="T247" s="180"/>
      <c r="AT247" s="174" t="s">
        <v>206</v>
      </c>
      <c r="AU247" s="174" t="s">
        <v>89</v>
      </c>
      <c r="AV247" s="14" t="s">
        <v>89</v>
      </c>
      <c r="AW247" s="14" t="s">
        <v>41</v>
      </c>
      <c r="AX247" s="14" t="s">
        <v>80</v>
      </c>
      <c r="AY247" s="174" t="s">
        <v>195</v>
      </c>
    </row>
    <row r="248" spans="1:65" s="15" customFormat="1">
      <c r="B248" s="181"/>
      <c r="D248" s="166" t="s">
        <v>206</v>
      </c>
      <c r="E248" s="182" t="s">
        <v>3</v>
      </c>
      <c r="F248" s="183" t="s">
        <v>215</v>
      </c>
      <c r="H248" s="184">
        <v>3493.6860000000001</v>
      </c>
      <c r="I248" s="185"/>
      <c r="L248" s="181"/>
      <c r="M248" s="186"/>
      <c r="N248" s="187"/>
      <c r="O248" s="187"/>
      <c r="P248" s="187"/>
      <c r="Q248" s="187"/>
      <c r="R248" s="187"/>
      <c r="S248" s="187"/>
      <c r="T248" s="188"/>
      <c r="AT248" s="182" t="s">
        <v>206</v>
      </c>
      <c r="AU248" s="182" t="s">
        <v>89</v>
      </c>
      <c r="AV248" s="15" t="s">
        <v>202</v>
      </c>
      <c r="AW248" s="15" t="s">
        <v>41</v>
      </c>
      <c r="AX248" s="15" t="s">
        <v>87</v>
      </c>
      <c r="AY248" s="182" t="s">
        <v>195</v>
      </c>
    </row>
    <row r="249" spans="1:65" s="2" customFormat="1" ht="24.25" customHeight="1">
      <c r="A249" s="35"/>
      <c r="B249" s="146"/>
      <c r="C249" s="147" t="s">
        <v>315</v>
      </c>
      <c r="D249" s="147" t="s">
        <v>197</v>
      </c>
      <c r="E249" s="148" t="s">
        <v>373</v>
      </c>
      <c r="F249" s="149" t="s">
        <v>374</v>
      </c>
      <c r="G249" s="150" t="s">
        <v>344</v>
      </c>
      <c r="H249" s="151">
        <v>73.992999999999995</v>
      </c>
      <c r="I249" s="152"/>
      <c r="J249" s="153">
        <f>ROUND(I249*H249,2)</f>
        <v>0</v>
      </c>
      <c r="K249" s="149" t="s">
        <v>201</v>
      </c>
      <c r="L249" s="36"/>
      <c r="M249" s="154" t="s">
        <v>3</v>
      </c>
      <c r="N249" s="155" t="s">
        <v>51</v>
      </c>
      <c r="O249" s="56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58" t="s">
        <v>202</v>
      </c>
      <c r="AT249" s="158" t="s">
        <v>197</v>
      </c>
      <c r="AU249" s="158" t="s">
        <v>89</v>
      </c>
      <c r="AY249" s="19" t="s">
        <v>195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9" t="s">
        <v>87</v>
      </c>
      <c r="BK249" s="159">
        <f>ROUND(I249*H249,2)</f>
        <v>0</v>
      </c>
      <c r="BL249" s="19" t="s">
        <v>202</v>
      </c>
      <c r="BM249" s="158" t="s">
        <v>761</v>
      </c>
    </row>
    <row r="250" spans="1:65" s="2" customFormat="1">
      <c r="A250" s="35"/>
      <c r="B250" s="36"/>
      <c r="C250" s="35"/>
      <c r="D250" s="160" t="s">
        <v>204</v>
      </c>
      <c r="E250" s="35"/>
      <c r="F250" s="161" t="s">
        <v>376</v>
      </c>
      <c r="G250" s="35"/>
      <c r="H250" s="35"/>
      <c r="I250" s="162"/>
      <c r="J250" s="35"/>
      <c r="K250" s="35"/>
      <c r="L250" s="36"/>
      <c r="M250" s="163"/>
      <c r="N250" s="164"/>
      <c r="O250" s="56"/>
      <c r="P250" s="56"/>
      <c r="Q250" s="56"/>
      <c r="R250" s="56"/>
      <c r="S250" s="56"/>
      <c r="T250" s="57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9" t="s">
        <v>204</v>
      </c>
      <c r="AU250" s="19" t="s">
        <v>89</v>
      </c>
    </row>
    <row r="251" spans="1:65" s="2" customFormat="1" ht="24.25" customHeight="1">
      <c r="A251" s="35"/>
      <c r="B251" s="146"/>
      <c r="C251" s="147" t="s">
        <v>320</v>
      </c>
      <c r="D251" s="147" t="s">
        <v>197</v>
      </c>
      <c r="E251" s="148" t="s">
        <v>378</v>
      </c>
      <c r="F251" s="149" t="s">
        <v>379</v>
      </c>
      <c r="G251" s="150" t="s">
        <v>344</v>
      </c>
      <c r="H251" s="151">
        <v>3493.6860000000001</v>
      </c>
      <c r="I251" s="152"/>
      <c r="J251" s="153">
        <f>ROUND(I251*H251,2)</f>
        <v>0</v>
      </c>
      <c r="K251" s="149" t="s">
        <v>201</v>
      </c>
      <c r="L251" s="36"/>
      <c r="M251" s="154" t="s">
        <v>3</v>
      </c>
      <c r="N251" s="155" t="s">
        <v>51</v>
      </c>
      <c r="O251" s="56"/>
      <c r="P251" s="156">
        <f>O251*H251</f>
        <v>0</v>
      </c>
      <c r="Q251" s="156">
        <v>0</v>
      </c>
      <c r="R251" s="156">
        <f>Q251*H251</f>
        <v>0</v>
      </c>
      <c r="S251" s="156">
        <v>0</v>
      </c>
      <c r="T251" s="15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58" t="s">
        <v>202</v>
      </c>
      <c r="AT251" s="158" t="s">
        <v>197</v>
      </c>
      <c r="AU251" s="158" t="s">
        <v>89</v>
      </c>
      <c r="AY251" s="19" t="s">
        <v>195</v>
      </c>
      <c r="BE251" s="159">
        <f>IF(N251="základní",J251,0)</f>
        <v>0</v>
      </c>
      <c r="BF251" s="159">
        <f>IF(N251="snížená",J251,0)</f>
        <v>0</v>
      </c>
      <c r="BG251" s="159">
        <f>IF(N251="zákl. přenesená",J251,0)</f>
        <v>0</v>
      </c>
      <c r="BH251" s="159">
        <f>IF(N251="sníž. přenesená",J251,0)</f>
        <v>0</v>
      </c>
      <c r="BI251" s="159">
        <f>IF(N251="nulová",J251,0)</f>
        <v>0</v>
      </c>
      <c r="BJ251" s="19" t="s">
        <v>87</v>
      </c>
      <c r="BK251" s="159">
        <f>ROUND(I251*H251,2)</f>
        <v>0</v>
      </c>
      <c r="BL251" s="19" t="s">
        <v>202</v>
      </c>
      <c r="BM251" s="158" t="s">
        <v>762</v>
      </c>
    </row>
    <row r="252" spans="1:65" s="2" customFormat="1">
      <c r="A252" s="35"/>
      <c r="B252" s="36"/>
      <c r="C252" s="35"/>
      <c r="D252" s="160" t="s">
        <v>204</v>
      </c>
      <c r="E252" s="35"/>
      <c r="F252" s="161" t="s">
        <v>381</v>
      </c>
      <c r="G252" s="35"/>
      <c r="H252" s="35"/>
      <c r="I252" s="162"/>
      <c r="J252" s="35"/>
      <c r="K252" s="35"/>
      <c r="L252" s="36"/>
      <c r="M252" s="163"/>
      <c r="N252" s="164"/>
      <c r="O252" s="56"/>
      <c r="P252" s="56"/>
      <c r="Q252" s="56"/>
      <c r="R252" s="56"/>
      <c r="S252" s="56"/>
      <c r="T252" s="57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9" t="s">
        <v>204</v>
      </c>
      <c r="AU252" s="19" t="s">
        <v>89</v>
      </c>
    </row>
    <row r="253" spans="1:65" s="2" customFormat="1" ht="37.9" customHeight="1">
      <c r="A253" s="35"/>
      <c r="B253" s="146"/>
      <c r="C253" s="147" t="s">
        <v>326</v>
      </c>
      <c r="D253" s="147" t="s">
        <v>197</v>
      </c>
      <c r="E253" s="148" t="s">
        <v>390</v>
      </c>
      <c r="F253" s="149" t="s">
        <v>391</v>
      </c>
      <c r="G253" s="150" t="s">
        <v>139</v>
      </c>
      <c r="H253" s="151">
        <v>497.69200000000001</v>
      </c>
      <c r="I253" s="152"/>
      <c r="J253" s="153">
        <f>ROUND(I253*H253,2)</f>
        <v>0</v>
      </c>
      <c r="K253" s="149" t="s">
        <v>201</v>
      </c>
      <c r="L253" s="36"/>
      <c r="M253" s="154" t="s">
        <v>3</v>
      </c>
      <c r="N253" s="155" t="s">
        <v>51</v>
      </c>
      <c r="O253" s="56"/>
      <c r="P253" s="156">
        <f>O253*H253</f>
        <v>0</v>
      </c>
      <c r="Q253" s="156">
        <v>0</v>
      </c>
      <c r="R253" s="156">
        <f>Q253*H253</f>
        <v>0</v>
      </c>
      <c r="S253" s="156">
        <v>0</v>
      </c>
      <c r="T253" s="15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58" t="s">
        <v>202</v>
      </c>
      <c r="AT253" s="158" t="s">
        <v>197</v>
      </c>
      <c r="AU253" s="158" t="s">
        <v>89</v>
      </c>
      <c r="AY253" s="19" t="s">
        <v>195</v>
      </c>
      <c r="BE253" s="159">
        <f>IF(N253="základní",J253,0)</f>
        <v>0</v>
      </c>
      <c r="BF253" s="159">
        <f>IF(N253="snížená",J253,0)</f>
        <v>0</v>
      </c>
      <c r="BG253" s="159">
        <f>IF(N253="zákl. přenesená",J253,0)</f>
        <v>0</v>
      </c>
      <c r="BH253" s="159">
        <f>IF(N253="sníž. přenesená",J253,0)</f>
        <v>0</v>
      </c>
      <c r="BI253" s="159">
        <f>IF(N253="nulová",J253,0)</f>
        <v>0</v>
      </c>
      <c r="BJ253" s="19" t="s">
        <v>87</v>
      </c>
      <c r="BK253" s="159">
        <f>ROUND(I253*H253,2)</f>
        <v>0</v>
      </c>
      <c r="BL253" s="19" t="s">
        <v>202</v>
      </c>
      <c r="BM253" s="158" t="s">
        <v>763</v>
      </c>
    </row>
    <row r="254" spans="1:65" s="2" customFormat="1">
      <c r="A254" s="35"/>
      <c r="B254" s="36"/>
      <c r="C254" s="35"/>
      <c r="D254" s="160" t="s">
        <v>204</v>
      </c>
      <c r="E254" s="35"/>
      <c r="F254" s="161" t="s">
        <v>393</v>
      </c>
      <c r="G254" s="35"/>
      <c r="H254" s="35"/>
      <c r="I254" s="162"/>
      <c r="J254" s="35"/>
      <c r="K254" s="35"/>
      <c r="L254" s="36"/>
      <c r="M254" s="163"/>
      <c r="N254" s="164"/>
      <c r="O254" s="56"/>
      <c r="P254" s="56"/>
      <c r="Q254" s="56"/>
      <c r="R254" s="56"/>
      <c r="S254" s="56"/>
      <c r="T254" s="57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9" t="s">
        <v>204</v>
      </c>
      <c r="AU254" s="19" t="s">
        <v>89</v>
      </c>
    </row>
    <row r="255" spans="1:65" s="13" customFormat="1">
      <c r="B255" s="165"/>
      <c r="D255" s="166" t="s">
        <v>206</v>
      </c>
      <c r="E255" s="167" t="s">
        <v>3</v>
      </c>
      <c r="F255" s="168" t="s">
        <v>207</v>
      </c>
      <c r="H255" s="167" t="s">
        <v>3</v>
      </c>
      <c r="I255" s="169"/>
      <c r="L255" s="165"/>
      <c r="M255" s="170"/>
      <c r="N255" s="171"/>
      <c r="O255" s="171"/>
      <c r="P255" s="171"/>
      <c r="Q255" s="171"/>
      <c r="R255" s="171"/>
      <c r="S255" s="171"/>
      <c r="T255" s="172"/>
      <c r="AT255" s="167" t="s">
        <v>206</v>
      </c>
      <c r="AU255" s="167" t="s">
        <v>89</v>
      </c>
      <c r="AV255" s="13" t="s">
        <v>87</v>
      </c>
      <c r="AW255" s="13" t="s">
        <v>41</v>
      </c>
      <c r="AX255" s="13" t="s">
        <v>80</v>
      </c>
      <c r="AY255" s="167" t="s">
        <v>195</v>
      </c>
    </row>
    <row r="256" spans="1:65" s="13" customFormat="1">
      <c r="B256" s="165"/>
      <c r="D256" s="166" t="s">
        <v>206</v>
      </c>
      <c r="E256" s="167" t="s">
        <v>3</v>
      </c>
      <c r="F256" s="168" t="s">
        <v>208</v>
      </c>
      <c r="H256" s="167" t="s">
        <v>3</v>
      </c>
      <c r="I256" s="169"/>
      <c r="L256" s="165"/>
      <c r="M256" s="170"/>
      <c r="N256" s="171"/>
      <c r="O256" s="171"/>
      <c r="P256" s="171"/>
      <c r="Q256" s="171"/>
      <c r="R256" s="171"/>
      <c r="S256" s="171"/>
      <c r="T256" s="172"/>
      <c r="AT256" s="167" t="s">
        <v>206</v>
      </c>
      <c r="AU256" s="167" t="s">
        <v>89</v>
      </c>
      <c r="AV256" s="13" t="s">
        <v>87</v>
      </c>
      <c r="AW256" s="13" t="s">
        <v>41</v>
      </c>
      <c r="AX256" s="13" t="s">
        <v>80</v>
      </c>
      <c r="AY256" s="167" t="s">
        <v>195</v>
      </c>
    </row>
    <row r="257" spans="1:65" s="13" customFormat="1">
      <c r="B257" s="165"/>
      <c r="D257" s="166" t="s">
        <v>206</v>
      </c>
      <c r="E257" s="167" t="s">
        <v>3</v>
      </c>
      <c r="F257" s="168" t="s">
        <v>209</v>
      </c>
      <c r="H257" s="167" t="s">
        <v>3</v>
      </c>
      <c r="I257" s="169"/>
      <c r="L257" s="165"/>
      <c r="M257" s="170"/>
      <c r="N257" s="171"/>
      <c r="O257" s="171"/>
      <c r="P257" s="171"/>
      <c r="Q257" s="171"/>
      <c r="R257" s="171"/>
      <c r="S257" s="171"/>
      <c r="T257" s="172"/>
      <c r="AT257" s="167" t="s">
        <v>206</v>
      </c>
      <c r="AU257" s="167" t="s">
        <v>89</v>
      </c>
      <c r="AV257" s="13" t="s">
        <v>87</v>
      </c>
      <c r="AW257" s="13" t="s">
        <v>41</v>
      </c>
      <c r="AX257" s="13" t="s">
        <v>80</v>
      </c>
      <c r="AY257" s="167" t="s">
        <v>195</v>
      </c>
    </row>
    <row r="258" spans="1:65" s="13" customFormat="1">
      <c r="B258" s="165"/>
      <c r="D258" s="166" t="s">
        <v>206</v>
      </c>
      <c r="E258" s="167" t="s">
        <v>3</v>
      </c>
      <c r="F258" s="168" t="s">
        <v>263</v>
      </c>
      <c r="H258" s="167" t="s">
        <v>3</v>
      </c>
      <c r="I258" s="169"/>
      <c r="L258" s="165"/>
      <c r="M258" s="170"/>
      <c r="N258" s="171"/>
      <c r="O258" s="171"/>
      <c r="P258" s="171"/>
      <c r="Q258" s="171"/>
      <c r="R258" s="171"/>
      <c r="S258" s="171"/>
      <c r="T258" s="172"/>
      <c r="AT258" s="167" t="s">
        <v>206</v>
      </c>
      <c r="AU258" s="167" t="s">
        <v>89</v>
      </c>
      <c r="AV258" s="13" t="s">
        <v>87</v>
      </c>
      <c r="AW258" s="13" t="s">
        <v>41</v>
      </c>
      <c r="AX258" s="13" t="s">
        <v>80</v>
      </c>
      <c r="AY258" s="167" t="s">
        <v>195</v>
      </c>
    </row>
    <row r="259" spans="1:65" s="13" customFormat="1">
      <c r="B259" s="165"/>
      <c r="D259" s="166" t="s">
        <v>206</v>
      </c>
      <c r="E259" s="167" t="s">
        <v>3</v>
      </c>
      <c r="F259" s="168" t="s">
        <v>394</v>
      </c>
      <c r="H259" s="167" t="s">
        <v>3</v>
      </c>
      <c r="I259" s="169"/>
      <c r="L259" s="165"/>
      <c r="M259" s="170"/>
      <c r="N259" s="171"/>
      <c r="O259" s="171"/>
      <c r="P259" s="171"/>
      <c r="Q259" s="171"/>
      <c r="R259" s="171"/>
      <c r="S259" s="171"/>
      <c r="T259" s="172"/>
      <c r="AT259" s="167" t="s">
        <v>206</v>
      </c>
      <c r="AU259" s="167" t="s">
        <v>89</v>
      </c>
      <c r="AV259" s="13" t="s">
        <v>87</v>
      </c>
      <c r="AW259" s="13" t="s">
        <v>41</v>
      </c>
      <c r="AX259" s="13" t="s">
        <v>80</v>
      </c>
      <c r="AY259" s="167" t="s">
        <v>195</v>
      </c>
    </row>
    <row r="260" spans="1:65" s="14" customFormat="1">
      <c r="B260" s="173"/>
      <c r="D260" s="166" t="s">
        <v>206</v>
      </c>
      <c r="E260" s="174" t="s">
        <v>3</v>
      </c>
      <c r="F260" s="175" t="s">
        <v>764</v>
      </c>
      <c r="H260" s="176">
        <v>56.191000000000003</v>
      </c>
      <c r="I260" s="177"/>
      <c r="L260" s="173"/>
      <c r="M260" s="178"/>
      <c r="N260" s="179"/>
      <c r="O260" s="179"/>
      <c r="P260" s="179"/>
      <c r="Q260" s="179"/>
      <c r="R260" s="179"/>
      <c r="S260" s="179"/>
      <c r="T260" s="180"/>
      <c r="AT260" s="174" t="s">
        <v>206</v>
      </c>
      <c r="AU260" s="174" t="s">
        <v>89</v>
      </c>
      <c r="AV260" s="14" t="s">
        <v>89</v>
      </c>
      <c r="AW260" s="14" t="s">
        <v>41</v>
      </c>
      <c r="AX260" s="14" t="s">
        <v>80</v>
      </c>
      <c r="AY260" s="174" t="s">
        <v>195</v>
      </c>
    </row>
    <row r="261" spans="1:65" s="14" customFormat="1">
      <c r="B261" s="173"/>
      <c r="D261" s="166" t="s">
        <v>206</v>
      </c>
      <c r="E261" s="174" t="s">
        <v>3</v>
      </c>
      <c r="F261" s="175" t="s">
        <v>765</v>
      </c>
      <c r="H261" s="176">
        <v>192.655</v>
      </c>
      <c r="I261" s="177"/>
      <c r="L261" s="173"/>
      <c r="M261" s="178"/>
      <c r="N261" s="179"/>
      <c r="O261" s="179"/>
      <c r="P261" s="179"/>
      <c r="Q261" s="179"/>
      <c r="R261" s="179"/>
      <c r="S261" s="179"/>
      <c r="T261" s="180"/>
      <c r="AT261" s="174" t="s">
        <v>206</v>
      </c>
      <c r="AU261" s="174" t="s">
        <v>89</v>
      </c>
      <c r="AV261" s="14" t="s">
        <v>89</v>
      </c>
      <c r="AW261" s="14" t="s">
        <v>41</v>
      </c>
      <c r="AX261" s="14" t="s">
        <v>80</v>
      </c>
      <c r="AY261" s="174" t="s">
        <v>195</v>
      </c>
    </row>
    <row r="262" spans="1:65" s="15" customFormat="1">
      <c r="B262" s="181"/>
      <c r="D262" s="166" t="s">
        <v>206</v>
      </c>
      <c r="E262" s="182" t="s">
        <v>3</v>
      </c>
      <c r="F262" s="183" t="s">
        <v>215</v>
      </c>
      <c r="H262" s="184">
        <v>248.846</v>
      </c>
      <c r="I262" s="185"/>
      <c r="L262" s="181"/>
      <c r="M262" s="186"/>
      <c r="N262" s="187"/>
      <c r="O262" s="187"/>
      <c r="P262" s="187"/>
      <c r="Q262" s="187"/>
      <c r="R262" s="187"/>
      <c r="S262" s="187"/>
      <c r="T262" s="188"/>
      <c r="AT262" s="182" t="s">
        <v>206</v>
      </c>
      <c r="AU262" s="182" t="s">
        <v>89</v>
      </c>
      <c r="AV262" s="15" t="s">
        <v>202</v>
      </c>
      <c r="AW262" s="15" t="s">
        <v>41</v>
      </c>
      <c r="AX262" s="15" t="s">
        <v>87</v>
      </c>
      <c r="AY262" s="182" t="s">
        <v>195</v>
      </c>
    </row>
    <row r="263" spans="1:65" s="14" customFormat="1">
      <c r="B263" s="173"/>
      <c r="D263" s="166" t="s">
        <v>206</v>
      </c>
      <c r="F263" s="175" t="s">
        <v>766</v>
      </c>
      <c r="H263" s="176">
        <v>497.69200000000001</v>
      </c>
      <c r="I263" s="177"/>
      <c r="L263" s="173"/>
      <c r="M263" s="178"/>
      <c r="N263" s="179"/>
      <c r="O263" s="179"/>
      <c r="P263" s="179"/>
      <c r="Q263" s="179"/>
      <c r="R263" s="179"/>
      <c r="S263" s="179"/>
      <c r="T263" s="180"/>
      <c r="AT263" s="174" t="s">
        <v>206</v>
      </c>
      <c r="AU263" s="174" t="s">
        <v>89</v>
      </c>
      <c r="AV263" s="14" t="s">
        <v>89</v>
      </c>
      <c r="AW263" s="14" t="s">
        <v>4</v>
      </c>
      <c r="AX263" s="14" t="s">
        <v>87</v>
      </c>
      <c r="AY263" s="174" t="s">
        <v>195</v>
      </c>
    </row>
    <row r="264" spans="1:65" s="2" customFormat="1" ht="37.9" customHeight="1">
      <c r="A264" s="35"/>
      <c r="B264" s="146"/>
      <c r="C264" s="147" t="s">
        <v>9</v>
      </c>
      <c r="D264" s="147" t="s">
        <v>197</v>
      </c>
      <c r="E264" s="148" t="s">
        <v>397</v>
      </c>
      <c r="F264" s="149" t="s">
        <v>398</v>
      </c>
      <c r="G264" s="150" t="s">
        <v>139</v>
      </c>
      <c r="H264" s="151">
        <v>1107.7660000000001</v>
      </c>
      <c r="I264" s="152"/>
      <c r="J264" s="153">
        <f>ROUND(I264*H264,2)</f>
        <v>0</v>
      </c>
      <c r="K264" s="149" t="s">
        <v>201</v>
      </c>
      <c r="L264" s="36"/>
      <c r="M264" s="154" t="s">
        <v>3</v>
      </c>
      <c r="N264" s="155" t="s">
        <v>51</v>
      </c>
      <c r="O264" s="56"/>
      <c r="P264" s="156">
        <f>O264*H264</f>
        <v>0</v>
      </c>
      <c r="Q264" s="156">
        <v>0</v>
      </c>
      <c r="R264" s="156">
        <f>Q264*H264</f>
        <v>0</v>
      </c>
      <c r="S264" s="156">
        <v>0</v>
      </c>
      <c r="T264" s="15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58" t="s">
        <v>202</v>
      </c>
      <c r="AT264" s="158" t="s">
        <v>197</v>
      </c>
      <c r="AU264" s="158" t="s">
        <v>89</v>
      </c>
      <c r="AY264" s="19" t="s">
        <v>195</v>
      </c>
      <c r="BE264" s="159">
        <f>IF(N264="základní",J264,0)</f>
        <v>0</v>
      </c>
      <c r="BF264" s="159">
        <f>IF(N264="snížená",J264,0)</f>
        <v>0</v>
      </c>
      <c r="BG264" s="159">
        <f>IF(N264="zákl. přenesená",J264,0)</f>
        <v>0</v>
      </c>
      <c r="BH264" s="159">
        <f>IF(N264="sníž. přenesená",J264,0)</f>
        <v>0</v>
      </c>
      <c r="BI264" s="159">
        <f>IF(N264="nulová",J264,0)</f>
        <v>0</v>
      </c>
      <c r="BJ264" s="19" t="s">
        <v>87</v>
      </c>
      <c r="BK264" s="159">
        <f>ROUND(I264*H264,2)</f>
        <v>0</v>
      </c>
      <c r="BL264" s="19" t="s">
        <v>202</v>
      </c>
      <c r="BM264" s="158" t="s">
        <v>767</v>
      </c>
    </row>
    <row r="265" spans="1:65" s="2" customFormat="1">
      <c r="A265" s="35"/>
      <c r="B265" s="36"/>
      <c r="C265" s="35"/>
      <c r="D265" s="160" t="s">
        <v>204</v>
      </c>
      <c r="E265" s="35"/>
      <c r="F265" s="161" t="s">
        <v>400</v>
      </c>
      <c r="G265" s="35"/>
      <c r="H265" s="35"/>
      <c r="I265" s="162"/>
      <c r="J265" s="35"/>
      <c r="K265" s="35"/>
      <c r="L265" s="36"/>
      <c r="M265" s="163"/>
      <c r="N265" s="164"/>
      <c r="O265" s="56"/>
      <c r="P265" s="56"/>
      <c r="Q265" s="56"/>
      <c r="R265" s="56"/>
      <c r="S265" s="56"/>
      <c r="T265" s="57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9" t="s">
        <v>204</v>
      </c>
      <c r="AU265" s="19" t="s">
        <v>89</v>
      </c>
    </row>
    <row r="266" spans="1:65" s="13" customFormat="1">
      <c r="B266" s="165"/>
      <c r="D266" s="166" t="s">
        <v>206</v>
      </c>
      <c r="E266" s="167" t="s">
        <v>3</v>
      </c>
      <c r="F266" s="168" t="s">
        <v>207</v>
      </c>
      <c r="H266" s="167" t="s">
        <v>3</v>
      </c>
      <c r="I266" s="169"/>
      <c r="L266" s="165"/>
      <c r="M266" s="170"/>
      <c r="N266" s="171"/>
      <c r="O266" s="171"/>
      <c r="P266" s="171"/>
      <c r="Q266" s="171"/>
      <c r="R266" s="171"/>
      <c r="S266" s="171"/>
      <c r="T266" s="172"/>
      <c r="AT266" s="167" t="s">
        <v>206</v>
      </c>
      <c r="AU266" s="167" t="s">
        <v>89</v>
      </c>
      <c r="AV266" s="13" t="s">
        <v>87</v>
      </c>
      <c r="AW266" s="13" t="s">
        <v>41</v>
      </c>
      <c r="AX266" s="13" t="s">
        <v>80</v>
      </c>
      <c r="AY266" s="167" t="s">
        <v>195</v>
      </c>
    </row>
    <row r="267" spans="1:65" s="13" customFormat="1">
      <c r="B267" s="165"/>
      <c r="D267" s="166" t="s">
        <v>206</v>
      </c>
      <c r="E267" s="167" t="s">
        <v>3</v>
      </c>
      <c r="F267" s="168" t="s">
        <v>208</v>
      </c>
      <c r="H267" s="167" t="s">
        <v>3</v>
      </c>
      <c r="I267" s="169"/>
      <c r="L267" s="165"/>
      <c r="M267" s="170"/>
      <c r="N267" s="171"/>
      <c r="O267" s="171"/>
      <c r="P267" s="171"/>
      <c r="Q267" s="171"/>
      <c r="R267" s="171"/>
      <c r="S267" s="171"/>
      <c r="T267" s="172"/>
      <c r="AT267" s="167" t="s">
        <v>206</v>
      </c>
      <c r="AU267" s="167" t="s">
        <v>89</v>
      </c>
      <c r="AV267" s="13" t="s">
        <v>87</v>
      </c>
      <c r="AW267" s="13" t="s">
        <v>41</v>
      </c>
      <c r="AX267" s="13" t="s">
        <v>80</v>
      </c>
      <c r="AY267" s="167" t="s">
        <v>195</v>
      </c>
    </row>
    <row r="268" spans="1:65" s="13" customFormat="1">
      <c r="B268" s="165"/>
      <c r="D268" s="166" t="s">
        <v>206</v>
      </c>
      <c r="E268" s="167" t="s">
        <v>3</v>
      </c>
      <c r="F268" s="168" t="s">
        <v>209</v>
      </c>
      <c r="H268" s="167" t="s">
        <v>3</v>
      </c>
      <c r="I268" s="169"/>
      <c r="L268" s="165"/>
      <c r="M268" s="170"/>
      <c r="N268" s="171"/>
      <c r="O268" s="171"/>
      <c r="P268" s="171"/>
      <c r="Q268" s="171"/>
      <c r="R268" s="171"/>
      <c r="S268" s="171"/>
      <c r="T268" s="172"/>
      <c r="AT268" s="167" t="s">
        <v>206</v>
      </c>
      <c r="AU268" s="167" t="s">
        <v>89</v>
      </c>
      <c r="AV268" s="13" t="s">
        <v>87</v>
      </c>
      <c r="AW268" s="13" t="s">
        <v>41</v>
      </c>
      <c r="AX268" s="13" t="s">
        <v>80</v>
      </c>
      <c r="AY268" s="167" t="s">
        <v>195</v>
      </c>
    </row>
    <row r="269" spans="1:65" s="13" customFormat="1">
      <c r="B269" s="165"/>
      <c r="D269" s="166" t="s">
        <v>206</v>
      </c>
      <c r="E269" s="167" t="s">
        <v>3</v>
      </c>
      <c r="F269" s="168" t="s">
        <v>263</v>
      </c>
      <c r="H269" s="167" t="s">
        <v>3</v>
      </c>
      <c r="I269" s="169"/>
      <c r="L269" s="165"/>
      <c r="M269" s="170"/>
      <c r="N269" s="171"/>
      <c r="O269" s="171"/>
      <c r="P269" s="171"/>
      <c r="Q269" s="171"/>
      <c r="R269" s="171"/>
      <c r="S269" s="171"/>
      <c r="T269" s="172"/>
      <c r="AT269" s="167" t="s">
        <v>206</v>
      </c>
      <c r="AU269" s="167" t="s">
        <v>89</v>
      </c>
      <c r="AV269" s="13" t="s">
        <v>87</v>
      </c>
      <c r="AW269" s="13" t="s">
        <v>41</v>
      </c>
      <c r="AX269" s="13" t="s">
        <v>80</v>
      </c>
      <c r="AY269" s="167" t="s">
        <v>195</v>
      </c>
    </row>
    <row r="270" spans="1:65" s="13" customFormat="1">
      <c r="B270" s="165"/>
      <c r="D270" s="166" t="s">
        <v>206</v>
      </c>
      <c r="E270" s="167" t="s">
        <v>3</v>
      </c>
      <c r="F270" s="168" t="s">
        <v>394</v>
      </c>
      <c r="H270" s="167" t="s">
        <v>3</v>
      </c>
      <c r="I270" s="169"/>
      <c r="L270" s="165"/>
      <c r="M270" s="170"/>
      <c r="N270" s="171"/>
      <c r="O270" s="171"/>
      <c r="P270" s="171"/>
      <c r="Q270" s="171"/>
      <c r="R270" s="171"/>
      <c r="S270" s="171"/>
      <c r="T270" s="172"/>
      <c r="AT270" s="167" t="s">
        <v>206</v>
      </c>
      <c r="AU270" s="167" t="s">
        <v>89</v>
      </c>
      <c r="AV270" s="13" t="s">
        <v>87</v>
      </c>
      <c r="AW270" s="13" t="s">
        <v>41</v>
      </c>
      <c r="AX270" s="13" t="s">
        <v>80</v>
      </c>
      <c r="AY270" s="167" t="s">
        <v>195</v>
      </c>
    </row>
    <row r="271" spans="1:65" s="14" customFormat="1">
      <c r="B271" s="173"/>
      <c r="D271" s="166" t="s">
        <v>206</v>
      </c>
      <c r="E271" s="174" t="s">
        <v>3</v>
      </c>
      <c r="F271" s="175" t="s">
        <v>768</v>
      </c>
      <c r="H271" s="176">
        <v>272.928</v>
      </c>
      <c r="I271" s="177"/>
      <c r="L271" s="173"/>
      <c r="M271" s="178"/>
      <c r="N271" s="179"/>
      <c r="O271" s="179"/>
      <c r="P271" s="179"/>
      <c r="Q271" s="179"/>
      <c r="R271" s="179"/>
      <c r="S271" s="179"/>
      <c r="T271" s="180"/>
      <c r="AT271" s="174" t="s">
        <v>206</v>
      </c>
      <c r="AU271" s="174" t="s">
        <v>89</v>
      </c>
      <c r="AV271" s="14" t="s">
        <v>89</v>
      </c>
      <c r="AW271" s="14" t="s">
        <v>41</v>
      </c>
      <c r="AX271" s="14" t="s">
        <v>80</v>
      </c>
      <c r="AY271" s="174" t="s">
        <v>195</v>
      </c>
    </row>
    <row r="272" spans="1:65" s="14" customFormat="1">
      <c r="B272" s="173"/>
      <c r="D272" s="166" t="s">
        <v>206</v>
      </c>
      <c r="E272" s="174" t="s">
        <v>3</v>
      </c>
      <c r="F272" s="175" t="s">
        <v>769</v>
      </c>
      <c r="H272" s="176">
        <v>280.95499999999998</v>
      </c>
      <c r="I272" s="177"/>
      <c r="L272" s="173"/>
      <c r="M272" s="178"/>
      <c r="N272" s="179"/>
      <c r="O272" s="179"/>
      <c r="P272" s="179"/>
      <c r="Q272" s="179"/>
      <c r="R272" s="179"/>
      <c r="S272" s="179"/>
      <c r="T272" s="180"/>
      <c r="AT272" s="174" t="s">
        <v>206</v>
      </c>
      <c r="AU272" s="174" t="s">
        <v>89</v>
      </c>
      <c r="AV272" s="14" t="s">
        <v>89</v>
      </c>
      <c r="AW272" s="14" t="s">
        <v>41</v>
      </c>
      <c r="AX272" s="14" t="s">
        <v>80</v>
      </c>
      <c r="AY272" s="174" t="s">
        <v>195</v>
      </c>
    </row>
    <row r="273" spans="1:65" s="15" customFormat="1">
      <c r="B273" s="181"/>
      <c r="D273" s="166" t="s">
        <v>206</v>
      </c>
      <c r="E273" s="182" t="s">
        <v>3</v>
      </c>
      <c r="F273" s="183" t="s">
        <v>215</v>
      </c>
      <c r="H273" s="184">
        <v>553.88300000000004</v>
      </c>
      <c r="I273" s="185"/>
      <c r="L273" s="181"/>
      <c r="M273" s="186"/>
      <c r="N273" s="187"/>
      <c r="O273" s="187"/>
      <c r="P273" s="187"/>
      <c r="Q273" s="187"/>
      <c r="R273" s="187"/>
      <c r="S273" s="187"/>
      <c r="T273" s="188"/>
      <c r="AT273" s="182" t="s">
        <v>206</v>
      </c>
      <c r="AU273" s="182" t="s">
        <v>89</v>
      </c>
      <c r="AV273" s="15" t="s">
        <v>202</v>
      </c>
      <c r="AW273" s="15" t="s">
        <v>41</v>
      </c>
      <c r="AX273" s="15" t="s">
        <v>87</v>
      </c>
      <c r="AY273" s="182" t="s">
        <v>195</v>
      </c>
    </row>
    <row r="274" spans="1:65" s="14" customFormat="1">
      <c r="B274" s="173"/>
      <c r="D274" s="166" t="s">
        <v>206</v>
      </c>
      <c r="F274" s="175" t="s">
        <v>770</v>
      </c>
      <c r="H274" s="176">
        <v>1107.7660000000001</v>
      </c>
      <c r="I274" s="177"/>
      <c r="L274" s="173"/>
      <c r="M274" s="178"/>
      <c r="N274" s="179"/>
      <c r="O274" s="179"/>
      <c r="P274" s="179"/>
      <c r="Q274" s="179"/>
      <c r="R274" s="179"/>
      <c r="S274" s="179"/>
      <c r="T274" s="180"/>
      <c r="AT274" s="174" t="s">
        <v>206</v>
      </c>
      <c r="AU274" s="174" t="s">
        <v>89</v>
      </c>
      <c r="AV274" s="14" t="s">
        <v>89</v>
      </c>
      <c r="AW274" s="14" t="s">
        <v>4</v>
      </c>
      <c r="AX274" s="14" t="s">
        <v>87</v>
      </c>
      <c r="AY274" s="174" t="s">
        <v>195</v>
      </c>
    </row>
    <row r="275" spans="1:65" s="2" customFormat="1" ht="37.9" customHeight="1">
      <c r="A275" s="35"/>
      <c r="B275" s="146"/>
      <c r="C275" s="147" t="s">
        <v>336</v>
      </c>
      <c r="D275" s="147" t="s">
        <v>197</v>
      </c>
      <c r="E275" s="148" t="s">
        <v>382</v>
      </c>
      <c r="F275" s="149" t="s">
        <v>383</v>
      </c>
      <c r="G275" s="150" t="s">
        <v>139</v>
      </c>
      <c r="H275" s="151">
        <v>248.846</v>
      </c>
      <c r="I275" s="152"/>
      <c r="J275" s="153">
        <f>ROUND(I275*H275,2)</f>
        <v>0</v>
      </c>
      <c r="K275" s="149" t="s">
        <v>201</v>
      </c>
      <c r="L275" s="36"/>
      <c r="M275" s="154" t="s">
        <v>3</v>
      </c>
      <c r="N275" s="155" t="s">
        <v>51</v>
      </c>
      <c r="O275" s="56"/>
      <c r="P275" s="156">
        <f>O275*H275</f>
        <v>0</v>
      </c>
      <c r="Q275" s="156">
        <v>0</v>
      </c>
      <c r="R275" s="156">
        <f>Q275*H275</f>
        <v>0</v>
      </c>
      <c r="S275" s="156">
        <v>0</v>
      </c>
      <c r="T275" s="157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158" t="s">
        <v>202</v>
      </c>
      <c r="AT275" s="158" t="s">
        <v>197</v>
      </c>
      <c r="AU275" s="158" t="s">
        <v>89</v>
      </c>
      <c r="AY275" s="19" t="s">
        <v>195</v>
      </c>
      <c r="BE275" s="159">
        <f>IF(N275="základní",J275,0)</f>
        <v>0</v>
      </c>
      <c r="BF275" s="159">
        <f>IF(N275="snížená",J275,0)</f>
        <v>0</v>
      </c>
      <c r="BG275" s="159">
        <f>IF(N275="zákl. přenesená",J275,0)</f>
        <v>0</v>
      </c>
      <c r="BH275" s="159">
        <f>IF(N275="sníž. přenesená",J275,0)</f>
        <v>0</v>
      </c>
      <c r="BI275" s="159">
        <f>IF(N275="nulová",J275,0)</f>
        <v>0</v>
      </c>
      <c r="BJ275" s="19" t="s">
        <v>87</v>
      </c>
      <c r="BK275" s="159">
        <f>ROUND(I275*H275,2)</f>
        <v>0</v>
      </c>
      <c r="BL275" s="19" t="s">
        <v>202</v>
      </c>
      <c r="BM275" s="158" t="s">
        <v>771</v>
      </c>
    </row>
    <row r="276" spans="1:65" s="2" customFormat="1">
      <c r="A276" s="35"/>
      <c r="B276" s="36"/>
      <c r="C276" s="35"/>
      <c r="D276" s="160" t="s">
        <v>204</v>
      </c>
      <c r="E276" s="35"/>
      <c r="F276" s="161" t="s">
        <v>385</v>
      </c>
      <c r="G276" s="35"/>
      <c r="H276" s="35"/>
      <c r="I276" s="162"/>
      <c r="J276" s="35"/>
      <c r="K276" s="35"/>
      <c r="L276" s="36"/>
      <c r="M276" s="163"/>
      <c r="N276" s="164"/>
      <c r="O276" s="56"/>
      <c r="P276" s="56"/>
      <c r="Q276" s="56"/>
      <c r="R276" s="56"/>
      <c r="S276" s="56"/>
      <c r="T276" s="57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9" t="s">
        <v>204</v>
      </c>
      <c r="AU276" s="19" t="s">
        <v>89</v>
      </c>
    </row>
    <row r="277" spans="1:65" s="13" customFormat="1">
      <c r="B277" s="165"/>
      <c r="D277" s="166" t="s">
        <v>206</v>
      </c>
      <c r="E277" s="167" t="s">
        <v>3</v>
      </c>
      <c r="F277" s="168" t="s">
        <v>207</v>
      </c>
      <c r="H277" s="167" t="s">
        <v>3</v>
      </c>
      <c r="I277" s="169"/>
      <c r="L277" s="165"/>
      <c r="M277" s="170"/>
      <c r="N277" s="171"/>
      <c r="O277" s="171"/>
      <c r="P277" s="171"/>
      <c r="Q277" s="171"/>
      <c r="R277" s="171"/>
      <c r="S277" s="171"/>
      <c r="T277" s="172"/>
      <c r="AT277" s="167" t="s">
        <v>206</v>
      </c>
      <c r="AU277" s="167" t="s">
        <v>89</v>
      </c>
      <c r="AV277" s="13" t="s">
        <v>87</v>
      </c>
      <c r="AW277" s="13" t="s">
        <v>41</v>
      </c>
      <c r="AX277" s="13" t="s">
        <v>80</v>
      </c>
      <c r="AY277" s="167" t="s">
        <v>195</v>
      </c>
    </row>
    <row r="278" spans="1:65" s="13" customFormat="1">
      <c r="B278" s="165"/>
      <c r="D278" s="166" t="s">
        <v>206</v>
      </c>
      <c r="E278" s="167" t="s">
        <v>3</v>
      </c>
      <c r="F278" s="168" t="s">
        <v>208</v>
      </c>
      <c r="H278" s="167" t="s">
        <v>3</v>
      </c>
      <c r="I278" s="169"/>
      <c r="L278" s="165"/>
      <c r="M278" s="170"/>
      <c r="N278" s="171"/>
      <c r="O278" s="171"/>
      <c r="P278" s="171"/>
      <c r="Q278" s="171"/>
      <c r="R278" s="171"/>
      <c r="S278" s="171"/>
      <c r="T278" s="172"/>
      <c r="AT278" s="167" t="s">
        <v>206</v>
      </c>
      <c r="AU278" s="167" t="s">
        <v>89</v>
      </c>
      <c r="AV278" s="13" t="s">
        <v>87</v>
      </c>
      <c r="AW278" s="13" t="s">
        <v>41</v>
      </c>
      <c r="AX278" s="13" t="s">
        <v>80</v>
      </c>
      <c r="AY278" s="167" t="s">
        <v>195</v>
      </c>
    </row>
    <row r="279" spans="1:65" s="13" customFormat="1">
      <c r="B279" s="165"/>
      <c r="D279" s="166" t="s">
        <v>206</v>
      </c>
      <c r="E279" s="167" t="s">
        <v>3</v>
      </c>
      <c r="F279" s="168" t="s">
        <v>209</v>
      </c>
      <c r="H279" s="167" t="s">
        <v>3</v>
      </c>
      <c r="I279" s="169"/>
      <c r="L279" s="165"/>
      <c r="M279" s="170"/>
      <c r="N279" s="171"/>
      <c r="O279" s="171"/>
      <c r="P279" s="171"/>
      <c r="Q279" s="171"/>
      <c r="R279" s="171"/>
      <c r="S279" s="171"/>
      <c r="T279" s="172"/>
      <c r="AT279" s="167" t="s">
        <v>206</v>
      </c>
      <c r="AU279" s="167" t="s">
        <v>89</v>
      </c>
      <c r="AV279" s="13" t="s">
        <v>87</v>
      </c>
      <c r="AW279" s="13" t="s">
        <v>41</v>
      </c>
      <c r="AX279" s="13" t="s">
        <v>80</v>
      </c>
      <c r="AY279" s="167" t="s">
        <v>195</v>
      </c>
    </row>
    <row r="280" spans="1:65" s="13" customFormat="1">
      <c r="B280" s="165"/>
      <c r="D280" s="166" t="s">
        <v>206</v>
      </c>
      <c r="E280" s="167" t="s">
        <v>3</v>
      </c>
      <c r="F280" s="168" t="s">
        <v>270</v>
      </c>
      <c r="H280" s="167" t="s">
        <v>3</v>
      </c>
      <c r="I280" s="169"/>
      <c r="L280" s="165"/>
      <c r="M280" s="170"/>
      <c r="N280" s="171"/>
      <c r="O280" s="171"/>
      <c r="P280" s="171"/>
      <c r="Q280" s="171"/>
      <c r="R280" s="171"/>
      <c r="S280" s="171"/>
      <c r="T280" s="172"/>
      <c r="AT280" s="167" t="s">
        <v>206</v>
      </c>
      <c r="AU280" s="167" t="s">
        <v>89</v>
      </c>
      <c r="AV280" s="13" t="s">
        <v>87</v>
      </c>
      <c r="AW280" s="13" t="s">
        <v>41</v>
      </c>
      <c r="AX280" s="13" t="s">
        <v>80</v>
      </c>
      <c r="AY280" s="167" t="s">
        <v>195</v>
      </c>
    </row>
    <row r="281" spans="1:65" s="13" customFormat="1">
      <c r="B281" s="165"/>
      <c r="D281" s="166" t="s">
        <v>206</v>
      </c>
      <c r="E281" s="167" t="s">
        <v>3</v>
      </c>
      <c r="F281" s="168" t="s">
        <v>263</v>
      </c>
      <c r="H281" s="167" t="s">
        <v>3</v>
      </c>
      <c r="I281" s="169"/>
      <c r="L281" s="165"/>
      <c r="M281" s="170"/>
      <c r="N281" s="171"/>
      <c r="O281" s="171"/>
      <c r="P281" s="171"/>
      <c r="Q281" s="171"/>
      <c r="R281" s="171"/>
      <c r="S281" s="171"/>
      <c r="T281" s="172"/>
      <c r="AT281" s="167" t="s">
        <v>206</v>
      </c>
      <c r="AU281" s="167" t="s">
        <v>89</v>
      </c>
      <c r="AV281" s="13" t="s">
        <v>87</v>
      </c>
      <c r="AW281" s="13" t="s">
        <v>41</v>
      </c>
      <c r="AX281" s="13" t="s">
        <v>80</v>
      </c>
      <c r="AY281" s="167" t="s">
        <v>195</v>
      </c>
    </row>
    <row r="282" spans="1:65" s="13" customFormat="1">
      <c r="B282" s="165"/>
      <c r="D282" s="166" t="s">
        <v>206</v>
      </c>
      <c r="E282" s="167" t="s">
        <v>3</v>
      </c>
      <c r="F282" s="168" t="s">
        <v>386</v>
      </c>
      <c r="H282" s="167" t="s">
        <v>3</v>
      </c>
      <c r="I282" s="169"/>
      <c r="L282" s="165"/>
      <c r="M282" s="170"/>
      <c r="N282" s="171"/>
      <c r="O282" s="171"/>
      <c r="P282" s="171"/>
      <c r="Q282" s="171"/>
      <c r="R282" s="171"/>
      <c r="S282" s="171"/>
      <c r="T282" s="172"/>
      <c r="AT282" s="167" t="s">
        <v>206</v>
      </c>
      <c r="AU282" s="167" t="s">
        <v>89</v>
      </c>
      <c r="AV282" s="13" t="s">
        <v>87</v>
      </c>
      <c r="AW282" s="13" t="s">
        <v>41</v>
      </c>
      <c r="AX282" s="13" t="s">
        <v>80</v>
      </c>
      <c r="AY282" s="167" t="s">
        <v>195</v>
      </c>
    </row>
    <row r="283" spans="1:65" s="14" customFormat="1">
      <c r="B283" s="173"/>
      <c r="D283" s="166" t="s">
        <v>206</v>
      </c>
      <c r="E283" s="174" t="s">
        <v>3</v>
      </c>
      <c r="F283" s="175" t="s">
        <v>764</v>
      </c>
      <c r="H283" s="176">
        <v>56.191000000000003</v>
      </c>
      <c r="I283" s="177"/>
      <c r="L283" s="173"/>
      <c r="M283" s="178"/>
      <c r="N283" s="179"/>
      <c r="O283" s="179"/>
      <c r="P283" s="179"/>
      <c r="Q283" s="179"/>
      <c r="R283" s="179"/>
      <c r="S283" s="179"/>
      <c r="T283" s="180"/>
      <c r="AT283" s="174" t="s">
        <v>206</v>
      </c>
      <c r="AU283" s="174" t="s">
        <v>89</v>
      </c>
      <c r="AV283" s="14" t="s">
        <v>89</v>
      </c>
      <c r="AW283" s="14" t="s">
        <v>41</v>
      </c>
      <c r="AX283" s="14" t="s">
        <v>80</v>
      </c>
      <c r="AY283" s="174" t="s">
        <v>195</v>
      </c>
    </row>
    <row r="284" spans="1:65" s="14" customFormat="1">
      <c r="B284" s="173"/>
      <c r="D284" s="166" t="s">
        <v>206</v>
      </c>
      <c r="E284" s="174" t="s">
        <v>3</v>
      </c>
      <c r="F284" s="175" t="s">
        <v>765</v>
      </c>
      <c r="H284" s="176">
        <v>192.655</v>
      </c>
      <c r="I284" s="177"/>
      <c r="L284" s="173"/>
      <c r="M284" s="178"/>
      <c r="N284" s="179"/>
      <c r="O284" s="179"/>
      <c r="P284" s="179"/>
      <c r="Q284" s="179"/>
      <c r="R284" s="179"/>
      <c r="S284" s="179"/>
      <c r="T284" s="180"/>
      <c r="AT284" s="174" t="s">
        <v>206</v>
      </c>
      <c r="AU284" s="174" t="s">
        <v>89</v>
      </c>
      <c r="AV284" s="14" t="s">
        <v>89</v>
      </c>
      <c r="AW284" s="14" t="s">
        <v>41</v>
      </c>
      <c r="AX284" s="14" t="s">
        <v>80</v>
      </c>
      <c r="AY284" s="174" t="s">
        <v>195</v>
      </c>
    </row>
    <row r="285" spans="1:65" s="15" customFormat="1">
      <c r="B285" s="181"/>
      <c r="D285" s="166" t="s">
        <v>206</v>
      </c>
      <c r="E285" s="182" t="s">
        <v>3</v>
      </c>
      <c r="F285" s="183" t="s">
        <v>215</v>
      </c>
      <c r="H285" s="184">
        <v>248.846</v>
      </c>
      <c r="I285" s="185"/>
      <c r="L285" s="181"/>
      <c r="M285" s="186"/>
      <c r="N285" s="187"/>
      <c r="O285" s="187"/>
      <c r="P285" s="187"/>
      <c r="Q285" s="187"/>
      <c r="R285" s="187"/>
      <c r="S285" s="187"/>
      <c r="T285" s="188"/>
      <c r="AT285" s="182" t="s">
        <v>206</v>
      </c>
      <c r="AU285" s="182" t="s">
        <v>89</v>
      </c>
      <c r="AV285" s="15" t="s">
        <v>202</v>
      </c>
      <c r="AW285" s="15" t="s">
        <v>41</v>
      </c>
      <c r="AX285" s="15" t="s">
        <v>87</v>
      </c>
      <c r="AY285" s="182" t="s">
        <v>195</v>
      </c>
    </row>
    <row r="286" spans="1:65" s="2" customFormat="1" ht="37.9" customHeight="1">
      <c r="A286" s="35"/>
      <c r="B286" s="146"/>
      <c r="C286" s="147" t="s">
        <v>341</v>
      </c>
      <c r="D286" s="147" t="s">
        <v>197</v>
      </c>
      <c r="E286" s="148" t="s">
        <v>411</v>
      </c>
      <c r="F286" s="149" t="s">
        <v>412</v>
      </c>
      <c r="G286" s="150" t="s">
        <v>139</v>
      </c>
      <c r="H286" s="151">
        <v>1854.557</v>
      </c>
      <c r="I286" s="152"/>
      <c r="J286" s="153">
        <f>ROUND(I286*H286,2)</f>
        <v>0</v>
      </c>
      <c r="K286" s="149" t="s">
        <v>201</v>
      </c>
      <c r="L286" s="36"/>
      <c r="M286" s="154" t="s">
        <v>3</v>
      </c>
      <c r="N286" s="155" t="s">
        <v>51</v>
      </c>
      <c r="O286" s="56"/>
      <c r="P286" s="156">
        <f>O286*H286</f>
        <v>0</v>
      </c>
      <c r="Q286" s="156">
        <v>0</v>
      </c>
      <c r="R286" s="156">
        <f>Q286*H286</f>
        <v>0</v>
      </c>
      <c r="S286" s="156">
        <v>0</v>
      </c>
      <c r="T286" s="157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158" t="s">
        <v>202</v>
      </c>
      <c r="AT286" s="158" t="s">
        <v>197</v>
      </c>
      <c r="AU286" s="158" t="s">
        <v>89</v>
      </c>
      <c r="AY286" s="19" t="s">
        <v>195</v>
      </c>
      <c r="BE286" s="159">
        <f>IF(N286="základní",J286,0)</f>
        <v>0</v>
      </c>
      <c r="BF286" s="159">
        <f>IF(N286="snížená",J286,0)</f>
        <v>0</v>
      </c>
      <c r="BG286" s="159">
        <f>IF(N286="zákl. přenesená",J286,0)</f>
        <v>0</v>
      </c>
      <c r="BH286" s="159">
        <f>IF(N286="sníž. přenesená",J286,0)</f>
        <v>0</v>
      </c>
      <c r="BI286" s="159">
        <f>IF(N286="nulová",J286,0)</f>
        <v>0</v>
      </c>
      <c r="BJ286" s="19" t="s">
        <v>87</v>
      </c>
      <c r="BK286" s="159">
        <f>ROUND(I286*H286,2)</f>
        <v>0</v>
      </c>
      <c r="BL286" s="19" t="s">
        <v>202</v>
      </c>
      <c r="BM286" s="158" t="s">
        <v>772</v>
      </c>
    </row>
    <row r="287" spans="1:65" s="2" customFormat="1">
      <c r="A287" s="35"/>
      <c r="B287" s="36"/>
      <c r="C287" s="35"/>
      <c r="D287" s="160" t="s">
        <v>204</v>
      </c>
      <c r="E287" s="35"/>
      <c r="F287" s="161" t="s">
        <v>414</v>
      </c>
      <c r="G287" s="35"/>
      <c r="H287" s="35"/>
      <c r="I287" s="162"/>
      <c r="J287" s="35"/>
      <c r="K287" s="35"/>
      <c r="L287" s="36"/>
      <c r="M287" s="163"/>
      <c r="N287" s="164"/>
      <c r="O287" s="56"/>
      <c r="P287" s="56"/>
      <c r="Q287" s="56"/>
      <c r="R287" s="56"/>
      <c r="S287" s="56"/>
      <c r="T287" s="57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9" t="s">
        <v>204</v>
      </c>
      <c r="AU287" s="19" t="s">
        <v>89</v>
      </c>
    </row>
    <row r="288" spans="1:65" s="13" customFormat="1">
      <c r="B288" s="165"/>
      <c r="D288" s="166" t="s">
        <v>206</v>
      </c>
      <c r="E288" s="167" t="s">
        <v>3</v>
      </c>
      <c r="F288" s="168" t="s">
        <v>207</v>
      </c>
      <c r="H288" s="167" t="s">
        <v>3</v>
      </c>
      <c r="I288" s="169"/>
      <c r="L288" s="165"/>
      <c r="M288" s="170"/>
      <c r="N288" s="171"/>
      <c r="O288" s="171"/>
      <c r="P288" s="171"/>
      <c r="Q288" s="171"/>
      <c r="R288" s="171"/>
      <c r="S288" s="171"/>
      <c r="T288" s="172"/>
      <c r="AT288" s="167" t="s">
        <v>206</v>
      </c>
      <c r="AU288" s="167" t="s">
        <v>89</v>
      </c>
      <c r="AV288" s="13" t="s">
        <v>87</v>
      </c>
      <c r="AW288" s="13" t="s">
        <v>41</v>
      </c>
      <c r="AX288" s="13" t="s">
        <v>80</v>
      </c>
      <c r="AY288" s="167" t="s">
        <v>195</v>
      </c>
    </row>
    <row r="289" spans="1:65" s="13" customFormat="1">
      <c r="B289" s="165"/>
      <c r="D289" s="166" t="s">
        <v>206</v>
      </c>
      <c r="E289" s="167" t="s">
        <v>3</v>
      </c>
      <c r="F289" s="168" t="s">
        <v>208</v>
      </c>
      <c r="H289" s="167" t="s">
        <v>3</v>
      </c>
      <c r="I289" s="169"/>
      <c r="L289" s="165"/>
      <c r="M289" s="170"/>
      <c r="N289" s="171"/>
      <c r="O289" s="171"/>
      <c r="P289" s="171"/>
      <c r="Q289" s="171"/>
      <c r="R289" s="171"/>
      <c r="S289" s="171"/>
      <c r="T289" s="172"/>
      <c r="AT289" s="167" t="s">
        <v>206</v>
      </c>
      <c r="AU289" s="167" t="s">
        <v>89</v>
      </c>
      <c r="AV289" s="13" t="s">
        <v>87</v>
      </c>
      <c r="AW289" s="13" t="s">
        <v>41</v>
      </c>
      <c r="AX289" s="13" t="s">
        <v>80</v>
      </c>
      <c r="AY289" s="167" t="s">
        <v>195</v>
      </c>
    </row>
    <row r="290" spans="1:65" s="13" customFormat="1">
      <c r="B290" s="165"/>
      <c r="D290" s="166" t="s">
        <v>206</v>
      </c>
      <c r="E290" s="167" t="s">
        <v>3</v>
      </c>
      <c r="F290" s="168" t="s">
        <v>209</v>
      </c>
      <c r="H290" s="167" t="s">
        <v>3</v>
      </c>
      <c r="I290" s="169"/>
      <c r="L290" s="165"/>
      <c r="M290" s="170"/>
      <c r="N290" s="171"/>
      <c r="O290" s="171"/>
      <c r="P290" s="171"/>
      <c r="Q290" s="171"/>
      <c r="R290" s="171"/>
      <c r="S290" s="171"/>
      <c r="T290" s="172"/>
      <c r="AT290" s="167" t="s">
        <v>206</v>
      </c>
      <c r="AU290" s="167" t="s">
        <v>89</v>
      </c>
      <c r="AV290" s="13" t="s">
        <v>87</v>
      </c>
      <c r="AW290" s="13" t="s">
        <v>41</v>
      </c>
      <c r="AX290" s="13" t="s">
        <v>80</v>
      </c>
      <c r="AY290" s="167" t="s">
        <v>195</v>
      </c>
    </row>
    <row r="291" spans="1:65" s="13" customFormat="1">
      <c r="B291" s="165"/>
      <c r="D291" s="166" t="s">
        <v>206</v>
      </c>
      <c r="E291" s="167" t="s">
        <v>3</v>
      </c>
      <c r="F291" s="168" t="s">
        <v>415</v>
      </c>
      <c r="H291" s="167" t="s">
        <v>3</v>
      </c>
      <c r="I291" s="169"/>
      <c r="L291" s="165"/>
      <c r="M291" s="170"/>
      <c r="N291" s="171"/>
      <c r="O291" s="171"/>
      <c r="P291" s="171"/>
      <c r="Q291" s="171"/>
      <c r="R291" s="171"/>
      <c r="S291" s="171"/>
      <c r="T291" s="172"/>
      <c r="AT291" s="167" t="s">
        <v>206</v>
      </c>
      <c r="AU291" s="167" t="s">
        <v>89</v>
      </c>
      <c r="AV291" s="13" t="s">
        <v>87</v>
      </c>
      <c r="AW291" s="13" t="s">
        <v>41</v>
      </c>
      <c r="AX291" s="13" t="s">
        <v>80</v>
      </c>
      <c r="AY291" s="167" t="s">
        <v>195</v>
      </c>
    </row>
    <row r="292" spans="1:65" s="13" customFormat="1">
      <c r="B292" s="165"/>
      <c r="D292" s="166" t="s">
        <v>206</v>
      </c>
      <c r="E292" s="167" t="s">
        <v>3</v>
      </c>
      <c r="F292" s="168" t="s">
        <v>263</v>
      </c>
      <c r="H292" s="167" t="s">
        <v>3</v>
      </c>
      <c r="I292" s="169"/>
      <c r="L292" s="165"/>
      <c r="M292" s="170"/>
      <c r="N292" s="171"/>
      <c r="O292" s="171"/>
      <c r="P292" s="171"/>
      <c r="Q292" s="171"/>
      <c r="R292" s="171"/>
      <c r="S292" s="171"/>
      <c r="T292" s="172"/>
      <c r="AT292" s="167" t="s">
        <v>206</v>
      </c>
      <c r="AU292" s="167" t="s">
        <v>89</v>
      </c>
      <c r="AV292" s="13" t="s">
        <v>87</v>
      </c>
      <c r="AW292" s="13" t="s">
        <v>41</v>
      </c>
      <c r="AX292" s="13" t="s">
        <v>80</v>
      </c>
      <c r="AY292" s="167" t="s">
        <v>195</v>
      </c>
    </row>
    <row r="293" spans="1:65" s="13" customFormat="1">
      <c r="B293" s="165"/>
      <c r="D293" s="166" t="s">
        <v>206</v>
      </c>
      <c r="E293" s="167" t="s">
        <v>3</v>
      </c>
      <c r="F293" s="168" t="s">
        <v>386</v>
      </c>
      <c r="H293" s="167" t="s">
        <v>3</v>
      </c>
      <c r="I293" s="169"/>
      <c r="L293" s="165"/>
      <c r="M293" s="170"/>
      <c r="N293" s="171"/>
      <c r="O293" s="171"/>
      <c r="P293" s="171"/>
      <c r="Q293" s="171"/>
      <c r="R293" s="171"/>
      <c r="S293" s="171"/>
      <c r="T293" s="172"/>
      <c r="AT293" s="167" t="s">
        <v>206</v>
      </c>
      <c r="AU293" s="167" t="s">
        <v>89</v>
      </c>
      <c r="AV293" s="13" t="s">
        <v>87</v>
      </c>
      <c r="AW293" s="13" t="s">
        <v>41</v>
      </c>
      <c r="AX293" s="13" t="s">
        <v>80</v>
      </c>
      <c r="AY293" s="167" t="s">
        <v>195</v>
      </c>
    </row>
    <row r="294" spans="1:65" s="14" customFormat="1">
      <c r="B294" s="173"/>
      <c r="D294" s="166" t="s">
        <v>206</v>
      </c>
      <c r="E294" s="174" t="s">
        <v>3</v>
      </c>
      <c r="F294" s="175" t="s">
        <v>416</v>
      </c>
      <c r="H294" s="176">
        <v>1226.9760000000001</v>
      </c>
      <c r="I294" s="177"/>
      <c r="L294" s="173"/>
      <c r="M294" s="178"/>
      <c r="N294" s="179"/>
      <c r="O294" s="179"/>
      <c r="P294" s="179"/>
      <c r="Q294" s="179"/>
      <c r="R294" s="179"/>
      <c r="S294" s="179"/>
      <c r="T294" s="180"/>
      <c r="AT294" s="174" t="s">
        <v>206</v>
      </c>
      <c r="AU294" s="174" t="s">
        <v>89</v>
      </c>
      <c r="AV294" s="14" t="s">
        <v>89</v>
      </c>
      <c r="AW294" s="14" t="s">
        <v>41</v>
      </c>
      <c r="AX294" s="14" t="s">
        <v>80</v>
      </c>
      <c r="AY294" s="174" t="s">
        <v>195</v>
      </c>
    </row>
    <row r="295" spans="1:65" s="14" customFormat="1">
      <c r="B295" s="173"/>
      <c r="D295" s="166" t="s">
        <v>206</v>
      </c>
      <c r="E295" s="174" t="s">
        <v>3</v>
      </c>
      <c r="F295" s="175" t="s">
        <v>417</v>
      </c>
      <c r="H295" s="176">
        <v>627.58100000000002</v>
      </c>
      <c r="I295" s="177"/>
      <c r="L295" s="173"/>
      <c r="M295" s="178"/>
      <c r="N295" s="179"/>
      <c r="O295" s="179"/>
      <c r="P295" s="179"/>
      <c r="Q295" s="179"/>
      <c r="R295" s="179"/>
      <c r="S295" s="179"/>
      <c r="T295" s="180"/>
      <c r="AT295" s="174" t="s">
        <v>206</v>
      </c>
      <c r="AU295" s="174" t="s">
        <v>89</v>
      </c>
      <c r="AV295" s="14" t="s">
        <v>89</v>
      </c>
      <c r="AW295" s="14" t="s">
        <v>41</v>
      </c>
      <c r="AX295" s="14" t="s">
        <v>80</v>
      </c>
      <c r="AY295" s="174" t="s">
        <v>195</v>
      </c>
    </row>
    <row r="296" spans="1:65" s="15" customFormat="1">
      <c r="B296" s="181"/>
      <c r="D296" s="166" t="s">
        <v>206</v>
      </c>
      <c r="E296" s="182" t="s">
        <v>3</v>
      </c>
      <c r="F296" s="183" t="s">
        <v>215</v>
      </c>
      <c r="H296" s="184">
        <v>1854.557</v>
      </c>
      <c r="I296" s="185"/>
      <c r="L296" s="181"/>
      <c r="M296" s="186"/>
      <c r="N296" s="187"/>
      <c r="O296" s="187"/>
      <c r="P296" s="187"/>
      <c r="Q296" s="187"/>
      <c r="R296" s="187"/>
      <c r="S296" s="187"/>
      <c r="T296" s="188"/>
      <c r="AT296" s="182" t="s">
        <v>206</v>
      </c>
      <c r="AU296" s="182" t="s">
        <v>89</v>
      </c>
      <c r="AV296" s="15" t="s">
        <v>202</v>
      </c>
      <c r="AW296" s="15" t="s">
        <v>41</v>
      </c>
      <c r="AX296" s="15" t="s">
        <v>87</v>
      </c>
      <c r="AY296" s="182" t="s">
        <v>195</v>
      </c>
    </row>
    <row r="297" spans="1:65" s="2" customFormat="1" ht="37.9" customHeight="1">
      <c r="A297" s="35"/>
      <c r="B297" s="146"/>
      <c r="C297" s="147" t="s">
        <v>350</v>
      </c>
      <c r="D297" s="147" t="s">
        <v>197</v>
      </c>
      <c r="E297" s="148" t="s">
        <v>406</v>
      </c>
      <c r="F297" s="149" t="s">
        <v>407</v>
      </c>
      <c r="G297" s="150" t="s">
        <v>139</v>
      </c>
      <c r="H297" s="151">
        <v>553.88300000000004</v>
      </c>
      <c r="I297" s="152"/>
      <c r="J297" s="153">
        <f>ROUND(I297*H297,2)</f>
        <v>0</v>
      </c>
      <c r="K297" s="149" t="s">
        <v>201</v>
      </c>
      <c r="L297" s="36"/>
      <c r="M297" s="154" t="s">
        <v>3</v>
      </c>
      <c r="N297" s="155" t="s">
        <v>51</v>
      </c>
      <c r="O297" s="56"/>
      <c r="P297" s="156">
        <f>O297*H297</f>
        <v>0</v>
      </c>
      <c r="Q297" s="156">
        <v>0</v>
      </c>
      <c r="R297" s="156">
        <f>Q297*H297</f>
        <v>0</v>
      </c>
      <c r="S297" s="156">
        <v>0</v>
      </c>
      <c r="T297" s="157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58" t="s">
        <v>202</v>
      </c>
      <c r="AT297" s="158" t="s">
        <v>197</v>
      </c>
      <c r="AU297" s="158" t="s">
        <v>89</v>
      </c>
      <c r="AY297" s="19" t="s">
        <v>195</v>
      </c>
      <c r="BE297" s="159">
        <f>IF(N297="základní",J297,0)</f>
        <v>0</v>
      </c>
      <c r="BF297" s="159">
        <f>IF(N297="snížená",J297,0)</f>
        <v>0</v>
      </c>
      <c r="BG297" s="159">
        <f>IF(N297="zákl. přenesená",J297,0)</f>
        <v>0</v>
      </c>
      <c r="BH297" s="159">
        <f>IF(N297="sníž. přenesená",J297,0)</f>
        <v>0</v>
      </c>
      <c r="BI297" s="159">
        <f>IF(N297="nulová",J297,0)</f>
        <v>0</v>
      </c>
      <c r="BJ297" s="19" t="s">
        <v>87</v>
      </c>
      <c r="BK297" s="159">
        <f>ROUND(I297*H297,2)</f>
        <v>0</v>
      </c>
      <c r="BL297" s="19" t="s">
        <v>202</v>
      </c>
      <c r="BM297" s="158" t="s">
        <v>773</v>
      </c>
    </row>
    <row r="298" spans="1:65" s="2" customFormat="1">
      <c r="A298" s="35"/>
      <c r="B298" s="36"/>
      <c r="C298" s="35"/>
      <c r="D298" s="160" t="s">
        <v>204</v>
      </c>
      <c r="E298" s="35"/>
      <c r="F298" s="161" t="s">
        <v>409</v>
      </c>
      <c r="G298" s="35"/>
      <c r="H298" s="35"/>
      <c r="I298" s="162"/>
      <c r="J298" s="35"/>
      <c r="K298" s="35"/>
      <c r="L298" s="36"/>
      <c r="M298" s="163"/>
      <c r="N298" s="164"/>
      <c r="O298" s="56"/>
      <c r="P298" s="56"/>
      <c r="Q298" s="56"/>
      <c r="R298" s="56"/>
      <c r="S298" s="56"/>
      <c r="T298" s="57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9" t="s">
        <v>204</v>
      </c>
      <c r="AU298" s="19" t="s">
        <v>89</v>
      </c>
    </row>
    <row r="299" spans="1:65" s="13" customFormat="1">
      <c r="B299" s="165"/>
      <c r="D299" s="166" t="s">
        <v>206</v>
      </c>
      <c r="E299" s="167" t="s">
        <v>3</v>
      </c>
      <c r="F299" s="168" t="s">
        <v>207</v>
      </c>
      <c r="H299" s="167" t="s">
        <v>3</v>
      </c>
      <c r="I299" s="169"/>
      <c r="L299" s="165"/>
      <c r="M299" s="170"/>
      <c r="N299" s="171"/>
      <c r="O299" s="171"/>
      <c r="P299" s="171"/>
      <c r="Q299" s="171"/>
      <c r="R299" s="171"/>
      <c r="S299" s="171"/>
      <c r="T299" s="172"/>
      <c r="AT299" s="167" t="s">
        <v>206</v>
      </c>
      <c r="AU299" s="167" t="s">
        <v>89</v>
      </c>
      <c r="AV299" s="13" t="s">
        <v>87</v>
      </c>
      <c r="AW299" s="13" t="s">
        <v>41</v>
      </c>
      <c r="AX299" s="13" t="s">
        <v>80</v>
      </c>
      <c r="AY299" s="167" t="s">
        <v>195</v>
      </c>
    </row>
    <row r="300" spans="1:65" s="13" customFormat="1">
      <c r="B300" s="165"/>
      <c r="D300" s="166" t="s">
        <v>206</v>
      </c>
      <c r="E300" s="167" t="s">
        <v>3</v>
      </c>
      <c r="F300" s="168" t="s">
        <v>208</v>
      </c>
      <c r="H300" s="167" t="s">
        <v>3</v>
      </c>
      <c r="I300" s="169"/>
      <c r="L300" s="165"/>
      <c r="M300" s="170"/>
      <c r="N300" s="171"/>
      <c r="O300" s="171"/>
      <c r="P300" s="171"/>
      <c r="Q300" s="171"/>
      <c r="R300" s="171"/>
      <c r="S300" s="171"/>
      <c r="T300" s="172"/>
      <c r="AT300" s="167" t="s">
        <v>206</v>
      </c>
      <c r="AU300" s="167" t="s">
        <v>89</v>
      </c>
      <c r="AV300" s="13" t="s">
        <v>87</v>
      </c>
      <c r="AW300" s="13" t="s">
        <v>41</v>
      </c>
      <c r="AX300" s="13" t="s">
        <v>80</v>
      </c>
      <c r="AY300" s="167" t="s">
        <v>195</v>
      </c>
    </row>
    <row r="301" spans="1:65" s="13" customFormat="1">
      <c r="B301" s="165"/>
      <c r="D301" s="166" t="s">
        <v>206</v>
      </c>
      <c r="E301" s="167" t="s">
        <v>3</v>
      </c>
      <c r="F301" s="168" t="s">
        <v>209</v>
      </c>
      <c r="H301" s="167" t="s">
        <v>3</v>
      </c>
      <c r="I301" s="169"/>
      <c r="L301" s="165"/>
      <c r="M301" s="170"/>
      <c r="N301" s="171"/>
      <c r="O301" s="171"/>
      <c r="P301" s="171"/>
      <c r="Q301" s="171"/>
      <c r="R301" s="171"/>
      <c r="S301" s="171"/>
      <c r="T301" s="172"/>
      <c r="AT301" s="167" t="s">
        <v>206</v>
      </c>
      <c r="AU301" s="167" t="s">
        <v>89</v>
      </c>
      <c r="AV301" s="13" t="s">
        <v>87</v>
      </c>
      <c r="AW301" s="13" t="s">
        <v>41</v>
      </c>
      <c r="AX301" s="13" t="s">
        <v>80</v>
      </c>
      <c r="AY301" s="167" t="s">
        <v>195</v>
      </c>
    </row>
    <row r="302" spans="1:65" s="13" customFormat="1">
      <c r="B302" s="165"/>
      <c r="D302" s="166" t="s">
        <v>206</v>
      </c>
      <c r="E302" s="167" t="s">
        <v>3</v>
      </c>
      <c r="F302" s="168" t="s">
        <v>270</v>
      </c>
      <c r="H302" s="167" t="s">
        <v>3</v>
      </c>
      <c r="I302" s="169"/>
      <c r="L302" s="165"/>
      <c r="M302" s="170"/>
      <c r="N302" s="171"/>
      <c r="O302" s="171"/>
      <c r="P302" s="171"/>
      <c r="Q302" s="171"/>
      <c r="R302" s="171"/>
      <c r="S302" s="171"/>
      <c r="T302" s="172"/>
      <c r="AT302" s="167" t="s">
        <v>206</v>
      </c>
      <c r="AU302" s="167" t="s">
        <v>89</v>
      </c>
      <c r="AV302" s="13" t="s">
        <v>87</v>
      </c>
      <c r="AW302" s="13" t="s">
        <v>41</v>
      </c>
      <c r="AX302" s="13" t="s">
        <v>80</v>
      </c>
      <c r="AY302" s="167" t="s">
        <v>195</v>
      </c>
    </row>
    <row r="303" spans="1:65" s="13" customFormat="1">
      <c r="B303" s="165"/>
      <c r="D303" s="166" t="s">
        <v>206</v>
      </c>
      <c r="E303" s="167" t="s">
        <v>3</v>
      </c>
      <c r="F303" s="168" t="s">
        <v>263</v>
      </c>
      <c r="H303" s="167" t="s">
        <v>3</v>
      </c>
      <c r="I303" s="169"/>
      <c r="L303" s="165"/>
      <c r="M303" s="170"/>
      <c r="N303" s="171"/>
      <c r="O303" s="171"/>
      <c r="P303" s="171"/>
      <c r="Q303" s="171"/>
      <c r="R303" s="171"/>
      <c r="S303" s="171"/>
      <c r="T303" s="172"/>
      <c r="AT303" s="167" t="s">
        <v>206</v>
      </c>
      <c r="AU303" s="167" t="s">
        <v>89</v>
      </c>
      <c r="AV303" s="13" t="s">
        <v>87</v>
      </c>
      <c r="AW303" s="13" t="s">
        <v>41</v>
      </c>
      <c r="AX303" s="13" t="s">
        <v>80</v>
      </c>
      <c r="AY303" s="167" t="s">
        <v>195</v>
      </c>
    </row>
    <row r="304" spans="1:65" s="13" customFormat="1">
      <c r="B304" s="165"/>
      <c r="D304" s="166" t="s">
        <v>206</v>
      </c>
      <c r="E304" s="167" t="s">
        <v>3</v>
      </c>
      <c r="F304" s="168" t="s">
        <v>386</v>
      </c>
      <c r="H304" s="167" t="s">
        <v>3</v>
      </c>
      <c r="I304" s="169"/>
      <c r="L304" s="165"/>
      <c r="M304" s="170"/>
      <c r="N304" s="171"/>
      <c r="O304" s="171"/>
      <c r="P304" s="171"/>
      <c r="Q304" s="171"/>
      <c r="R304" s="171"/>
      <c r="S304" s="171"/>
      <c r="T304" s="172"/>
      <c r="AT304" s="167" t="s">
        <v>206</v>
      </c>
      <c r="AU304" s="167" t="s">
        <v>89</v>
      </c>
      <c r="AV304" s="13" t="s">
        <v>87</v>
      </c>
      <c r="AW304" s="13" t="s">
        <v>41</v>
      </c>
      <c r="AX304" s="13" t="s">
        <v>80</v>
      </c>
      <c r="AY304" s="167" t="s">
        <v>195</v>
      </c>
    </row>
    <row r="305" spans="1:65" s="14" customFormat="1">
      <c r="B305" s="173"/>
      <c r="D305" s="166" t="s">
        <v>206</v>
      </c>
      <c r="E305" s="174" t="s">
        <v>3</v>
      </c>
      <c r="F305" s="175" t="s">
        <v>768</v>
      </c>
      <c r="H305" s="176">
        <v>272.928</v>
      </c>
      <c r="I305" s="177"/>
      <c r="L305" s="173"/>
      <c r="M305" s="178"/>
      <c r="N305" s="179"/>
      <c r="O305" s="179"/>
      <c r="P305" s="179"/>
      <c r="Q305" s="179"/>
      <c r="R305" s="179"/>
      <c r="S305" s="179"/>
      <c r="T305" s="180"/>
      <c r="AT305" s="174" t="s">
        <v>206</v>
      </c>
      <c r="AU305" s="174" t="s">
        <v>89</v>
      </c>
      <c r="AV305" s="14" t="s">
        <v>89</v>
      </c>
      <c r="AW305" s="14" t="s">
        <v>41</v>
      </c>
      <c r="AX305" s="14" t="s">
        <v>80</v>
      </c>
      <c r="AY305" s="174" t="s">
        <v>195</v>
      </c>
    </row>
    <row r="306" spans="1:65" s="14" customFormat="1">
      <c r="B306" s="173"/>
      <c r="D306" s="166" t="s">
        <v>206</v>
      </c>
      <c r="E306" s="174" t="s">
        <v>3</v>
      </c>
      <c r="F306" s="175" t="s">
        <v>769</v>
      </c>
      <c r="H306" s="176">
        <v>280.95499999999998</v>
      </c>
      <c r="I306" s="177"/>
      <c r="L306" s="173"/>
      <c r="M306" s="178"/>
      <c r="N306" s="179"/>
      <c r="O306" s="179"/>
      <c r="P306" s="179"/>
      <c r="Q306" s="179"/>
      <c r="R306" s="179"/>
      <c r="S306" s="179"/>
      <c r="T306" s="180"/>
      <c r="AT306" s="174" t="s">
        <v>206</v>
      </c>
      <c r="AU306" s="174" t="s">
        <v>89</v>
      </c>
      <c r="AV306" s="14" t="s">
        <v>89</v>
      </c>
      <c r="AW306" s="14" t="s">
        <v>41</v>
      </c>
      <c r="AX306" s="14" t="s">
        <v>80</v>
      </c>
      <c r="AY306" s="174" t="s">
        <v>195</v>
      </c>
    </row>
    <row r="307" spans="1:65" s="15" customFormat="1">
      <c r="B307" s="181"/>
      <c r="D307" s="166" t="s">
        <v>206</v>
      </c>
      <c r="E307" s="182" t="s">
        <v>3</v>
      </c>
      <c r="F307" s="183" t="s">
        <v>215</v>
      </c>
      <c r="H307" s="184">
        <v>553.88300000000004</v>
      </c>
      <c r="I307" s="185"/>
      <c r="L307" s="181"/>
      <c r="M307" s="186"/>
      <c r="N307" s="187"/>
      <c r="O307" s="187"/>
      <c r="P307" s="187"/>
      <c r="Q307" s="187"/>
      <c r="R307" s="187"/>
      <c r="S307" s="187"/>
      <c r="T307" s="188"/>
      <c r="AT307" s="182" t="s">
        <v>206</v>
      </c>
      <c r="AU307" s="182" t="s">
        <v>89</v>
      </c>
      <c r="AV307" s="15" t="s">
        <v>202</v>
      </c>
      <c r="AW307" s="15" t="s">
        <v>41</v>
      </c>
      <c r="AX307" s="15" t="s">
        <v>87</v>
      </c>
      <c r="AY307" s="182" t="s">
        <v>195</v>
      </c>
    </row>
    <row r="308" spans="1:65" s="2" customFormat="1" ht="24.25" customHeight="1">
      <c r="A308" s="35"/>
      <c r="B308" s="146"/>
      <c r="C308" s="147" t="s">
        <v>372</v>
      </c>
      <c r="D308" s="147" t="s">
        <v>197</v>
      </c>
      <c r="E308" s="148" t="s">
        <v>419</v>
      </c>
      <c r="F308" s="149" t="s">
        <v>420</v>
      </c>
      <c r="G308" s="150" t="s">
        <v>139</v>
      </c>
      <c r="H308" s="151">
        <v>746.53800000000001</v>
      </c>
      <c r="I308" s="152"/>
      <c r="J308" s="153">
        <f>ROUND(I308*H308,2)</f>
        <v>0</v>
      </c>
      <c r="K308" s="149" t="s">
        <v>201</v>
      </c>
      <c r="L308" s="36"/>
      <c r="M308" s="154" t="s">
        <v>3</v>
      </c>
      <c r="N308" s="155" t="s">
        <v>51</v>
      </c>
      <c r="O308" s="56"/>
      <c r="P308" s="156">
        <f>O308*H308</f>
        <v>0</v>
      </c>
      <c r="Q308" s="156">
        <v>0</v>
      </c>
      <c r="R308" s="156">
        <f>Q308*H308</f>
        <v>0</v>
      </c>
      <c r="S308" s="156">
        <v>0</v>
      </c>
      <c r="T308" s="157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58" t="s">
        <v>202</v>
      </c>
      <c r="AT308" s="158" t="s">
        <v>197</v>
      </c>
      <c r="AU308" s="158" t="s">
        <v>89</v>
      </c>
      <c r="AY308" s="19" t="s">
        <v>195</v>
      </c>
      <c r="BE308" s="159">
        <f>IF(N308="základní",J308,0)</f>
        <v>0</v>
      </c>
      <c r="BF308" s="159">
        <f>IF(N308="snížená",J308,0)</f>
        <v>0</v>
      </c>
      <c r="BG308" s="159">
        <f>IF(N308="zákl. přenesená",J308,0)</f>
        <v>0</v>
      </c>
      <c r="BH308" s="159">
        <f>IF(N308="sníž. přenesená",J308,0)</f>
        <v>0</v>
      </c>
      <c r="BI308" s="159">
        <f>IF(N308="nulová",J308,0)</f>
        <v>0</v>
      </c>
      <c r="BJ308" s="19" t="s">
        <v>87</v>
      </c>
      <c r="BK308" s="159">
        <f>ROUND(I308*H308,2)</f>
        <v>0</v>
      </c>
      <c r="BL308" s="19" t="s">
        <v>202</v>
      </c>
      <c r="BM308" s="158" t="s">
        <v>774</v>
      </c>
    </row>
    <row r="309" spans="1:65" s="2" customFormat="1">
      <c r="A309" s="35"/>
      <c r="B309" s="36"/>
      <c r="C309" s="35"/>
      <c r="D309" s="160" t="s">
        <v>204</v>
      </c>
      <c r="E309" s="35"/>
      <c r="F309" s="161" t="s">
        <v>422</v>
      </c>
      <c r="G309" s="35"/>
      <c r="H309" s="35"/>
      <c r="I309" s="162"/>
      <c r="J309" s="35"/>
      <c r="K309" s="35"/>
      <c r="L309" s="36"/>
      <c r="M309" s="163"/>
      <c r="N309" s="164"/>
      <c r="O309" s="56"/>
      <c r="P309" s="56"/>
      <c r="Q309" s="56"/>
      <c r="R309" s="56"/>
      <c r="S309" s="56"/>
      <c r="T309" s="57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9" t="s">
        <v>204</v>
      </c>
      <c r="AU309" s="19" t="s">
        <v>89</v>
      </c>
    </row>
    <row r="310" spans="1:65" s="13" customFormat="1">
      <c r="B310" s="165"/>
      <c r="D310" s="166" t="s">
        <v>206</v>
      </c>
      <c r="E310" s="167" t="s">
        <v>3</v>
      </c>
      <c r="F310" s="168" t="s">
        <v>207</v>
      </c>
      <c r="H310" s="167" t="s">
        <v>3</v>
      </c>
      <c r="I310" s="169"/>
      <c r="L310" s="165"/>
      <c r="M310" s="170"/>
      <c r="N310" s="171"/>
      <c r="O310" s="171"/>
      <c r="P310" s="171"/>
      <c r="Q310" s="171"/>
      <c r="R310" s="171"/>
      <c r="S310" s="171"/>
      <c r="T310" s="172"/>
      <c r="AT310" s="167" t="s">
        <v>206</v>
      </c>
      <c r="AU310" s="167" t="s">
        <v>89</v>
      </c>
      <c r="AV310" s="13" t="s">
        <v>87</v>
      </c>
      <c r="AW310" s="13" t="s">
        <v>41</v>
      </c>
      <c r="AX310" s="13" t="s">
        <v>80</v>
      </c>
      <c r="AY310" s="167" t="s">
        <v>195</v>
      </c>
    </row>
    <row r="311" spans="1:65" s="13" customFormat="1">
      <c r="B311" s="165"/>
      <c r="D311" s="166" t="s">
        <v>206</v>
      </c>
      <c r="E311" s="167" t="s">
        <v>3</v>
      </c>
      <c r="F311" s="168" t="s">
        <v>208</v>
      </c>
      <c r="H311" s="167" t="s">
        <v>3</v>
      </c>
      <c r="I311" s="169"/>
      <c r="L311" s="165"/>
      <c r="M311" s="170"/>
      <c r="N311" s="171"/>
      <c r="O311" s="171"/>
      <c r="P311" s="171"/>
      <c r="Q311" s="171"/>
      <c r="R311" s="171"/>
      <c r="S311" s="171"/>
      <c r="T311" s="172"/>
      <c r="AT311" s="167" t="s">
        <v>206</v>
      </c>
      <c r="AU311" s="167" t="s">
        <v>89</v>
      </c>
      <c r="AV311" s="13" t="s">
        <v>87</v>
      </c>
      <c r="AW311" s="13" t="s">
        <v>41</v>
      </c>
      <c r="AX311" s="13" t="s">
        <v>80</v>
      </c>
      <c r="AY311" s="167" t="s">
        <v>195</v>
      </c>
    </row>
    <row r="312" spans="1:65" s="13" customFormat="1">
      <c r="B312" s="165"/>
      <c r="D312" s="166" t="s">
        <v>206</v>
      </c>
      <c r="E312" s="167" t="s">
        <v>3</v>
      </c>
      <c r="F312" s="168" t="s">
        <v>209</v>
      </c>
      <c r="H312" s="167" t="s">
        <v>3</v>
      </c>
      <c r="I312" s="169"/>
      <c r="L312" s="165"/>
      <c r="M312" s="170"/>
      <c r="N312" s="171"/>
      <c r="O312" s="171"/>
      <c r="P312" s="171"/>
      <c r="Q312" s="171"/>
      <c r="R312" s="171"/>
      <c r="S312" s="171"/>
      <c r="T312" s="172"/>
      <c r="AT312" s="167" t="s">
        <v>206</v>
      </c>
      <c r="AU312" s="167" t="s">
        <v>89</v>
      </c>
      <c r="AV312" s="13" t="s">
        <v>87</v>
      </c>
      <c r="AW312" s="13" t="s">
        <v>41</v>
      </c>
      <c r="AX312" s="13" t="s">
        <v>80</v>
      </c>
      <c r="AY312" s="167" t="s">
        <v>195</v>
      </c>
    </row>
    <row r="313" spans="1:65" s="13" customFormat="1">
      <c r="B313" s="165"/>
      <c r="D313" s="166" t="s">
        <v>206</v>
      </c>
      <c r="E313" s="167" t="s">
        <v>3</v>
      </c>
      <c r="F313" s="168" t="s">
        <v>270</v>
      </c>
      <c r="H313" s="167" t="s">
        <v>3</v>
      </c>
      <c r="I313" s="169"/>
      <c r="L313" s="165"/>
      <c r="M313" s="170"/>
      <c r="N313" s="171"/>
      <c r="O313" s="171"/>
      <c r="P313" s="171"/>
      <c r="Q313" s="171"/>
      <c r="R313" s="171"/>
      <c r="S313" s="171"/>
      <c r="T313" s="172"/>
      <c r="AT313" s="167" t="s">
        <v>206</v>
      </c>
      <c r="AU313" s="167" t="s">
        <v>89</v>
      </c>
      <c r="AV313" s="13" t="s">
        <v>87</v>
      </c>
      <c r="AW313" s="13" t="s">
        <v>41</v>
      </c>
      <c r="AX313" s="13" t="s">
        <v>80</v>
      </c>
      <c r="AY313" s="167" t="s">
        <v>195</v>
      </c>
    </row>
    <row r="314" spans="1:65" s="13" customFormat="1">
      <c r="B314" s="165"/>
      <c r="D314" s="166" t="s">
        <v>206</v>
      </c>
      <c r="E314" s="167" t="s">
        <v>3</v>
      </c>
      <c r="F314" s="168" t="s">
        <v>263</v>
      </c>
      <c r="H314" s="167" t="s">
        <v>3</v>
      </c>
      <c r="I314" s="169"/>
      <c r="L314" s="165"/>
      <c r="M314" s="170"/>
      <c r="N314" s="171"/>
      <c r="O314" s="171"/>
      <c r="P314" s="171"/>
      <c r="Q314" s="171"/>
      <c r="R314" s="171"/>
      <c r="S314" s="171"/>
      <c r="T314" s="172"/>
      <c r="AT314" s="167" t="s">
        <v>206</v>
      </c>
      <c r="AU314" s="167" t="s">
        <v>89</v>
      </c>
      <c r="AV314" s="13" t="s">
        <v>87</v>
      </c>
      <c r="AW314" s="13" t="s">
        <v>41</v>
      </c>
      <c r="AX314" s="13" t="s">
        <v>80</v>
      </c>
      <c r="AY314" s="167" t="s">
        <v>195</v>
      </c>
    </row>
    <row r="315" spans="1:65" s="13" customFormat="1">
      <c r="B315" s="165"/>
      <c r="D315" s="166" t="s">
        <v>206</v>
      </c>
      <c r="E315" s="167" t="s">
        <v>3</v>
      </c>
      <c r="F315" s="168" t="s">
        <v>775</v>
      </c>
      <c r="H315" s="167" t="s">
        <v>3</v>
      </c>
      <c r="I315" s="169"/>
      <c r="L315" s="165"/>
      <c r="M315" s="170"/>
      <c r="N315" s="171"/>
      <c r="O315" s="171"/>
      <c r="P315" s="171"/>
      <c r="Q315" s="171"/>
      <c r="R315" s="171"/>
      <c r="S315" s="171"/>
      <c r="T315" s="172"/>
      <c r="AT315" s="167" t="s">
        <v>206</v>
      </c>
      <c r="AU315" s="167" t="s">
        <v>89</v>
      </c>
      <c r="AV315" s="13" t="s">
        <v>87</v>
      </c>
      <c r="AW315" s="13" t="s">
        <v>41</v>
      </c>
      <c r="AX315" s="13" t="s">
        <v>80</v>
      </c>
      <c r="AY315" s="167" t="s">
        <v>195</v>
      </c>
    </row>
    <row r="316" spans="1:65" s="14" customFormat="1">
      <c r="B316" s="173"/>
      <c r="D316" s="166" t="s">
        <v>206</v>
      </c>
      <c r="E316" s="174" t="s">
        <v>3</v>
      </c>
      <c r="F316" s="175" t="s">
        <v>776</v>
      </c>
      <c r="H316" s="176">
        <v>56.191000000000003</v>
      </c>
      <c r="I316" s="177"/>
      <c r="L316" s="173"/>
      <c r="M316" s="178"/>
      <c r="N316" s="179"/>
      <c r="O316" s="179"/>
      <c r="P316" s="179"/>
      <c r="Q316" s="179"/>
      <c r="R316" s="179"/>
      <c r="S316" s="179"/>
      <c r="T316" s="180"/>
      <c r="AT316" s="174" t="s">
        <v>206</v>
      </c>
      <c r="AU316" s="174" t="s">
        <v>89</v>
      </c>
      <c r="AV316" s="14" t="s">
        <v>89</v>
      </c>
      <c r="AW316" s="14" t="s">
        <v>41</v>
      </c>
      <c r="AX316" s="14" t="s">
        <v>80</v>
      </c>
      <c r="AY316" s="174" t="s">
        <v>195</v>
      </c>
    </row>
    <row r="317" spans="1:65" s="14" customFormat="1">
      <c r="B317" s="173"/>
      <c r="D317" s="166" t="s">
        <v>206</v>
      </c>
      <c r="E317" s="174" t="s">
        <v>3</v>
      </c>
      <c r="F317" s="175" t="s">
        <v>765</v>
      </c>
      <c r="H317" s="176">
        <v>192.655</v>
      </c>
      <c r="I317" s="177"/>
      <c r="L317" s="173"/>
      <c r="M317" s="178"/>
      <c r="N317" s="179"/>
      <c r="O317" s="179"/>
      <c r="P317" s="179"/>
      <c r="Q317" s="179"/>
      <c r="R317" s="179"/>
      <c r="S317" s="179"/>
      <c r="T317" s="180"/>
      <c r="AT317" s="174" t="s">
        <v>206</v>
      </c>
      <c r="AU317" s="174" t="s">
        <v>89</v>
      </c>
      <c r="AV317" s="14" t="s">
        <v>89</v>
      </c>
      <c r="AW317" s="14" t="s">
        <v>41</v>
      </c>
      <c r="AX317" s="14" t="s">
        <v>80</v>
      </c>
      <c r="AY317" s="174" t="s">
        <v>195</v>
      </c>
    </row>
    <row r="318" spans="1:65" s="15" customFormat="1">
      <c r="B318" s="181"/>
      <c r="D318" s="166" t="s">
        <v>206</v>
      </c>
      <c r="E318" s="182" t="s">
        <v>3</v>
      </c>
      <c r="F318" s="183" t="s">
        <v>215</v>
      </c>
      <c r="H318" s="184">
        <v>248.846</v>
      </c>
      <c r="I318" s="185"/>
      <c r="L318" s="181"/>
      <c r="M318" s="186"/>
      <c r="N318" s="187"/>
      <c r="O318" s="187"/>
      <c r="P318" s="187"/>
      <c r="Q318" s="187"/>
      <c r="R318" s="187"/>
      <c r="S318" s="187"/>
      <c r="T318" s="188"/>
      <c r="AT318" s="182" t="s">
        <v>206</v>
      </c>
      <c r="AU318" s="182" t="s">
        <v>89</v>
      </c>
      <c r="AV318" s="15" t="s">
        <v>202</v>
      </c>
      <c r="AW318" s="15" t="s">
        <v>41</v>
      </c>
      <c r="AX318" s="15" t="s">
        <v>87</v>
      </c>
      <c r="AY318" s="182" t="s">
        <v>195</v>
      </c>
    </row>
    <row r="319" spans="1:65" s="14" customFormat="1">
      <c r="B319" s="173"/>
      <c r="D319" s="166" t="s">
        <v>206</v>
      </c>
      <c r="F319" s="175" t="s">
        <v>777</v>
      </c>
      <c r="H319" s="176">
        <v>746.53800000000001</v>
      </c>
      <c r="I319" s="177"/>
      <c r="L319" s="173"/>
      <c r="M319" s="178"/>
      <c r="N319" s="179"/>
      <c r="O319" s="179"/>
      <c r="P319" s="179"/>
      <c r="Q319" s="179"/>
      <c r="R319" s="179"/>
      <c r="S319" s="179"/>
      <c r="T319" s="180"/>
      <c r="AT319" s="174" t="s">
        <v>206</v>
      </c>
      <c r="AU319" s="174" t="s">
        <v>89</v>
      </c>
      <c r="AV319" s="14" t="s">
        <v>89</v>
      </c>
      <c r="AW319" s="14" t="s">
        <v>4</v>
      </c>
      <c r="AX319" s="14" t="s">
        <v>87</v>
      </c>
      <c r="AY319" s="174" t="s">
        <v>195</v>
      </c>
    </row>
    <row r="320" spans="1:65" s="2" customFormat="1" ht="24.25" customHeight="1">
      <c r="A320" s="35"/>
      <c r="B320" s="146"/>
      <c r="C320" s="147" t="s">
        <v>377</v>
      </c>
      <c r="D320" s="147" t="s">
        <v>197</v>
      </c>
      <c r="E320" s="148" t="s">
        <v>419</v>
      </c>
      <c r="F320" s="149" t="s">
        <v>420</v>
      </c>
      <c r="G320" s="150" t="s">
        <v>139</v>
      </c>
      <c r="H320" s="151">
        <v>1854.557</v>
      </c>
      <c r="I320" s="152"/>
      <c r="J320" s="153">
        <f>ROUND(I320*H320,2)</f>
        <v>0</v>
      </c>
      <c r="K320" s="149" t="s">
        <v>201</v>
      </c>
      <c r="L320" s="36"/>
      <c r="M320" s="154" t="s">
        <v>3</v>
      </c>
      <c r="N320" s="155" t="s">
        <v>51</v>
      </c>
      <c r="O320" s="56"/>
      <c r="P320" s="156">
        <f>O320*H320</f>
        <v>0</v>
      </c>
      <c r="Q320" s="156">
        <v>0</v>
      </c>
      <c r="R320" s="156">
        <f>Q320*H320</f>
        <v>0</v>
      </c>
      <c r="S320" s="156">
        <v>0</v>
      </c>
      <c r="T320" s="157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58" t="s">
        <v>202</v>
      </c>
      <c r="AT320" s="158" t="s">
        <v>197</v>
      </c>
      <c r="AU320" s="158" t="s">
        <v>89</v>
      </c>
      <c r="AY320" s="19" t="s">
        <v>195</v>
      </c>
      <c r="BE320" s="159">
        <f>IF(N320="základní",J320,0)</f>
        <v>0</v>
      </c>
      <c r="BF320" s="159">
        <f>IF(N320="snížená",J320,0)</f>
        <v>0</v>
      </c>
      <c r="BG320" s="159">
        <f>IF(N320="zákl. přenesená",J320,0)</f>
        <v>0</v>
      </c>
      <c r="BH320" s="159">
        <f>IF(N320="sníž. přenesená",J320,0)</f>
        <v>0</v>
      </c>
      <c r="BI320" s="159">
        <f>IF(N320="nulová",J320,0)</f>
        <v>0</v>
      </c>
      <c r="BJ320" s="19" t="s">
        <v>87</v>
      </c>
      <c r="BK320" s="159">
        <f>ROUND(I320*H320,2)</f>
        <v>0</v>
      </c>
      <c r="BL320" s="19" t="s">
        <v>202</v>
      </c>
      <c r="BM320" s="158" t="s">
        <v>778</v>
      </c>
    </row>
    <row r="321" spans="1:65" s="2" customFormat="1">
      <c r="A321" s="35"/>
      <c r="B321" s="36"/>
      <c r="C321" s="35"/>
      <c r="D321" s="160" t="s">
        <v>204</v>
      </c>
      <c r="E321" s="35"/>
      <c r="F321" s="161" t="s">
        <v>422</v>
      </c>
      <c r="G321" s="35"/>
      <c r="H321" s="35"/>
      <c r="I321" s="162"/>
      <c r="J321" s="35"/>
      <c r="K321" s="35"/>
      <c r="L321" s="36"/>
      <c r="M321" s="163"/>
      <c r="N321" s="164"/>
      <c r="O321" s="56"/>
      <c r="P321" s="56"/>
      <c r="Q321" s="56"/>
      <c r="R321" s="56"/>
      <c r="S321" s="56"/>
      <c r="T321" s="57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9" t="s">
        <v>204</v>
      </c>
      <c r="AU321" s="19" t="s">
        <v>89</v>
      </c>
    </row>
    <row r="322" spans="1:65" s="13" customFormat="1">
      <c r="B322" s="165"/>
      <c r="D322" s="166" t="s">
        <v>206</v>
      </c>
      <c r="E322" s="167" t="s">
        <v>3</v>
      </c>
      <c r="F322" s="168" t="s">
        <v>207</v>
      </c>
      <c r="H322" s="167" t="s">
        <v>3</v>
      </c>
      <c r="I322" s="169"/>
      <c r="L322" s="165"/>
      <c r="M322" s="170"/>
      <c r="N322" s="171"/>
      <c r="O322" s="171"/>
      <c r="P322" s="171"/>
      <c r="Q322" s="171"/>
      <c r="R322" s="171"/>
      <c r="S322" s="171"/>
      <c r="T322" s="172"/>
      <c r="AT322" s="167" t="s">
        <v>206</v>
      </c>
      <c r="AU322" s="167" t="s">
        <v>89</v>
      </c>
      <c r="AV322" s="13" t="s">
        <v>87</v>
      </c>
      <c r="AW322" s="13" t="s">
        <v>41</v>
      </c>
      <c r="AX322" s="13" t="s">
        <v>80</v>
      </c>
      <c r="AY322" s="167" t="s">
        <v>195</v>
      </c>
    </row>
    <row r="323" spans="1:65" s="13" customFormat="1">
      <c r="B323" s="165"/>
      <c r="D323" s="166" t="s">
        <v>206</v>
      </c>
      <c r="E323" s="167" t="s">
        <v>3</v>
      </c>
      <c r="F323" s="168" t="s">
        <v>208</v>
      </c>
      <c r="H323" s="167" t="s">
        <v>3</v>
      </c>
      <c r="I323" s="169"/>
      <c r="L323" s="165"/>
      <c r="M323" s="170"/>
      <c r="N323" s="171"/>
      <c r="O323" s="171"/>
      <c r="P323" s="171"/>
      <c r="Q323" s="171"/>
      <c r="R323" s="171"/>
      <c r="S323" s="171"/>
      <c r="T323" s="172"/>
      <c r="AT323" s="167" t="s">
        <v>206</v>
      </c>
      <c r="AU323" s="167" t="s">
        <v>89</v>
      </c>
      <c r="AV323" s="13" t="s">
        <v>87</v>
      </c>
      <c r="AW323" s="13" t="s">
        <v>41</v>
      </c>
      <c r="AX323" s="13" t="s">
        <v>80</v>
      </c>
      <c r="AY323" s="167" t="s">
        <v>195</v>
      </c>
    </row>
    <row r="324" spans="1:65" s="13" customFormat="1">
      <c r="B324" s="165"/>
      <c r="D324" s="166" t="s">
        <v>206</v>
      </c>
      <c r="E324" s="167" t="s">
        <v>3</v>
      </c>
      <c r="F324" s="168" t="s">
        <v>209</v>
      </c>
      <c r="H324" s="167" t="s">
        <v>3</v>
      </c>
      <c r="I324" s="169"/>
      <c r="L324" s="165"/>
      <c r="M324" s="170"/>
      <c r="N324" s="171"/>
      <c r="O324" s="171"/>
      <c r="P324" s="171"/>
      <c r="Q324" s="171"/>
      <c r="R324" s="171"/>
      <c r="S324" s="171"/>
      <c r="T324" s="172"/>
      <c r="AT324" s="167" t="s">
        <v>206</v>
      </c>
      <c r="AU324" s="167" t="s">
        <v>89</v>
      </c>
      <c r="AV324" s="13" t="s">
        <v>87</v>
      </c>
      <c r="AW324" s="13" t="s">
        <v>41</v>
      </c>
      <c r="AX324" s="13" t="s">
        <v>80</v>
      </c>
      <c r="AY324" s="167" t="s">
        <v>195</v>
      </c>
    </row>
    <row r="325" spans="1:65" s="13" customFormat="1">
      <c r="B325" s="165"/>
      <c r="D325" s="166" t="s">
        <v>206</v>
      </c>
      <c r="E325" s="167" t="s">
        <v>3</v>
      </c>
      <c r="F325" s="168" t="s">
        <v>263</v>
      </c>
      <c r="H325" s="167" t="s">
        <v>3</v>
      </c>
      <c r="I325" s="169"/>
      <c r="L325" s="165"/>
      <c r="M325" s="170"/>
      <c r="N325" s="171"/>
      <c r="O325" s="171"/>
      <c r="P325" s="171"/>
      <c r="Q325" s="171"/>
      <c r="R325" s="171"/>
      <c r="S325" s="171"/>
      <c r="T325" s="172"/>
      <c r="AT325" s="167" t="s">
        <v>206</v>
      </c>
      <c r="AU325" s="167" t="s">
        <v>89</v>
      </c>
      <c r="AV325" s="13" t="s">
        <v>87</v>
      </c>
      <c r="AW325" s="13" t="s">
        <v>41</v>
      </c>
      <c r="AX325" s="13" t="s">
        <v>80</v>
      </c>
      <c r="AY325" s="167" t="s">
        <v>195</v>
      </c>
    </row>
    <row r="326" spans="1:65" s="13" customFormat="1">
      <c r="B326" s="165"/>
      <c r="D326" s="166" t="s">
        <v>206</v>
      </c>
      <c r="E326" s="167" t="s">
        <v>3</v>
      </c>
      <c r="F326" s="168" t="s">
        <v>394</v>
      </c>
      <c r="H326" s="167" t="s">
        <v>3</v>
      </c>
      <c r="I326" s="169"/>
      <c r="L326" s="165"/>
      <c r="M326" s="170"/>
      <c r="N326" s="171"/>
      <c r="O326" s="171"/>
      <c r="P326" s="171"/>
      <c r="Q326" s="171"/>
      <c r="R326" s="171"/>
      <c r="S326" s="171"/>
      <c r="T326" s="172"/>
      <c r="AT326" s="167" t="s">
        <v>206</v>
      </c>
      <c r="AU326" s="167" t="s">
        <v>89</v>
      </c>
      <c r="AV326" s="13" t="s">
        <v>87</v>
      </c>
      <c r="AW326" s="13" t="s">
        <v>41</v>
      </c>
      <c r="AX326" s="13" t="s">
        <v>80</v>
      </c>
      <c r="AY326" s="167" t="s">
        <v>195</v>
      </c>
    </row>
    <row r="327" spans="1:65" s="14" customFormat="1">
      <c r="B327" s="173"/>
      <c r="D327" s="166" t="s">
        <v>206</v>
      </c>
      <c r="E327" s="174" t="s">
        <v>3</v>
      </c>
      <c r="F327" s="175" t="s">
        <v>416</v>
      </c>
      <c r="H327" s="176">
        <v>1226.9760000000001</v>
      </c>
      <c r="I327" s="177"/>
      <c r="L327" s="173"/>
      <c r="M327" s="178"/>
      <c r="N327" s="179"/>
      <c r="O327" s="179"/>
      <c r="P327" s="179"/>
      <c r="Q327" s="179"/>
      <c r="R327" s="179"/>
      <c r="S327" s="179"/>
      <c r="T327" s="180"/>
      <c r="AT327" s="174" t="s">
        <v>206</v>
      </c>
      <c r="AU327" s="174" t="s">
        <v>89</v>
      </c>
      <c r="AV327" s="14" t="s">
        <v>89</v>
      </c>
      <c r="AW327" s="14" t="s">
        <v>41</v>
      </c>
      <c r="AX327" s="14" t="s">
        <v>80</v>
      </c>
      <c r="AY327" s="174" t="s">
        <v>195</v>
      </c>
    </row>
    <row r="328" spans="1:65" s="14" customFormat="1">
      <c r="B328" s="173"/>
      <c r="D328" s="166" t="s">
        <v>206</v>
      </c>
      <c r="E328" s="174" t="s">
        <v>3</v>
      </c>
      <c r="F328" s="175" t="s">
        <v>417</v>
      </c>
      <c r="H328" s="176">
        <v>627.58100000000002</v>
      </c>
      <c r="I328" s="177"/>
      <c r="L328" s="173"/>
      <c r="M328" s="178"/>
      <c r="N328" s="179"/>
      <c r="O328" s="179"/>
      <c r="P328" s="179"/>
      <c r="Q328" s="179"/>
      <c r="R328" s="179"/>
      <c r="S328" s="179"/>
      <c r="T328" s="180"/>
      <c r="AT328" s="174" t="s">
        <v>206</v>
      </c>
      <c r="AU328" s="174" t="s">
        <v>89</v>
      </c>
      <c r="AV328" s="14" t="s">
        <v>89</v>
      </c>
      <c r="AW328" s="14" t="s">
        <v>41</v>
      </c>
      <c r="AX328" s="14" t="s">
        <v>80</v>
      </c>
      <c r="AY328" s="174" t="s">
        <v>195</v>
      </c>
    </row>
    <row r="329" spans="1:65" s="15" customFormat="1">
      <c r="B329" s="181"/>
      <c r="D329" s="166" t="s">
        <v>206</v>
      </c>
      <c r="E329" s="182" t="s">
        <v>3</v>
      </c>
      <c r="F329" s="183" t="s">
        <v>215</v>
      </c>
      <c r="H329" s="184">
        <v>1854.557</v>
      </c>
      <c r="I329" s="185"/>
      <c r="L329" s="181"/>
      <c r="M329" s="186"/>
      <c r="N329" s="187"/>
      <c r="O329" s="187"/>
      <c r="P329" s="187"/>
      <c r="Q329" s="187"/>
      <c r="R329" s="187"/>
      <c r="S329" s="187"/>
      <c r="T329" s="188"/>
      <c r="AT329" s="182" t="s">
        <v>206</v>
      </c>
      <c r="AU329" s="182" t="s">
        <v>89</v>
      </c>
      <c r="AV329" s="15" t="s">
        <v>202</v>
      </c>
      <c r="AW329" s="15" t="s">
        <v>41</v>
      </c>
      <c r="AX329" s="15" t="s">
        <v>87</v>
      </c>
      <c r="AY329" s="182" t="s">
        <v>195</v>
      </c>
    </row>
    <row r="330" spans="1:65" s="2" customFormat="1" ht="24.25" customHeight="1">
      <c r="A330" s="35"/>
      <c r="B330" s="146"/>
      <c r="C330" s="147" t="s">
        <v>8</v>
      </c>
      <c r="D330" s="147" t="s">
        <v>197</v>
      </c>
      <c r="E330" s="148" t="s">
        <v>428</v>
      </c>
      <c r="F330" s="149" t="s">
        <v>429</v>
      </c>
      <c r="G330" s="150" t="s">
        <v>139</v>
      </c>
      <c r="H330" s="151">
        <v>1577.364</v>
      </c>
      <c r="I330" s="152"/>
      <c r="J330" s="153">
        <f>ROUND(I330*H330,2)</f>
        <v>0</v>
      </c>
      <c r="K330" s="149" t="s">
        <v>201</v>
      </c>
      <c r="L330" s="36"/>
      <c r="M330" s="154" t="s">
        <v>3</v>
      </c>
      <c r="N330" s="155" t="s">
        <v>51</v>
      </c>
      <c r="O330" s="56"/>
      <c r="P330" s="156">
        <f>O330*H330</f>
        <v>0</v>
      </c>
      <c r="Q330" s="156">
        <v>0</v>
      </c>
      <c r="R330" s="156">
        <f>Q330*H330</f>
        <v>0</v>
      </c>
      <c r="S330" s="156">
        <v>0</v>
      </c>
      <c r="T330" s="157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58" t="s">
        <v>202</v>
      </c>
      <c r="AT330" s="158" t="s">
        <v>197</v>
      </c>
      <c r="AU330" s="158" t="s">
        <v>89</v>
      </c>
      <c r="AY330" s="19" t="s">
        <v>195</v>
      </c>
      <c r="BE330" s="159">
        <f>IF(N330="základní",J330,0)</f>
        <v>0</v>
      </c>
      <c r="BF330" s="159">
        <f>IF(N330="snížená",J330,0)</f>
        <v>0</v>
      </c>
      <c r="BG330" s="159">
        <f>IF(N330="zákl. přenesená",J330,0)</f>
        <v>0</v>
      </c>
      <c r="BH330" s="159">
        <f>IF(N330="sníž. přenesená",J330,0)</f>
        <v>0</v>
      </c>
      <c r="BI330" s="159">
        <f>IF(N330="nulová",J330,0)</f>
        <v>0</v>
      </c>
      <c r="BJ330" s="19" t="s">
        <v>87</v>
      </c>
      <c r="BK330" s="159">
        <f>ROUND(I330*H330,2)</f>
        <v>0</v>
      </c>
      <c r="BL330" s="19" t="s">
        <v>202</v>
      </c>
      <c r="BM330" s="158" t="s">
        <v>779</v>
      </c>
    </row>
    <row r="331" spans="1:65" s="2" customFormat="1">
      <c r="A331" s="35"/>
      <c r="B331" s="36"/>
      <c r="C331" s="35"/>
      <c r="D331" s="160" t="s">
        <v>204</v>
      </c>
      <c r="E331" s="35"/>
      <c r="F331" s="161" t="s">
        <v>431</v>
      </c>
      <c r="G331" s="35"/>
      <c r="H331" s="35"/>
      <c r="I331" s="162"/>
      <c r="J331" s="35"/>
      <c r="K331" s="35"/>
      <c r="L331" s="36"/>
      <c r="M331" s="163"/>
      <c r="N331" s="164"/>
      <c r="O331" s="56"/>
      <c r="P331" s="56"/>
      <c r="Q331" s="56"/>
      <c r="R331" s="56"/>
      <c r="S331" s="56"/>
      <c r="T331" s="57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9" t="s">
        <v>204</v>
      </c>
      <c r="AU331" s="19" t="s">
        <v>89</v>
      </c>
    </row>
    <row r="332" spans="1:65" s="13" customFormat="1">
      <c r="B332" s="165"/>
      <c r="D332" s="166" t="s">
        <v>206</v>
      </c>
      <c r="E332" s="167" t="s">
        <v>3</v>
      </c>
      <c r="F332" s="168" t="s">
        <v>207</v>
      </c>
      <c r="H332" s="167" t="s">
        <v>3</v>
      </c>
      <c r="I332" s="169"/>
      <c r="L332" s="165"/>
      <c r="M332" s="170"/>
      <c r="N332" s="171"/>
      <c r="O332" s="171"/>
      <c r="P332" s="171"/>
      <c r="Q332" s="171"/>
      <c r="R332" s="171"/>
      <c r="S332" s="171"/>
      <c r="T332" s="172"/>
      <c r="AT332" s="167" t="s">
        <v>206</v>
      </c>
      <c r="AU332" s="167" t="s">
        <v>89</v>
      </c>
      <c r="AV332" s="13" t="s">
        <v>87</v>
      </c>
      <c r="AW332" s="13" t="s">
        <v>41</v>
      </c>
      <c r="AX332" s="13" t="s">
        <v>80</v>
      </c>
      <c r="AY332" s="167" t="s">
        <v>195</v>
      </c>
    </row>
    <row r="333" spans="1:65" s="13" customFormat="1">
      <c r="B333" s="165"/>
      <c r="D333" s="166" t="s">
        <v>206</v>
      </c>
      <c r="E333" s="167" t="s">
        <v>3</v>
      </c>
      <c r="F333" s="168" t="s">
        <v>208</v>
      </c>
      <c r="H333" s="167" t="s">
        <v>3</v>
      </c>
      <c r="I333" s="169"/>
      <c r="L333" s="165"/>
      <c r="M333" s="170"/>
      <c r="N333" s="171"/>
      <c r="O333" s="171"/>
      <c r="P333" s="171"/>
      <c r="Q333" s="171"/>
      <c r="R333" s="171"/>
      <c r="S333" s="171"/>
      <c r="T333" s="172"/>
      <c r="AT333" s="167" t="s">
        <v>206</v>
      </c>
      <c r="AU333" s="167" t="s">
        <v>89</v>
      </c>
      <c r="AV333" s="13" t="s">
        <v>87</v>
      </c>
      <c r="AW333" s="13" t="s">
        <v>41</v>
      </c>
      <c r="AX333" s="13" t="s">
        <v>80</v>
      </c>
      <c r="AY333" s="167" t="s">
        <v>195</v>
      </c>
    </row>
    <row r="334" spans="1:65" s="13" customFormat="1">
      <c r="B334" s="165"/>
      <c r="D334" s="166" t="s">
        <v>206</v>
      </c>
      <c r="E334" s="167" t="s">
        <v>3</v>
      </c>
      <c r="F334" s="168" t="s">
        <v>209</v>
      </c>
      <c r="H334" s="167" t="s">
        <v>3</v>
      </c>
      <c r="I334" s="169"/>
      <c r="L334" s="165"/>
      <c r="M334" s="170"/>
      <c r="N334" s="171"/>
      <c r="O334" s="171"/>
      <c r="P334" s="171"/>
      <c r="Q334" s="171"/>
      <c r="R334" s="171"/>
      <c r="S334" s="171"/>
      <c r="T334" s="172"/>
      <c r="AT334" s="167" t="s">
        <v>206</v>
      </c>
      <c r="AU334" s="167" t="s">
        <v>89</v>
      </c>
      <c r="AV334" s="13" t="s">
        <v>87</v>
      </c>
      <c r="AW334" s="13" t="s">
        <v>41</v>
      </c>
      <c r="AX334" s="13" t="s">
        <v>80</v>
      </c>
      <c r="AY334" s="167" t="s">
        <v>195</v>
      </c>
    </row>
    <row r="335" spans="1:65" s="13" customFormat="1">
      <c r="B335" s="165"/>
      <c r="D335" s="166" t="s">
        <v>206</v>
      </c>
      <c r="E335" s="167" t="s">
        <v>3</v>
      </c>
      <c r="F335" s="168" t="s">
        <v>270</v>
      </c>
      <c r="H335" s="167" t="s">
        <v>3</v>
      </c>
      <c r="I335" s="169"/>
      <c r="L335" s="165"/>
      <c r="M335" s="170"/>
      <c r="N335" s="171"/>
      <c r="O335" s="171"/>
      <c r="P335" s="171"/>
      <c r="Q335" s="171"/>
      <c r="R335" s="171"/>
      <c r="S335" s="171"/>
      <c r="T335" s="172"/>
      <c r="AT335" s="167" t="s">
        <v>206</v>
      </c>
      <c r="AU335" s="167" t="s">
        <v>89</v>
      </c>
      <c r="AV335" s="13" t="s">
        <v>87</v>
      </c>
      <c r="AW335" s="13" t="s">
        <v>41</v>
      </c>
      <c r="AX335" s="13" t="s">
        <v>80</v>
      </c>
      <c r="AY335" s="167" t="s">
        <v>195</v>
      </c>
    </row>
    <row r="336" spans="1:65" s="13" customFormat="1">
      <c r="B336" s="165"/>
      <c r="D336" s="166" t="s">
        <v>206</v>
      </c>
      <c r="E336" s="167" t="s">
        <v>3</v>
      </c>
      <c r="F336" s="168" t="s">
        <v>263</v>
      </c>
      <c r="H336" s="167" t="s">
        <v>3</v>
      </c>
      <c r="I336" s="169"/>
      <c r="L336" s="165"/>
      <c r="M336" s="170"/>
      <c r="N336" s="171"/>
      <c r="O336" s="171"/>
      <c r="P336" s="171"/>
      <c r="Q336" s="171"/>
      <c r="R336" s="171"/>
      <c r="S336" s="171"/>
      <c r="T336" s="172"/>
      <c r="AT336" s="167" t="s">
        <v>206</v>
      </c>
      <c r="AU336" s="167" t="s">
        <v>89</v>
      </c>
      <c r="AV336" s="13" t="s">
        <v>87</v>
      </c>
      <c r="AW336" s="13" t="s">
        <v>41</v>
      </c>
      <c r="AX336" s="13" t="s">
        <v>80</v>
      </c>
      <c r="AY336" s="167" t="s">
        <v>195</v>
      </c>
    </row>
    <row r="337" spans="1:65" s="13" customFormat="1">
      <c r="B337" s="165"/>
      <c r="D337" s="166" t="s">
        <v>206</v>
      </c>
      <c r="E337" s="167" t="s">
        <v>3</v>
      </c>
      <c r="F337" s="168" t="s">
        <v>775</v>
      </c>
      <c r="H337" s="167" t="s">
        <v>3</v>
      </c>
      <c r="I337" s="169"/>
      <c r="L337" s="165"/>
      <c r="M337" s="170"/>
      <c r="N337" s="171"/>
      <c r="O337" s="171"/>
      <c r="P337" s="171"/>
      <c r="Q337" s="171"/>
      <c r="R337" s="171"/>
      <c r="S337" s="171"/>
      <c r="T337" s="172"/>
      <c r="AT337" s="167" t="s">
        <v>206</v>
      </c>
      <c r="AU337" s="167" t="s">
        <v>89</v>
      </c>
      <c r="AV337" s="13" t="s">
        <v>87</v>
      </c>
      <c r="AW337" s="13" t="s">
        <v>41</v>
      </c>
      <c r="AX337" s="13" t="s">
        <v>80</v>
      </c>
      <c r="AY337" s="167" t="s">
        <v>195</v>
      </c>
    </row>
    <row r="338" spans="1:65" s="14" customFormat="1">
      <c r="B338" s="173"/>
      <c r="D338" s="166" t="s">
        <v>206</v>
      </c>
      <c r="E338" s="174" t="s">
        <v>3</v>
      </c>
      <c r="F338" s="175" t="s">
        <v>768</v>
      </c>
      <c r="H338" s="176">
        <v>272.928</v>
      </c>
      <c r="I338" s="177"/>
      <c r="L338" s="173"/>
      <c r="M338" s="178"/>
      <c r="N338" s="179"/>
      <c r="O338" s="179"/>
      <c r="P338" s="179"/>
      <c r="Q338" s="179"/>
      <c r="R338" s="179"/>
      <c r="S338" s="179"/>
      <c r="T338" s="180"/>
      <c r="AT338" s="174" t="s">
        <v>206</v>
      </c>
      <c r="AU338" s="174" t="s">
        <v>89</v>
      </c>
      <c r="AV338" s="14" t="s">
        <v>89</v>
      </c>
      <c r="AW338" s="14" t="s">
        <v>41</v>
      </c>
      <c r="AX338" s="14" t="s">
        <v>80</v>
      </c>
      <c r="AY338" s="174" t="s">
        <v>195</v>
      </c>
    </row>
    <row r="339" spans="1:65" s="14" customFormat="1">
      <c r="B339" s="173"/>
      <c r="D339" s="166" t="s">
        <v>206</v>
      </c>
      <c r="E339" s="174" t="s">
        <v>3</v>
      </c>
      <c r="F339" s="175" t="s">
        <v>780</v>
      </c>
      <c r="H339" s="176">
        <v>252.86</v>
      </c>
      <c r="I339" s="177"/>
      <c r="L339" s="173"/>
      <c r="M339" s="178"/>
      <c r="N339" s="179"/>
      <c r="O339" s="179"/>
      <c r="P339" s="179"/>
      <c r="Q339" s="179"/>
      <c r="R339" s="179"/>
      <c r="S339" s="179"/>
      <c r="T339" s="180"/>
      <c r="AT339" s="174" t="s">
        <v>206</v>
      </c>
      <c r="AU339" s="174" t="s">
        <v>89</v>
      </c>
      <c r="AV339" s="14" t="s">
        <v>89</v>
      </c>
      <c r="AW339" s="14" t="s">
        <v>41</v>
      </c>
      <c r="AX339" s="14" t="s">
        <v>80</v>
      </c>
      <c r="AY339" s="174" t="s">
        <v>195</v>
      </c>
    </row>
    <row r="340" spans="1:65" s="15" customFormat="1">
      <c r="B340" s="181"/>
      <c r="D340" s="166" t="s">
        <v>206</v>
      </c>
      <c r="E340" s="182" t="s">
        <v>3</v>
      </c>
      <c r="F340" s="183" t="s">
        <v>215</v>
      </c>
      <c r="H340" s="184">
        <v>525.78800000000001</v>
      </c>
      <c r="I340" s="185"/>
      <c r="L340" s="181"/>
      <c r="M340" s="186"/>
      <c r="N340" s="187"/>
      <c r="O340" s="187"/>
      <c r="P340" s="187"/>
      <c r="Q340" s="187"/>
      <c r="R340" s="187"/>
      <c r="S340" s="187"/>
      <c r="T340" s="188"/>
      <c r="AT340" s="182" t="s">
        <v>206</v>
      </c>
      <c r="AU340" s="182" t="s">
        <v>89</v>
      </c>
      <c r="AV340" s="15" t="s">
        <v>202</v>
      </c>
      <c r="AW340" s="15" t="s">
        <v>41</v>
      </c>
      <c r="AX340" s="15" t="s">
        <v>87</v>
      </c>
      <c r="AY340" s="182" t="s">
        <v>195</v>
      </c>
    </row>
    <row r="341" spans="1:65" s="14" customFormat="1">
      <c r="B341" s="173"/>
      <c r="D341" s="166" t="s">
        <v>206</v>
      </c>
      <c r="F341" s="175" t="s">
        <v>781</v>
      </c>
      <c r="H341" s="176">
        <v>1577.364</v>
      </c>
      <c r="I341" s="177"/>
      <c r="L341" s="173"/>
      <c r="M341" s="178"/>
      <c r="N341" s="179"/>
      <c r="O341" s="179"/>
      <c r="P341" s="179"/>
      <c r="Q341" s="179"/>
      <c r="R341" s="179"/>
      <c r="S341" s="179"/>
      <c r="T341" s="180"/>
      <c r="AT341" s="174" t="s">
        <v>206</v>
      </c>
      <c r="AU341" s="174" t="s">
        <v>89</v>
      </c>
      <c r="AV341" s="14" t="s">
        <v>89</v>
      </c>
      <c r="AW341" s="14" t="s">
        <v>4</v>
      </c>
      <c r="AX341" s="14" t="s">
        <v>87</v>
      </c>
      <c r="AY341" s="174" t="s">
        <v>195</v>
      </c>
    </row>
    <row r="342" spans="1:65" s="2" customFormat="1" ht="24.25" customHeight="1">
      <c r="A342" s="35"/>
      <c r="B342" s="146"/>
      <c r="C342" s="147" t="s">
        <v>389</v>
      </c>
      <c r="D342" s="147" t="s">
        <v>197</v>
      </c>
      <c r="E342" s="148" t="s">
        <v>436</v>
      </c>
      <c r="F342" s="149" t="s">
        <v>437</v>
      </c>
      <c r="G342" s="150" t="s">
        <v>139</v>
      </c>
      <c r="H342" s="151">
        <v>84.287999999999997</v>
      </c>
      <c r="I342" s="152"/>
      <c r="J342" s="153">
        <f>ROUND(I342*H342,2)</f>
        <v>0</v>
      </c>
      <c r="K342" s="149" t="s">
        <v>201</v>
      </c>
      <c r="L342" s="36"/>
      <c r="M342" s="154" t="s">
        <v>3</v>
      </c>
      <c r="N342" s="155" t="s">
        <v>51</v>
      </c>
      <c r="O342" s="56"/>
      <c r="P342" s="156">
        <f>O342*H342</f>
        <v>0</v>
      </c>
      <c r="Q342" s="156">
        <v>0</v>
      </c>
      <c r="R342" s="156">
        <f>Q342*H342</f>
        <v>0</v>
      </c>
      <c r="S342" s="156">
        <v>0</v>
      </c>
      <c r="T342" s="157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58" t="s">
        <v>202</v>
      </c>
      <c r="AT342" s="158" t="s">
        <v>197</v>
      </c>
      <c r="AU342" s="158" t="s">
        <v>89</v>
      </c>
      <c r="AY342" s="19" t="s">
        <v>195</v>
      </c>
      <c r="BE342" s="159">
        <f>IF(N342="základní",J342,0)</f>
        <v>0</v>
      </c>
      <c r="BF342" s="159">
        <f>IF(N342="snížená",J342,0)</f>
        <v>0</v>
      </c>
      <c r="BG342" s="159">
        <f>IF(N342="zákl. přenesená",J342,0)</f>
        <v>0</v>
      </c>
      <c r="BH342" s="159">
        <f>IF(N342="sníž. přenesená",J342,0)</f>
        <v>0</v>
      </c>
      <c r="BI342" s="159">
        <f>IF(N342="nulová",J342,0)</f>
        <v>0</v>
      </c>
      <c r="BJ342" s="19" t="s">
        <v>87</v>
      </c>
      <c r="BK342" s="159">
        <f>ROUND(I342*H342,2)</f>
        <v>0</v>
      </c>
      <c r="BL342" s="19" t="s">
        <v>202</v>
      </c>
      <c r="BM342" s="158" t="s">
        <v>782</v>
      </c>
    </row>
    <row r="343" spans="1:65" s="2" customFormat="1">
      <c r="A343" s="35"/>
      <c r="B343" s="36"/>
      <c r="C343" s="35"/>
      <c r="D343" s="160" t="s">
        <v>204</v>
      </c>
      <c r="E343" s="35"/>
      <c r="F343" s="161" t="s">
        <v>439</v>
      </c>
      <c r="G343" s="35"/>
      <c r="H343" s="35"/>
      <c r="I343" s="162"/>
      <c r="J343" s="35"/>
      <c r="K343" s="35"/>
      <c r="L343" s="36"/>
      <c r="M343" s="163"/>
      <c r="N343" s="164"/>
      <c r="O343" s="56"/>
      <c r="P343" s="56"/>
      <c r="Q343" s="56"/>
      <c r="R343" s="56"/>
      <c r="S343" s="56"/>
      <c r="T343" s="57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9" t="s">
        <v>204</v>
      </c>
      <c r="AU343" s="19" t="s">
        <v>89</v>
      </c>
    </row>
    <row r="344" spans="1:65" s="13" customFormat="1">
      <c r="B344" s="165"/>
      <c r="D344" s="166" t="s">
        <v>206</v>
      </c>
      <c r="E344" s="167" t="s">
        <v>3</v>
      </c>
      <c r="F344" s="168" t="s">
        <v>207</v>
      </c>
      <c r="H344" s="167" t="s">
        <v>3</v>
      </c>
      <c r="I344" s="169"/>
      <c r="L344" s="165"/>
      <c r="M344" s="170"/>
      <c r="N344" s="171"/>
      <c r="O344" s="171"/>
      <c r="P344" s="171"/>
      <c r="Q344" s="171"/>
      <c r="R344" s="171"/>
      <c r="S344" s="171"/>
      <c r="T344" s="172"/>
      <c r="AT344" s="167" t="s">
        <v>206</v>
      </c>
      <c r="AU344" s="167" t="s">
        <v>89</v>
      </c>
      <c r="AV344" s="13" t="s">
        <v>87</v>
      </c>
      <c r="AW344" s="13" t="s">
        <v>41</v>
      </c>
      <c r="AX344" s="13" t="s">
        <v>80</v>
      </c>
      <c r="AY344" s="167" t="s">
        <v>195</v>
      </c>
    </row>
    <row r="345" spans="1:65" s="13" customFormat="1">
      <c r="B345" s="165"/>
      <c r="D345" s="166" t="s">
        <v>206</v>
      </c>
      <c r="E345" s="167" t="s">
        <v>3</v>
      </c>
      <c r="F345" s="168" t="s">
        <v>208</v>
      </c>
      <c r="H345" s="167" t="s">
        <v>3</v>
      </c>
      <c r="I345" s="169"/>
      <c r="L345" s="165"/>
      <c r="M345" s="170"/>
      <c r="N345" s="171"/>
      <c r="O345" s="171"/>
      <c r="P345" s="171"/>
      <c r="Q345" s="171"/>
      <c r="R345" s="171"/>
      <c r="S345" s="171"/>
      <c r="T345" s="172"/>
      <c r="AT345" s="167" t="s">
        <v>206</v>
      </c>
      <c r="AU345" s="167" t="s">
        <v>89</v>
      </c>
      <c r="AV345" s="13" t="s">
        <v>87</v>
      </c>
      <c r="AW345" s="13" t="s">
        <v>41</v>
      </c>
      <c r="AX345" s="13" t="s">
        <v>80</v>
      </c>
      <c r="AY345" s="167" t="s">
        <v>195</v>
      </c>
    </row>
    <row r="346" spans="1:65" s="13" customFormat="1">
      <c r="B346" s="165"/>
      <c r="D346" s="166" t="s">
        <v>206</v>
      </c>
      <c r="E346" s="167" t="s">
        <v>3</v>
      </c>
      <c r="F346" s="168" t="s">
        <v>209</v>
      </c>
      <c r="H346" s="167" t="s">
        <v>3</v>
      </c>
      <c r="I346" s="169"/>
      <c r="L346" s="165"/>
      <c r="M346" s="170"/>
      <c r="N346" s="171"/>
      <c r="O346" s="171"/>
      <c r="P346" s="171"/>
      <c r="Q346" s="171"/>
      <c r="R346" s="171"/>
      <c r="S346" s="171"/>
      <c r="T346" s="172"/>
      <c r="AT346" s="167" t="s">
        <v>206</v>
      </c>
      <c r="AU346" s="167" t="s">
        <v>89</v>
      </c>
      <c r="AV346" s="13" t="s">
        <v>87</v>
      </c>
      <c r="AW346" s="13" t="s">
        <v>41</v>
      </c>
      <c r="AX346" s="13" t="s">
        <v>80</v>
      </c>
      <c r="AY346" s="167" t="s">
        <v>195</v>
      </c>
    </row>
    <row r="347" spans="1:65" s="13" customFormat="1">
      <c r="B347" s="165"/>
      <c r="D347" s="166" t="s">
        <v>206</v>
      </c>
      <c r="E347" s="167" t="s">
        <v>3</v>
      </c>
      <c r="F347" s="168" t="s">
        <v>270</v>
      </c>
      <c r="H347" s="167" t="s">
        <v>3</v>
      </c>
      <c r="I347" s="169"/>
      <c r="L347" s="165"/>
      <c r="M347" s="170"/>
      <c r="N347" s="171"/>
      <c r="O347" s="171"/>
      <c r="P347" s="171"/>
      <c r="Q347" s="171"/>
      <c r="R347" s="171"/>
      <c r="S347" s="171"/>
      <c r="T347" s="172"/>
      <c r="AT347" s="167" t="s">
        <v>206</v>
      </c>
      <c r="AU347" s="167" t="s">
        <v>89</v>
      </c>
      <c r="AV347" s="13" t="s">
        <v>87</v>
      </c>
      <c r="AW347" s="13" t="s">
        <v>41</v>
      </c>
      <c r="AX347" s="13" t="s">
        <v>80</v>
      </c>
      <c r="AY347" s="167" t="s">
        <v>195</v>
      </c>
    </row>
    <row r="348" spans="1:65" s="13" customFormat="1">
      <c r="B348" s="165"/>
      <c r="D348" s="166" t="s">
        <v>206</v>
      </c>
      <c r="E348" s="167" t="s">
        <v>3</v>
      </c>
      <c r="F348" s="168" t="s">
        <v>263</v>
      </c>
      <c r="H348" s="167" t="s">
        <v>3</v>
      </c>
      <c r="I348" s="169"/>
      <c r="L348" s="165"/>
      <c r="M348" s="170"/>
      <c r="N348" s="171"/>
      <c r="O348" s="171"/>
      <c r="P348" s="171"/>
      <c r="Q348" s="171"/>
      <c r="R348" s="171"/>
      <c r="S348" s="171"/>
      <c r="T348" s="172"/>
      <c r="AT348" s="167" t="s">
        <v>206</v>
      </c>
      <c r="AU348" s="167" t="s">
        <v>89</v>
      </c>
      <c r="AV348" s="13" t="s">
        <v>87</v>
      </c>
      <c r="AW348" s="13" t="s">
        <v>41</v>
      </c>
      <c r="AX348" s="13" t="s">
        <v>80</v>
      </c>
      <c r="AY348" s="167" t="s">
        <v>195</v>
      </c>
    </row>
    <row r="349" spans="1:65" s="13" customFormat="1">
      <c r="B349" s="165"/>
      <c r="D349" s="166" t="s">
        <v>206</v>
      </c>
      <c r="E349" s="167" t="s">
        <v>3</v>
      </c>
      <c r="F349" s="168" t="s">
        <v>775</v>
      </c>
      <c r="H349" s="167" t="s">
        <v>3</v>
      </c>
      <c r="I349" s="169"/>
      <c r="L349" s="165"/>
      <c r="M349" s="170"/>
      <c r="N349" s="171"/>
      <c r="O349" s="171"/>
      <c r="P349" s="171"/>
      <c r="Q349" s="171"/>
      <c r="R349" s="171"/>
      <c r="S349" s="171"/>
      <c r="T349" s="172"/>
      <c r="AT349" s="167" t="s">
        <v>206</v>
      </c>
      <c r="AU349" s="167" t="s">
        <v>89</v>
      </c>
      <c r="AV349" s="13" t="s">
        <v>87</v>
      </c>
      <c r="AW349" s="13" t="s">
        <v>41</v>
      </c>
      <c r="AX349" s="13" t="s">
        <v>80</v>
      </c>
      <c r="AY349" s="167" t="s">
        <v>195</v>
      </c>
    </row>
    <row r="350" spans="1:65" s="14" customFormat="1">
      <c r="B350" s="173"/>
      <c r="D350" s="166" t="s">
        <v>206</v>
      </c>
      <c r="E350" s="174" t="s">
        <v>3</v>
      </c>
      <c r="F350" s="175" t="s">
        <v>783</v>
      </c>
      <c r="H350" s="176">
        <v>28.096</v>
      </c>
      <c r="I350" s="177"/>
      <c r="L350" s="173"/>
      <c r="M350" s="178"/>
      <c r="N350" s="179"/>
      <c r="O350" s="179"/>
      <c r="P350" s="179"/>
      <c r="Q350" s="179"/>
      <c r="R350" s="179"/>
      <c r="S350" s="179"/>
      <c r="T350" s="180"/>
      <c r="AT350" s="174" t="s">
        <v>206</v>
      </c>
      <c r="AU350" s="174" t="s">
        <v>89</v>
      </c>
      <c r="AV350" s="14" t="s">
        <v>89</v>
      </c>
      <c r="AW350" s="14" t="s">
        <v>41</v>
      </c>
      <c r="AX350" s="14" t="s">
        <v>80</v>
      </c>
      <c r="AY350" s="174" t="s">
        <v>195</v>
      </c>
    </row>
    <row r="351" spans="1:65" s="15" customFormat="1">
      <c r="B351" s="181"/>
      <c r="D351" s="166" t="s">
        <v>206</v>
      </c>
      <c r="E351" s="182" t="s">
        <v>3</v>
      </c>
      <c r="F351" s="183" t="s">
        <v>215</v>
      </c>
      <c r="H351" s="184">
        <v>28.096</v>
      </c>
      <c r="I351" s="185"/>
      <c r="L351" s="181"/>
      <c r="M351" s="186"/>
      <c r="N351" s="187"/>
      <c r="O351" s="187"/>
      <c r="P351" s="187"/>
      <c r="Q351" s="187"/>
      <c r="R351" s="187"/>
      <c r="S351" s="187"/>
      <c r="T351" s="188"/>
      <c r="AT351" s="182" t="s">
        <v>206</v>
      </c>
      <c r="AU351" s="182" t="s">
        <v>89</v>
      </c>
      <c r="AV351" s="15" t="s">
        <v>202</v>
      </c>
      <c r="AW351" s="15" t="s">
        <v>41</v>
      </c>
      <c r="AX351" s="15" t="s">
        <v>87</v>
      </c>
      <c r="AY351" s="182" t="s">
        <v>195</v>
      </c>
    </row>
    <row r="352" spans="1:65" s="14" customFormat="1">
      <c r="B352" s="173"/>
      <c r="D352" s="166" t="s">
        <v>206</v>
      </c>
      <c r="F352" s="175" t="s">
        <v>784</v>
      </c>
      <c r="H352" s="176">
        <v>84.287999999999997</v>
      </c>
      <c r="I352" s="177"/>
      <c r="L352" s="173"/>
      <c r="M352" s="178"/>
      <c r="N352" s="179"/>
      <c r="O352" s="179"/>
      <c r="P352" s="179"/>
      <c r="Q352" s="179"/>
      <c r="R352" s="179"/>
      <c r="S352" s="179"/>
      <c r="T352" s="180"/>
      <c r="AT352" s="174" t="s">
        <v>206</v>
      </c>
      <c r="AU352" s="174" t="s">
        <v>89</v>
      </c>
      <c r="AV352" s="14" t="s">
        <v>89</v>
      </c>
      <c r="AW352" s="14" t="s">
        <v>4</v>
      </c>
      <c r="AX352" s="14" t="s">
        <v>87</v>
      </c>
      <c r="AY352" s="174" t="s">
        <v>195</v>
      </c>
    </row>
    <row r="353" spans="1:65" s="2" customFormat="1" ht="24.25" customHeight="1">
      <c r="A353" s="35"/>
      <c r="B353" s="146"/>
      <c r="C353" s="147" t="s">
        <v>396</v>
      </c>
      <c r="D353" s="147" t="s">
        <v>197</v>
      </c>
      <c r="E353" s="148" t="s">
        <v>445</v>
      </c>
      <c r="F353" s="149" t="s">
        <v>446</v>
      </c>
      <c r="G353" s="150" t="s">
        <v>139</v>
      </c>
      <c r="H353" s="151">
        <v>2657.2869999999998</v>
      </c>
      <c r="I353" s="152"/>
      <c r="J353" s="153">
        <f>ROUND(I353*H353,2)</f>
        <v>0</v>
      </c>
      <c r="K353" s="149" t="s">
        <v>201</v>
      </c>
      <c r="L353" s="36"/>
      <c r="M353" s="154" t="s">
        <v>3</v>
      </c>
      <c r="N353" s="155" t="s">
        <v>51</v>
      </c>
      <c r="O353" s="56"/>
      <c r="P353" s="156">
        <f>O353*H353</f>
        <v>0</v>
      </c>
      <c r="Q353" s="156">
        <v>0</v>
      </c>
      <c r="R353" s="156">
        <f>Q353*H353</f>
        <v>0</v>
      </c>
      <c r="S353" s="156">
        <v>0</v>
      </c>
      <c r="T353" s="157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158" t="s">
        <v>202</v>
      </c>
      <c r="AT353" s="158" t="s">
        <v>197</v>
      </c>
      <c r="AU353" s="158" t="s">
        <v>89</v>
      </c>
      <c r="AY353" s="19" t="s">
        <v>195</v>
      </c>
      <c r="BE353" s="159">
        <f>IF(N353="základní",J353,0)</f>
        <v>0</v>
      </c>
      <c r="BF353" s="159">
        <f>IF(N353="snížená",J353,0)</f>
        <v>0</v>
      </c>
      <c r="BG353" s="159">
        <f>IF(N353="zákl. přenesená",J353,0)</f>
        <v>0</v>
      </c>
      <c r="BH353" s="159">
        <f>IF(N353="sníž. přenesená",J353,0)</f>
        <v>0</v>
      </c>
      <c r="BI353" s="159">
        <f>IF(N353="nulová",J353,0)</f>
        <v>0</v>
      </c>
      <c r="BJ353" s="19" t="s">
        <v>87</v>
      </c>
      <c r="BK353" s="159">
        <f>ROUND(I353*H353,2)</f>
        <v>0</v>
      </c>
      <c r="BL353" s="19" t="s">
        <v>202</v>
      </c>
      <c r="BM353" s="158" t="s">
        <v>785</v>
      </c>
    </row>
    <row r="354" spans="1:65" s="2" customFormat="1">
      <c r="A354" s="35"/>
      <c r="B354" s="36"/>
      <c r="C354" s="35"/>
      <c r="D354" s="160" t="s">
        <v>204</v>
      </c>
      <c r="E354" s="35"/>
      <c r="F354" s="161" t="s">
        <v>448</v>
      </c>
      <c r="G354" s="35"/>
      <c r="H354" s="35"/>
      <c r="I354" s="162"/>
      <c r="J354" s="35"/>
      <c r="K354" s="35"/>
      <c r="L354" s="36"/>
      <c r="M354" s="163"/>
      <c r="N354" s="164"/>
      <c r="O354" s="56"/>
      <c r="P354" s="56"/>
      <c r="Q354" s="56"/>
      <c r="R354" s="56"/>
      <c r="S354" s="56"/>
      <c r="T354" s="57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T354" s="19" t="s">
        <v>204</v>
      </c>
      <c r="AU354" s="19" t="s">
        <v>89</v>
      </c>
    </row>
    <row r="355" spans="1:65" s="13" customFormat="1">
      <c r="B355" s="165"/>
      <c r="D355" s="166" t="s">
        <v>206</v>
      </c>
      <c r="E355" s="167" t="s">
        <v>3</v>
      </c>
      <c r="F355" s="168" t="s">
        <v>207</v>
      </c>
      <c r="H355" s="167" t="s">
        <v>3</v>
      </c>
      <c r="I355" s="169"/>
      <c r="L355" s="165"/>
      <c r="M355" s="170"/>
      <c r="N355" s="171"/>
      <c r="O355" s="171"/>
      <c r="P355" s="171"/>
      <c r="Q355" s="171"/>
      <c r="R355" s="171"/>
      <c r="S355" s="171"/>
      <c r="T355" s="172"/>
      <c r="AT355" s="167" t="s">
        <v>206</v>
      </c>
      <c r="AU355" s="167" t="s">
        <v>89</v>
      </c>
      <c r="AV355" s="13" t="s">
        <v>87</v>
      </c>
      <c r="AW355" s="13" t="s">
        <v>41</v>
      </c>
      <c r="AX355" s="13" t="s">
        <v>80</v>
      </c>
      <c r="AY355" s="167" t="s">
        <v>195</v>
      </c>
    </row>
    <row r="356" spans="1:65" s="13" customFormat="1">
      <c r="B356" s="165"/>
      <c r="D356" s="166" t="s">
        <v>206</v>
      </c>
      <c r="E356" s="167" t="s">
        <v>3</v>
      </c>
      <c r="F356" s="168" t="s">
        <v>208</v>
      </c>
      <c r="H356" s="167" t="s">
        <v>3</v>
      </c>
      <c r="I356" s="169"/>
      <c r="L356" s="165"/>
      <c r="M356" s="170"/>
      <c r="N356" s="171"/>
      <c r="O356" s="171"/>
      <c r="P356" s="171"/>
      <c r="Q356" s="171"/>
      <c r="R356" s="171"/>
      <c r="S356" s="171"/>
      <c r="T356" s="172"/>
      <c r="AT356" s="167" t="s">
        <v>206</v>
      </c>
      <c r="AU356" s="167" t="s">
        <v>89</v>
      </c>
      <c r="AV356" s="13" t="s">
        <v>87</v>
      </c>
      <c r="AW356" s="13" t="s">
        <v>41</v>
      </c>
      <c r="AX356" s="13" t="s">
        <v>80</v>
      </c>
      <c r="AY356" s="167" t="s">
        <v>195</v>
      </c>
    </row>
    <row r="357" spans="1:65" s="13" customFormat="1">
      <c r="B357" s="165"/>
      <c r="D357" s="166" t="s">
        <v>206</v>
      </c>
      <c r="E357" s="167" t="s">
        <v>3</v>
      </c>
      <c r="F357" s="168" t="s">
        <v>209</v>
      </c>
      <c r="H357" s="167" t="s">
        <v>3</v>
      </c>
      <c r="I357" s="169"/>
      <c r="L357" s="165"/>
      <c r="M357" s="170"/>
      <c r="N357" s="171"/>
      <c r="O357" s="171"/>
      <c r="P357" s="171"/>
      <c r="Q357" s="171"/>
      <c r="R357" s="171"/>
      <c r="S357" s="171"/>
      <c r="T357" s="172"/>
      <c r="AT357" s="167" t="s">
        <v>206</v>
      </c>
      <c r="AU357" s="167" t="s">
        <v>89</v>
      </c>
      <c r="AV357" s="13" t="s">
        <v>87</v>
      </c>
      <c r="AW357" s="13" t="s">
        <v>41</v>
      </c>
      <c r="AX357" s="13" t="s">
        <v>80</v>
      </c>
      <c r="AY357" s="167" t="s">
        <v>195</v>
      </c>
    </row>
    <row r="358" spans="1:65" s="13" customFormat="1">
      <c r="B358" s="165"/>
      <c r="D358" s="166" t="s">
        <v>206</v>
      </c>
      <c r="E358" s="167" t="s">
        <v>3</v>
      </c>
      <c r="F358" s="168" t="s">
        <v>270</v>
      </c>
      <c r="H358" s="167" t="s">
        <v>3</v>
      </c>
      <c r="I358" s="169"/>
      <c r="L358" s="165"/>
      <c r="M358" s="170"/>
      <c r="N358" s="171"/>
      <c r="O358" s="171"/>
      <c r="P358" s="171"/>
      <c r="Q358" s="171"/>
      <c r="R358" s="171"/>
      <c r="S358" s="171"/>
      <c r="T358" s="172"/>
      <c r="AT358" s="167" t="s">
        <v>206</v>
      </c>
      <c r="AU358" s="167" t="s">
        <v>89</v>
      </c>
      <c r="AV358" s="13" t="s">
        <v>87</v>
      </c>
      <c r="AW358" s="13" t="s">
        <v>41</v>
      </c>
      <c r="AX358" s="13" t="s">
        <v>80</v>
      </c>
      <c r="AY358" s="167" t="s">
        <v>195</v>
      </c>
    </row>
    <row r="359" spans="1:65" s="13" customFormat="1">
      <c r="B359" s="165"/>
      <c r="D359" s="166" t="s">
        <v>206</v>
      </c>
      <c r="E359" s="167" t="s">
        <v>3</v>
      </c>
      <c r="F359" s="168" t="s">
        <v>263</v>
      </c>
      <c r="H359" s="167" t="s">
        <v>3</v>
      </c>
      <c r="I359" s="169"/>
      <c r="L359" s="165"/>
      <c r="M359" s="170"/>
      <c r="N359" s="171"/>
      <c r="O359" s="171"/>
      <c r="P359" s="171"/>
      <c r="Q359" s="171"/>
      <c r="R359" s="171"/>
      <c r="S359" s="171"/>
      <c r="T359" s="172"/>
      <c r="AT359" s="167" t="s">
        <v>206</v>
      </c>
      <c r="AU359" s="167" t="s">
        <v>89</v>
      </c>
      <c r="AV359" s="13" t="s">
        <v>87</v>
      </c>
      <c r="AW359" s="13" t="s">
        <v>41</v>
      </c>
      <c r="AX359" s="13" t="s">
        <v>80</v>
      </c>
      <c r="AY359" s="167" t="s">
        <v>195</v>
      </c>
    </row>
    <row r="360" spans="1:65" s="13" customFormat="1">
      <c r="B360" s="165"/>
      <c r="D360" s="166" t="s">
        <v>206</v>
      </c>
      <c r="E360" s="167" t="s">
        <v>3</v>
      </c>
      <c r="F360" s="168" t="s">
        <v>394</v>
      </c>
      <c r="H360" s="167" t="s">
        <v>3</v>
      </c>
      <c r="I360" s="169"/>
      <c r="L360" s="165"/>
      <c r="M360" s="170"/>
      <c r="N360" s="171"/>
      <c r="O360" s="171"/>
      <c r="P360" s="171"/>
      <c r="Q360" s="171"/>
      <c r="R360" s="171"/>
      <c r="S360" s="171"/>
      <c r="T360" s="172"/>
      <c r="AT360" s="167" t="s">
        <v>206</v>
      </c>
      <c r="AU360" s="167" t="s">
        <v>89</v>
      </c>
      <c r="AV360" s="13" t="s">
        <v>87</v>
      </c>
      <c r="AW360" s="13" t="s">
        <v>41</v>
      </c>
      <c r="AX360" s="13" t="s">
        <v>80</v>
      </c>
      <c r="AY360" s="167" t="s">
        <v>195</v>
      </c>
    </row>
    <row r="361" spans="1:65" s="14" customFormat="1">
      <c r="B361" s="173"/>
      <c r="D361" s="166" t="s">
        <v>206</v>
      </c>
      <c r="E361" s="174" t="s">
        <v>3</v>
      </c>
      <c r="F361" s="175" t="s">
        <v>776</v>
      </c>
      <c r="H361" s="176">
        <v>56.191000000000003</v>
      </c>
      <c r="I361" s="177"/>
      <c r="L361" s="173"/>
      <c r="M361" s="178"/>
      <c r="N361" s="179"/>
      <c r="O361" s="179"/>
      <c r="P361" s="179"/>
      <c r="Q361" s="179"/>
      <c r="R361" s="179"/>
      <c r="S361" s="179"/>
      <c r="T361" s="180"/>
      <c r="AT361" s="174" t="s">
        <v>206</v>
      </c>
      <c r="AU361" s="174" t="s">
        <v>89</v>
      </c>
      <c r="AV361" s="14" t="s">
        <v>89</v>
      </c>
      <c r="AW361" s="14" t="s">
        <v>41</v>
      </c>
      <c r="AX361" s="14" t="s">
        <v>80</v>
      </c>
      <c r="AY361" s="174" t="s">
        <v>195</v>
      </c>
    </row>
    <row r="362" spans="1:65" s="14" customFormat="1">
      <c r="B362" s="173"/>
      <c r="D362" s="166" t="s">
        <v>206</v>
      </c>
      <c r="E362" s="174" t="s">
        <v>3</v>
      </c>
      <c r="F362" s="175" t="s">
        <v>765</v>
      </c>
      <c r="H362" s="176">
        <v>192.655</v>
      </c>
      <c r="I362" s="177"/>
      <c r="L362" s="173"/>
      <c r="M362" s="178"/>
      <c r="N362" s="179"/>
      <c r="O362" s="179"/>
      <c r="P362" s="179"/>
      <c r="Q362" s="179"/>
      <c r="R362" s="179"/>
      <c r="S362" s="179"/>
      <c r="T362" s="180"/>
      <c r="AT362" s="174" t="s">
        <v>206</v>
      </c>
      <c r="AU362" s="174" t="s">
        <v>89</v>
      </c>
      <c r="AV362" s="14" t="s">
        <v>89</v>
      </c>
      <c r="AW362" s="14" t="s">
        <v>41</v>
      </c>
      <c r="AX362" s="14" t="s">
        <v>80</v>
      </c>
      <c r="AY362" s="174" t="s">
        <v>195</v>
      </c>
    </row>
    <row r="363" spans="1:65" s="14" customFormat="1">
      <c r="B363" s="173"/>
      <c r="D363" s="166" t="s">
        <v>206</v>
      </c>
      <c r="E363" s="174" t="s">
        <v>3</v>
      </c>
      <c r="F363" s="175" t="s">
        <v>768</v>
      </c>
      <c r="H363" s="176">
        <v>272.928</v>
      </c>
      <c r="I363" s="177"/>
      <c r="L363" s="173"/>
      <c r="M363" s="178"/>
      <c r="N363" s="179"/>
      <c r="O363" s="179"/>
      <c r="P363" s="179"/>
      <c r="Q363" s="179"/>
      <c r="R363" s="179"/>
      <c r="S363" s="179"/>
      <c r="T363" s="180"/>
      <c r="AT363" s="174" t="s">
        <v>206</v>
      </c>
      <c r="AU363" s="174" t="s">
        <v>89</v>
      </c>
      <c r="AV363" s="14" t="s">
        <v>89</v>
      </c>
      <c r="AW363" s="14" t="s">
        <v>41</v>
      </c>
      <c r="AX363" s="14" t="s">
        <v>80</v>
      </c>
      <c r="AY363" s="174" t="s">
        <v>195</v>
      </c>
    </row>
    <row r="364" spans="1:65" s="14" customFormat="1">
      <c r="B364" s="173"/>
      <c r="D364" s="166" t="s">
        <v>206</v>
      </c>
      <c r="E364" s="174" t="s">
        <v>3</v>
      </c>
      <c r="F364" s="175" t="s">
        <v>780</v>
      </c>
      <c r="H364" s="176">
        <v>252.86</v>
      </c>
      <c r="I364" s="177"/>
      <c r="L364" s="173"/>
      <c r="M364" s="178"/>
      <c r="N364" s="179"/>
      <c r="O364" s="179"/>
      <c r="P364" s="179"/>
      <c r="Q364" s="179"/>
      <c r="R364" s="179"/>
      <c r="S364" s="179"/>
      <c r="T364" s="180"/>
      <c r="AT364" s="174" t="s">
        <v>206</v>
      </c>
      <c r="AU364" s="174" t="s">
        <v>89</v>
      </c>
      <c r="AV364" s="14" t="s">
        <v>89</v>
      </c>
      <c r="AW364" s="14" t="s">
        <v>41</v>
      </c>
      <c r="AX364" s="14" t="s">
        <v>80</v>
      </c>
      <c r="AY364" s="174" t="s">
        <v>195</v>
      </c>
    </row>
    <row r="365" spans="1:65" s="14" customFormat="1">
      <c r="B365" s="173"/>
      <c r="D365" s="166" t="s">
        <v>206</v>
      </c>
      <c r="E365" s="174" t="s">
        <v>3</v>
      </c>
      <c r="F365" s="175" t="s">
        <v>783</v>
      </c>
      <c r="H365" s="176">
        <v>28.096</v>
      </c>
      <c r="I365" s="177"/>
      <c r="L365" s="173"/>
      <c r="M365" s="178"/>
      <c r="N365" s="179"/>
      <c r="O365" s="179"/>
      <c r="P365" s="179"/>
      <c r="Q365" s="179"/>
      <c r="R365" s="179"/>
      <c r="S365" s="179"/>
      <c r="T365" s="180"/>
      <c r="AT365" s="174" t="s">
        <v>206</v>
      </c>
      <c r="AU365" s="174" t="s">
        <v>89</v>
      </c>
      <c r="AV365" s="14" t="s">
        <v>89</v>
      </c>
      <c r="AW365" s="14" t="s">
        <v>41</v>
      </c>
      <c r="AX365" s="14" t="s">
        <v>80</v>
      </c>
      <c r="AY365" s="174" t="s">
        <v>195</v>
      </c>
    </row>
    <row r="366" spans="1:65" s="14" customFormat="1">
      <c r="B366" s="173"/>
      <c r="D366" s="166" t="s">
        <v>206</v>
      </c>
      <c r="E366" s="174" t="s">
        <v>3</v>
      </c>
      <c r="F366" s="175" t="s">
        <v>416</v>
      </c>
      <c r="H366" s="176">
        <v>1226.9760000000001</v>
      </c>
      <c r="I366" s="177"/>
      <c r="L366" s="173"/>
      <c r="M366" s="178"/>
      <c r="N366" s="179"/>
      <c r="O366" s="179"/>
      <c r="P366" s="179"/>
      <c r="Q366" s="179"/>
      <c r="R366" s="179"/>
      <c r="S366" s="179"/>
      <c r="T366" s="180"/>
      <c r="AT366" s="174" t="s">
        <v>206</v>
      </c>
      <c r="AU366" s="174" t="s">
        <v>89</v>
      </c>
      <c r="AV366" s="14" t="s">
        <v>89</v>
      </c>
      <c r="AW366" s="14" t="s">
        <v>41</v>
      </c>
      <c r="AX366" s="14" t="s">
        <v>80</v>
      </c>
      <c r="AY366" s="174" t="s">
        <v>195</v>
      </c>
    </row>
    <row r="367" spans="1:65" s="14" customFormat="1">
      <c r="B367" s="173"/>
      <c r="D367" s="166" t="s">
        <v>206</v>
      </c>
      <c r="E367" s="174" t="s">
        <v>3</v>
      </c>
      <c r="F367" s="175" t="s">
        <v>417</v>
      </c>
      <c r="H367" s="176">
        <v>627.58100000000002</v>
      </c>
      <c r="I367" s="177"/>
      <c r="L367" s="173"/>
      <c r="M367" s="178"/>
      <c r="N367" s="179"/>
      <c r="O367" s="179"/>
      <c r="P367" s="179"/>
      <c r="Q367" s="179"/>
      <c r="R367" s="179"/>
      <c r="S367" s="179"/>
      <c r="T367" s="180"/>
      <c r="AT367" s="174" t="s">
        <v>206</v>
      </c>
      <c r="AU367" s="174" t="s">
        <v>89</v>
      </c>
      <c r="AV367" s="14" t="s">
        <v>89</v>
      </c>
      <c r="AW367" s="14" t="s">
        <v>41</v>
      </c>
      <c r="AX367" s="14" t="s">
        <v>80</v>
      </c>
      <c r="AY367" s="174" t="s">
        <v>195</v>
      </c>
    </row>
    <row r="368" spans="1:65" s="15" customFormat="1">
      <c r="B368" s="181"/>
      <c r="D368" s="166" t="s">
        <v>206</v>
      </c>
      <c r="E368" s="182" t="s">
        <v>3</v>
      </c>
      <c r="F368" s="183" t="s">
        <v>215</v>
      </c>
      <c r="H368" s="184">
        <v>2657.2869999999998</v>
      </c>
      <c r="I368" s="185"/>
      <c r="L368" s="181"/>
      <c r="M368" s="186"/>
      <c r="N368" s="187"/>
      <c r="O368" s="187"/>
      <c r="P368" s="187"/>
      <c r="Q368" s="187"/>
      <c r="R368" s="187"/>
      <c r="S368" s="187"/>
      <c r="T368" s="188"/>
      <c r="AT368" s="182" t="s">
        <v>206</v>
      </c>
      <c r="AU368" s="182" t="s">
        <v>89</v>
      </c>
      <c r="AV368" s="15" t="s">
        <v>202</v>
      </c>
      <c r="AW368" s="15" t="s">
        <v>41</v>
      </c>
      <c r="AX368" s="15" t="s">
        <v>87</v>
      </c>
      <c r="AY368" s="182" t="s">
        <v>195</v>
      </c>
    </row>
    <row r="369" spans="1:65" s="2" customFormat="1" ht="24.25" customHeight="1">
      <c r="A369" s="35"/>
      <c r="B369" s="146"/>
      <c r="C369" s="147" t="s">
        <v>405</v>
      </c>
      <c r="D369" s="147" t="s">
        <v>197</v>
      </c>
      <c r="E369" s="148" t="s">
        <v>450</v>
      </c>
      <c r="F369" s="149" t="s">
        <v>451</v>
      </c>
      <c r="G369" s="150" t="s">
        <v>139</v>
      </c>
      <c r="H369" s="151">
        <v>1194.6600000000001</v>
      </c>
      <c r="I369" s="152"/>
      <c r="J369" s="153">
        <f>ROUND(I369*H369,2)</f>
        <v>0</v>
      </c>
      <c r="K369" s="149" t="s">
        <v>201</v>
      </c>
      <c r="L369" s="36"/>
      <c r="M369" s="154" t="s">
        <v>3</v>
      </c>
      <c r="N369" s="155" t="s">
        <v>51</v>
      </c>
      <c r="O369" s="56"/>
      <c r="P369" s="156">
        <f>O369*H369</f>
        <v>0</v>
      </c>
      <c r="Q369" s="156">
        <v>0</v>
      </c>
      <c r="R369" s="156">
        <f>Q369*H369</f>
        <v>0</v>
      </c>
      <c r="S369" s="156">
        <v>0</v>
      </c>
      <c r="T369" s="157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58" t="s">
        <v>202</v>
      </c>
      <c r="AT369" s="158" t="s">
        <v>197</v>
      </c>
      <c r="AU369" s="158" t="s">
        <v>89</v>
      </c>
      <c r="AY369" s="19" t="s">
        <v>195</v>
      </c>
      <c r="BE369" s="159">
        <f>IF(N369="základní",J369,0)</f>
        <v>0</v>
      </c>
      <c r="BF369" s="159">
        <f>IF(N369="snížená",J369,0)</f>
        <v>0</v>
      </c>
      <c r="BG369" s="159">
        <f>IF(N369="zákl. přenesená",J369,0)</f>
        <v>0</v>
      </c>
      <c r="BH369" s="159">
        <f>IF(N369="sníž. přenesená",J369,0)</f>
        <v>0</v>
      </c>
      <c r="BI369" s="159">
        <f>IF(N369="nulová",J369,0)</f>
        <v>0</v>
      </c>
      <c r="BJ369" s="19" t="s">
        <v>87</v>
      </c>
      <c r="BK369" s="159">
        <f>ROUND(I369*H369,2)</f>
        <v>0</v>
      </c>
      <c r="BL369" s="19" t="s">
        <v>202</v>
      </c>
      <c r="BM369" s="158" t="s">
        <v>786</v>
      </c>
    </row>
    <row r="370" spans="1:65" s="2" customFormat="1">
      <c r="A370" s="35"/>
      <c r="B370" s="36"/>
      <c r="C370" s="35"/>
      <c r="D370" s="160" t="s">
        <v>204</v>
      </c>
      <c r="E370" s="35"/>
      <c r="F370" s="161" t="s">
        <v>453</v>
      </c>
      <c r="G370" s="35"/>
      <c r="H370" s="35"/>
      <c r="I370" s="162"/>
      <c r="J370" s="35"/>
      <c r="K370" s="35"/>
      <c r="L370" s="36"/>
      <c r="M370" s="163"/>
      <c r="N370" s="164"/>
      <c r="O370" s="56"/>
      <c r="P370" s="56"/>
      <c r="Q370" s="56"/>
      <c r="R370" s="56"/>
      <c r="S370" s="56"/>
      <c r="T370" s="57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9" t="s">
        <v>204</v>
      </c>
      <c r="AU370" s="19" t="s">
        <v>89</v>
      </c>
    </row>
    <row r="371" spans="1:65" s="13" customFormat="1">
      <c r="B371" s="165"/>
      <c r="D371" s="166" t="s">
        <v>206</v>
      </c>
      <c r="E371" s="167" t="s">
        <v>3</v>
      </c>
      <c r="F371" s="168" t="s">
        <v>207</v>
      </c>
      <c r="H371" s="167" t="s">
        <v>3</v>
      </c>
      <c r="I371" s="169"/>
      <c r="L371" s="165"/>
      <c r="M371" s="170"/>
      <c r="N371" s="171"/>
      <c r="O371" s="171"/>
      <c r="P371" s="171"/>
      <c r="Q371" s="171"/>
      <c r="R371" s="171"/>
      <c r="S371" s="171"/>
      <c r="T371" s="172"/>
      <c r="AT371" s="167" t="s">
        <v>206</v>
      </c>
      <c r="AU371" s="167" t="s">
        <v>89</v>
      </c>
      <c r="AV371" s="13" t="s">
        <v>87</v>
      </c>
      <c r="AW371" s="13" t="s">
        <v>41</v>
      </c>
      <c r="AX371" s="13" t="s">
        <v>80</v>
      </c>
      <c r="AY371" s="167" t="s">
        <v>195</v>
      </c>
    </row>
    <row r="372" spans="1:65" s="13" customFormat="1">
      <c r="B372" s="165"/>
      <c r="D372" s="166" t="s">
        <v>206</v>
      </c>
      <c r="E372" s="167" t="s">
        <v>3</v>
      </c>
      <c r="F372" s="168" t="s">
        <v>208</v>
      </c>
      <c r="H372" s="167" t="s">
        <v>3</v>
      </c>
      <c r="I372" s="169"/>
      <c r="L372" s="165"/>
      <c r="M372" s="170"/>
      <c r="N372" s="171"/>
      <c r="O372" s="171"/>
      <c r="P372" s="171"/>
      <c r="Q372" s="171"/>
      <c r="R372" s="171"/>
      <c r="S372" s="171"/>
      <c r="T372" s="172"/>
      <c r="AT372" s="167" t="s">
        <v>206</v>
      </c>
      <c r="AU372" s="167" t="s">
        <v>89</v>
      </c>
      <c r="AV372" s="13" t="s">
        <v>87</v>
      </c>
      <c r="AW372" s="13" t="s">
        <v>41</v>
      </c>
      <c r="AX372" s="13" t="s">
        <v>80</v>
      </c>
      <c r="AY372" s="167" t="s">
        <v>195</v>
      </c>
    </row>
    <row r="373" spans="1:65" s="13" customFormat="1">
      <c r="B373" s="165"/>
      <c r="D373" s="166" t="s">
        <v>206</v>
      </c>
      <c r="E373" s="167" t="s">
        <v>3</v>
      </c>
      <c r="F373" s="168" t="s">
        <v>209</v>
      </c>
      <c r="H373" s="167" t="s">
        <v>3</v>
      </c>
      <c r="I373" s="169"/>
      <c r="L373" s="165"/>
      <c r="M373" s="170"/>
      <c r="N373" s="171"/>
      <c r="O373" s="171"/>
      <c r="P373" s="171"/>
      <c r="Q373" s="171"/>
      <c r="R373" s="171"/>
      <c r="S373" s="171"/>
      <c r="T373" s="172"/>
      <c r="AT373" s="167" t="s">
        <v>206</v>
      </c>
      <c r="AU373" s="167" t="s">
        <v>89</v>
      </c>
      <c r="AV373" s="13" t="s">
        <v>87</v>
      </c>
      <c r="AW373" s="13" t="s">
        <v>41</v>
      </c>
      <c r="AX373" s="13" t="s">
        <v>80</v>
      </c>
      <c r="AY373" s="167" t="s">
        <v>195</v>
      </c>
    </row>
    <row r="374" spans="1:65" s="13" customFormat="1">
      <c r="B374" s="165"/>
      <c r="D374" s="166" t="s">
        <v>206</v>
      </c>
      <c r="E374" s="167" t="s">
        <v>3</v>
      </c>
      <c r="F374" s="168" t="s">
        <v>454</v>
      </c>
      <c r="H374" s="167" t="s">
        <v>3</v>
      </c>
      <c r="I374" s="169"/>
      <c r="L374" s="165"/>
      <c r="M374" s="170"/>
      <c r="N374" s="171"/>
      <c r="O374" s="171"/>
      <c r="P374" s="171"/>
      <c r="Q374" s="171"/>
      <c r="R374" s="171"/>
      <c r="S374" s="171"/>
      <c r="T374" s="172"/>
      <c r="AT374" s="167" t="s">
        <v>206</v>
      </c>
      <c r="AU374" s="167" t="s">
        <v>89</v>
      </c>
      <c r="AV374" s="13" t="s">
        <v>87</v>
      </c>
      <c r="AW374" s="13" t="s">
        <v>41</v>
      </c>
      <c r="AX374" s="13" t="s">
        <v>80</v>
      </c>
      <c r="AY374" s="167" t="s">
        <v>195</v>
      </c>
    </row>
    <row r="375" spans="1:65" s="13" customFormat="1">
      <c r="B375" s="165"/>
      <c r="D375" s="166" t="s">
        <v>206</v>
      </c>
      <c r="E375" s="167" t="s">
        <v>3</v>
      </c>
      <c r="F375" s="168" t="s">
        <v>787</v>
      </c>
      <c r="H375" s="167" t="s">
        <v>3</v>
      </c>
      <c r="I375" s="169"/>
      <c r="L375" s="165"/>
      <c r="M375" s="170"/>
      <c r="N375" s="171"/>
      <c r="O375" s="171"/>
      <c r="P375" s="171"/>
      <c r="Q375" s="171"/>
      <c r="R375" s="171"/>
      <c r="S375" s="171"/>
      <c r="T375" s="172"/>
      <c r="AT375" s="167" t="s">
        <v>206</v>
      </c>
      <c r="AU375" s="167" t="s">
        <v>89</v>
      </c>
      <c r="AV375" s="13" t="s">
        <v>87</v>
      </c>
      <c r="AW375" s="13" t="s">
        <v>41</v>
      </c>
      <c r="AX375" s="13" t="s">
        <v>80</v>
      </c>
      <c r="AY375" s="167" t="s">
        <v>195</v>
      </c>
    </row>
    <row r="376" spans="1:65" s="14" customFormat="1">
      <c r="B376" s="173"/>
      <c r="D376" s="166" t="s">
        <v>206</v>
      </c>
      <c r="E376" s="174" t="s">
        <v>3</v>
      </c>
      <c r="F376" s="175" t="s">
        <v>165</v>
      </c>
      <c r="H376" s="176">
        <v>1605.4559999999999</v>
      </c>
      <c r="I376" s="177"/>
      <c r="L376" s="173"/>
      <c r="M376" s="178"/>
      <c r="N376" s="179"/>
      <c r="O376" s="179"/>
      <c r="P376" s="179"/>
      <c r="Q376" s="179"/>
      <c r="R376" s="179"/>
      <c r="S376" s="179"/>
      <c r="T376" s="180"/>
      <c r="AT376" s="174" t="s">
        <v>206</v>
      </c>
      <c r="AU376" s="174" t="s">
        <v>89</v>
      </c>
      <c r="AV376" s="14" t="s">
        <v>89</v>
      </c>
      <c r="AW376" s="14" t="s">
        <v>41</v>
      </c>
      <c r="AX376" s="14" t="s">
        <v>80</v>
      </c>
      <c r="AY376" s="174" t="s">
        <v>195</v>
      </c>
    </row>
    <row r="377" spans="1:65" s="14" customFormat="1">
      <c r="B377" s="173"/>
      <c r="D377" s="166" t="s">
        <v>206</v>
      </c>
      <c r="E377" s="174" t="s">
        <v>3</v>
      </c>
      <c r="F377" s="175" t="s">
        <v>788</v>
      </c>
      <c r="H377" s="176">
        <v>-105.27</v>
      </c>
      <c r="I377" s="177"/>
      <c r="L377" s="173"/>
      <c r="M377" s="178"/>
      <c r="N377" s="179"/>
      <c r="O377" s="179"/>
      <c r="P377" s="179"/>
      <c r="Q377" s="179"/>
      <c r="R377" s="179"/>
      <c r="S377" s="179"/>
      <c r="T377" s="180"/>
      <c r="AT377" s="174" t="s">
        <v>206</v>
      </c>
      <c r="AU377" s="174" t="s">
        <v>89</v>
      </c>
      <c r="AV377" s="14" t="s">
        <v>89</v>
      </c>
      <c r="AW377" s="14" t="s">
        <v>41</v>
      </c>
      <c r="AX377" s="14" t="s">
        <v>80</v>
      </c>
      <c r="AY377" s="174" t="s">
        <v>195</v>
      </c>
    </row>
    <row r="378" spans="1:65" s="14" customFormat="1">
      <c r="B378" s="173"/>
      <c r="D378" s="166" t="s">
        <v>206</v>
      </c>
      <c r="E378" s="174" t="s">
        <v>3</v>
      </c>
      <c r="F378" s="175" t="s">
        <v>789</v>
      </c>
      <c r="H378" s="176">
        <v>-305.52600000000001</v>
      </c>
      <c r="I378" s="177"/>
      <c r="L378" s="173"/>
      <c r="M378" s="178"/>
      <c r="N378" s="179"/>
      <c r="O378" s="179"/>
      <c r="P378" s="179"/>
      <c r="Q378" s="179"/>
      <c r="R378" s="179"/>
      <c r="S378" s="179"/>
      <c r="T378" s="180"/>
      <c r="AT378" s="174" t="s">
        <v>206</v>
      </c>
      <c r="AU378" s="174" t="s">
        <v>89</v>
      </c>
      <c r="AV378" s="14" t="s">
        <v>89</v>
      </c>
      <c r="AW378" s="14" t="s">
        <v>41</v>
      </c>
      <c r="AX378" s="14" t="s">
        <v>80</v>
      </c>
      <c r="AY378" s="174" t="s">
        <v>195</v>
      </c>
    </row>
    <row r="379" spans="1:65" s="15" customFormat="1">
      <c r="B379" s="181"/>
      <c r="D379" s="166" t="s">
        <v>206</v>
      </c>
      <c r="E379" s="182" t="s">
        <v>135</v>
      </c>
      <c r="F379" s="183" t="s">
        <v>215</v>
      </c>
      <c r="H379" s="184">
        <v>1194.6600000000001</v>
      </c>
      <c r="I379" s="185"/>
      <c r="L379" s="181"/>
      <c r="M379" s="186"/>
      <c r="N379" s="187"/>
      <c r="O379" s="187"/>
      <c r="P379" s="187"/>
      <c r="Q379" s="187"/>
      <c r="R379" s="187"/>
      <c r="S379" s="187"/>
      <c r="T379" s="188"/>
      <c r="AT379" s="182" t="s">
        <v>206</v>
      </c>
      <c r="AU379" s="182" t="s">
        <v>89</v>
      </c>
      <c r="AV379" s="15" t="s">
        <v>202</v>
      </c>
      <c r="AW379" s="15" t="s">
        <v>41</v>
      </c>
      <c r="AX379" s="15" t="s">
        <v>87</v>
      </c>
      <c r="AY379" s="182" t="s">
        <v>195</v>
      </c>
    </row>
    <row r="380" spans="1:65" s="2" customFormat="1" ht="16.5" customHeight="1">
      <c r="A380" s="35"/>
      <c r="B380" s="146"/>
      <c r="C380" s="190" t="s">
        <v>410</v>
      </c>
      <c r="D380" s="190" t="s">
        <v>464</v>
      </c>
      <c r="E380" s="191" t="s">
        <v>465</v>
      </c>
      <c r="F380" s="192" t="s">
        <v>466</v>
      </c>
      <c r="G380" s="193" t="s">
        <v>467</v>
      </c>
      <c r="H380" s="194">
        <v>1226.9760000000001</v>
      </c>
      <c r="I380" s="195"/>
      <c r="J380" s="196">
        <f>ROUND(I380*H380,2)</f>
        <v>0</v>
      </c>
      <c r="K380" s="192" t="s">
        <v>201</v>
      </c>
      <c r="L380" s="197"/>
      <c r="M380" s="198" t="s">
        <v>3</v>
      </c>
      <c r="N380" s="199" t="s">
        <v>51</v>
      </c>
      <c r="O380" s="56"/>
      <c r="P380" s="156">
        <f>O380*H380</f>
        <v>0</v>
      </c>
      <c r="Q380" s="156">
        <v>0</v>
      </c>
      <c r="R380" s="156">
        <f>Q380*H380</f>
        <v>0</v>
      </c>
      <c r="S380" s="156">
        <v>0</v>
      </c>
      <c r="T380" s="157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58" t="s">
        <v>257</v>
      </c>
      <c r="AT380" s="158" t="s">
        <v>464</v>
      </c>
      <c r="AU380" s="158" t="s">
        <v>89</v>
      </c>
      <c r="AY380" s="19" t="s">
        <v>195</v>
      </c>
      <c r="BE380" s="159">
        <f>IF(N380="základní",J380,0)</f>
        <v>0</v>
      </c>
      <c r="BF380" s="159">
        <f>IF(N380="snížená",J380,0)</f>
        <v>0</v>
      </c>
      <c r="BG380" s="159">
        <f>IF(N380="zákl. přenesená",J380,0)</f>
        <v>0</v>
      </c>
      <c r="BH380" s="159">
        <f>IF(N380="sníž. přenesená",J380,0)</f>
        <v>0</v>
      </c>
      <c r="BI380" s="159">
        <f>IF(N380="nulová",J380,0)</f>
        <v>0</v>
      </c>
      <c r="BJ380" s="19" t="s">
        <v>87</v>
      </c>
      <c r="BK380" s="159">
        <f>ROUND(I380*H380,2)</f>
        <v>0</v>
      </c>
      <c r="BL380" s="19" t="s">
        <v>202</v>
      </c>
      <c r="BM380" s="158" t="s">
        <v>790</v>
      </c>
    </row>
    <row r="381" spans="1:65" s="13" customFormat="1">
      <c r="B381" s="165"/>
      <c r="D381" s="166" t="s">
        <v>206</v>
      </c>
      <c r="E381" s="167" t="s">
        <v>3</v>
      </c>
      <c r="F381" s="168" t="s">
        <v>207</v>
      </c>
      <c r="H381" s="167" t="s">
        <v>3</v>
      </c>
      <c r="I381" s="169"/>
      <c r="L381" s="165"/>
      <c r="M381" s="170"/>
      <c r="N381" s="171"/>
      <c r="O381" s="171"/>
      <c r="P381" s="171"/>
      <c r="Q381" s="171"/>
      <c r="R381" s="171"/>
      <c r="S381" s="171"/>
      <c r="T381" s="172"/>
      <c r="AT381" s="167" t="s">
        <v>206</v>
      </c>
      <c r="AU381" s="167" t="s">
        <v>89</v>
      </c>
      <c r="AV381" s="13" t="s">
        <v>87</v>
      </c>
      <c r="AW381" s="13" t="s">
        <v>41</v>
      </c>
      <c r="AX381" s="13" t="s">
        <v>80</v>
      </c>
      <c r="AY381" s="167" t="s">
        <v>195</v>
      </c>
    </row>
    <row r="382" spans="1:65" s="13" customFormat="1">
      <c r="B382" s="165"/>
      <c r="D382" s="166" t="s">
        <v>206</v>
      </c>
      <c r="E382" s="167" t="s">
        <v>3</v>
      </c>
      <c r="F382" s="168" t="s">
        <v>208</v>
      </c>
      <c r="H382" s="167" t="s">
        <v>3</v>
      </c>
      <c r="I382" s="169"/>
      <c r="L382" s="165"/>
      <c r="M382" s="170"/>
      <c r="N382" s="171"/>
      <c r="O382" s="171"/>
      <c r="P382" s="171"/>
      <c r="Q382" s="171"/>
      <c r="R382" s="171"/>
      <c r="S382" s="171"/>
      <c r="T382" s="172"/>
      <c r="AT382" s="167" t="s">
        <v>206</v>
      </c>
      <c r="AU382" s="167" t="s">
        <v>89</v>
      </c>
      <c r="AV382" s="13" t="s">
        <v>87</v>
      </c>
      <c r="AW382" s="13" t="s">
        <v>41</v>
      </c>
      <c r="AX382" s="13" t="s">
        <v>80</v>
      </c>
      <c r="AY382" s="167" t="s">
        <v>195</v>
      </c>
    </row>
    <row r="383" spans="1:65" s="13" customFormat="1">
      <c r="B383" s="165"/>
      <c r="D383" s="166" t="s">
        <v>206</v>
      </c>
      <c r="E383" s="167" t="s">
        <v>3</v>
      </c>
      <c r="F383" s="168" t="s">
        <v>209</v>
      </c>
      <c r="H383" s="167" t="s">
        <v>3</v>
      </c>
      <c r="I383" s="169"/>
      <c r="L383" s="165"/>
      <c r="M383" s="170"/>
      <c r="N383" s="171"/>
      <c r="O383" s="171"/>
      <c r="P383" s="171"/>
      <c r="Q383" s="171"/>
      <c r="R383" s="171"/>
      <c r="S383" s="171"/>
      <c r="T383" s="172"/>
      <c r="AT383" s="167" t="s">
        <v>206</v>
      </c>
      <c r="AU383" s="167" t="s">
        <v>89</v>
      </c>
      <c r="AV383" s="13" t="s">
        <v>87</v>
      </c>
      <c r="AW383" s="13" t="s">
        <v>41</v>
      </c>
      <c r="AX383" s="13" t="s">
        <v>80</v>
      </c>
      <c r="AY383" s="167" t="s">
        <v>195</v>
      </c>
    </row>
    <row r="384" spans="1:65" s="13" customFormat="1">
      <c r="B384" s="165"/>
      <c r="D384" s="166" t="s">
        <v>206</v>
      </c>
      <c r="E384" s="167" t="s">
        <v>3</v>
      </c>
      <c r="F384" s="168" t="s">
        <v>454</v>
      </c>
      <c r="H384" s="167" t="s">
        <v>3</v>
      </c>
      <c r="I384" s="169"/>
      <c r="L384" s="165"/>
      <c r="M384" s="170"/>
      <c r="N384" s="171"/>
      <c r="O384" s="171"/>
      <c r="P384" s="171"/>
      <c r="Q384" s="171"/>
      <c r="R384" s="171"/>
      <c r="S384" s="171"/>
      <c r="T384" s="172"/>
      <c r="AT384" s="167" t="s">
        <v>206</v>
      </c>
      <c r="AU384" s="167" t="s">
        <v>89</v>
      </c>
      <c r="AV384" s="13" t="s">
        <v>87</v>
      </c>
      <c r="AW384" s="13" t="s">
        <v>41</v>
      </c>
      <c r="AX384" s="13" t="s">
        <v>80</v>
      </c>
      <c r="AY384" s="167" t="s">
        <v>195</v>
      </c>
    </row>
    <row r="385" spans="1:65" s="14" customFormat="1">
      <c r="B385" s="173"/>
      <c r="D385" s="166" t="s">
        <v>206</v>
      </c>
      <c r="E385" s="174" t="s">
        <v>3</v>
      </c>
      <c r="F385" s="175" t="s">
        <v>416</v>
      </c>
      <c r="H385" s="176">
        <v>1226.9760000000001</v>
      </c>
      <c r="I385" s="177"/>
      <c r="L385" s="173"/>
      <c r="M385" s="178"/>
      <c r="N385" s="179"/>
      <c r="O385" s="179"/>
      <c r="P385" s="179"/>
      <c r="Q385" s="179"/>
      <c r="R385" s="179"/>
      <c r="S385" s="179"/>
      <c r="T385" s="180"/>
      <c r="AT385" s="174" t="s">
        <v>206</v>
      </c>
      <c r="AU385" s="174" t="s">
        <v>89</v>
      </c>
      <c r="AV385" s="14" t="s">
        <v>89</v>
      </c>
      <c r="AW385" s="14" t="s">
        <v>41</v>
      </c>
      <c r="AX385" s="14" t="s">
        <v>80</v>
      </c>
      <c r="AY385" s="174" t="s">
        <v>195</v>
      </c>
    </row>
    <row r="386" spans="1:65" s="15" customFormat="1">
      <c r="B386" s="181"/>
      <c r="D386" s="166" t="s">
        <v>206</v>
      </c>
      <c r="E386" s="182" t="s">
        <v>3</v>
      </c>
      <c r="F386" s="183" t="s">
        <v>215</v>
      </c>
      <c r="H386" s="184">
        <v>1226.9760000000001</v>
      </c>
      <c r="I386" s="185"/>
      <c r="L386" s="181"/>
      <c r="M386" s="186"/>
      <c r="N386" s="187"/>
      <c r="O386" s="187"/>
      <c r="P386" s="187"/>
      <c r="Q386" s="187"/>
      <c r="R386" s="187"/>
      <c r="S386" s="187"/>
      <c r="T386" s="188"/>
      <c r="AT386" s="182" t="s">
        <v>206</v>
      </c>
      <c r="AU386" s="182" t="s">
        <v>89</v>
      </c>
      <c r="AV386" s="15" t="s">
        <v>202</v>
      </c>
      <c r="AW386" s="15" t="s">
        <v>41</v>
      </c>
      <c r="AX386" s="15" t="s">
        <v>87</v>
      </c>
      <c r="AY386" s="182" t="s">
        <v>195</v>
      </c>
    </row>
    <row r="387" spans="1:65" s="2" customFormat="1" ht="37.9" customHeight="1">
      <c r="A387" s="35"/>
      <c r="B387" s="146"/>
      <c r="C387" s="147" t="s">
        <v>418</v>
      </c>
      <c r="D387" s="147" t="s">
        <v>197</v>
      </c>
      <c r="E387" s="148" t="s">
        <v>470</v>
      </c>
      <c r="F387" s="149" t="s">
        <v>471</v>
      </c>
      <c r="G387" s="150" t="s">
        <v>139</v>
      </c>
      <c r="H387" s="151">
        <v>305.52600000000001</v>
      </c>
      <c r="I387" s="152"/>
      <c r="J387" s="153">
        <f>ROUND(I387*H387,2)</f>
        <v>0</v>
      </c>
      <c r="K387" s="149" t="s">
        <v>201</v>
      </c>
      <c r="L387" s="36"/>
      <c r="M387" s="154" t="s">
        <v>3</v>
      </c>
      <c r="N387" s="155" t="s">
        <v>51</v>
      </c>
      <c r="O387" s="56"/>
      <c r="P387" s="156">
        <f>O387*H387</f>
        <v>0</v>
      </c>
      <c r="Q387" s="156">
        <v>0</v>
      </c>
      <c r="R387" s="156">
        <f>Q387*H387</f>
        <v>0</v>
      </c>
      <c r="S387" s="156">
        <v>0</v>
      </c>
      <c r="T387" s="157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58" t="s">
        <v>202</v>
      </c>
      <c r="AT387" s="158" t="s">
        <v>197</v>
      </c>
      <c r="AU387" s="158" t="s">
        <v>89</v>
      </c>
      <c r="AY387" s="19" t="s">
        <v>195</v>
      </c>
      <c r="BE387" s="159">
        <f>IF(N387="základní",J387,0)</f>
        <v>0</v>
      </c>
      <c r="BF387" s="159">
        <f>IF(N387="snížená",J387,0)</f>
        <v>0</v>
      </c>
      <c r="BG387" s="159">
        <f>IF(N387="zákl. přenesená",J387,0)</f>
        <v>0</v>
      </c>
      <c r="BH387" s="159">
        <f>IF(N387="sníž. přenesená",J387,0)</f>
        <v>0</v>
      </c>
      <c r="BI387" s="159">
        <f>IF(N387="nulová",J387,0)</f>
        <v>0</v>
      </c>
      <c r="BJ387" s="19" t="s">
        <v>87</v>
      </c>
      <c r="BK387" s="159">
        <f>ROUND(I387*H387,2)</f>
        <v>0</v>
      </c>
      <c r="BL387" s="19" t="s">
        <v>202</v>
      </c>
      <c r="BM387" s="158" t="s">
        <v>791</v>
      </c>
    </row>
    <row r="388" spans="1:65" s="2" customFormat="1">
      <c r="A388" s="35"/>
      <c r="B388" s="36"/>
      <c r="C388" s="35"/>
      <c r="D388" s="160" t="s">
        <v>204</v>
      </c>
      <c r="E388" s="35"/>
      <c r="F388" s="161" t="s">
        <v>473</v>
      </c>
      <c r="G388" s="35"/>
      <c r="H388" s="35"/>
      <c r="I388" s="162"/>
      <c r="J388" s="35"/>
      <c r="K388" s="35"/>
      <c r="L388" s="36"/>
      <c r="M388" s="163"/>
      <c r="N388" s="164"/>
      <c r="O388" s="56"/>
      <c r="P388" s="56"/>
      <c r="Q388" s="56"/>
      <c r="R388" s="56"/>
      <c r="S388" s="56"/>
      <c r="T388" s="57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9" t="s">
        <v>204</v>
      </c>
      <c r="AU388" s="19" t="s">
        <v>89</v>
      </c>
    </row>
    <row r="389" spans="1:65" s="13" customFormat="1">
      <c r="B389" s="165"/>
      <c r="D389" s="166" t="s">
        <v>206</v>
      </c>
      <c r="E389" s="167" t="s">
        <v>3</v>
      </c>
      <c r="F389" s="168" t="s">
        <v>207</v>
      </c>
      <c r="H389" s="167" t="s">
        <v>3</v>
      </c>
      <c r="I389" s="169"/>
      <c r="L389" s="165"/>
      <c r="M389" s="170"/>
      <c r="N389" s="171"/>
      <c r="O389" s="171"/>
      <c r="P389" s="171"/>
      <c r="Q389" s="171"/>
      <c r="R389" s="171"/>
      <c r="S389" s="171"/>
      <c r="T389" s="172"/>
      <c r="AT389" s="167" t="s">
        <v>206</v>
      </c>
      <c r="AU389" s="167" t="s">
        <v>89</v>
      </c>
      <c r="AV389" s="13" t="s">
        <v>87</v>
      </c>
      <c r="AW389" s="13" t="s">
        <v>41</v>
      </c>
      <c r="AX389" s="13" t="s">
        <v>80</v>
      </c>
      <c r="AY389" s="167" t="s">
        <v>195</v>
      </c>
    </row>
    <row r="390" spans="1:65" s="13" customFormat="1">
      <c r="B390" s="165"/>
      <c r="D390" s="166" t="s">
        <v>206</v>
      </c>
      <c r="E390" s="167" t="s">
        <v>3</v>
      </c>
      <c r="F390" s="168" t="s">
        <v>208</v>
      </c>
      <c r="H390" s="167" t="s">
        <v>3</v>
      </c>
      <c r="I390" s="169"/>
      <c r="L390" s="165"/>
      <c r="M390" s="170"/>
      <c r="N390" s="171"/>
      <c r="O390" s="171"/>
      <c r="P390" s="171"/>
      <c r="Q390" s="171"/>
      <c r="R390" s="171"/>
      <c r="S390" s="171"/>
      <c r="T390" s="172"/>
      <c r="AT390" s="167" t="s">
        <v>206</v>
      </c>
      <c r="AU390" s="167" t="s">
        <v>89</v>
      </c>
      <c r="AV390" s="13" t="s">
        <v>87</v>
      </c>
      <c r="AW390" s="13" t="s">
        <v>41</v>
      </c>
      <c r="AX390" s="13" t="s">
        <v>80</v>
      </c>
      <c r="AY390" s="167" t="s">
        <v>195</v>
      </c>
    </row>
    <row r="391" spans="1:65" s="13" customFormat="1">
      <c r="B391" s="165"/>
      <c r="D391" s="166" t="s">
        <v>206</v>
      </c>
      <c r="E391" s="167" t="s">
        <v>3</v>
      </c>
      <c r="F391" s="168" t="s">
        <v>209</v>
      </c>
      <c r="H391" s="167" t="s">
        <v>3</v>
      </c>
      <c r="I391" s="169"/>
      <c r="L391" s="165"/>
      <c r="M391" s="170"/>
      <c r="N391" s="171"/>
      <c r="O391" s="171"/>
      <c r="P391" s="171"/>
      <c r="Q391" s="171"/>
      <c r="R391" s="171"/>
      <c r="S391" s="171"/>
      <c r="T391" s="172"/>
      <c r="AT391" s="167" t="s">
        <v>206</v>
      </c>
      <c r="AU391" s="167" t="s">
        <v>89</v>
      </c>
      <c r="AV391" s="13" t="s">
        <v>87</v>
      </c>
      <c r="AW391" s="13" t="s">
        <v>41</v>
      </c>
      <c r="AX391" s="13" t="s">
        <v>80</v>
      </c>
      <c r="AY391" s="167" t="s">
        <v>195</v>
      </c>
    </row>
    <row r="392" spans="1:65" s="13" customFormat="1">
      <c r="B392" s="165"/>
      <c r="D392" s="166" t="s">
        <v>206</v>
      </c>
      <c r="E392" s="167" t="s">
        <v>3</v>
      </c>
      <c r="F392" s="168" t="s">
        <v>271</v>
      </c>
      <c r="H392" s="167" t="s">
        <v>3</v>
      </c>
      <c r="I392" s="169"/>
      <c r="L392" s="165"/>
      <c r="M392" s="170"/>
      <c r="N392" s="171"/>
      <c r="O392" s="171"/>
      <c r="P392" s="171"/>
      <c r="Q392" s="171"/>
      <c r="R392" s="171"/>
      <c r="S392" s="171"/>
      <c r="T392" s="172"/>
      <c r="AT392" s="167" t="s">
        <v>206</v>
      </c>
      <c r="AU392" s="167" t="s">
        <v>89</v>
      </c>
      <c r="AV392" s="13" t="s">
        <v>87</v>
      </c>
      <c r="AW392" s="13" t="s">
        <v>41</v>
      </c>
      <c r="AX392" s="13" t="s">
        <v>80</v>
      </c>
      <c r="AY392" s="167" t="s">
        <v>195</v>
      </c>
    </row>
    <row r="393" spans="1:65" s="14" customFormat="1">
      <c r="B393" s="173"/>
      <c r="D393" s="166" t="s">
        <v>206</v>
      </c>
      <c r="E393" s="174" t="s">
        <v>3</v>
      </c>
      <c r="F393" s="175" t="s">
        <v>792</v>
      </c>
      <c r="H393" s="176">
        <v>26.454999999999998</v>
      </c>
      <c r="I393" s="177"/>
      <c r="L393" s="173"/>
      <c r="M393" s="178"/>
      <c r="N393" s="179"/>
      <c r="O393" s="179"/>
      <c r="P393" s="179"/>
      <c r="Q393" s="179"/>
      <c r="R393" s="179"/>
      <c r="S393" s="179"/>
      <c r="T393" s="180"/>
      <c r="AT393" s="174" t="s">
        <v>206</v>
      </c>
      <c r="AU393" s="174" t="s">
        <v>89</v>
      </c>
      <c r="AV393" s="14" t="s">
        <v>89</v>
      </c>
      <c r="AW393" s="14" t="s">
        <v>41</v>
      </c>
      <c r="AX393" s="14" t="s">
        <v>80</v>
      </c>
      <c r="AY393" s="174" t="s">
        <v>195</v>
      </c>
    </row>
    <row r="394" spans="1:65" s="14" customFormat="1">
      <c r="B394" s="173"/>
      <c r="D394" s="166" t="s">
        <v>206</v>
      </c>
      <c r="E394" s="174" t="s">
        <v>3</v>
      </c>
      <c r="F394" s="175" t="s">
        <v>793</v>
      </c>
      <c r="H394" s="176">
        <v>3.4609999999999999</v>
      </c>
      <c r="I394" s="177"/>
      <c r="L394" s="173"/>
      <c r="M394" s="178"/>
      <c r="N394" s="179"/>
      <c r="O394" s="179"/>
      <c r="P394" s="179"/>
      <c r="Q394" s="179"/>
      <c r="R394" s="179"/>
      <c r="S394" s="179"/>
      <c r="T394" s="180"/>
      <c r="AT394" s="174" t="s">
        <v>206</v>
      </c>
      <c r="AU394" s="174" t="s">
        <v>89</v>
      </c>
      <c r="AV394" s="14" t="s">
        <v>89</v>
      </c>
      <c r="AW394" s="14" t="s">
        <v>41</v>
      </c>
      <c r="AX394" s="14" t="s">
        <v>80</v>
      </c>
      <c r="AY394" s="174" t="s">
        <v>195</v>
      </c>
    </row>
    <row r="395" spans="1:65" s="14" customFormat="1">
      <c r="B395" s="173"/>
      <c r="D395" s="166" t="s">
        <v>206</v>
      </c>
      <c r="E395" s="174" t="s">
        <v>3</v>
      </c>
      <c r="F395" s="175" t="s">
        <v>794</v>
      </c>
      <c r="H395" s="176">
        <v>103.068</v>
      </c>
      <c r="I395" s="177"/>
      <c r="L395" s="173"/>
      <c r="M395" s="178"/>
      <c r="N395" s="179"/>
      <c r="O395" s="179"/>
      <c r="P395" s="179"/>
      <c r="Q395" s="179"/>
      <c r="R395" s="179"/>
      <c r="S395" s="179"/>
      <c r="T395" s="180"/>
      <c r="AT395" s="174" t="s">
        <v>206</v>
      </c>
      <c r="AU395" s="174" t="s">
        <v>89</v>
      </c>
      <c r="AV395" s="14" t="s">
        <v>89</v>
      </c>
      <c r="AW395" s="14" t="s">
        <v>41</v>
      </c>
      <c r="AX395" s="14" t="s">
        <v>80</v>
      </c>
      <c r="AY395" s="174" t="s">
        <v>195</v>
      </c>
    </row>
    <row r="396" spans="1:65" s="14" customFormat="1">
      <c r="B396" s="173"/>
      <c r="D396" s="166" t="s">
        <v>206</v>
      </c>
      <c r="E396" s="174" t="s">
        <v>3</v>
      </c>
      <c r="F396" s="175" t="s">
        <v>795</v>
      </c>
      <c r="H396" s="176">
        <v>5.81</v>
      </c>
      <c r="I396" s="177"/>
      <c r="L396" s="173"/>
      <c r="M396" s="178"/>
      <c r="N396" s="179"/>
      <c r="O396" s="179"/>
      <c r="P396" s="179"/>
      <c r="Q396" s="179"/>
      <c r="R396" s="179"/>
      <c r="S396" s="179"/>
      <c r="T396" s="180"/>
      <c r="AT396" s="174" t="s">
        <v>206</v>
      </c>
      <c r="AU396" s="174" t="s">
        <v>89</v>
      </c>
      <c r="AV396" s="14" t="s">
        <v>89</v>
      </c>
      <c r="AW396" s="14" t="s">
        <v>41</v>
      </c>
      <c r="AX396" s="14" t="s">
        <v>80</v>
      </c>
      <c r="AY396" s="174" t="s">
        <v>195</v>
      </c>
    </row>
    <row r="397" spans="1:65" s="13" customFormat="1">
      <c r="B397" s="165"/>
      <c r="D397" s="166" t="s">
        <v>206</v>
      </c>
      <c r="E397" s="167" t="s">
        <v>3</v>
      </c>
      <c r="F397" s="168" t="s">
        <v>276</v>
      </c>
      <c r="H397" s="167" t="s">
        <v>3</v>
      </c>
      <c r="I397" s="169"/>
      <c r="L397" s="165"/>
      <c r="M397" s="170"/>
      <c r="N397" s="171"/>
      <c r="O397" s="171"/>
      <c r="P397" s="171"/>
      <c r="Q397" s="171"/>
      <c r="R397" s="171"/>
      <c r="S397" s="171"/>
      <c r="T397" s="172"/>
      <c r="AT397" s="167" t="s">
        <v>206</v>
      </c>
      <c r="AU397" s="167" t="s">
        <v>89</v>
      </c>
      <c r="AV397" s="13" t="s">
        <v>87</v>
      </c>
      <c r="AW397" s="13" t="s">
        <v>41</v>
      </c>
      <c r="AX397" s="13" t="s">
        <v>80</v>
      </c>
      <c r="AY397" s="167" t="s">
        <v>195</v>
      </c>
    </row>
    <row r="398" spans="1:65" s="14" customFormat="1">
      <c r="B398" s="173"/>
      <c r="D398" s="166" t="s">
        <v>206</v>
      </c>
      <c r="E398" s="174" t="s">
        <v>3</v>
      </c>
      <c r="F398" s="175" t="s">
        <v>796</v>
      </c>
      <c r="H398" s="176">
        <v>8.4239999999999995</v>
      </c>
      <c r="I398" s="177"/>
      <c r="L398" s="173"/>
      <c r="M398" s="178"/>
      <c r="N398" s="179"/>
      <c r="O398" s="179"/>
      <c r="P398" s="179"/>
      <c r="Q398" s="179"/>
      <c r="R398" s="179"/>
      <c r="S398" s="179"/>
      <c r="T398" s="180"/>
      <c r="AT398" s="174" t="s">
        <v>206</v>
      </c>
      <c r="AU398" s="174" t="s">
        <v>89</v>
      </c>
      <c r="AV398" s="14" t="s">
        <v>89</v>
      </c>
      <c r="AW398" s="14" t="s">
        <v>41</v>
      </c>
      <c r="AX398" s="14" t="s">
        <v>80</v>
      </c>
      <c r="AY398" s="174" t="s">
        <v>195</v>
      </c>
    </row>
    <row r="399" spans="1:65" s="13" customFormat="1">
      <c r="B399" s="165"/>
      <c r="D399" s="166" t="s">
        <v>206</v>
      </c>
      <c r="E399" s="167" t="s">
        <v>3</v>
      </c>
      <c r="F399" s="168" t="s">
        <v>280</v>
      </c>
      <c r="H399" s="167" t="s">
        <v>3</v>
      </c>
      <c r="I399" s="169"/>
      <c r="L399" s="165"/>
      <c r="M399" s="170"/>
      <c r="N399" s="171"/>
      <c r="O399" s="171"/>
      <c r="P399" s="171"/>
      <c r="Q399" s="171"/>
      <c r="R399" s="171"/>
      <c r="S399" s="171"/>
      <c r="T399" s="172"/>
      <c r="AT399" s="167" t="s">
        <v>206</v>
      </c>
      <c r="AU399" s="167" t="s">
        <v>89</v>
      </c>
      <c r="AV399" s="13" t="s">
        <v>87</v>
      </c>
      <c r="AW399" s="13" t="s">
        <v>41</v>
      </c>
      <c r="AX399" s="13" t="s">
        <v>80</v>
      </c>
      <c r="AY399" s="167" t="s">
        <v>195</v>
      </c>
    </row>
    <row r="400" spans="1:65" s="14" customFormat="1">
      <c r="B400" s="173"/>
      <c r="D400" s="166" t="s">
        <v>206</v>
      </c>
      <c r="E400" s="174" t="s">
        <v>3</v>
      </c>
      <c r="F400" s="175" t="s">
        <v>797</v>
      </c>
      <c r="H400" s="176">
        <v>29.363</v>
      </c>
      <c r="I400" s="177"/>
      <c r="L400" s="173"/>
      <c r="M400" s="178"/>
      <c r="N400" s="179"/>
      <c r="O400" s="179"/>
      <c r="P400" s="179"/>
      <c r="Q400" s="179"/>
      <c r="R400" s="179"/>
      <c r="S400" s="179"/>
      <c r="T400" s="180"/>
      <c r="AT400" s="174" t="s">
        <v>206</v>
      </c>
      <c r="AU400" s="174" t="s">
        <v>89</v>
      </c>
      <c r="AV400" s="14" t="s">
        <v>89</v>
      </c>
      <c r="AW400" s="14" t="s">
        <v>41</v>
      </c>
      <c r="AX400" s="14" t="s">
        <v>80</v>
      </c>
      <c r="AY400" s="174" t="s">
        <v>195</v>
      </c>
    </row>
    <row r="401" spans="2:51" s="14" customFormat="1">
      <c r="B401" s="173"/>
      <c r="D401" s="166" t="s">
        <v>206</v>
      </c>
      <c r="E401" s="174" t="s">
        <v>3</v>
      </c>
      <c r="F401" s="175" t="s">
        <v>798</v>
      </c>
      <c r="H401" s="176">
        <v>0.14899999999999999</v>
      </c>
      <c r="I401" s="177"/>
      <c r="L401" s="173"/>
      <c r="M401" s="178"/>
      <c r="N401" s="179"/>
      <c r="O401" s="179"/>
      <c r="P401" s="179"/>
      <c r="Q401" s="179"/>
      <c r="R401" s="179"/>
      <c r="S401" s="179"/>
      <c r="T401" s="180"/>
      <c r="AT401" s="174" t="s">
        <v>206</v>
      </c>
      <c r="AU401" s="174" t="s">
        <v>89</v>
      </c>
      <c r="AV401" s="14" t="s">
        <v>89</v>
      </c>
      <c r="AW401" s="14" t="s">
        <v>41</v>
      </c>
      <c r="AX401" s="14" t="s">
        <v>80</v>
      </c>
      <c r="AY401" s="174" t="s">
        <v>195</v>
      </c>
    </row>
    <row r="402" spans="2:51" s="13" customFormat="1">
      <c r="B402" s="165"/>
      <c r="D402" s="166" t="s">
        <v>206</v>
      </c>
      <c r="E402" s="167" t="s">
        <v>3</v>
      </c>
      <c r="F402" s="168" t="s">
        <v>283</v>
      </c>
      <c r="H402" s="167" t="s">
        <v>3</v>
      </c>
      <c r="I402" s="169"/>
      <c r="L402" s="165"/>
      <c r="M402" s="170"/>
      <c r="N402" s="171"/>
      <c r="O402" s="171"/>
      <c r="P402" s="171"/>
      <c r="Q402" s="171"/>
      <c r="R402" s="171"/>
      <c r="S402" s="171"/>
      <c r="T402" s="172"/>
      <c r="AT402" s="167" t="s">
        <v>206</v>
      </c>
      <c r="AU402" s="167" t="s">
        <v>89</v>
      </c>
      <c r="AV402" s="13" t="s">
        <v>87</v>
      </c>
      <c r="AW402" s="13" t="s">
        <v>41</v>
      </c>
      <c r="AX402" s="13" t="s">
        <v>80</v>
      </c>
      <c r="AY402" s="167" t="s">
        <v>195</v>
      </c>
    </row>
    <row r="403" spans="2:51" s="14" customFormat="1">
      <c r="B403" s="173"/>
      <c r="D403" s="166" t="s">
        <v>206</v>
      </c>
      <c r="E403" s="174" t="s">
        <v>3</v>
      </c>
      <c r="F403" s="175" t="s">
        <v>799</v>
      </c>
      <c r="H403" s="176">
        <v>17.63</v>
      </c>
      <c r="I403" s="177"/>
      <c r="L403" s="173"/>
      <c r="M403" s="178"/>
      <c r="N403" s="179"/>
      <c r="O403" s="179"/>
      <c r="P403" s="179"/>
      <c r="Q403" s="179"/>
      <c r="R403" s="179"/>
      <c r="S403" s="179"/>
      <c r="T403" s="180"/>
      <c r="AT403" s="174" t="s">
        <v>206</v>
      </c>
      <c r="AU403" s="174" t="s">
        <v>89</v>
      </c>
      <c r="AV403" s="14" t="s">
        <v>89</v>
      </c>
      <c r="AW403" s="14" t="s">
        <v>41</v>
      </c>
      <c r="AX403" s="14" t="s">
        <v>80</v>
      </c>
      <c r="AY403" s="174" t="s">
        <v>195</v>
      </c>
    </row>
    <row r="404" spans="2:51" s="14" customFormat="1">
      <c r="B404" s="173"/>
      <c r="D404" s="166" t="s">
        <v>206</v>
      </c>
      <c r="E404" s="174" t="s">
        <v>3</v>
      </c>
      <c r="F404" s="175" t="s">
        <v>800</v>
      </c>
      <c r="H404" s="176">
        <v>0.94499999999999995</v>
      </c>
      <c r="I404" s="177"/>
      <c r="L404" s="173"/>
      <c r="M404" s="178"/>
      <c r="N404" s="179"/>
      <c r="O404" s="179"/>
      <c r="P404" s="179"/>
      <c r="Q404" s="179"/>
      <c r="R404" s="179"/>
      <c r="S404" s="179"/>
      <c r="T404" s="180"/>
      <c r="AT404" s="174" t="s">
        <v>206</v>
      </c>
      <c r="AU404" s="174" t="s">
        <v>89</v>
      </c>
      <c r="AV404" s="14" t="s">
        <v>89</v>
      </c>
      <c r="AW404" s="14" t="s">
        <v>41</v>
      </c>
      <c r="AX404" s="14" t="s">
        <v>80</v>
      </c>
      <c r="AY404" s="174" t="s">
        <v>195</v>
      </c>
    </row>
    <row r="405" spans="2:51" s="13" customFormat="1">
      <c r="B405" s="165"/>
      <c r="D405" s="166" t="s">
        <v>206</v>
      </c>
      <c r="E405" s="167" t="s">
        <v>3</v>
      </c>
      <c r="F405" s="168" t="s">
        <v>285</v>
      </c>
      <c r="H405" s="167" t="s">
        <v>3</v>
      </c>
      <c r="I405" s="169"/>
      <c r="L405" s="165"/>
      <c r="M405" s="170"/>
      <c r="N405" s="171"/>
      <c r="O405" s="171"/>
      <c r="P405" s="171"/>
      <c r="Q405" s="171"/>
      <c r="R405" s="171"/>
      <c r="S405" s="171"/>
      <c r="T405" s="172"/>
      <c r="AT405" s="167" t="s">
        <v>206</v>
      </c>
      <c r="AU405" s="167" t="s">
        <v>89</v>
      </c>
      <c r="AV405" s="13" t="s">
        <v>87</v>
      </c>
      <c r="AW405" s="13" t="s">
        <v>41</v>
      </c>
      <c r="AX405" s="13" t="s">
        <v>80</v>
      </c>
      <c r="AY405" s="167" t="s">
        <v>195</v>
      </c>
    </row>
    <row r="406" spans="2:51" s="14" customFormat="1">
      <c r="B406" s="173"/>
      <c r="D406" s="166" t="s">
        <v>206</v>
      </c>
      <c r="E406" s="174" t="s">
        <v>3</v>
      </c>
      <c r="F406" s="175" t="s">
        <v>801</v>
      </c>
      <c r="H406" s="176">
        <v>1.782</v>
      </c>
      <c r="I406" s="177"/>
      <c r="L406" s="173"/>
      <c r="M406" s="178"/>
      <c r="N406" s="179"/>
      <c r="O406" s="179"/>
      <c r="P406" s="179"/>
      <c r="Q406" s="179"/>
      <c r="R406" s="179"/>
      <c r="S406" s="179"/>
      <c r="T406" s="180"/>
      <c r="AT406" s="174" t="s">
        <v>206</v>
      </c>
      <c r="AU406" s="174" t="s">
        <v>89</v>
      </c>
      <c r="AV406" s="14" t="s">
        <v>89</v>
      </c>
      <c r="AW406" s="14" t="s">
        <v>41</v>
      </c>
      <c r="AX406" s="14" t="s">
        <v>80</v>
      </c>
      <c r="AY406" s="174" t="s">
        <v>195</v>
      </c>
    </row>
    <row r="407" spans="2:51" s="13" customFormat="1">
      <c r="B407" s="165"/>
      <c r="D407" s="166" t="s">
        <v>206</v>
      </c>
      <c r="E407" s="167" t="s">
        <v>3</v>
      </c>
      <c r="F407" s="168" t="s">
        <v>287</v>
      </c>
      <c r="H407" s="167" t="s">
        <v>3</v>
      </c>
      <c r="I407" s="169"/>
      <c r="L407" s="165"/>
      <c r="M407" s="170"/>
      <c r="N407" s="171"/>
      <c r="O407" s="171"/>
      <c r="P407" s="171"/>
      <c r="Q407" s="171"/>
      <c r="R407" s="171"/>
      <c r="S407" s="171"/>
      <c r="T407" s="172"/>
      <c r="AT407" s="167" t="s">
        <v>206</v>
      </c>
      <c r="AU407" s="167" t="s">
        <v>89</v>
      </c>
      <c r="AV407" s="13" t="s">
        <v>87</v>
      </c>
      <c r="AW407" s="13" t="s">
        <v>41</v>
      </c>
      <c r="AX407" s="13" t="s">
        <v>80</v>
      </c>
      <c r="AY407" s="167" t="s">
        <v>195</v>
      </c>
    </row>
    <row r="408" spans="2:51" s="14" customFormat="1">
      <c r="B408" s="173"/>
      <c r="D408" s="166" t="s">
        <v>206</v>
      </c>
      <c r="E408" s="174" t="s">
        <v>3</v>
      </c>
      <c r="F408" s="175" t="s">
        <v>802</v>
      </c>
      <c r="H408" s="176">
        <v>20.140999999999998</v>
      </c>
      <c r="I408" s="177"/>
      <c r="L408" s="173"/>
      <c r="M408" s="178"/>
      <c r="N408" s="179"/>
      <c r="O408" s="179"/>
      <c r="P408" s="179"/>
      <c r="Q408" s="179"/>
      <c r="R408" s="179"/>
      <c r="S408" s="179"/>
      <c r="T408" s="180"/>
      <c r="AT408" s="174" t="s">
        <v>206</v>
      </c>
      <c r="AU408" s="174" t="s">
        <v>89</v>
      </c>
      <c r="AV408" s="14" t="s">
        <v>89</v>
      </c>
      <c r="AW408" s="14" t="s">
        <v>41</v>
      </c>
      <c r="AX408" s="14" t="s">
        <v>80</v>
      </c>
      <c r="AY408" s="174" t="s">
        <v>195</v>
      </c>
    </row>
    <row r="409" spans="2:51" s="14" customFormat="1">
      <c r="B409" s="173"/>
      <c r="D409" s="166" t="s">
        <v>206</v>
      </c>
      <c r="E409" s="174" t="s">
        <v>3</v>
      </c>
      <c r="F409" s="175" t="s">
        <v>803</v>
      </c>
      <c r="H409" s="176">
        <v>11.417</v>
      </c>
      <c r="I409" s="177"/>
      <c r="L409" s="173"/>
      <c r="M409" s="178"/>
      <c r="N409" s="179"/>
      <c r="O409" s="179"/>
      <c r="P409" s="179"/>
      <c r="Q409" s="179"/>
      <c r="R409" s="179"/>
      <c r="S409" s="179"/>
      <c r="T409" s="180"/>
      <c r="AT409" s="174" t="s">
        <v>206</v>
      </c>
      <c r="AU409" s="174" t="s">
        <v>89</v>
      </c>
      <c r="AV409" s="14" t="s">
        <v>89</v>
      </c>
      <c r="AW409" s="14" t="s">
        <v>41</v>
      </c>
      <c r="AX409" s="14" t="s">
        <v>80</v>
      </c>
      <c r="AY409" s="174" t="s">
        <v>195</v>
      </c>
    </row>
    <row r="410" spans="2:51" s="13" customFormat="1">
      <c r="B410" s="165"/>
      <c r="D410" s="166" t="s">
        <v>206</v>
      </c>
      <c r="E410" s="167" t="s">
        <v>3</v>
      </c>
      <c r="F410" s="168" t="s">
        <v>290</v>
      </c>
      <c r="H410" s="167" t="s">
        <v>3</v>
      </c>
      <c r="I410" s="169"/>
      <c r="L410" s="165"/>
      <c r="M410" s="170"/>
      <c r="N410" s="171"/>
      <c r="O410" s="171"/>
      <c r="P410" s="171"/>
      <c r="Q410" s="171"/>
      <c r="R410" s="171"/>
      <c r="S410" s="171"/>
      <c r="T410" s="172"/>
      <c r="AT410" s="167" t="s">
        <v>206</v>
      </c>
      <c r="AU410" s="167" t="s">
        <v>89</v>
      </c>
      <c r="AV410" s="13" t="s">
        <v>87</v>
      </c>
      <c r="AW410" s="13" t="s">
        <v>41</v>
      </c>
      <c r="AX410" s="13" t="s">
        <v>80</v>
      </c>
      <c r="AY410" s="167" t="s">
        <v>195</v>
      </c>
    </row>
    <row r="411" spans="2:51" s="14" customFormat="1">
      <c r="B411" s="173"/>
      <c r="D411" s="166" t="s">
        <v>206</v>
      </c>
      <c r="E411" s="174" t="s">
        <v>3</v>
      </c>
      <c r="F411" s="175" t="s">
        <v>804</v>
      </c>
      <c r="H411" s="176">
        <v>13.75</v>
      </c>
      <c r="I411" s="177"/>
      <c r="L411" s="173"/>
      <c r="M411" s="178"/>
      <c r="N411" s="179"/>
      <c r="O411" s="179"/>
      <c r="P411" s="179"/>
      <c r="Q411" s="179"/>
      <c r="R411" s="179"/>
      <c r="S411" s="179"/>
      <c r="T411" s="180"/>
      <c r="AT411" s="174" t="s">
        <v>206</v>
      </c>
      <c r="AU411" s="174" t="s">
        <v>89</v>
      </c>
      <c r="AV411" s="14" t="s">
        <v>89</v>
      </c>
      <c r="AW411" s="14" t="s">
        <v>41</v>
      </c>
      <c r="AX411" s="14" t="s">
        <v>80</v>
      </c>
      <c r="AY411" s="174" t="s">
        <v>195</v>
      </c>
    </row>
    <row r="412" spans="2:51" s="14" customFormat="1">
      <c r="B412" s="173"/>
      <c r="D412" s="166" t="s">
        <v>206</v>
      </c>
      <c r="E412" s="174" t="s">
        <v>3</v>
      </c>
      <c r="F412" s="175" t="s">
        <v>805</v>
      </c>
      <c r="H412" s="176">
        <v>7.2450000000000001</v>
      </c>
      <c r="I412" s="177"/>
      <c r="L412" s="173"/>
      <c r="M412" s="178"/>
      <c r="N412" s="179"/>
      <c r="O412" s="179"/>
      <c r="P412" s="179"/>
      <c r="Q412" s="179"/>
      <c r="R412" s="179"/>
      <c r="S412" s="179"/>
      <c r="T412" s="180"/>
      <c r="AT412" s="174" t="s">
        <v>206</v>
      </c>
      <c r="AU412" s="174" t="s">
        <v>89</v>
      </c>
      <c r="AV412" s="14" t="s">
        <v>89</v>
      </c>
      <c r="AW412" s="14" t="s">
        <v>41</v>
      </c>
      <c r="AX412" s="14" t="s">
        <v>80</v>
      </c>
      <c r="AY412" s="174" t="s">
        <v>195</v>
      </c>
    </row>
    <row r="413" spans="2:51" s="13" customFormat="1">
      <c r="B413" s="165"/>
      <c r="D413" s="166" t="s">
        <v>206</v>
      </c>
      <c r="E413" s="167" t="s">
        <v>3</v>
      </c>
      <c r="F413" s="168" t="s">
        <v>293</v>
      </c>
      <c r="H413" s="167" t="s">
        <v>3</v>
      </c>
      <c r="I413" s="169"/>
      <c r="L413" s="165"/>
      <c r="M413" s="170"/>
      <c r="N413" s="171"/>
      <c r="O413" s="171"/>
      <c r="P413" s="171"/>
      <c r="Q413" s="171"/>
      <c r="R413" s="171"/>
      <c r="S413" s="171"/>
      <c r="T413" s="172"/>
      <c r="AT413" s="167" t="s">
        <v>206</v>
      </c>
      <c r="AU413" s="167" t="s">
        <v>89</v>
      </c>
      <c r="AV413" s="13" t="s">
        <v>87</v>
      </c>
      <c r="AW413" s="13" t="s">
        <v>41</v>
      </c>
      <c r="AX413" s="13" t="s">
        <v>80</v>
      </c>
      <c r="AY413" s="167" t="s">
        <v>195</v>
      </c>
    </row>
    <row r="414" spans="2:51" s="14" customFormat="1">
      <c r="B414" s="173"/>
      <c r="D414" s="166" t="s">
        <v>206</v>
      </c>
      <c r="E414" s="174" t="s">
        <v>3</v>
      </c>
      <c r="F414" s="175" t="s">
        <v>806</v>
      </c>
      <c r="H414" s="176">
        <v>26.405999999999999</v>
      </c>
      <c r="I414" s="177"/>
      <c r="L414" s="173"/>
      <c r="M414" s="178"/>
      <c r="N414" s="179"/>
      <c r="O414" s="179"/>
      <c r="P414" s="179"/>
      <c r="Q414" s="179"/>
      <c r="R414" s="179"/>
      <c r="S414" s="179"/>
      <c r="T414" s="180"/>
      <c r="AT414" s="174" t="s">
        <v>206</v>
      </c>
      <c r="AU414" s="174" t="s">
        <v>89</v>
      </c>
      <c r="AV414" s="14" t="s">
        <v>89</v>
      </c>
      <c r="AW414" s="14" t="s">
        <v>41</v>
      </c>
      <c r="AX414" s="14" t="s">
        <v>80</v>
      </c>
      <c r="AY414" s="174" t="s">
        <v>195</v>
      </c>
    </row>
    <row r="415" spans="2:51" s="13" customFormat="1">
      <c r="B415" s="165"/>
      <c r="D415" s="166" t="s">
        <v>206</v>
      </c>
      <c r="E415" s="167" t="s">
        <v>3</v>
      </c>
      <c r="F415" s="168" t="s">
        <v>296</v>
      </c>
      <c r="H415" s="167" t="s">
        <v>3</v>
      </c>
      <c r="I415" s="169"/>
      <c r="L415" s="165"/>
      <c r="M415" s="170"/>
      <c r="N415" s="171"/>
      <c r="O415" s="171"/>
      <c r="P415" s="171"/>
      <c r="Q415" s="171"/>
      <c r="R415" s="171"/>
      <c r="S415" s="171"/>
      <c r="T415" s="172"/>
      <c r="AT415" s="167" t="s">
        <v>206</v>
      </c>
      <c r="AU415" s="167" t="s">
        <v>89</v>
      </c>
      <c r="AV415" s="13" t="s">
        <v>87</v>
      </c>
      <c r="AW415" s="13" t="s">
        <v>41</v>
      </c>
      <c r="AX415" s="13" t="s">
        <v>80</v>
      </c>
      <c r="AY415" s="167" t="s">
        <v>195</v>
      </c>
    </row>
    <row r="416" spans="2:51" s="14" customFormat="1">
      <c r="B416" s="173"/>
      <c r="D416" s="166" t="s">
        <v>206</v>
      </c>
      <c r="E416" s="174" t="s">
        <v>3</v>
      </c>
      <c r="F416" s="175" t="s">
        <v>807</v>
      </c>
      <c r="H416" s="176">
        <v>9.8249999999999993</v>
      </c>
      <c r="I416" s="177"/>
      <c r="L416" s="173"/>
      <c r="M416" s="178"/>
      <c r="N416" s="179"/>
      <c r="O416" s="179"/>
      <c r="P416" s="179"/>
      <c r="Q416" s="179"/>
      <c r="R416" s="179"/>
      <c r="S416" s="179"/>
      <c r="T416" s="180"/>
      <c r="AT416" s="174" t="s">
        <v>206</v>
      </c>
      <c r="AU416" s="174" t="s">
        <v>89</v>
      </c>
      <c r="AV416" s="14" t="s">
        <v>89</v>
      </c>
      <c r="AW416" s="14" t="s">
        <v>41</v>
      </c>
      <c r="AX416" s="14" t="s">
        <v>80</v>
      </c>
      <c r="AY416" s="174" t="s">
        <v>195</v>
      </c>
    </row>
    <row r="417" spans="1:65" s="13" customFormat="1">
      <c r="B417" s="165"/>
      <c r="D417" s="166" t="s">
        <v>206</v>
      </c>
      <c r="E417" s="167" t="s">
        <v>3</v>
      </c>
      <c r="F417" s="168" t="s">
        <v>719</v>
      </c>
      <c r="H417" s="167" t="s">
        <v>3</v>
      </c>
      <c r="I417" s="169"/>
      <c r="L417" s="165"/>
      <c r="M417" s="170"/>
      <c r="N417" s="171"/>
      <c r="O417" s="171"/>
      <c r="P417" s="171"/>
      <c r="Q417" s="171"/>
      <c r="R417" s="171"/>
      <c r="S417" s="171"/>
      <c r="T417" s="172"/>
      <c r="AT417" s="167" t="s">
        <v>206</v>
      </c>
      <c r="AU417" s="167" t="s">
        <v>89</v>
      </c>
      <c r="AV417" s="13" t="s">
        <v>87</v>
      </c>
      <c r="AW417" s="13" t="s">
        <v>41</v>
      </c>
      <c r="AX417" s="13" t="s">
        <v>80</v>
      </c>
      <c r="AY417" s="167" t="s">
        <v>195</v>
      </c>
    </row>
    <row r="418" spans="1:65" s="14" customFormat="1">
      <c r="B418" s="173"/>
      <c r="D418" s="166" t="s">
        <v>206</v>
      </c>
      <c r="E418" s="174" t="s">
        <v>3</v>
      </c>
      <c r="F418" s="175" t="s">
        <v>808</v>
      </c>
      <c r="H418" s="176">
        <v>14.722</v>
      </c>
      <c r="I418" s="177"/>
      <c r="L418" s="173"/>
      <c r="M418" s="178"/>
      <c r="N418" s="179"/>
      <c r="O418" s="179"/>
      <c r="P418" s="179"/>
      <c r="Q418" s="179"/>
      <c r="R418" s="179"/>
      <c r="S418" s="179"/>
      <c r="T418" s="180"/>
      <c r="AT418" s="174" t="s">
        <v>206</v>
      </c>
      <c r="AU418" s="174" t="s">
        <v>89</v>
      </c>
      <c r="AV418" s="14" t="s">
        <v>89</v>
      </c>
      <c r="AW418" s="14" t="s">
        <v>41</v>
      </c>
      <c r="AX418" s="14" t="s">
        <v>80</v>
      </c>
      <c r="AY418" s="174" t="s">
        <v>195</v>
      </c>
    </row>
    <row r="419" spans="1:65" s="14" customFormat="1">
      <c r="B419" s="173"/>
      <c r="D419" s="166" t="s">
        <v>206</v>
      </c>
      <c r="E419" s="174" t="s">
        <v>3</v>
      </c>
      <c r="F419" s="175" t="s">
        <v>809</v>
      </c>
      <c r="H419" s="176">
        <v>20.219000000000001</v>
      </c>
      <c r="I419" s="177"/>
      <c r="L419" s="173"/>
      <c r="M419" s="178"/>
      <c r="N419" s="179"/>
      <c r="O419" s="179"/>
      <c r="P419" s="179"/>
      <c r="Q419" s="179"/>
      <c r="R419" s="179"/>
      <c r="S419" s="179"/>
      <c r="T419" s="180"/>
      <c r="AT419" s="174" t="s">
        <v>206</v>
      </c>
      <c r="AU419" s="174" t="s">
        <v>89</v>
      </c>
      <c r="AV419" s="14" t="s">
        <v>89</v>
      </c>
      <c r="AW419" s="14" t="s">
        <v>41</v>
      </c>
      <c r="AX419" s="14" t="s">
        <v>80</v>
      </c>
      <c r="AY419" s="174" t="s">
        <v>195</v>
      </c>
    </row>
    <row r="420" spans="1:65" s="14" customFormat="1">
      <c r="B420" s="173"/>
      <c r="D420" s="166" t="s">
        <v>206</v>
      </c>
      <c r="E420" s="174" t="s">
        <v>3</v>
      </c>
      <c r="F420" s="175" t="s">
        <v>810</v>
      </c>
      <c r="H420" s="176">
        <v>-11.849</v>
      </c>
      <c r="I420" s="177"/>
      <c r="L420" s="173"/>
      <c r="M420" s="178"/>
      <c r="N420" s="179"/>
      <c r="O420" s="179"/>
      <c r="P420" s="179"/>
      <c r="Q420" s="179"/>
      <c r="R420" s="179"/>
      <c r="S420" s="179"/>
      <c r="T420" s="180"/>
      <c r="AT420" s="174" t="s">
        <v>206</v>
      </c>
      <c r="AU420" s="174" t="s">
        <v>89</v>
      </c>
      <c r="AV420" s="14" t="s">
        <v>89</v>
      </c>
      <c r="AW420" s="14" t="s">
        <v>41</v>
      </c>
      <c r="AX420" s="14" t="s">
        <v>80</v>
      </c>
      <c r="AY420" s="174" t="s">
        <v>195</v>
      </c>
    </row>
    <row r="421" spans="1:65" s="14" customFormat="1">
      <c r="B421" s="173"/>
      <c r="D421" s="166" t="s">
        <v>206</v>
      </c>
      <c r="E421" s="174" t="s">
        <v>3</v>
      </c>
      <c r="F421" s="175" t="s">
        <v>811</v>
      </c>
      <c r="H421" s="176">
        <v>-3.4369999999999998</v>
      </c>
      <c r="I421" s="177"/>
      <c r="L421" s="173"/>
      <c r="M421" s="178"/>
      <c r="N421" s="179"/>
      <c r="O421" s="179"/>
      <c r="P421" s="179"/>
      <c r="Q421" s="179"/>
      <c r="R421" s="179"/>
      <c r="S421" s="179"/>
      <c r="T421" s="180"/>
      <c r="AT421" s="174" t="s">
        <v>206</v>
      </c>
      <c r="AU421" s="174" t="s">
        <v>89</v>
      </c>
      <c r="AV421" s="14" t="s">
        <v>89</v>
      </c>
      <c r="AW421" s="14" t="s">
        <v>41</v>
      </c>
      <c r="AX421" s="14" t="s">
        <v>80</v>
      </c>
      <c r="AY421" s="174" t="s">
        <v>195</v>
      </c>
    </row>
    <row r="422" spans="1:65" s="15" customFormat="1">
      <c r="B422" s="181"/>
      <c r="D422" s="166" t="s">
        <v>206</v>
      </c>
      <c r="E422" s="182" t="s">
        <v>137</v>
      </c>
      <c r="F422" s="183" t="s">
        <v>215</v>
      </c>
      <c r="H422" s="184">
        <v>305.52600000000001</v>
      </c>
      <c r="I422" s="185"/>
      <c r="L422" s="181"/>
      <c r="M422" s="186"/>
      <c r="N422" s="187"/>
      <c r="O422" s="187"/>
      <c r="P422" s="187"/>
      <c r="Q422" s="187"/>
      <c r="R422" s="187"/>
      <c r="S422" s="187"/>
      <c r="T422" s="188"/>
      <c r="AT422" s="182" t="s">
        <v>206</v>
      </c>
      <c r="AU422" s="182" t="s">
        <v>89</v>
      </c>
      <c r="AV422" s="15" t="s">
        <v>202</v>
      </c>
      <c r="AW422" s="15" t="s">
        <v>41</v>
      </c>
      <c r="AX422" s="15" t="s">
        <v>87</v>
      </c>
      <c r="AY422" s="182" t="s">
        <v>195</v>
      </c>
    </row>
    <row r="423" spans="1:65" s="2" customFormat="1" ht="16.5" customHeight="1">
      <c r="A423" s="35"/>
      <c r="B423" s="146"/>
      <c r="C423" s="190" t="s">
        <v>424</v>
      </c>
      <c r="D423" s="190" t="s">
        <v>464</v>
      </c>
      <c r="E423" s="191" t="s">
        <v>493</v>
      </c>
      <c r="F423" s="192" t="s">
        <v>494</v>
      </c>
      <c r="G423" s="193" t="s">
        <v>467</v>
      </c>
      <c r="H423" s="194">
        <v>627.58100000000002</v>
      </c>
      <c r="I423" s="195"/>
      <c r="J423" s="196">
        <f>ROUND(I423*H423,2)</f>
        <v>0</v>
      </c>
      <c r="K423" s="192" t="s">
        <v>201</v>
      </c>
      <c r="L423" s="197"/>
      <c r="M423" s="198" t="s">
        <v>3</v>
      </c>
      <c r="N423" s="199" t="s">
        <v>51</v>
      </c>
      <c r="O423" s="56"/>
      <c r="P423" s="156">
        <f>O423*H423</f>
        <v>0</v>
      </c>
      <c r="Q423" s="156">
        <v>0</v>
      </c>
      <c r="R423" s="156">
        <f>Q423*H423</f>
        <v>0</v>
      </c>
      <c r="S423" s="156">
        <v>0</v>
      </c>
      <c r="T423" s="157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58" t="s">
        <v>257</v>
      </c>
      <c r="AT423" s="158" t="s">
        <v>464</v>
      </c>
      <c r="AU423" s="158" t="s">
        <v>89</v>
      </c>
      <c r="AY423" s="19" t="s">
        <v>195</v>
      </c>
      <c r="BE423" s="159">
        <f>IF(N423="základní",J423,0)</f>
        <v>0</v>
      </c>
      <c r="BF423" s="159">
        <f>IF(N423="snížená",J423,0)</f>
        <v>0</v>
      </c>
      <c r="BG423" s="159">
        <f>IF(N423="zákl. přenesená",J423,0)</f>
        <v>0</v>
      </c>
      <c r="BH423" s="159">
        <f>IF(N423="sníž. přenesená",J423,0)</f>
        <v>0</v>
      </c>
      <c r="BI423" s="159">
        <f>IF(N423="nulová",J423,0)</f>
        <v>0</v>
      </c>
      <c r="BJ423" s="19" t="s">
        <v>87</v>
      </c>
      <c r="BK423" s="159">
        <f>ROUND(I423*H423,2)</f>
        <v>0</v>
      </c>
      <c r="BL423" s="19" t="s">
        <v>202</v>
      </c>
      <c r="BM423" s="158" t="s">
        <v>812</v>
      </c>
    </row>
    <row r="424" spans="1:65" s="13" customFormat="1">
      <c r="B424" s="165"/>
      <c r="D424" s="166" t="s">
        <v>206</v>
      </c>
      <c r="E424" s="167" t="s">
        <v>3</v>
      </c>
      <c r="F424" s="168" t="s">
        <v>207</v>
      </c>
      <c r="H424" s="167" t="s">
        <v>3</v>
      </c>
      <c r="I424" s="169"/>
      <c r="L424" s="165"/>
      <c r="M424" s="170"/>
      <c r="N424" s="171"/>
      <c r="O424" s="171"/>
      <c r="P424" s="171"/>
      <c r="Q424" s="171"/>
      <c r="R424" s="171"/>
      <c r="S424" s="171"/>
      <c r="T424" s="172"/>
      <c r="AT424" s="167" t="s">
        <v>206</v>
      </c>
      <c r="AU424" s="167" t="s">
        <v>89</v>
      </c>
      <c r="AV424" s="13" t="s">
        <v>87</v>
      </c>
      <c r="AW424" s="13" t="s">
        <v>41</v>
      </c>
      <c r="AX424" s="13" t="s">
        <v>80</v>
      </c>
      <c r="AY424" s="167" t="s">
        <v>195</v>
      </c>
    </row>
    <row r="425" spans="1:65" s="13" customFormat="1">
      <c r="B425" s="165"/>
      <c r="D425" s="166" t="s">
        <v>206</v>
      </c>
      <c r="E425" s="167" t="s">
        <v>3</v>
      </c>
      <c r="F425" s="168" t="s">
        <v>208</v>
      </c>
      <c r="H425" s="167" t="s">
        <v>3</v>
      </c>
      <c r="I425" s="169"/>
      <c r="L425" s="165"/>
      <c r="M425" s="170"/>
      <c r="N425" s="171"/>
      <c r="O425" s="171"/>
      <c r="P425" s="171"/>
      <c r="Q425" s="171"/>
      <c r="R425" s="171"/>
      <c r="S425" s="171"/>
      <c r="T425" s="172"/>
      <c r="AT425" s="167" t="s">
        <v>206</v>
      </c>
      <c r="AU425" s="167" t="s">
        <v>89</v>
      </c>
      <c r="AV425" s="13" t="s">
        <v>87</v>
      </c>
      <c r="AW425" s="13" t="s">
        <v>41</v>
      </c>
      <c r="AX425" s="13" t="s">
        <v>80</v>
      </c>
      <c r="AY425" s="167" t="s">
        <v>195</v>
      </c>
    </row>
    <row r="426" spans="1:65" s="13" customFormat="1">
      <c r="B426" s="165"/>
      <c r="D426" s="166" t="s">
        <v>206</v>
      </c>
      <c r="E426" s="167" t="s">
        <v>3</v>
      </c>
      <c r="F426" s="168" t="s">
        <v>209</v>
      </c>
      <c r="H426" s="167" t="s">
        <v>3</v>
      </c>
      <c r="I426" s="169"/>
      <c r="L426" s="165"/>
      <c r="M426" s="170"/>
      <c r="N426" s="171"/>
      <c r="O426" s="171"/>
      <c r="P426" s="171"/>
      <c r="Q426" s="171"/>
      <c r="R426" s="171"/>
      <c r="S426" s="171"/>
      <c r="T426" s="172"/>
      <c r="AT426" s="167" t="s">
        <v>206</v>
      </c>
      <c r="AU426" s="167" t="s">
        <v>89</v>
      </c>
      <c r="AV426" s="13" t="s">
        <v>87</v>
      </c>
      <c r="AW426" s="13" t="s">
        <v>41</v>
      </c>
      <c r="AX426" s="13" t="s">
        <v>80</v>
      </c>
      <c r="AY426" s="167" t="s">
        <v>195</v>
      </c>
    </row>
    <row r="427" spans="1:65" s="14" customFormat="1">
      <c r="B427" s="173"/>
      <c r="D427" s="166" t="s">
        <v>206</v>
      </c>
      <c r="E427" s="174" t="s">
        <v>3</v>
      </c>
      <c r="F427" s="175" t="s">
        <v>417</v>
      </c>
      <c r="H427" s="176">
        <v>627.58100000000002</v>
      </c>
      <c r="I427" s="177"/>
      <c r="L427" s="173"/>
      <c r="M427" s="178"/>
      <c r="N427" s="179"/>
      <c r="O427" s="179"/>
      <c r="P427" s="179"/>
      <c r="Q427" s="179"/>
      <c r="R427" s="179"/>
      <c r="S427" s="179"/>
      <c r="T427" s="180"/>
      <c r="AT427" s="174" t="s">
        <v>206</v>
      </c>
      <c r="AU427" s="174" t="s">
        <v>89</v>
      </c>
      <c r="AV427" s="14" t="s">
        <v>89</v>
      </c>
      <c r="AW427" s="14" t="s">
        <v>41</v>
      </c>
      <c r="AX427" s="14" t="s">
        <v>80</v>
      </c>
      <c r="AY427" s="174" t="s">
        <v>195</v>
      </c>
    </row>
    <row r="428" spans="1:65" s="15" customFormat="1">
      <c r="B428" s="181"/>
      <c r="D428" s="166" t="s">
        <v>206</v>
      </c>
      <c r="E428" s="182" t="s">
        <v>3</v>
      </c>
      <c r="F428" s="183" t="s">
        <v>215</v>
      </c>
      <c r="H428" s="184">
        <v>627.58100000000002</v>
      </c>
      <c r="I428" s="185"/>
      <c r="L428" s="181"/>
      <c r="M428" s="186"/>
      <c r="N428" s="187"/>
      <c r="O428" s="187"/>
      <c r="P428" s="187"/>
      <c r="Q428" s="187"/>
      <c r="R428" s="187"/>
      <c r="S428" s="187"/>
      <c r="T428" s="188"/>
      <c r="AT428" s="182" t="s">
        <v>206</v>
      </c>
      <c r="AU428" s="182" t="s">
        <v>89</v>
      </c>
      <c r="AV428" s="15" t="s">
        <v>202</v>
      </c>
      <c r="AW428" s="15" t="s">
        <v>41</v>
      </c>
      <c r="AX428" s="15" t="s">
        <v>87</v>
      </c>
      <c r="AY428" s="182" t="s">
        <v>195</v>
      </c>
    </row>
    <row r="429" spans="1:65" s="12" customFormat="1" ht="22.9" customHeight="1">
      <c r="B429" s="133"/>
      <c r="D429" s="134" t="s">
        <v>79</v>
      </c>
      <c r="E429" s="144" t="s">
        <v>202</v>
      </c>
      <c r="F429" s="144" t="s">
        <v>496</v>
      </c>
      <c r="I429" s="136"/>
      <c r="J429" s="145">
        <f>BK429</f>
        <v>0</v>
      </c>
      <c r="L429" s="133"/>
      <c r="M429" s="138"/>
      <c r="N429" s="139"/>
      <c r="O429" s="139"/>
      <c r="P429" s="140">
        <f>SUM(P430:P456)</f>
        <v>0</v>
      </c>
      <c r="Q429" s="139"/>
      <c r="R429" s="140">
        <f>SUM(R430:R456)</f>
        <v>179.31691799999999</v>
      </c>
      <c r="S429" s="139"/>
      <c r="T429" s="141">
        <f>SUM(T430:T456)</f>
        <v>0</v>
      </c>
      <c r="AR429" s="134" t="s">
        <v>87</v>
      </c>
      <c r="AT429" s="142" t="s">
        <v>79</v>
      </c>
      <c r="AU429" s="142" t="s">
        <v>87</v>
      </c>
      <c r="AY429" s="134" t="s">
        <v>195</v>
      </c>
      <c r="BK429" s="143">
        <f>SUM(BK430:BK456)</f>
        <v>0</v>
      </c>
    </row>
    <row r="430" spans="1:65" s="2" customFormat="1" ht="16.5" customHeight="1">
      <c r="A430" s="35"/>
      <c r="B430" s="146"/>
      <c r="C430" s="147" t="s">
        <v>427</v>
      </c>
      <c r="D430" s="147" t="s">
        <v>197</v>
      </c>
      <c r="E430" s="148" t="s">
        <v>497</v>
      </c>
      <c r="F430" s="149" t="s">
        <v>498</v>
      </c>
      <c r="G430" s="150" t="s">
        <v>139</v>
      </c>
      <c r="H430" s="151">
        <v>105.27</v>
      </c>
      <c r="I430" s="152"/>
      <c r="J430" s="153">
        <f>ROUND(I430*H430,2)</f>
        <v>0</v>
      </c>
      <c r="K430" s="149" t="s">
        <v>201</v>
      </c>
      <c r="L430" s="36"/>
      <c r="M430" s="154" t="s">
        <v>3</v>
      </c>
      <c r="N430" s="155" t="s">
        <v>51</v>
      </c>
      <c r="O430" s="56"/>
      <c r="P430" s="156">
        <f>O430*H430</f>
        <v>0</v>
      </c>
      <c r="Q430" s="156">
        <v>1.7034</v>
      </c>
      <c r="R430" s="156">
        <f>Q430*H430</f>
        <v>179.31691799999999</v>
      </c>
      <c r="S430" s="156">
        <v>0</v>
      </c>
      <c r="T430" s="157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58" t="s">
        <v>202</v>
      </c>
      <c r="AT430" s="158" t="s">
        <v>197</v>
      </c>
      <c r="AU430" s="158" t="s">
        <v>89</v>
      </c>
      <c r="AY430" s="19" t="s">
        <v>195</v>
      </c>
      <c r="BE430" s="159">
        <f>IF(N430="základní",J430,0)</f>
        <v>0</v>
      </c>
      <c r="BF430" s="159">
        <f>IF(N430="snížená",J430,0)</f>
        <v>0</v>
      </c>
      <c r="BG430" s="159">
        <f>IF(N430="zákl. přenesená",J430,0)</f>
        <v>0</v>
      </c>
      <c r="BH430" s="159">
        <f>IF(N430="sníž. přenesená",J430,0)</f>
        <v>0</v>
      </c>
      <c r="BI430" s="159">
        <f>IF(N430="nulová",J430,0)</f>
        <v>0</v>
      </c>
      <c r="BJ430" s="19" t="s">
        <v>87</v>
      </c>
      <c r="BK430" s="159">
        <f>ROUND(I430*H430,2)</f>
        <v>0</v>
      </c>
      <c r="BL430" s="19" t="s">
        <v>202</v>
      </c>
      <c r="BM430" s="158" t="s">
        <v>813</v>
      </c>
    </row>
    <row r="431" spans="1:65" s="2" customFormat="1">
      <c r="A431" s="35"/>
      <c r="B431" s="36"/>
      <c r="C431" s="35"/>
      <c r="D431" s="160" t="s">
        <v>204</v>
      </c>
      <c r="E431" s="35"/>
      <c r="F431" s="161" t="s">
        <v>500</v>
      </c>
      <c r="G431" s="35"/>
      <c r="H431" s="35"/>
      <c r="I431" s="162"/>
      <c r="J431" s="35"/>
      <c r="K431" s="35"/>
      <c r="L431" s="36"/>
      <c r="M431" s="163"/>
      <c r="N431" s="164"/>
      <c r="O431" s="56"/>
      <c r="P431" s="56"/>
      <c r="Q431" s="56"/>
      <c r="R431" s="56"/>
      <c r="S431" s="56"/>
      <c r="T431" s="57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T431" s="19" t="s">
        <v>204</v>
      </c>
      <c r="AU431" s="19" t="s">
        <v>89</v>
      </c>
    </row>
    <row r="432" spans="1:65" s="13" customFormat="1">
      <c r="B432" s="165"/>
      <c r="D432" s="166" t="s">
        <v>206</v>
      </c>
      <c r="E432" s="167" t="s">
        <v>3</v>
      </c>
      <c r="F432" s="168" t="s">
        <v>207</v>
      </c>
      <c r="H432" s="167" t="s">
        <v>3</v>
      </c>
      <c r="I432" s="169"/>
      <c r="L432" s="165"/>
      <c r="M432" s="170"/>
      <c r="N432" s="171"/>
      <c r="O432" s="171"/>
      <c r="P432" s="171"/>
      <c r="Q432" s="171"/>
      <c r="R432" s="171"/>
      <c r="S432" s="171"/>
      <c r="T432" s="172"/>
      <c r="AT432" s="167" t="s">
        <v>206</v>
      </c>
      <c r="AU432" s="167" t="s">
        <v>89</v>
      </c>
      <c r="AV432" s="13" t="s">
        <v>87</v>
      </c>
      <c r="AW432" s="13" t="s">
        <v>41</v>
      </c>
      <c r="AX432" s="13" t="s">
        <v>80</v>
      </c>
      <c r="AY432" s="167" t="s">
        <v>195</v>
      </c>
    </row>
    <row r="433" spans="2:51" s="13" customFormat="1">
      <c r="B433" s="165"/>
      <c r="D433" s="166" t="s">
        <v>206</v>
      </c>
      <c r="E433" s="167" t="s">
        <v>3</v>
      </c>
      <c r="F433" s="168" t="s">
        <v>208</v>
      </c>
      <c r="H433" s="167" t="s">
        <v>3</v>
      </c>
      <c r="I433" s="169"/>
      <c r="L433" s="165"/>
      <c r="M433" s="170"/>
      <c r="N433" s="171"/>
      <c r="O433" s="171"/>
      <c r="P433" s="171"/>
      <c r="Q433" s="171"/>
      <c r="R433" s="171"/>
      <c r="S433" s="171"/>
      <c r="T433" s="172"/>
      <c r="AT433" s="167" t="s">
        <v>206</v>
      </c>
      <c r="AU433" s="167" t="s">
        <v>89</v>
      </c>
      <c r="AV433" s="13" t="s">
        <v>87</v>
      </c>
      <c r="AW433" s="13" t="s">
        <v>41</v>
      </c>
      <c r="AX433" s="13" t="s">
        <v>80</v>
      </c>
      <c r="AY433" s="167" t="s">
        <v>195</v>
      </c>
    </row>
    <row r="434" spans="2:51" s="13" customFormat="1">
      <c r="B434" s="165"/>
      <c r="D434" s="166" t="s">
        <v>206</v>
      </c>
      <c r="E434" s="167" t="s">
        <v>3</v>
      </c>
      <c r="F434" s="168" t="s">
        <v>209</v>
      </c>
      <c r="H434" s="167" t="s">
        <v>3</v>
      </c>
      <c r="I434" s="169"/>
      <c r="L434" s="165"/>
      <c r="M434" s="170"/>
      <c r="N434" s="171"/>
      <c r="O434" s="171"/>
      <c r="P434" s="171"/>
      <c r="Q434" s="171"/>
      <c r="R434" s="171"/>
      <c r="S434" s="171"/>
      <c r="T434" s="172"/>
      <c r="AT434" s="167" t="s">
        <v>206</v>
      </c>
      <c r="AU434" s="167" t="s">
        <v>89</v>
      </c>
      <c r="AV434" s="13" t="s">
        <v>87</v>
      </c>
      <c r="AW434" s="13" t="s">
        <v>41</v>
      </c>
      <c r="AX434" s="13" t="s">
        <v>80</v>
      </c>
      <c r="AY434" s="167" t="s">
        <v>195</v>
      </c>
    </row>
    <row r="435" spans="2:51" s="13" customFormat="1">
      <c r="B435" s="165"/>
      <c r="D435" s="166" t="s">
        <v>206</v>
      </c>
      <c r="E435" s="167" t="s">
        <v>3</v>
      </c>
      <c r="F435" s="168" t="s">
        <v>271</v>
      </c>
      <c r="H435" s="167" t="s">
        <v>3</v>
      </c>
      <c r="I435" s="169"/>
      <c r="L435" s="165"/>
      <c r="M435" s="170"/>
      <c r="N435" s="171"/>
      <c r="O435" s="171"/>
      <c r="P435" s="171"/>
      <c r="Q435" s="171"/>
      <c r="R435" s="171"/>
      <c r="S435" s="171"/>
      <c r="T435" s="172"/>
      <c r="AT435" s="167" t="s">
        <v>206</v>
      </c>
      <c r="AU435" s="167" t="s">
        <v>89</v>
      </c>
      <c r="AV435" s="13" t="s">
        <v>87</v>
      </c>
      <c r="AW435" s="13" t="s">
        <v>41</v>
      </c>
      <c r="AX435" s="13" t="s">
        <v>80</v>
      </c>
      <c r="AY435" s="167" t="s">
        <v>195</v>
      </c>
    </row>
    <row r="436" spans="2:51" s="14" customFormat="1">
      <c r="B436" s="173"/>
      <c r="D436" s="166" t="s">
        <v>206</v>
      </c>
      <c r="E436" s="174" t="s">
        <v>3</v>
      </c>
      <c r="F436" s="175" t="s">
        <v>814</v>
      </c>
      <c r="H436" s="176">
        <v>9.8539999999999992</v>
      </c>
      <c r="I436" s="177"/>
      <c r="L436" s="173"/>
      <c r="M436" s="178"/>
      <c r="N436" s="179"/>
      <c r="O436" s="179"/>
      <c r="P436" s="179"/>
      <c r="Q436" s="179"/>
      <c r="R436" s="179"/>
      <c r="S436" s="179"/>
      <c r="T436" s="180"/>
      <c r="AT436" s="174" t="s">
        <v>206</v>
      </c>
      <c r="AU436" s="174" t="s">
        <v>89</v>
      </c>
      <c r="AV436" s="14" t="s">
        <v>89</v>
      </c>
      <c r="AW436" s="14" t="s">
        <v>41</v>
      </c>
      <c r="AX436" s="14" t="s">
        <v>80</v>
      </c>
      <c r="AY436" s="174" t="s">
        <v>195</v>
      </c>
    </row>
    <row r="437" spans="2:51" s="14" customFormat="1">
      <c r="B437" s="173"/>
      <c r="D437" s="166" t="s">
        <v>206</v>
      </c>
      <c r="E437" s="174" t="s">
        <v>3</v>
      </c>
      <c r="F437" s="175" t="s">
        <v>815</v>
      </c>
      <c r="H437" s="176">
        <v>36.098999999999997</v>
      </c>
      <c r="I437" s="177"/>
      <c r="L437" s="173"/>
      <c r="M437" s="178"/>
      <c r="N437" s="179"/>
      <c r="O437" s="179"/>
      <c r="P437" s="179"/>
      <c r="Q437" s="179"/>
      <c r="R437" s="179"/>
      <c r="S437" s="179"/>
      <c r="T437" s="180"/>
      <c r="AT437" s="174" t="s">
        <v>206</v>
      </c>
      <c r="AU437" s="174" t="s">
        <v>89</v>
      </c>
      <c r="AV437" s="14" t="s">
        <v>89</v>
      </c>
      <c r="AW437" s="14" t="s">
        <v>41</v>
      </c>
      <c r="AX437" s="14" t="s">
        <v>80</v>
      </c>
      <c r="AY437" s="174" t="s">
        <v>195</v>
      </c>
    </row>
    <row r="438" spans="2:51" s="13" customFormat="1">
      <c r="B438" s="165"/>
      <c r="D438" s="166" t="s">
        <v>206</v>
      </c>
      <c r="E438" s="167" t="s">
        <v>3</v>
      </c>
      <c r="F438" s="168" t="s">
        <v>276</v>
      </c>
      <c r="H438" s="167" t="s">
        <v>3</v>
      </c>
      <c r="I438" s="169"/>
      <c r="L438" s="165"/>
      <c r="M438" s="170"/>
      <c r="N438" s="171"/>
      <c r="O438" s="171"/>
      <c r="P438" s="171"/>
      <c r="Q438" s="171"/>
      <c r="R438" s="171"/>
      <c r="S438" s="171"/>
      <c r="T438" s="172"/>
      <c r="AT438" s="167" t="s">
        <v>206</v>
      </c>
      <c r="AU438" s="167" t="s">
        <v>89</v>
      </c>
      <c r="AV438" s="13" t="s">
        <v>87</v>
      </c>
      <c r="AW438" s="13" t="s">
        <v>41</v>
      </c>
      <c r="AX438" s="13" t="s">
        <v>80</v>
      </c>
      <c r="AY438" s="167" t="s">
        <v>195</v>
      </c>
    </row>
    <row r="439" spans="2:51" s="14" customFormat="1">
      <c r="B439" s="173"/>
      <c r="D439" s="166" t="s">
        <v>206</v>
      </c>
      <c r="E439" s="174" t="s">
        <v>3</v>
      </c>
      <c r="F439" s="175" t="s">
        <v>816</v>
      </c>
      <c r="H439" s="176">
        <v>2.8079999999999998</v>
      </c>
      <c r="I439" s="177"/>
      <c r="L439" s="173"/>
      <c r="M439" s="178"/>
      <c r="N439" s="179"/>
      <c r="O439" s="179"/>
      <c r="P439" s="179"/>
      <c r="Q439" s="179"/>
      <c r="R439" s="179"/>
      <c r="S439" s="179"/>
      <c r="T439" s="180"/>
      <c r="AT439" s="174" t="s">
        <v>206</v>
      </c>
      <c r="AU439" s="174" t="s">
        <v>89</v>
      </c>
      <c r="AV439" s="14" t="s">
        <v>89</v>
      </c>
      <c r="AW439" s="14" t="s">
        <v>41</v>
      </c>
      <c r="AX439" s="14" t="s">
        <v>80</v>
      </c>
      <c r="AY439" s="174" t="s">
        <v>195</v>
      </c>
    </row>
    <row r="440" spans="2:51" s="13" customFormat="1">
      <c r="B440" s="165"/>
      <c r="D440" s="166" t="s">
        <v>206</v>
      </c>
      <c r="E440" s="167" t="s">
        <v>3</v>
      </c>
      <c r="F440" s="168" t="s">
        <v>280</v>
      </c>
      <c r="H440" s="167" t="s">
        <v>3</v>
      </c>
      <c r="I440" s="169"/>
      <c r="L440" s="165"/>
      <c r="M440" s="170"/>
      <c r="N440" s="171"/>
      <c r="O440" s="171"/>
      <c r="P440" s="171"/>
      <c r="Q440" s="171"/>
      <c r="R440" s="171"/>
      <c r="S440" s="171"/>
      <c r="T440" s="172"/>
      <c r="AT440" s="167" t="s">
        <v>206</v>
      </c>
      <c r="AU440" s="167" t="s">
        <v>89</v>
      </c>
      <c r="AV440" s="13" t="s">
        <v>87</v>
      </c>
      <c r="AW440" s="13" t="s">
        <v>41</v>
      </c>
      <c r="AX440" s="13" t="s">
        <v>80</v>
      </c>
      <c r="AY440" s="167" t="s">
        <v>195</v>
      </c>
    </row>
    <row r="441" spans="2:51" s="14" customFormat="1">
      <c r="B441" s="173"/>
      <c r="D441" s="166" t="s">
        <v>206</v>
      </c>
      <c r="E441" s="174" t="s">
        <v>3</v>
      </c>
      <c r="F441" s="175" t="s">
        <v>817</v>
      </c>
      <c r="H441" s="176">
        <v>9.8279999999999994</v>
      </c>
      <c r="I441" s="177"/>
      <c r="L441" s="173"/>
      <c r="M441" s="178"/>
      <c r="N441" s="179"/>
      <c r="O441" s="179"/>
      <c r="P441" s="179"/>
      <c r="Q441" s="179"/>
      <c r="R441" s="179"/>
      <c r="S441" s="179"/>
      <c r="T441" s="180"/>
      <c r="AT441" s="174" t="s">
        <v>206</v>
      </c>
      <c r="AU441" s="174" t="s">
        <v>89</v>
      </c>
      <c r="AV441" s="14" t="s">
        <v>89</v>
      </c>
      <c r="AW441" s="14" t="s">
        <v>41</v>
      </c>
      <c r="AX441" s="14" t="s">
        <v>80</v>
      </c>
      <c r="AY441" s="174" t="s">
        <v>195</v>
      </c>
    </row>
    <row r="442" spans="2:51" s="13" customFormat="1">
      <c r="B442" s="165"/>
      <c r="D442" s="166" t="s">
        <v>206</v>
      </c>
      <c r="E442" s="167" t="s">
        <v>3</v>
      </c>
      <c r="F442" s="168" t="s">
        <v>283</v>
      </c>
      <c r="H442" s="167" t="s">
        <v>3</v>
      </c>
      <c r="I442" s="169"/>
      <c r="L442" s="165"/>
      <c r="M442" s="170"/>
      <c r="N442" s="171"/>
      <c r="O442" s="171"/>
      <c r="P442" s="171"/>
      <c r="Q442" s="171"/>
      <c r="R442" s="171"/>
      <c r="S442" s="171"/>
      <c r="T442" s="172"/>
      <c r="AT442" s="167" t="s">
        <v>206</v>
      </c>
      <c r="AU442" s="167" t="s">
        <v>89</v>
      </c>
      <c r="AV442" s="13" t="s">
        <v>87</v>
      </c>
      <c r="AW442" s="13" t="s">
        <v>41</v>
      </c>
      <c r="AX442" s="13" t="s">
        <v>80</v>
      </c>
      <c r="AY442" s="167" t="s">
        <v>195</v>
      </c>
    </row>
    <row r="443" spans="2:51" s="14" customFormat="1">
      <c r="B443" s="173"/>
      <c r="D443" s="166" t="s">
        <v>206</v>
      </c>
      <c r="E443" s="174" t="s">
        <v>3</v>
      </c>
      <c r="F443" s="175" t="s">
        <v>818</v>
      </c>
      <c r="H443" s="176">
        <v>6.16</v>
      </c>
      <c r="I443" s="177"/>
      <c r="L443" s="173"/>
      <c r="M443" s="178"/>
      <c r="N443" s="179"/>
      <c r="O443" s="179"/>
      <c r="P443" s="179"/>
      <c r="Q443" s="179"/>
      <c r="R443" s="179"/>
      <c r="S443" s="179"/>
      <c r="T443" s="180"/>
      <c r="AT443" s="174" t="s">
        <v>206</v>
      </c>
      <c r="AU443" s="174" t="s">
        <v>89</v>
      </c>
      <c r="AV443" s="14" t="s">
        <v>89</v>
      </c>
      <c r="AW443" s="14" t="s">
        <v>41</v>
      </c>
      <c r="AX443" s="14" t="s">
        <v>80</v>
      </c>
      <c r="AY443" s="174" t="s">
        <v>195</v>
      </c>
    </row>
    <row r="444" spans="2:51" s="13" customFormat="1">
      <c r="B444" s="165"/>
      <c r="D444" s="166" t="s">
        <v>206</v>
      </c>
      <c r="E444" s="167" t="s">
        <v>3</v>
      </c>
      <c r="F444" s="168" t="s">
        <v>285</v>
      </c>
      <c r="H444" s="167" t="s">
        <v>3</v>
      </c>
      <c r="I444" s="169"/>
      <c r="L444" s="165"/>
      <c r="M444" s="170"/>
      <c r="N444" s="171"/>
      <c r="O444" s="171"/>
      <c r="P444" s="171"/>
      <c r="Q444" s="171"/>
      <c r="R444" s="171"/>
      <c r="S444" s="171"/>
      <c r="T444" s="172"/>
      <c r="AT444" s="167" t="s">
        <v>206</v>
      </c>
      <c r="AU444" s="167" t="s">
        <v>89</v>
      </c>
      <c r="AV444" s="13" t="s">
        <v>87</v>
      </c>
      <c r="AW444" s="13" t="s">
        <v>41</v>
      </c>
      <c r="AX444" s="13" t="s">
        <v>80</v>
      </c>
      <c r="AY444" s="167" t="s">
        <v>195</v>
      </c>
    </row>
    <row r="445" spans="2:51" s="14" customFormat="1">
      <c r="B445" s="173"/>
      <c r="D445" s="166" t="s">
        <v>206</v>
      </c>
      <c r="E445" s="174" t="s">
        <v>3</v>
      </c>
      <c r="F445" s="175" t="s">
        <v>819</v>
      </c>
      <c r="H445" s="176">
        <v>0.59899999999999998</v>
      </c>
      <c r="I445" s="177"/>
      <c r="L445" s="173"/>
      <c r="M445" s="178"/>
      <c r="N445" s="179"/>
      <c r="O445" s="179"/>
      <c r="P445" s="179"/>
      <c r="Q445" s="179"/>
      <c r="R445" s="179"/>
      <c r="S445" s="179"/>
      <c r="T445" s="180"/>
      <c r="AT445" s="174" t="s">
        <v>206</v>
      </c>
      <c r="AU445" s="174" t="s">
        <v>89</v>
      </c>
      <c r="AV445" s="14" t="s">
        <v>89</v>
      </c>
      <c r="AW445" s="14" t="s">
        <v>41</v>
      </c>
      <c r="AX445" s="14" t="s">
        <v>80</v>
      </c>
      <c r="AY445" s="174" t="s">
        <v>195</v>
      </c>
    </row>
    <row r="446" spans="2:51" s="13" customFormat="1">
      <c r="B446" s="165"/>
      <c r="D446" s="166" t="s">
        <v>206</v>
      </c>
      <c r="E446" s="167" t="s">
        <v>3</v>
      </c>
      <c r="F446" s="168" t="s">
        <v>287</v>
      </c>
      <c r="H446" s="167" t="s">
        <v>3</v>
      </c>
      <c r="I446" s="169"/>
      <c r="L446" s="165"/>
      <c r="M446" s="170"/>
      <c r="N446" s="171"/>
      <c r="O446" s="171"/>
      <c r="P446" s="171"/>
      <c r="Q446" s="171"/>
      <c r="R446" s="171"/>
      <c r="S446" s="171"/>
      <c r="T446" s="172"/>
      <c r="AT446" s="167" t="s">
        <v>206</v>
      </c>
      <c r="AU446" s="167" t="s">
        <v>89</v>
      </c>
      <c r="AV446" s="13" t="s">
        <v>87</v>
      </c>
      <c r="AW446" s="13" t="s">
        <v>41</v>
      </c>
      <c r="AX446" s="13" t="s">
        <v>80</v>
      </c>
      <c r="AY446" s="167" t="s">
        <v>195</v>
      </c>
    </row>
    <row r="447" spans="2:51" s="14" customFormat="1">
      <c r="B447" s="173"/>
      <c r="D447" s="166" t="s">
        <v>206</v>
      </c>
      <c r="E447" s="174" t="s">
        <v>3</v>
      </c>
      <c r="F447" s="175" t="s">
        <v>820</v>
      </c>
      <c r="H447" s="176">
        <v>10.138999999999999</v>
      </c>
      <c r="I447" s="177"/>
      <c r="L447" s="173"/>
      <c r="M447" s="178"/>
      <c r="N447" s="179"/>
      <c r="O447" s="179"/>
      <c r="P447" s="179"/>
      <c r="Q447" s="179"/>
      <c r="R447" s="179"/>
      <c r="S447" s="179"/>
      <c r="T447" s="180"/>
      <c r="AT447" s="174" t="s">
        <v>206</v>
      </c>
      <c r="AU447" s="174" t="s">
        <v>89</v>
      </c>
      <c r="AV447" s="14" t="s">
        <v>89</v>
      </c>
      <c r="AW447" s="14" t="s">
        <v>41</v>
      </c>
      <c r="AX447" s="14" t="s">
        <v>80</v>
      </c>
      <c r="AY447" s="174" t="s">
        <v>195</v>
      </c>
    </row>
    <row r="448" spans="2:51" s="13" customFormat="1">
      <c r="B448" s="165"/>
      <c r="D448" s="166" t="s">
        <v>206</v>
      </c>
      <c r="E448" s="167" t="s">
        <v>3</v>
      </c>
      <c r="F448" s="168" t="s">
        <v>290</v>
      </c>
      <c r="H448" s="167" t="s">
        <v>3</v>
      </c>
      <c r="I448" s="169"/>
      <c r="L448" s="165"/>
      <c r="M448" s="170"/>
      <c r="N448" s="171"/>
      <c r="O448" s="171"/>
      <c r="P448" s="171"/>
      <c r="Q448" s="171"/>
      <c r="R448" s="171"/>
      <c r="S448" s="171"/>
      <c r="T448" s="172"/>
      <c r="AT448" s="167" t="s">
        <v>206</v>
      </c>
      <c r="AU448" s="167" t="s">
        <v>89</v>
      </c>
      <c r="AV448" s="13" t="s">
        <v>87</v>
      </c>
      <c r="AW448" s="13" t="s">
        <v>41</v>
      </c>
      <c r="AX448" s="13" t="s">
        <v>80</v>
      </c>
      <c r="AY448" s="167" t="s">
        <v>195</v>
      </c>
    </row>
    <row r="449" spans="1:65" s="14" customFormat="1">
      <c r="B449" s="173"/>
      <c r="D449" s="166" t="s">
        <v>206</v>
      </c>
      <c r="E449" s="174" t="s">
        <v>3</v>
      </c>
      <c r="F449" s="175" t="s">
        <v>821</v>
      </c>
      <c r="H449" s="176">
        <v>6.7569999999999997</v>
      </c>
      <c r="I449" s="177"/>
      <c r="L449" s="173"/>
      <c r="M449" s="178"/>
      <c r="N449" s="179"/>
      <c r="O449" s="179"/>
      <c r="P449" s="179"/>
      <c r="Q449" s="179"/>
      <c r="R449" s="179"/>
      <c r="S449" s="179"/>
      <c r="T449" s="180"/>
      <c r="AT449" s="174" t="s">
        <v>206</v>
      </c>
      <c r="AU449" s="174" t="s">
        <v>89</v>
      </c>
      <c r="AV449" s="14" t="s">
        <v>89</v>
      </c>
      <c r="AW449" s="14" t="s">
        <v>41</v>
      </c>
      <c r="AX449" s="14" t="s">
        <v>80</v>
      </c>
      <c r="AY449" s="174" t="s">
        <v>195</v>
      </c>
    </row>
    <row r="450" spans="1:65" s="13" customFormat="1">
      <c r="B450" s="165"/>
      <c r="D450" s="166" t="s">
        <v>206</v>
      </c>
      <c r="E450" s="167" t="s">
        <v>3</v>
      </c>
      <c r="F450" s="168" t="s">
        <v>293</v>
      </c>
      <c r="H450" s="167" t="s">
        <v>3</v>
      </c>
      <c r="I450" s="169"/>
      <c r="L450" s="165"/>
      <c r="M450" s="170"/>
      <c r="N450" s="171"/>
      <c r="O450" s="171"/>
      <c r="P450" s="171"/>
      <c r="Q450" s="171"/>
      <c r="R450" s="171"/>
      <c r="S450" s="171"/>
      <c r="T450" s="172"/>
      <c r="AT450" s="167" t="s">
        <v>206</v>
      </c>
      <c r="AU450" s="167" t="s">
        <v>89</v>
      </c>
      <c r="AV450" s="13" t="s">
        <v>87</v>
      </c>
      <c r="AW450" s="13" t="s">
        <v>41</v>
      </c>
      <c r="AX450" s="13" t="s">
        <v>80</v>
      </c>
      <c r="AY450" s="167" t="s">
        <v>195</v>
      </c>
    </row>
    <row r="451" spans="1:65" s="14" customFormat="1">
      <c r="B451" s="173"/>
      <c r="D451" s="166" t="s">
        <v>206</v>
      </c>
      <c r="E451" s="174" t="s">
        <v>3</v>
      </c>
      <c r="F451" s="175" t="s">
        <v>822</v>
      </c>
      <c r="H451" s="176">
        <v>8.7780000000000005</v>
      </c>
      <c r="I451" s="177"/>
      <c r="L451" s="173"/>
      <c r="M451" s="178"/>
      <c r="N451" s="179"/>
      <c r="O451" s="179"/>
      <c r="P451" s="179"/>
      <c r="Q451" s="179"/>
      <c r="R451" s="179"/>
      <c r="S451" s="179"/>
      <c r="T451" s="180"/>
      <c r="AT451" s="174" t="s">
        <v>206</v>
      </c>
      <c r="AU451" s="174" t="s">
        <v>89</v>
      </c>
      <c r="AV451" s="14" t="s">
        <v>89</v>
      </c>
      <c r="AW451" s="14" t="s">
        <v>41</v>
      </c>
      <c r="AX451" s="14" t="s">
        <v>80</v>
      </c>
      <c r="AY451" s="174" t="s">
        <v>195</v>
      </c>
    </row>
    <row r="452" spans="1:65" s="13" customFormat="1">
      <c r="B452" s="165"/>
      <c r="D452" s="166" t="s">
        <v>206</v>
      </c>
      <c r="E452" s="167" t="s">
        <v>3</v>
      </c>
      <c r="F452" s="168" t="s">
        <v>296</v>
      </c>
      <c r="H452" s="167" t="s">
        <v>3</v>
      </c>
      <c r="I452" s="169"/>
      <c r="L452" s="165"/>
      <c r="M452" s="170"/>
      <c r="N452" s="171"/>
      <c r="O452" s="171"/>
      <c r="P452" s="171"/>
      <c r="Q452" s="171"/>
      <c r="R452" s="171"/>
      <c r="S452" s="171"/>
      <c r="T452" s="172"/>
      <c r="AT452" s="167" t="s">
        <v>206</v>
      </c>
      <c r="AU452" s="167" t="s">
        <v>89</v>
      </c>
      <c r="AV452" s="13" t="s">
        <v>87</v>
      </c>
      <c r="AW452" s="13" t="s">
        <v>41</v>
      </c>
      <c r="AX452" s="13" t="s">
        <v>80</v>
      </c>
      <c r="AY452" s="167" t="s">
        <v>195</v>
      </c>
    </row>
    <row r="453" spans="1:65" s="14" customFormat="1">
      <c r="B453" s="173"/>
      <c r="D453" s="166" t="s">
        <v>206</v>
      </c>
      <c r="E453" s="174" t="s">
        <v>3</v>
      </c>
      <c r="F453" s="175" t="s">
        <v>823</v>
      </c>
      <c r="H453" s="176">
        <v>3.2749999999999999</v>
      </c>
      <c r="I453" s="177"/>
      <c r="L453" s="173"/>
      <c r="M453" s="178"/>
      <c r="N453" s="179"/>
      <c r="O453" s="179"/>
      <c r="P453" s="179"/>
      <c r="Q453" s="179"/>
      <c r="R453" s="179"/>
      <c r="S453" s="179"/>
      <c r="T453" s="180"/>
      <c r="AT453" s="174" t="s">
        <v>206</v>
      </c>
      <c r="AU453" s="174" t="s">
        <v>89</v>
      </c>
      <c r="AV453" s="14" t="s">
        <v>89</v>
      </c>
      <c r="AW453" s="14" t="s">
        <v>41</v>
      </c>
      <c r="AX453" s="14" t="s">
        <v>80</v>
      </c>
      <c r="AY453" s="174" t="s">
        <v>195</v>
      </c>
    </row>
    <row r="454" spans="1:65" s="13" customFormat="1">
      <c r="B454" s="165"/>
      <c r="D454" s="166" t="s">
        <v>206</v>
      </c>
      <c r="E454" s="167" t="s">
        <v>3</v>
      </c>
      <c r="F454" s="168" t="s">
        <v>719</v>
      </c>
      <c r="H454" s="167" t="s">
        <v>3</v>
      </c>
      <c r="I454" s="169"/>
      <c r="L454" s="165"/>
      <c r="M454" s="170"/>
      <c r="N454" s="171"/>
      <c r="O454" s="171"/>
      <c r="P454" s="171"/>
      <c r="Q454" s="171"/>
      <c r="R454" s="171"/>
      <c r="S454" s="171"/>
      <c r="T454" s="172"/>
      <c r="AT454" s="167" t="s">
        <v>206</v>
      </c>
      <c r="AU454" s="167" t="s">
        <v>89</v>
      </c>
      <c r="AV454" s="13" t="s">
        <v>87</v>
      </c>
      <c r="AW454" s="13" t="s">
        <v>41</v>
      </c>
      <c r="AX454" s="13" t="s">
        <v>80</v>
      </c>
      <c r="AY454" s="167" t="s">
        <v>195</v>
      </c>
    </row>
    <row r="455" spans="1:65" s="14" customFormat="1">
      <c r="B455" s="173"/>
      <c r="D455" s="166" t="s">
        <v>206</v>
      </c>
      <c r="E455" s="174" t="s">
        <v>3</v>
      </c>
      <c r="F455" s="175" t="s">
        <v>824</v>
      </c>
      <c r="H455" s="176">
        <v>10.973000000000001</v>
      </c>
      <c r="I455" s="177"/>
      <c r="L455" s="173"/>
      <c r="M455" s="178"/>
      <c r="N455" s="179"/>
      <c r="O455" s="179"/>
      <c r="P455" s="179"/>
      <c r="Q455" s="179"/>
      <c r="R455" s="179"/>
      <c r="S455" s="179"/>
      <c r="T455" s="180"/>
      <c r="AT455" s="174" t="s">
        <v>206</v>
      </c>
      <c r="AU455" s="174" t="s">
        <v>89</v>
      </c>
      <c r="AV455" s="14" t="s">
        <v>89</v>
      </c>
      <c r="AW455" s="14" t="s">
        <v>41</v>
      </c>
      <c r="AX455" s="14" t="s">
        <v>80</v>
      </c>
      <c r="AY455" s="174" t="s">
        <v>195</v>
      </c>
    </row>
    <row r="456" spans="1:65" s="15" customFormat="1">
      <c r="B456" s="181"/>
      <c r="D456" s="166" t="s">
        <v>206</v>
      </c>
      <c r="E456" s="182" t="s">
        <v>687</v>
      </c>
      <c r="F456" s="183" t="s">
        <v>215</v>
      </c>
      <c r="H456" s="184">
        <v>105.27</v>
      </c>
      <c r="I456" s="185"/>
      <c r="L456" s="181"/>
      <c r="M456" s="186"/>
      <c r="N456" s="187"/>
      <c r="O456" s="187"/>
      <c r="P456" s="187"/>
      <c r="Q456" s="187"/>
      <c r="R456" s="187"/>
      <c r="S456" s="187"/>
      <c r="T456" s="188"/>
      <c r="AT456" s="182" t="s">
        <v>206</v>
      </c>
      <c r="AU456" s="182" t="s">
        <v>89</v>
      </c>
      <c r="AV456" s="15" t="s">
        <v>202</v>
      </c>
      <c r="AW456" s="15" t="s">
        <v>41</v>
      </c>
      <c r="AX456" s="15" t="s">
        <v>87</v>
      </c>
      <c r="AY456" s="182" t="s">
        <v>195</v>
      </c>
    </row>
    <row r="457" spans="1:65" s="12" customFormat="1" ht="22.9" customHeight="1">
      <c r="B457" s="133"/>
      <c r="D457" s="134" t="s">
        <v>79</v>
      </c>
      <c r="E457" s="144" t="s">
        <v>257</v>
      </c>
      <c r="F457" s="144" t="s">
        <v>539</v>
      </c>
      <c r="I457" s="136"/>
      <c r="J457" s="145">
        <f>BK457</f>
        <v>0</v>
      </c>
      <c r="L457" s="133"/>
      <c r="M457" s="138"/>
      <c r="N457" s="139"/>
      <c r="O457" s="139"/>
      <c r="P457" s="140">
        <f>SUM(P458:P622)</f>
        <v>0</v>
      </c>
      <c r="Q457" s="139"/>
      <c r="R457" s="140">
        <f>SUM(R458:R622)</f>
        <v>35.19083552</v>
      </c>
      <c r="S457" s="139"/>
      <c r="T457" s="141">
        <f>SUM(T458:T622)</f>
        <v>0</v>
      </c>
      <c r="AR457" s="134" t="s">
        <v>87</v>
      </c>
      <c r="AT457" s="142" t="s">
        <v>79</v>
      </c>
      <c r="AU457" s="142" t="s">
        <v>87</v>
      </c>
      <c r="AY457" s="134" t="s">
        <v>195</v>
      </c>
      <c r="BK457" s="143">
        <f>SUM(BK458:BK622)</f>
        <v>0</v>
      </c>
    </row>
    <row r="458" spans="1:65" s="2" customFormat="1" ht="24.25" customHeight="1">
      <c r="A458" s="35"/>
      <c r="B458" s="146"/>
      <c r="C458" s="147" t="s">
        <v>433</v>
      </c>
      <c r="D458" s="147" t="s">
        <v>197</v>
      </c>
      <c r="E458" s="148" t="s">
        <v>825</v>
      </c>
      <c r="F458" s="149" t="s">
        <v>826</v>
      </c>
      <c r="G458" s="150" t="s">
        <v>511</v>
      </c>
      <c r="H458" s="151">
        <v>3</v>
      </c>
      <c r="I458" s="152"/>
      <c r="J458" s="153">
        <f>ROUND(I458*H458,2)</f>
        <v>0</v>
      </c>
      <c r="K458" s="149" t="s">
        <v>827</v>
      </c>
      <c r="L458" s="36"/>
      <c r="M458" s="154" t="s">
        <v>3</v>
      </c>
      <c r="N458" s="155" t="s">
        <v>51</v>
      </c>
      <c r="O458" s="56"/>
      <c r="P458" s="156">
        <f>O458*H458</f>
        <v>0</v>
      </c>
      <c r="Q458" s="156">
        <v>6.9999999999999994E-5</v>
      </c>
      <c r="R458" s="156">
        <f>Q458*H458</f>
        <v>2.0999999999999998E-4</v>
      </c>
      <c r="S458" s="156">
        <v>0</v>
      </c>
      <c r="T458" s="157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58" t="s">
        <v>202</v>
      </c>
      <c r="AT458" s="158" t="s">
        <v>197</v>
      </c>
      <c r="AU458" s="158" t="s">
        <v>89</v>
      </c>
      <c r="AY458" s="19" t="s">
        <v>195</v>
      </c>
      <c r="BE458" s="159">
        <f>IF(N458="základní",J458,0)</f>
        <v>0</v>
      </c>
      <c r="BF458" s="159">
        <f>IF(N458="snížená",J458,0)</f>
        <v>0</v>
      </c>
      <c r="BG458" s="159">
        <f>IF(N458="zákl. přenesená",J458,0)</f>
        <v>0</v>
      </c>
      <c r="BH458" s="159">
        <f>IF(N458="sníž. přenesená",J458,0)</f>
        <v>0</v>
      </c>
      <c r="BI458" s="159">
        <f>IF(N458="nulová",J458,0)</f>
        <v>0</v>
      </c>
      <c r="BJ458" s="19" t="s">
        <v>87</v>
      </c>
      <c r="BK458" s="159">
        <f>ROUND(I458*H458,2)</f>
        <v>0</v>
      </c>
      <c r="BL458" s="19" t="s">
        <v>202</v>
      </c>
      <c r="BM458" s="158" t="s">
        <v>828</v>
      </c>
    </row>
    <row r="459" spans="1:65" s="13" customFormat="1">
      <c r="B459" s="165"/>
      <c r="D459" s="166" t="s">
        <v>206</v>
      </c>
      <c r="E459" s="167" t="s">
        <v>3</v>
      </c>
      <c r="F459" s="168" t="s">
        <v>207</v>
      </c>
      <c r="H459" s="167" t="s">
        <v>3</v>
      </c>
      <c r="I459" s="169"/>
      <c r="L459" s="165"/>
      <c r="M459" s="170"/>
      <c r="N459" s="171"/>
      <c r="O459" s="171"/>
      <c r="P459" s="171"/>
      <c r="Q459" s="171"/>
      <c r="R459" s="171"/>
      <c r="S459" s="171"/>
      <c r="T459" s="172"/>
      <c r="AT459" s="167" t="s">
        <v>206</v>
      </c>
      <c r="AU459" s="167" t="s">
        <v>89</v>
      </c>
      <c r="AV459" s="13" t="s">
        <v>87</v>
      </c>
      <c r="AW459" s="13" t="s">
        <v>41</v>
      </c>
      <c r="AX459" s="13" t="s">
        <v>80</v>
      </c>
      <c r="AY459" s="167" t="s">
        <v>195</v>
      </c>
    </row>
    <row r="460" spans="1:65" s="13" customFormat="1">
      <c r="B460" s="165"/>
      <c r="D460" s="166" t="s">
        <v>206</v>
      </c>
      <c r="E460" s="167" t="s">
        <v>3</v>
      </c>
      <c r="F460" s="168" t="s">
        <v>208</v>
      </c>
      <c r="H460" s="167" t="s">
        <v>3</v>
      </c>
      <c r="I460" s="169"/>
      <c r="L460" s="165"/>
      <c r="M460" s="170"/>
      <c r="N460" s="171"/>
      <c r="O460" s="171"/>
      <c r="P460" s="171"/>
      <c r="Q460" s="171"/>
      <c r="R460" s="171"/>
      <c r="S460" s="171"/>
      <c r="T460" s="172"/>
      <c r="AT460" s="167" t="s">
        <v>206</v>
      </c>
      <c r="AU460" s="167" t="s">
        <v>89</v>
      </c>
      <c r="AV460" s="13" t="s">
        <v>87</v>
      </c>
      <c r="AW460" s="13" t="s">
        <v>41</v>
      </c>
      <c r="AX460" s="13" t="s">
        <v>80</v>
      </c>
      <c r="AY460" s="167" t="s">
        <v>195</v>
      </c>
    </row>
    <row r="461" spans="1:65" s="13" customFormat="1">
      <c r="B461" s="165"/>
      <c r="D461" s="166" t="s">
        <v>206</v>
      </c>
      <c r="E461" s="167" t="s">
        <v>3</v>
      </c>
      <c r="F461" s="168" t="s">
        <v>209</v>
      </c>
      <c r="H461" s="167" t="s">
        <v>3</v>
      </c>
      <c r="I461" s="169"/>
      <c r="L461" s="165"/>
      <c r="M461" s="170"/>
      <c r="N461" s="171"/>
      <c r="O461" s="171"/>
      <c r="P461" s="171"/>
      <c r="Q461" s="171"/>
      <c r="R461" s="171"/>
      <c r="S461" s="171"/>
      <c r="T461" s="172"/>
      <c r="AT461" s="167" t="s">
        <v>206</v>
      </c>
      <c r="AU461" s="167" t="s">
        <v>89</v>
      </c>
      <c r="AV461" s="13" t="s">
        <v>87</v>
      </c>
      <c r="AW461" s="13" t="s">
        <v>41</v>
      </c>
      <c r="AX461" s="13" t="s">
        <v>80</v>
      </c>
      <c r="AY461" s="167" t="s">
        <v>195</v>
      </c>
    </row>
    <row r="462" spans="1:65" s="13" customFormat="1">
      <c r="B462" s="165"/>
      <c r="D462" s="166" t="s">
        <v>206</v>
      </c>
      <c r="E462" s="167" t="s">
        <v>3</v>
      </c>
      <c r="F462" s="168" t="s">
        <v>829</v>
      </c>
      <c r="H462" s="167" t="s">
        <v>3</v>
      </c>
      <c r="I462" s="169"/>
      <c r="L462" s="165"/>
      <c r="M462" s="170"/>
      <c r="N462" s="171"/>
      <c r="O462" s="171"/>
      <c r="P462" s="171"/>
      <c r="Q462" s="171"/>
      <c r="R462" s="171"/>
      <c r="S462" s="171"/>
      <c r="T462" s="172"/>
      <c r="AT462" s="167" t="s">
        <v>206</v>
      </c>
      <c r="AU462" s="167" t="s">
        <v>89</v>
      </c>
      <c r="AV462" s="13" t="s">
        <v>87</v>
      </c>
      <c r="AW462" s="13" t="s">
        <v>41</v>
      </c>
      <c r="AX462" s="13" t="s">
        <v>80</v>
      </c>
      <c r="AY462" s="167" t="s">
        <v>195</v>
      </c>
    </row>
    <row r="463" spans="1:65" s="14" customFormat="1">
      <c r="B463" s="173"/>
      <c r="D463" s="166" t="s">
        <v>206</v>
      </c>
      <c r="E463" s="174" t="s">
        <v>3</v>
      </c>
      <c r="F463" s="175" t="s">
        <v>223</v>
      </c>
      <c r="H463" s="176">
        <v>3</v>
      </c>
      <c r="I463" s="177"/>
      <c r="L463" s="173"/>
      <c r="M463" s="178"/>
      <c r="N463" s="179"/>
      <c r="O463" s="179"/>
      <c r="P463" s="179"/>
      <c r="Q463" s="179"/>
      <c r="R463" s="179"/>
      <c r="S463" s="179"/>
      <c r="T463" s="180"/>
      <c r="AT463" s="174" t="s">
        <v>206</v>
      </c>
      <c r="AU463" s="174" t="s">
        <v>89</v>
      </c>
      <c r="AV463" s="14" t="s">
        <v>89</v>
      </c>
      <c r="AW463" s="14" t="s">
        <v>41</v>
      </c>
      <c r="AX463" s="14" t="s">
        <v>80</v>
      </c>
      <c r="AY463" s="174" t="s">
        <v>195</v>
      </c>
    </row>
    <row r="464" spans="1:65" s="15" customFormat="1">
      <c r="B464" s="181"/>
      <c r="D464" s="166" t="s">
        <v>206</v>
      </c>
      <c r="E464" s="182" t="s">
        <v>3</v>
      </c>
      <c r="F464" s="183" t="s">
        <v>215</v>
      </c>
      <c r="H464" s="184">
        <v>3</v>
      </c>
      <c r="I464" s="185"/>
      <c r="L464" s="181"/>
      <c r="M464" s="186"/>
      <c r="N464" s="187"/>
      <c r="O464" s="187"/>
      <c r="P464" s="187"/>
      <c r="Q464" s="187"/>
      <c r="R464" s="187"/>
      <c r="S464" s="187"/>
      <c r="T464" s="188"/>
      <c r="AT464" s="182" t="s">
        <v>206</v>
      </c>
      <c r="AU464" s="182" t="s">
        <v>89</v>
      </c>
      <c r="AV464" s="15" t="s">
        <v>202</v>
      </c>
      <c r="AW464" s="15" t="s">
        <v>41</v>
      </c>
      <c r="AX464" s="15" t="s">
        <v>87</v>
      </c>
      <c r="AY464" s="182" t="s">
        <v>195</v>
      </c>
    </row>
    <row r="465" spans="1:65" s="2" customFormat="1" ht="16.5" customHeight="1">
      <c r="A465" s="35"/>
      <c r="B465" s="146"/>
      <c r="C465" s="147" t="s">
        <v>435</v>
      </c>
      <c r="D465" s="147" t="s">
        <v>197</v>
      </c>
      <c r="E465" s="148" t="s">
        <v>830</v>
      </c>
      <c r="F465" s="149" t="s">
        <v>831</v>
      </c>
      <c r="G465" s="150" t="s">
        <v>200</v>
      </c>
      <c r="H465" s="151">
        <v>124.72199999999999</v>
      </c>
      <c r="I465" s="152"/>
      <c r="J465" s="153">
        <f>ROUND(I465*H465,2)</f>
        <v>0</v>
      </c>
      <c r="K465" s="149" t="s">
        <v>201</v>
      </c>
      <c r="L465" s="36"/>
      <c r="M465" s="154" t="s">
        <v>3</v>
      </c>
      <c r="N465" s="155" t="s">
        <v>51</v>
      </c>
      <c r="O465" s="56"/>
      <c r="P465" s="156">
        <f>O465*H465</f>
        <v>0</v>
      </c>
      <c r="Q465" s="156">
        <v>1.0000000000000001E-5</v>
      </c>
      <c r="R465" s="156">
        <f>Q465*H465</f>
        <v>1.2472200000000001E-3</v>
      </c>
      <c r="S465" s="156">
        <v>0</v>
      </c>
      <c r="T465" s="157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158" t="s">
        <v>202</v>
      </c>
      <c r="AT465" s="158" t="s">
        <v>197</v>
      </c>
      <c r="AU465" s="158" t="s">
        <v>89</v>
      </c>
      <c r="AY465" s="19" t="s">
        <v>195</v>
      </c>
      <c r="BE465" s="159">
        <f>IF(N465="základní",J465,0)</f>
        <v>0</v>
      </c>
      <c r="BF465" s="159">
        <f>IF(N465="snížená",J465,0)</f>
        <v>0</v>
      </c>
      <c r="BG465" s="159">
        <f>IF(N465="zákl. přenesená",J465,0)</f>
        <v>0</v>
      </c>
      <c r="BH465" s="159">
        <f>IF(N465="sníž. přenesená",J465,0)</f>
        <v>0</v>
      </c>
      <c r="BI465" s="159">
        <f>IF(N465="nulová",J465,0)</f>
        <v>0</v>
      </c>
      <c r="BJ465" s="19" t="s">
        <v>87</v>
      </c>
      <c r="BK465" s="159">
        <f>ROUND(I465*H465,2)</f>
        <v>0</v>
      </c>
      <c r="BL465" s="19" t="s">
        <v>202</v>
      </c>
      <c r="BM465" s="158" t="s">
        <v>832</v>
      </c>
    </row>
    <row r="466" spans="1:65" s="2" customFormat="1">
      <c r="A466" s="35"/>
      <c r="B466" s="36"/>
      <c r="C466" s="35"/>
      <c r="D466" s="160" t="s">
        <v>204</v>
      </c>
      <c r="E466" s="35"/>
      <c r="F466" s="161" t="s">
        <v>833</v>
      </c>
      <c r="G466" s="35"/>
      <c r="H466" s="35"/>
      <c r="I466" s="162"/>
      <c r="J466" s="35"/>
      <c r="K466" s="35"/>
      <c r="L466" s="36"/>
      <c r="M466" s="163"/>
      <c r="N466" s="164"/>
      <c r="O466" s="56"/>
      <c r="P466" s="56"/>
      <c r="Q466" s="56"/>
      <c r="R466" s="56"/>
      <c r="S466" s="56"/>
      <c r="T466" s="57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T466" s="19" t="s">
        <v>204</v>
      </c>
      <c r="AU466" s="19" t="s">
        <v>89</v>
      </c>
    </row>
    <row r="467" spans="1:65" s="2" customFormat="1" ht="16.5" customHeight="1">
      <c r="A467" s="35"/>
      <c r="B467" s="146"/>
      <c r="C467" s="190" t="s">
        <v>441</v>
      </c>
      <c r="D467" s="190" t="s">
        <v>464</v>
      </c>
      <c r="E467" s="191" t="s">
        <v>834</v>
      </c>
      <c r="F467" s="192" t="s">
        <v>835</v>
      </c>
      <c r="G467" s="193" t="s">
        <v>200</v>
      </c>
      <c r="H467" s="194">
        <v>126.593</v>
      </c>
      <c r="I467" s="195"/>
      <c r="J467" s="196">
        <f>ROUND(I467*H467,2)</f>
        <v>0</v>
      </c>
      <c r="K467" s="192" t="s">
        <v>201</v>
      </c>
      <c r="L467" s="197"/>
      <c r="M467" s="198" t="s">
        <v>3</v>
      </c>
      <c r="N467" s="199" t="s">
        <v>51</v>
      </c>
      <c r="O467" s="56"/>
      <c r="P467" s="156">
        <f>O467*H467</f>
        <v>0</v>
      </c>
      <c r="Q467" s="156">
        <v>4.5999999999999999E-3</v>
      </c>
      <c r="R467" s="156">
        <f>Q467*H467</f>
        <v>0.58232779999999995</v>
      </c>
      <c r="S467" s="156">
        <v>0</v>
      </c>
      <c r="T467" s="157">
        <f>S467*H467</f>
        <v>0</v>
      </c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R467" s="158" t="s">
        <v>257</v>
      </c>
      <c r="AT467" s="158" t="s">
        <v>464</v>
      </c>
      <c r="AU467" s="158" t="s">
        <v>89</v>
      </c>
      <c r="AY467" s="19" t="s">
        <v>195</v>
      </c>
      <c r="BE467" s="159">
        <f>IF(N467="základní",J467,0)</f>
        <v>0</v>
      </c>
      <c r="BF467" s="159">
        <f>IF(N467="snížená",J467,0)</f>
        <v>0</v>
      </c>
      <c r="BG467" s="159">
        <f>IF(N467="zákl. přenesená",J467,0)</f>
        <v>0</v>
      </c>
      <c r="BH467" s="159">
        <f>IF(N467="sníž. přenesená",J467,0)</f>
        <v>0</v>
      </c>
      <c r="BI467" s="159">
        <f>IF(N467="nulová",J467,0)</f>
        <v>0</v>
      </c>
      <c r="BJ467" s="19" t="s">
        <v>87</v>
      </c>
      <c r="BK467" s="159">
        <f>ROUND(I467*H467,2)</f>
        <v>0</v>
      </c>
      <c r="BL467" s="19" t="s">
        <v>202</v>
      </c>
      <c r="BM467" s="158" t="s">
        <v>836</v>
      </c>
    </row>
    <row r="468" spans="1:65" s="13" customFormat="1">
      <c r="B468" s="165"/>
      <c r="D468" s="166" t="s">
        <v>206</v>
      </c>
      <c r="E468" s="167" t="s">
        <v>3</v>
      </c>
      <c r="F468" s="168" t="s">
        <v>207</v>
      </c>
      <c r="H468" s="167" t="s">
        <v>3</v>
      </c>
      <c r="I468" s="169"/>
      <c r="L468" s="165"/>
      <c r="M468" s="170"/>
      <c r="N468" s="171"/>
      <c r="O468" s="171"/>
      <c r="P468" s="171"/>
      <c r="Q468" s="171"/>
      <c r="R468" s="171"/>
      <c r="S468" s="171"/>
      <c r="T468" s="172"/>
      <c r="AT468" s="167" t="s">
        <v>206</v>
      </c>
      <c r="AU468" s="167" t="s">
        <v>89</v>
      </c>
      <c r="AV468" s="13" t="s">
        <v>87</v>
      </c>
      <c r="AW468" s="13" t="s">
        <v>41</v>
      </c>
      <c r="AX468" s="13" t="s">
        <v>80</v>
      </c>
      <c r="AY468" s="167" t="s">
        <v>195</v>
      </c>
    </row>
    <row r="469" spans="1:65" s="13" customFormat="1">
      <c r="B469" s="165"/>
      <c r="D469" s="166" t="s">
        <v>206</v>
      </c>
      <c r="E469" s="167" t="s">
        <v>3</v>
      </c>
      <c r="F469" s="168" t="s">
        <v>208</v>
      </c>
      <c r="H469" s="167" t="s">
        <v>3</v>
      </c>
      <c r="I469" s="169"/>
      <c r="L469" s="165"/>
      <c r="M469" s="170"/>
      <c r="N469" s="171"/>
      <c r="O469" s="171"/>
      <c r="P469" s="171"/>
      <c r="Q469" s="171"/>
      <c r="R469" s="171"/>
      <c r="S469" s="171"/>
      <c r="T469" s="172"/>
      <c r="AT469" s="167" t="s">
        <v>206</v>
      </c>
      <c r="AU469" s="167" t="s">
        <v>89</v>
      </c>
      <c r="AV469" s="13" t="s">
        <v>87</v>
      </c>
      <c r="AW469" s="13" t="s">
        <v>41</v>
      </c>
      <c r="AX469" s="13" t="s">
        <v>80</v>
      </c>
      <c r="AY469" s="167" t="s">
        <v>195</v>
      </c>
    </row>
    <row r="470" spans="1:65" s="13" customFormat="1">
      <c r="B470" s="165"/>
      <c r="D470" s="166" t="s">
        <v>206</v>
      </c>
      <c r="E470" s="167" t="s">
        <v>3</v>
      </c>
      <c r="F470" s="168" t="s">
        <v>209</v>
      </c>
      <c r="H470" s="167" t="s">
        <v>3</v>
      </c>
      <c r="I470" s="169"/>
      <c r="L470" s="165"/>
      <c r="M470" s="170"/>
      <c r="N470" s="171"/>
      <c r="O470" s="171"/>
      <c r="P470" s="171"/>
      <c r="Q470" s="171"/>
      <c r="R470" s="171"/>
      <c r="S470" s="171"/>
      <c r="T470" s="172"/>
      <c r="AT470" s="167" t="s">
        <v>206</v>
      </c>
      <c r="AU470" s="167" t="s">
        <v>89</v>
      </c>
      <c r="AV470" s="13" t="s">
        <v>87</v>
      </c>
      <c r="AW470" s="13" t="s">
        <v>41</v>
      </c>
      <c r="AX470" s="13" t="s">
        <v>80</v>
      </c>
      <c r="AY470" s="167" t="s">
        <v>195</v>
      </c>
    </row>
    <row r="471" spans="1:65" s="13" customFormat="1">
      <c r="B471" s="165"/>
      <c r="D471" s="166" t="s">
        <v>206</v>
      </c>
      <c r="E471" s="167" t="s">
        <v>3</v>
      </c>
      <c r="F471" s="168" t="s">
        <v>837</v>
      </c>
      <c r="H471" s="167" t="s">
        <v>3</v>
      </c>
      <c r="I471" s="169"/>
      <c r="L471" s="165"/>
      <c r="M471" s="170"/>
      <c r="N471" s="171"/>
      <c r="O471" s="171"/>
      <c r="P471" s="171"/>
      <c r="Q471" s="171"/>
      <c r="R471" s="171"/>
      <c r="S471" s="171"/>
      <c r="T471" s="172"/>
      <c r="AT471" s="167" t="s">
        <v>206</v>
      </c>
      <c r="AU471" s="167" t="s">
        <v>89</v>
      </c>
      <c r="AV471" s="13" t="s">
        <v>87</v>
      </c>
      <c r="AW471" s="13" t="s">
        <v>41</v>
      </c>
      <c r="AX471" s="13" t="s">
        <v>80</v>
      </c>
      <c r="AY471" s="167" t="s">
        <v>195</v>
      </c>
    </row>
    <row r="472" spans="1:65" s="14" customFormat="1">
      <c r="B472" s="173"/>
      <c r="D472" s="166" t="s">
        <v>206</v>
      </c>
      <c r="E472" s="174" t="s">
        <v>3</v>
      </c>
      <c r="F472" s="175" t="s">
        <v>838</v>
      </c>
      <c r="H472" s="176">
        <v>109.4</v>
      </c>
      <c r="I472" s="177"/>
      <c r="L472" s="173"/>
      <c r="M472" s="178"/>
      <c r="N472" s="179"/>
      <c r="O472" s="179"/>
      <c r="P472" s="179"/>
      <c r="Q472" s="179"/>
      <c r="R472" s="179"/>
      <c r="S472" s="179"/>
      <c r="T472" s="180"/>
      <c r="AT472" s="174" t="s">
        <v>206</v>
      </c>
      <c r="AU472" s="174" t="s">
        <v>89</v>
      </c>
      <c r="AV472" s="14" t="s">
        <v>89</v>
      </c>
      <c r="AW472" s="14" t="s">
        <v>41</v>
      </c>
      <c r="AX472" s="14" t="s">
        <v>80</v>
      </c>
      <c r="AY472" s="174" t="s">
        <v>195</v>
      </c>
    </row>
    <row r="473" spans="1:65" s="13" customFormat="1">
      <c r="B473" s="165"/>
      <c r="D473" s="166" t="s">
        <v>206</v>
      </c>
      <c r="E473" s="167" t="s">
        <v>3</v>
      </c>
      <c r="F473" s="168" t="s">
        <v>839</v>
      </c>
      <c r="H473" s="167" t="s">
        <v>3</v>
      </c>
      <c r="I473" s="169"/>
      <c r="L473" s="165"/>
      <c r="M473" s="170"/>
      <c r="N473" s="171"/>
      <c r="O473" s="171"/>
      <c r="P473" s="171"/>
      <c r="Q473" s="171"/>
      <c r="R473" s="171"/>
      <c r="S473" s="171"/>
      <c r="T473" s="172"/>
      <c r="AT473" s="167" t="s">
        <v>206</v>
      </c>
      <c r="AU473" s="167" t="s">
        <v>89</v>
      </c>
      <c r="AV473" s="13" t="s">
        <v>87</v>
      </c>
      <c r="AW473" s="13" t="s">
        <v>41</v>
      </c>
      <c r="AX473" s="13" t="s">
        <v>80</v>
      </c>
      <c r="AY473" s="167" t="s">
        <v>195</v>
      </c>
    </row>
    <row r="474" spans="1:65" s="14" customFormat="1">
      <c r="B474" s="173"/>
      <c r="D474" s="166" t="s">
        <v>206</v>
      </c>
      <c r="E474" s="174" t="s">
        <v>3</v>
      </c>
      <c r="F474" s="175" t="s">
        <v>840</v>
      </c>
      <c r="H474" s="176">
        <v>15.321999999999999</v>
      </c>
      <c r="I474" s="177"/>
      <c r="L474" s="173"/>
      <c r="M474" s="178"/>
      <c r="N474" s="179"/>
      <c r="O474" s="179"/>
      <c r="P474" s="179"/>
      <c r="Q474" s="179"/>
      <c r="R474" s="179"/>
      <c r="S474" s="179"/>
      <c r="T474" s="180"/>
      <c r="AT474" s="174" t="s">
        <v>206</v>
      </c>
      <c r="AU474" s="174" t="s">
        <v>89</v>
      </c>
      <c r="AV474" s="14" t="s">
        <v>89</v>
      </c>
      <c r="AW474" s="14" t="s">
        <v>41</v>
      </c>
      <c r="AX474" s="14" t="s">
        <v>80</v>
      </c>
      <c r="AY474" s="174" t="s">
        <v>195</v>
      </c>
    </row>
    <row r="475" spans="1:65" s="15" customFormat="1">
      <c r="B475" s="181"/>
      <c r="D475" s="166" t="s">
        <v>206</v>
      </c>
      <c r="E475" s="182" t="s">
        <v>3</v>
      </c>
      <c r="F475" s="183" t="s">
        <v>215</v>
      </c>
      <c r="H475" s="184">
        <v>124.72199999999999</v>
      </c>
      <c r="I475" s="185"/>
      <c r="L475" s="181"/>
      <c r="M475" s="186"/>
      <c r="N475" s="187"/>
      <c r="O475" s="187"/>
      <c r="P475" s="187"/>
      <c r="Q475" s="187"/>
      <c r="R475" s="187"/>
      <c r="S475" s="187"/>
      <c r="T475" s="188"/>
      <c r="AT475" s="182" t="s">
        <v>206</v>
      </c>
      <c r="AU475" s="182" t="s">
        <v>89</v>
      </c>
      <c r="AV475" s="15" t="s">
        <v>202</v>
      </c>
      <c r="AW475" s="15" t="s">
        <v>41</v>
      </c>
      <c r="AX475" s="15" t="s">
        <v>87</v>
      </c>
      <c r="AY475" s="182" t="s">
        <v>195</v>
      </c>
    </row>
    <row r="476" spans="1:65" s="14" customFormat="1">
      <c r="B476" s="173"/>
      <c r="D476" s="166" t="s">
        <v>206</v>
      </c>
      <c r="F476" s="175" t="s">
        <v>841</v>
      </c>
      <c r="H476" s="176">
        <v>126.593</v>
      </c>
      <c r="I476" s="177"/>
      <c r="L476" s="173"/>
      <c r="M476" s="178"/>
      <c r="N476" s="179"/>
      <c r="O476" s="179"/>
      <c r="P476" s="179"/>
      <c r="Q476" s="179"/>
      <c r="R476" s="179"/>
      <c r="S476" s="179"/>
      <c r="T476" s="180"/>
      <c r="AT476" s="174" t="s">
        <v>206</v>
      </c>
      <c r="AU476" s="174" t="s">
        <v>89</v>
      </c>
      <c r="AV476" s="14" t="s">
        <v>89</v>
      </c>
      <c r="AW476" s="14" t="s">
        <v>4</v>
      </c>
      <c r="AX476" s="14" t="s">
        <v>87</v>
      </c>
      <c r="AY476" s="174" t="s">
        <v>195</v>
      </c>
    </row>
    <row r="477" spans="1:65" s="2" customFormat="1" ht="16.5" customHeight="1">
      <c r="A477" s="35"/>
      <c r="B477" s="146"/>
      <c r="C477" s="147" t="s">
        <v>444</v>
      </c>
      <c r="D477" s="147" t="s">
        <v>197</v>
      </c>
      <c r="E477" s="148" t="s">
        <v>842</v>
      </c>
      <c r="F477" s="149" t="s">
        <v>843</v>
      </c>
      <c r="G477" s="150" t="s">
        <v>200</v>
      </c>
      <c r="H477" s="151">
        <v>670.53</v>
      </c>
      <c r="I477" s="152"/>
      <c r="J477" s="153">
        <f>ROUND(I477*H477,2)</f>
        <v>0</v>
      </c>
      <c r="K477" s="149" t="s">
        <v>201</v>
      </c>
      <c r="L477" s="36"/>
      <c r="M477" s="154" t="s">
        <v>3</v>
      </c>
      <c r="N477" s="155" t="s">
        <v>51</v>
      </c>
      <c r="O477" s="56"/>
      <c r="P477" s="156">
        <f>O477*H477</f>
        <v>0</v>
      </c>
      <c r="Q477" s="156">
        <v>1.0000000000000001E-5</v>
      </c>
      <c r="R477" s="156">
        <f>Q477*H477</f>
        <v>6.7053E-3</v>
      </c>
      <c r="S477" s="156">
        <v>0</v>
      </c>
      <c r="T477" s="157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158" t="s">
        <v>202</v>
      </c>
      <c r="AT477" s="158" t="s">
        <v>197</v>
      </c>
      <c r="AU477" s="158" t="s">
        <v>89</v>
      </c>
      <c r="AY477" s="19" t="s">
        <v>195</v>
      </c>
      <c r="BE477" s="159">
        <f>IF(N477="základní",J477,0)</f>
        <v>0</v>
      </c>
      <c r="BF477" s="159">
        <f>IF(N477="snížená",J477,0)</f>
        <v>0</v>
      </c>
      <c r="BG477" s="159">
        <f>IF(N477="zákl. přenesená",J477,0)</f>
        <v>0</v>
      </c>
      <c r="BH477" s="159">
        <f>IF(N477="sníž. přenesená",J477,0)</f>
        <v>0</v>
      </c>
      <c r="BI477" s="159">
        <f>IF(N477="nulová",J477,0)</f>
        <v>0</v>
      </c>
      <c r="BJ477" s="19" t="s">
        <v>87</v>
      </c>
      <c r="BK477" s="159">
        <f>ROUND(I477*H477,2)</f>
        <v>0</v>
      </c>
      <c r="BL477" s="19" t="s">
        <v>202</v>
      </c>
      <c r="BM477" s="158" t="s">
        <v>844</v>
      </c>
    </row>
    <row r="478" spans="1:65" s="2" customFormat="1">
      <c r="A478" s="35"/>
      <c r="B478" s="36"/>
      <c r="C478" s="35"/>
      <c r="D478" s="160" t="s">
        <v>204</v>
      </c>
      <c r="E478" s="35"/>
      <c r="F478" s="161" t="s">
        <v>845</v>
      </c>
      <c r="G478" s="35"/>
      <c r="H478" s="35"/>
      <c r="I478" s="162"/>
      <c r="J478" s="35"/>
      <c r="K478" s="35"/>
      <c r="L478" s="36"/>
      <c r="M478" s="163"/>
      <c r="N478" s="164"/>
      <c r="O478" s="56"/>
      <c r="P478" s="56"/>
      <c r="Q478" s="56"/>
      <c r="R478" s="56"/>
      <c r="S478" s="56"/>
      <c r="T478" s="57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T478" s="19" t="s">
        <v>204</v>
      </c>
      <c r="AU478" s="19" t="s">
        <v>89</v>
      </c>
    </row>
    <row r="479" spans="1:65" s="2" customFormat="1" ht="16.5" customHeight="1">
      <c r="A479" s="35"/>
      <c r="B479" s="146"/>
      <c r="C479" s="190" t="s">
        <v>449</v>
      </c>
      <c r="D479" s="190" t="s">
        <v>464</v>
      </c>
      <c r="E479" s="191" t="s">
        <v>846</v>
      </c>
      <c r="F479" s="192" t="s">
        <v>847</v>
      </c>
      <c r="G479" s="193" t="s">
        <v>200</v>
      </c>
      <c r="H479" s="194">
        <v>680.58799999999997</v>
      </c>
      <c r="I479" s="195"/>
      <c r="J479" s="196">
        <f>ROUND(I479*H479,2)</f>
        <v>0</v>
      </c>
      <c r="K479" s="192" t="s">
        <v>201</v>
      </c>
      <c r="L479" s="197"/>
      <c r="M479" s="198" t="s">
        <v>3</v>
      </c>
      <c r="N479" s="199" t="s">
        <v>51</v>
      </c>
      <c r="O479" s="56"/>
      <c r="P479" s="156">
        <f>O479*H479</f>
        <v>0</v>
      </c>
      <c r="Q479" s="156">
        <v>2.8999999999999998E-3</v>
      </c>
      <c r="R479" s="156">
        <f>Q479*H479</f>
        <v>1.9737051999999997</v>
      </c>
      <c r="S479" s="156">
        <v>0</v>
      </c>
      <c r="T479" s="157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158" t="s">
        <v>257</v>
      </c>
      <c r="AT479" s="158" t="s">
        <v>464</v>
      </c>
      <c r="AU479" s="158" t="s">
        <v>89</v>
      </c>
      <c r="AY479" s="19" t="s">
        <v>195</v>
      </c>
      <c r="BE479" s="159">
        <f>IF(N479="základní",J479,0)</f>
        <v>0</v>
      </c>
      <c r="BF479" s="159">
        <f>IF(N479="snížená",J479,0)</f>
        <v>0</v>
      </c>
      <c r="BG479" s="159">
        <f>IF(N479="zákl. přenesená",J479,0)</f>
        <v>0</v>
      </c>
      <c r="BH479" s="159">
        <f>IF(N479="sníž. přenesená",J479,0)</f>
        <v>0</v>
      </c>
      <c r="BI479" s="159">
        <f>IF(N479="nulová",J479,0)</f>
        <v>0</v>
      </c>
      <c r="BJ479" s="19" t="s">
        <v>87</v>
      </c>
      <c r="BK479" s="159">
        <f>ROUND(I479*H479,2)</f>
        <v>0</v>
      </c>
      <c r="BL479" s="19" t="s">
        <v>202</v>
      </c>
      <c r="BM479" s="158" t="s">
        <v>848</v>
      </c>
    </row>
    <row r="480" spans="1:65" s="13" customFormat="1">
      <c r="B480" s="165"/>
      <c r="D480" s="166" t="s">
        <v>206</v>
      </c>
      <c r="E480" s="167" t="s">
        <v>3</v>
      </c>
      <c r="F480" s="168" t="s">
        <v>207</v>
      </c>
      <c r="H480" s="167" t="s">
        <v>3</v>
      </c>
      <c r="I480" s="169"/>
      <c r="L480" s="165"/>
      <c r="M480" s="170"/>
      <c r="N480" s="171"/>
      <c r="O480" s="171"/>
      <c r="P480" s="171"/>
      <c r="Q480" s="171"/>
      <c r="R480" s="171"/>
      <c r="S480" s="171"/>
      <c r="T480" s="172"/>
      <c r="AT480" s="167" t="s">
        <v>206</v>
      </c>
      <c r="AU480" s="167" t="s">
        <v>89</v>
      </c>
      <c r="AV480" s="13" t="s">
        <v>87</v>
      </c>
      <c r="AW480" s="13" t="s">
        <v>41</v>
      </c>
      <c r="AX480" s="13" t="s">
        <v>80</v>
      </c>
      <c r="AY480" s="167" t="s">
        <v>195</v>
      </c>
    </row>
    <row r="481" spans="1:65" s="13" customFormat="1">
      <c r="B481" s="165"/>
      <c r="D481" s="166" t="s">
        <v>206</v>
      </c>
      <c r="E481" s="167" t="s">
        <v>3</v>
      </c>
      <c r="F481" s="168" t="s">
        <v>208</v>
      </c>
      <c r="H481" s="167" t="s">
        <v>3</v>
      </c>
      <c r="I481" s="169"/>
      <c r="L481" s="165"/>
      <c r="M481" s="170"/>
      <c r="N481" s="171"/>
      <c r="O481" s="171"/>
      <c r="P481" s="171"/>
      <c r="Q481" s="171"/>
      <c r="R481" s="171"/>
      <c r="S481" s="171"/>
      <c r="T481" s="172"/>
      <c r="AT481" s="167" t="s">
        <v>206</v>
      </c>
      <c r="AU481" s="167" t="s">
        <v>89</v>
      </c>
      <c r="AV481" s="13" t="s">
        <v>87</v>
      </c>
      <c r="AW481" s="13" t="s">
        <v>41</v>
      </c>
      <c r="AX481" s="13" t="s">
        <v>80</v>
      </c>
      <c r="AY481" s="167" t="s">
        <v>195</v>
      </c>
    </row>
    <row r="482" spans="1:65" s="13" customFormat="1">
      <c r="B482" s="165"/>
      <c r="D482" s="166" t="s">
        <v>206</v>
      </c>
      <c r="E482" s="167" t="s">
        <v>3</v>
      </c>
      <c r="F482" s="168" t="s">
        <v>209</v>
      </c>
      <c r="H482" s="167" t="s">
        <v>3</v>
      </c>
      <c r="I482" s="169"/>
      <c r="L482" s="165"/>
      <c r="M482" s="170"/>
      <c r="N482" s="171"/>
      <c r="O482" s="171"/>
      <c r="P482" s="171"/>
      <c r="Q482" s="171"/>
      <c r="R482" s="171"/>
      <c r="S482" s="171"/>
      <c r="T482" s="172"/>
      <c r="AT482" s="167" t="s">
        <v>206</v>
      </c>
      <c r="AU482" s="167" t="s">
        <v>89</v>
      </c>
      <c r="AV482" s="13" t="s">
        <v>87</v>
      </c>
      <c r="AW482" s="13" t="s">
        <v>41</v>
      </c>
      <c r="AX482" s="13" t="s">
        <v>80</v>
      </c>
      <c r="AY482" s="167" t="s">
        <v>195</v>
      </c>
    </row>
    <row r="483" spans="1:65" s="13" customFormat="1">
      <c r="B483" s="165"/>
      <c r="D483" s="166" t="s">
        <v>206</v>
      </c>
      <c r="E483" s="167" t="s">
        <v>3</v>
      </c>
      <c r="F483" s="168" t="s">
        <v>849</v>
      </c>
      <c r="H483" s="167" t="s">
        <v>3</v>
      </c>
      <c r="I483" s="169"/>
      <c r="L483" s="165"/>
      <c r="M483" s="170"/>
      <c r="N483" s="171"/>
      <c r="O483" s="171"/>
      <c r="P483" s="171"/>
      <c r="Q483" s="171"/>
      <c r="R483" s="171"/>
      <c r="S483" s="171"/>
      <c r="T483" s="172"/>
      <c r="AT483" s="167" t="s">
        <v>206</v>
      </c>
      <c r="AU483" s="167" t="s">
        <v>89</v>
      </c>
      <c r="AV483" s="13" t="s">
        <v>87</v>
      </c>
      <c r="AW483" s="13" t="s">
        <v>41</v>
      </c>
      <c r="AX483" s="13" t="s">
        <v>80</v>
      </c>
      <c r="AY483" s="167" t="s">
        <v>195</v>
      </c>
    </row>
    <row r="484" spans="1:65" s="14" customFormat="1">
      <c r="B484" s="173"/>
      <c r="D484" s="166" t="s">
        <v>206</v>
      </c>
      <c r="E484" s="174" t="s">
        <v>3</v>
      </c>
      <c r="F484" s="175" t="s">
        <v>850</v>
      </c>
      <c r="H484" s="176">
        <v>670.53</v>
      </c>
      <c r="I484" s="177"/>
      <c r="L484" s="173"/>
      <c r="M484" s="178"/>
      <c r="N484" s="179"/>
      <c r="O484" s="179"/>
      <c r="P484" s="179"/>
      <c r="Q484" s="179"/>
      <c r="R484" s="179"/>
      <c r="S484" s="179"/>
      <c r="T484" s="180"/>
      <c r="AT484" s="174" t="s">
        <v>206</v>
      </c>
      <c r="AU484" s="174" t="s">
        <v>89</v>
      </c>
      <c r="AV484" s="14" t="s">
        <v>89</v>
      </c>
      <c r="AW484" s="14" t="s">
        <v>41</v>
      </c>
      <c r="AX484" s="14" t="s">
        <v>80</v>
      </c>
      <c r="AY484" s="174" t="s">
        <v>195</v>
      </c>
    </row>
    <row r="485" spans="1:65" s="15" customFormat="1">
      <c r="B485" s="181"/>
      <c r="D485" s="166" t="s">
        <v>206</v>
      </c>
      <c r="E485" s="182" t="s">
        <v>3</v>
      </c>
      <c r="F485" s="183" t="s">
        <v>215</v>
      </c>
      <c r="H485" s="184">
        <v>670.53</v>
      </c>
      <c r="I485" s="185"/>
      <c r="L485" s="181"/>
      <c r="M485" s="186"/>
      <c r="N485" s="187"/>
      <c r="O485" s="187"/>
      <c r="P485" s="187"/>
      <c r="Q485" s="187"/>
      <c r="R485" s="187"/>
      <c r="S485" s="187"/>
      <c r="T485" s="188"/>
      <c r="AT485" s="182" t="s">
        <v>206</v>
      </c>
      <c r="AU485" s="182" t="s">
        <v>89</v>
      </c>
      <c r="AV485" s="15" t="s">
        <v>202</v>
      </c>
      <c r="AW485" s="15" t="s">
        <v>41</v>
      </c>
      <c r="AX485" s="15" t="s">
        <v>87</v>
      </c>
      <c r="AY485" s="182" t="s">
        <v>195</v>
      </c>
    </row>
    <row r="486" spans="1:65" s="14" customFormat="1">
      <c r="B486" s="173"/>
      <c r="D486" s="166" t="s">
        <v>206</v>
      </c>
      <c r="F486" s="175" t="s">
        <v>851</v>
      </c>
      <c r="H486" s="176">
        <v>680.58799999999997</v>
      </c>
      <c r="I486" s="177"/>
      <c r="L486" s="173"/>
      <c r="M486" s="178"/>
      <c r="N486" s="179"/>
      <c r="O486" s="179"/>
      <c r="P486" s="179"/>
      <c r="Q486" s="179"/>
      <c r="R486" s="179"/>
      <c r="S486" s="179"/>
      <c r="T486" s="180"/>
      <c r="AT486" s="174" t="s">
        <v>206</v>
      </c>
      <c r="AU486" s="174" t="s">
        <v>89</v>
      </c>
      <c r="AV486" s="14" t="s">
        <v>89</v>
      </c>
      <c r="AW486" s="14" t="s">
        <v>4</v>
      </c>
      <c r="AX486" s="14" t="s">
        <v>87</v>
      </c>
      <c r="AY486" s="174" t="s">
        <v>195</v>
      </c>
    </row>
    <row r="487" spans="1:65" s="2" customFormat="1" ht="21.75" customHeight="1">
      <c r="A487" s="35"/>
      <c r="B487" s="146"/>
      <c r="C487" s="147" t="s">
        <v>463</v>
      </c>
      <c r="D487" s="147" t="s">
        <v>197</v>
      </c>
      <c r="E487" s="148" t="s">
        <v>852</v>
      </c>
      <c r="F487" s="149" t="s">
        <v>853</v>
      </c>
      <c r="G487" s="150" t="s">
        <v>511</v>
      </c>
      <c r="H487" s="151">
        <v>42</v>
      </c>
      <c r="I487" s="152"/>
      <c r="J487" s="153">
        <f>ROUND(I487*H487,2)</f>
        <v>0</v>
      </c>
      <c r="K487" s="149" t="s">
        <v>201</v>
      </c>
      <c r="L487" s="36"/>
      <c r="M487" s="154" t="s">
        <v>3</v>
      </c>
      <c r="N487" s="155" t="s">
        <v>51</v>
      </c>
      <c r="O487" s="56"/>
      <c r="P487" s="156">
        <f>O487*H487</f>
        <v>0</v>
      </c>
      <c r="Q487" s="156">
        <v>0</v>
      </c>
      <c r="R487" s="156">
        <f>Q487*H487</f>
        <v>0</v>
      </c>
      <c r="S487" s="156">
        <v>0</v>
      </c>
      <c r="T487" s="157">
        <f>S487*H487</f>
        <v>0</v>
      </c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R487" s="158" t="s">
        <v>202</v>
      </c>
      <c r="AT487" s="158" t="s">
        <v>197</v>
      </c>
      <c r="AU487" s="158" t="s">
        <v>89</v>
      </c>
      <c r="AY487" s="19" t="s">
        <v>195</v>
      </c>
      <c r="BE487" s="159">
        <f>IF(N487="základní",J487,0)</f>
        <v>0</v>
      </c>
      <c r="BF487" s="159">
        <f>IF(N487="snížená",J487,0)</f>
        <v>0</v>
      </c>
      <c r="BG487" s="159">
        <f>IF(N487="zákl. přenesená",J487,0)</f>
        <v>0</v>
      </c>
      <c r="BH487" s="159">
        <f>IF(N487="sníž. přenesená",J487,0)</f>
        <v>0</v>
      </c>
      <c r="BI487" s="159">
        <f>IF(N487="nulová",J487,0)</f>
        <v>0</v>
      </c>
      <c r="BJ487" s="19" t="s">
        <v>87</v>
      </c>
      <c r="BK487" s="159">
        <f>ROUND(I487*H487,2)</f>
        <v>0</v>
      </c>
      <c r="BL487" s="19" t="s">
        <v>202</v>
      </c>
      <c r="BM487" s="158" t="s">
        <v>854</v>
      </c>
    </row>
    <row r="488" spans="1:65" s="2" customFormat="1">
      <c r="A488" s="35"/>
      <c r="B488" s="36"/>
      <c r="C488" s="35"/>
      <c r="D488" s="160" t="s">
        <v>204</v>
      </c>
      <c r="E488" s="35"/>
      <c r="F488" s="161" t="s">
        <v>855</v>
      </c>
      <c r="G488" s="35"/>
      <c r="H488" s="35"/>
      <c r="I488" s="162"/>
      <c r="J488" s="35"/>
      <c r="K488" s="35"/>
      <c r="L488" s="36"/>
      <c r="M488" s="163"/>
      <c r="N488" s="164"/>
      <c r="O488" s="56"/>
      <c r="P488" s="56"/>
      <c r="Q488" s="56"/>
      <c r="R488" s="56"/>
      <c r="S488" s="56"/>
      <c r="T488" s="57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T488" s="19" t="s">
        <v>204</v>
      </c>
      <c r="AU488" s="19" t="s">
        <v>89</v>
      </c>
    </row>
    <row r="489" spans="1:65" s="2" customFormat="1" ht="16.5" customHeight="1">
      <c r="A489" s="35"/>
      <c r="B489" s="146"/>
      <c r="C489" s="190" t="s">
        <v>469</v>
      </c>
      <c r="D489" s="190" t="s">
        <v>464</v>
      </c>
      <c r="E489" s="191" t="s">
        <v>856</v>
      </c>
      <c r="F489" s="192" t="s">
        <v>857</v>
      </c>
      <c r="G489" s="193" t="s">
        <v>511</v>
      </c>
      <c r="H489" s="194">
        <v>42</v>
      </c>
      <c r="I489" s="195"/>
      <c r="J489" s="196">
        <f>ROUND(I489*H489,2)</f>
        <v>0</v>
      </c>
      <c r="K489" s="192" t="s">
        <v>201</v>
      </c>
      <c r="L489" s="197"/>
      <c r="M489" s="198" t="s">
        <v>3</v>
      </c>
      <c r="N489" s="199" t="s">
        <v>51</v>
      </c>
      <c r="O489" s="56"/>
      <c r="P489" s="156">
        <f>O489*H489</f>
        <v>0</v>
      </c>
      <c r="Q489" s="156">
        <v>6.9999999999999999E-4</v>
      </c>
      <c r="R489" s="156">
        <f>Q489*H489</f>
        <v>2.9399999999999999E-2</v>
      </c>
      <c r="S489" s="156">
        <v>0</v>
      </c>
      <c r="T489" s="157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158" t="s">
        <v>257</v>
      </c>
      <c r="AT489" s="158" t="s">
        <v>464</v>
      </c>
      <c r="AU489" s="158" t="s">
        <v>89</v>
      </c>
      <c r="AY489" s="19" t="s">
        <v>195</v>
      </c>
      <c r="BE489" s="159">
        <f>IF(N489="základní",J489,0)</f>
        <v>0</v>
      </c>
      <c r="BF489" s="159">
        <f>IF(N489="snížená",J489,0)</f>
        <v>0</v>
      </c>
      <c r="BG489" s="159">
        <f>IF(N489="zákl. přenesená",J489,0)</f>
        <v>0</v>
      </c>
      <c r="BH489" s="159">
        <f>IF(N489="sníž. přenesená",J489,0)</f>
        <v>0</v>
      </c>
      <c r="BI489" s="159">
        <f>IF(N489="nulová",J489,0)</f>
        <v>0</v>
      </c>
      <c r="BJ489" s="19" t="s">
        <v>87</v>
      </c>
      <c r="BK489" s="159">
        <f>ROUND(I489*H489,2)</f>
        <v>0</v>
      </c>
      <c r="BL489" s="19" t="s">
        <v>202</v>
      </c>
      <c r="BM489" s="158" t="s">
        <v>858</v>
      </c>
    </row>
    <row r="490" spans="1:65" s="13" customFormat="1">
      <c r="B490" s="165"/>
      <c r="D490" s="166" t="s">
        <v>206</v>
      </c>
      <c r="E490" s="167" t="s">
        <v>3</v>
      </c>
      <c r="F490" s="168" t="s">
        <v>207</v>
      </c>
      <c r="H490" s="167" t="s">
        <v>3</v>
      </c>
      <c r="I490" s="169"/>
      <c r="L490" s="165"/>
      <c r="M490" s="170"/>
      <c r="N490" s="171"/>
      <c r="O490" s="171"/>
      <c r="P490" s="171"/>
      <c r="Q490" s="171"/>
      <c r="R490" s="171"/>
      <c r="S490" s="171"/>
      <c r="T490" s="172"/>
      <c r="AT490" s="167" t="s">
        <v>206</v>
      </c>
      <c r="AU490" s="167" t="s">
        <v>89</v>
      </c>
      <c r="AV490" s="13" t="s">
        <v>87</v>
      </c>
      <c r="AW490" s="13" t="s">
        <v>41</v>
      </c>
      <c r="AX490" s="13" t="s">
        <v>80</v>
      </c>
      <c r="AY490" s="167" t="s">
        <v>195</v>
      </c>
    </row>
    <row r="491" spans="1:65" s="13" customFormat="1">
      <c r="B491" s="165"/>
      <c r="D491" s="166" t="s">
        <v>206</v>
      </c>
      <c r="E491" s="167" t="s">
        <v>3</v>
      </c>
      <c r="F491" s="168" t="s">
        <v>208</v>
      </c>
      <c r="H491" s="167" t="s">
        <v>3</v>
      </c>
      <c r="I491" s="169"/>
      <c r="L491" s="165"/>
      <c r="M491" s="170"/>
      <c r="N491" s="171"/>
      <c r="O491" s="171"/>
      <c r="P491" s="171"/>
      <c r="Q491" s="171"/>
      <c r="R491" s="171"/>
      <c r="S491" s="171"/>
      <c r="T491" s="172"/>
      <c r="AT491" s="167" t="s">
        <v>206</v>
      </c>
      <c r="AU491" s="167" t="s">
        <v>89</v>
      </c>
      <c r="AV491" s="13" t="s">
        <v>87</v>
      </c>
      <c r="AW491" s="13" t="s">
        <v>41</v>
      </c>
      <c r="AX491" s="13" t="s">
        <v>80</v>
      </c>
      <c r="AY491" s="167" t="s">
        <v>195</v>
      </c>
    </row>
    <row r="492" spans="1:65" s="13" customFormat="1">
      <c r="B492" s="165"/>
      <c r="D492" s="166" t="s">
        <v>206</v>
      </c>
      <c r="E492" s="167" t="s">
        <v>3</v>
      </c>
      <c r="F492" s="168" t="s">
        <v>209</v>
      </c>
      <c r="H492" s="167" t="s">
        <v>3</v>
      </c>
      <c r="I492" s="169"/>
      <c r="L492" s="165"/>
      <c r="M492" s="170"/>
      <c r="N492" s="171"/>
      <c r="O492" s="171"/>
      <c r="P492" s="171"/>
      <c r="Q492" s="171"/>
      <c r="R492" s="171"/>
      <c r="S492" s="171"/>
      <c r="T492" s="172"/>
      <c r="AT492" s="167" t="s">
        <v>206</v>
      </c>
      <c r="AU492" s="167" t="s">
        <v>89</v>
      </c>
      <c r="AV492" s="13" t="s">
        <v>87</v>
      </c>
      <c r="AW492" s="13" t="s">
        <v>41</v>
      </c>
      <c r="AX492" s="13" t="s">
        <v>80</v>
      </c>
      <c r="AY492" s="167" t="s">
        <v>195</v>
      </c>
    </row>
    <row r="493" spans="1:65" s="13" customFormat="1">
      <c r="B493" s="165"/>
      <c r="D493" s="166" t="s">
        <v>206</v>
      </c>
      <c r="E493" s="167" t="s">
        <v>3</v>
      </c>
      <c r="F493" s="168" t="s">
        <v>859</v>
      </c>
      <c r="H493" s="167" t="s">
        <v>3</v>
      </c>
      <c r="I493" s="169"/>
      <c r="L493" s="165"/>
      <c r="M493" s="170"/>
      <c r="N493" s="171"/>
      <c r="O493" s="171"/>
      <c r="P493" s="171"/>
      <c r="Q493" s="171"/>
      <c r="R493" s="171"/>
      <c r="S493" s="171"/>
      <c r="T493" s="172"/>
      <c r="AT493" s="167" t="s">
        <v>206</v>
      </c>
      <c r="AU493" s="167" t="s">
        <v>89</v>
      </c>
      <c r="AV493" s="13" t="s">
        <v>87</v>
      </c>
      <c r="AW493" s="13" t="s">
        <v>41</v>
      </c>
      <c r="AX493" s="13" t="s">
        <v>80</v>
      </c>
      <c r="AY493" s="167" t="s">
        <v>195</v>
      </c>
    </row>
    <row r="494" spans="1:65" s="14" customFormat="1">
      <c r="B494" s="173"/>
      <c r="D494" s="166" t="s">
        <v>206</v>
      </c>
      <c r="E494" s="174" t="s">
        <v>3</v>
      </c>
      <c r="F494" s="175" t="s">
        <v>529</v>
      </c>
      <c r="H494" s="176">
        <v>42</v>
      </c>
      <c r="I494" s="177"/>
      <c r="L494" s="173"/>
      <c r="M494" s="178"/>
      <c r="N494" s="179"/>
      <c r="O494" s="179"/>
      <c r="P494" s="179"/>
      <c r="Q494" s="179"/>
      <c r="R494" s="179"/>
      <c r="S494" s="179"/>
      <c r="T494" s="180"/>
      <c r="AT494" s="174" t="s">
        <v>206</v>
      </c>
      <c r="AU494" s="174" t="s">
        <v>89</v>
      </c>
      <c r="AV494" s="14" t="s">
        <v>89</v>
      </c>
      <c r="AW494" s="14" t="s">
        <v>41</v>
      </c>
      <c r="AX494" s="14" t="s">
        <v>80</v>
      </c>
      <c r="AY494" s="174" t="s">
        <v>195</v>
      </c>
    </row>
    <row r="495" spans="1:65" s="15" customFormat="1">
      <c r="B495" s="181"/>
      <c r="D495" s="166" t="s">
        <v>206</v>
      </c>
      <c r="E495" s="182" t="s">
        <v>3</v>
      </c>
      <c r="F495" s="183" t="s">
        <v>215</v>
      </c>
      <c r="H495" s="184">
        <v>42</v>
      </c>
      <c r="I495" s="185"/>
      <c r="L495" s="181"/>
      <c r="M495" s="186"/>
      <c r="N495" s="187"/>
      <c r="O495" s="187"/>
      <c r="P495" s="187"/>
      <c r="Q495" s="187"/>
      <c r="R495" s="187"/>
      <c r="S495" s="187"/>
      <c r="T495" s="188"/>
      <c r="AT495" s="182" t="s">
        <v>206</v>
      </c>
      <c r="AU495" s="182" t="s">
        <v>89</v>
      </c>
      <c r="AV495" s="15" t="s">
        <v>202</v>
      </c>
      <c r="AW495" s="15" t="s">
        <v>41</v>
      </c>
      <c r="AX495" s="15" t="s">
        <v>87</v>
      </c>
      <c r="AY495" s="182" t="s">
        <v>195</v>
      </c>
    </row>
    <row r="496" spans="1:65" s="2" customFormat="1" ht="21.75" customHeight="1">
      <c r="A496" s="35"/>
      <c r="B496" s="146"/>
      <c r="C496" s="147" t="s">
        <v>492</v>
      </c>
      <c r="D496" s="147" t="s">
        <v>197</v>
      </c>
      <c r="E496" s="148" t="s">
        <v>860</v>
      </c>
      <c r="F496" s="149" t="s">
        <v>861</v>
      </c>
      <c r="G496" s="150" t="s">
        <v>511</v>
      </c>
      <c r="H496" s="151">
        <v>20</v>
      </c>
      <c r="I496" s="152"/>
      <c r="J496" s="153">
        <f>ROUND(I496*H496,2)</f>
        <v>0</v>
      </c>
      <c r="K496" s="149" t="s">
        <v>201</v>
      </c>
      <c r="L496" s="36"/>
      <c r="M496" s="154" t="s">
        <v>3</v>
      </c>
      <c r="N496" s="155" t="s">
        <v>51</v>
      </c>
      <c r="O496" s="56"/>
      <c r="P496" s="156">
        <f>O496*H496</f>
        <v>0</v>
      </c>
      <c r="Q496" s="156">
        <v>0</v>
      </c>
      <c r="R496" s="156">
        <f>Q496*H496</f>
        <v>0</v>
      </c>
      <c r="S496" s="156">
        <v>0</v>
      </c>
      <c r="T496" s="157">
        <f>S496*H496</f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158" t="s">
        <v>202</v>
      </c>
      <c r="AT496" s="158" t="s">
        <v>197</v>
      </c>
      <c r="AU496" s="158" t="s">
        <v>89</v>
      </c>
      <c r="AY496" s="19" t="s">
        <v>195</v>
      </c>
      <c r="BE496" s="159">
        <f>IF(N496="základní",J496,0)</f>
        <v>0</v>
      </c>
      <c r="BF496" s="159">
        <f>IF(N496="snížená",J496,0)</f>
        <v>0</v>
      </c>
      <c r="BG496" s="159">
        <f>IF(N496="zákl. přenesená",J496,0)</f>
        <v>0</v>
      </c>
      <c r="BH496" s="159">
        <f>IF(N496="sníž. přenesená",J496,0)</f>
        <v>0</v>
      </c>
      <c r="BI496" s="159">
        <f>IF(N496="nulová",J496,0)</f>
        <v>0</v>
      </c>
      <c r="BJ496" s="19" t="s">
        <v>87</v>
      </c>
      <c r="BK496" s="159">
        <f>ROUND(I496*H496,2)</f>
        <v>0</v>
      </c>
      <c r="BL496" s="19" t="s">
        <v>202</v>
      </c>
      <c r="BM496" s="158" t="s">
        <v>862</v>
      </c>
    </row>
    <row r="497" spans="1:65" s="2" customFormat="1">
      <c r="A497" s="35"/>
      <c r="B497" s="36"/>
      <c r="C497" s="35"/>
      <c r="D497" s="160" t="s">
        <v>204</v>
      </c>
      <c r="E497" s="35"/>
      <c r="F497" s="161" t="s">
        <v>863</v>
      </c>
      <c r="G497" s="35"/>
      <c r="H497" s="35"/>
      <c r="I497" s="162"/>
      <c r="J497" s="35"/>
      <c r="K497" s="35"/>
      <c r="L497" s="36"/>
      <c r="M497" s="163"/>
      <c r="N497" s="164"/>
      <c r="O497" s="56"/>
      <c r="P497" s="56"/>
      <c r="Q497" s="56"/>
      <c r="R497" s="56"/>
      <c r="S497" s="56"/>
      <c r="T497" s="57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T497" s="19" t="s">
        <v>204</v>
      </c>
      <c r="AU497" s="19" t="s">
        <v>89</v>
      </c>
    </row>
    <row r="498" spans="1:65" s="2" customFormat="1" ht="16.5" customHeight="1">
      <c r="A498" s="35"/>
      <c r="B498" s="146"/>
      <c r="C498" s="190" t="s">
        <v>249</v>
      </c>
      <c r="D498" s="190" t="s">
        <v>464</v>
      </c>
      <c r="E498" s="191" t="s">
        <v>864</v>
      </c>
      <c r="F498" s="192" t="s">
        <v>865</v>
      </c>
      <c r="G498" s="193" t="s">
        <v>511</v>
      </c>
      <c r="H498" s="194">
        <v>20</v>
      </c>
      <c r="I498" s="195"/>
      <c r="J498" s="196">
        <f>ROUND(I498*H498,2)</f>
        <v>0</v>
      </c>
      <c r="K498" s="192" t="s">
        <v>201</v>
      </c>
      <c r="L498" s="197"/>
      <c r="M498" s="198" t="s">
        <v>3</v>
      </c>
      <c r="N498" s="199" t="s">
        <v>51</v>
      </c>
      <c r="O498" s="56"/>
      <c r="P498" s="156">
        <f>O498*H498</f>
        <v>0</v>
      </c>
      <c r="Q498" s="156">
        <v>1E-3</v>
      </c>
      <c r="R498" s="156">
        <f>Q498*H498</f>
        <v>0.02</v>
      </c>
      <c r="S498" s="156">
        <v>0</v>
      </c>
      <c r="T498" s="157">
        <f>S498*H498</f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158" t="s">
        <v>257</v>
      </c>
      <c r="AT498" s="158" t="s">
        <v>464</v>
      </c>
      <c r="AU498" s="158" t="s">
        <v>89</v>
      </c>
      <c r="AY498" s="19" t="s">
        <v>195</v>
      </c>
      <c r="BE498" s="159">
        <f>IF(N498="základní",J498,0)</f>
        <v>0</v>
      </c>
      <c r="BF498" s="159">
        <f>IF(N498="snížená",J498,0)</f>
        <v>0</v>
      </c>
      <c r="BG498" s="159">
        <f>IF(N498="zákl. přenesená",J498,0)</f>
        <v>0</v>
      </c>
      <c r="BH498" s="159">
        <f>IF(N498="sníž. přenesená",J498,0)</f>
        <v>0</v>
      </c>
      <c r="BI498" s="159">
        <f>IF(N498="nulová",J498,0)</f>
        <v>0</v>
      </c>
      <c r="BJ498" s="19" t="s">
        <v>87</v>
      </c>
      <c r="BK498" s="159">
        <f>ROUND(I498*H498,2)</f>
        <v>0</v>
      </c>
      <c r="BL498" s="19" t="s">
        <v>202</v>
      </c>
      <c r="BM498" s="158" t="s">
        <v>866</v>
      </c>
    </row>
    <row r="499" spans="1:65" s="13" customFormat="1">
      <c r="B499" s="165"/>
      <c r="D499" s="166" t="s">
        <v>206</v>
      </c>
      <c r="E499" s="167" t="s">
        <v>3</v>
      </c>
      <c r="F499" s="168" t="s">
        <v>207</v>
      </c>
      <c r="H499" s="167" t="s">
        <v>3</v>
      </c>
      <c r="I499" s="169"/>
      <c r="L499" s="165"/>
      <c r="M499" s="170"/>
      <c r="N499" s="171"/>
      <c r="O499" s="171"/>
      <c r="P499" s="171"/>
      <c r="Q499" s="171"/>
      <c r="R499" s="171"/>
      <c r="S499" s="171"/>
      <c r="T499" s="172"/>
      <c r="AT499" s="167" t="s">
        <v>206</v>
      </c>
      <c r="AU499" s="167" t="s">
        <v>89</v>
      </c>
      <c r="AV499" s="13" t="s">
        <v>87</v>
      </c>
      <c r="AW499" s="13" t="s">
        <v>41</v>
      </c>
      <c r="AX499" s="13" t="s">
        <v>80</v>
      </c>
      <c r="AY499" s="167" t="s">
        <v>195</v>
      </c>
    </row>
    <row r="500" spans="1:65" s="13" customFormat="1">
      <c r="B500" s="165"/>
      <c r="D500" s="166" t="s">
        <v>206</v>
      </c>
      <c r="E500" s="167" t="s">
        <v>3</v>
      </c>
      <c r="F500" s="168" t="s">
        <v>208</v>
      </c>
      <c r="H500" s="167" t="s">
        <v>3</v>
      </c>
      <c r="I500" s="169"/>
      <c r="L500" s="165"/>
      <c r="M500" s="170"/>
      <c r="N500" s="171"/>
      <c r="O500" s="171"/>
      <c r="P500" s="171"/>
      <c r="Q500" s="171"/>
      <c r="R500" s="171"/>
      <c r="S500" s="171"/>
      <c r="T500" s="172"/>
      <c r="AT500" s="167" t="s">
        <v>206</v>
      </c>
      <c r="AU500" s="167" t="s">
        <v>89</v>
      </c>
      <c r="AV500" s="13" t="s">
        <v>87</v>
      </c>
      <c r="AW500" s="13" t="s">
        <v>41</v>
      </c>
      <c r="AX500" s="13" t="s">
        <v>80</v>
      </c>
      <c r="AY500" s="167" t="s">
        <v>195</v>
      </c>
    </row>
    <row r="501" spans="1:65" s="13" customFormat="1">
      <c r="B501" s="165"/>
      <c r="D501" s="166" t="s">
        <v>206</v>
      </c>
      <c r="E501" s="167" t="s">
        <v>3</v>
      </c>
      <c r="F501" s="168" t="s">
        <v>209</v>
      </c>
      <c r="H501" s="167" t="s">
        <v>3</v>
      </c>
      <c r="I501" s="169"/>
      <c r="L501" s="165"/>
      <c r="M501" s="170"/>
      <c r="N501" s="171"/>
      <c r="O501" s="171"/>
      <c r="P501" s="171"/>
      <c r="Q501" s="171"/>
      <c r="R501" s="171"/>
      <c r="S501" s="171"/>
      <c r="T501" s="172"/>
      <c r="AT501" s="167" t="s">
        <v>206</v>
      </c>
      <c r="AU501" s="167" t="s">
        <v>89</v>
      </c>
      <c r="AV501" s="13" t="s">
        <v>87</v>
      </c>
      <c r="AW501" s="13" t="s">
        <v>41</v>
      </c>
      <c r="AX501" s="13" t="s">
        <v>80</v>
      </c>
      <c r="AY501" s="167" t="s">
        <v>195</v>
      </c>
    </row>
    <row r="502" spans="1:65" s="13" customFormat="1">
      <c r="B502" s="165"/>
      <c r="D502" s="166" t="s">
        <v>206</v>
      </c>
      <c r="E502" s="167" t="s">
        <v>3</v>
      </c>
      <c r="F502" s="168" t="s">
        <v>867</v>
      </c>
      <c r="H502" s="167" t="s">
        <v>3</v>
      </c>
      <c r="I502" s="169"/>
      <c r="L502" s="165"/>
      <c r="M502" s="170"/>
      <c r="N502" s="171"/>
      <c r="O502" s="171"/>
      <c r="P502" s="171"/>
      <c r="Q502" s="171"/>
      <c r="R502" s="171"/>
      <c r="S502" s="171"/>
      <c r="T502" s="172"/>
      <c r="AT502" s="167" t="s">
        <v>206</v>
      </c>
      <c r="AU502" s="167" t="s">
        <v>89</v>
      </c>
      <c r="AV502" s="13" t="s">
        <v>87</v>
      </c>
      <c r="AW502" s="13" t="s">
        <v>41</v>
      </c>
      <c r="AX502" s="13" t="s">
        <v>80</v>
      </c>
      <c r="AY502" s="167" t="s">
        <v>195</v>
      </c>
    </row>
    <row r="503" spans="1:65" s="14" customFormat="1">
      <c r="B503" s="173"/>
      <c r="D503" s="166" t="s">
        <v>206</v>
      </c>
      <c r="E503" s="174" t="s">
        <v>3</v>
      </c>
      <c r="F503" s="175" t="s">
        <v>377</v>
      </c>
      <c r="H503" s="176">
        <v>20</v>
      </c>
      <c r="I503" s="177"/>
      <c r="L503" s="173"/>
      <c r="M503" s="178"/>
      <c r="N503" s="179"/>
      <c r="O503" s="179"/>
      <c r="P503" s="179"/>
      <c r="Q503" s="179"/>
      <c r="R503" s="179"/>
      <c r="S503" s="179"/>
      <c r="T503" s="180"/>
      <c r="AT503" s="174" t="s">
        <v>206</v>
      </c>
      <c r="AU503" s="174" t="s">
        <v>89</v>
      </c>
      <c r="AV503" s="14" t="s">
        <v>89</v>
      </c>
      <c r="AW503" s="14" t="s">
        <v>41</v>
      </c>
      <c r="AX503" s="14" t="s">
        <v>80</v>
      </c>
      <c r="AY503" s="174" t="s">
        <v>195</v>
      </c>
    </row>
    <row r="504" spans="1:65" s="15" customFormat="1">
      <c r="B504" s="181"/>
      <c r="D504" s="166" t="s">
        <v>206</v>
      </c>
      <c r="E504" s="182" t="s">
        <v>3</v>
      </c>
      <c r="F504" s="183" t="s">
        <v>215</v>
      </c>
      <c r="H504" s="184">
        <v>20</v>
      </c>
      <c r="I504" s="185"/>
      <c r="L504" s="181"/>
      <c r="M504" s="186"/>
      <c r="N504" s="187"/>
      <c r="O504" s="187"/>
      <c r="P504" s="187"/>
      <c r="Q504" s="187"/>
      <c r="R504" s="187"/>
      <c r="S504" s="187"/>
      <c r="T504" s="188"/>
      <c r="AT504" s="182" t="s">
        <v>206</v>
      </c>
      <c r="AU504" s="182" t="s">
        <v>89</v>
      </c>
      <c r="AV504" s="15" t="s">
        <v>202</v>
      </c>
      <c r="AW504" s="15" t="s">
        <v>41</v>
      </c>
      <c r="AX504" s="15" t="s">
        <v>87</v>
      </c>
      <c r="AY504" s="182" t="s">
        <v>195</v>
      </c>
    </row>
    <row r="505" spans="1:65" s="2" customFormat="1" ht="24.25" customHeight="1">
      <c r="A505" s="35"/>
      <c r="B505" s="146"/>
      <c r="C505" s="147" t="s">
        <v>508</v>
      </c>
      <c r="D505" s="147" t="s">
        <v>197</v>
      </c>
      <c r="E505" s="148" t="s">
        <v>868</v>
      </c>
      <c r="F505" s="149" t="s">
        <v>869</v>
      </c>
      <c r="G505" s="150" t="s">
        <v>511</v>
      </c>
      <c r="H505" s="151">
        <v>17</v>
      </c>
      <c r="I505" s="152"/>
      <c r="J505" s="153">
        <f>ROUND(I505*H505,2)</f>
        <v>0</v>
      </c>
      <c r="K505" s="149" t="s">
        <v>201</v>
      </c>
      <c r="L505" s="36"/>
      <c r="M505" s="154" t="s">
        <v>3</v>
      </c>
      <c r="N505" s="155" t="s">
        <v>51</v>
      </c>
      <c r="O505" s="56"/>
      <c r="P505" s="156">
        <f>O505*H505</f>
        <v>0</v>
      </c>
      <c r="Q505" s="156">
        <v>0</v>
      </c>
      <c r="R505" s="156">
        <f>Q505*H505</f>
        <v>0</v>
      </c>
      <c r="S505" s="156">
        <v>0</v>
      </c>
      <c r="T505" s="157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158" t="s">
        <v>202</v>
      </c>
      <c r="AT505" s="158" t="s">
        <v>197</v>
      </c>
      <c r="AU505" s="158" t="s">
        <v>89</v>
      </c>
      <c r="AY505" s="19" t="s">
        <v>195</v>
      </c>
      <c r="BE505" s="159">
        <f>IF(N505="základní",J505,0)</f>
        <v>0</v>
      </c>
      <c r="BF505" s="159">
        <f>IF(N505="snížená",J505,0)</f>
        <v>0</v>
      </c>
      <c r="BG505" s="159">
        <f>IF(N505="zákl. přenesená",J505,0)</f>
        <v>0</v>
      </c>
      <c r="BH505" s="159">
        <f>IF(N505="sníž. přenesená",J505,0)</f>
        <v>0</v>
      </c>
      <c r="BI505" s="159">
        <f>IF(N505="nulová",J505,0)</f>
        <v>0</v>
      </c>
      <c r="BJ505" s="19" t="s">
        <v>87</v>
      </c>
      <c r="BK505" s="159">
        <f>ROUND(I505*H505,2)</f>
        <v>0</v>
      </c>
      <c r="BL505" s="19" t="s">
        <v>202</v>
      </c>
      <c r="BM505" s="158" t="s">
        <v>870</v>
      </c>
    </row>
    <row r="506" spans="1:65" s="2" customFormat="1">
      <c r="A506" s="35"/>
      <c r="B506" s="36"/>
      <c r="C506" s="35"/>
      <c r="D506" s="160" t="s">
        <v>204</v>
      </c>
      <c r="E506" s="35"/>
      <c r="F506" s="161" t="s">
        <v>871</v>
      </c>
      <c r="G506" s="35"/>
      <c r="H506" s="35"/>
      <c r="I506" s="162"/>
      <c r="J506" s="35"/>
      <c r="K506" s="35"/>
      <c r="L506" s="36"/>
      <c r="M506" s="163"/>
      <c r="N506" s="164"/>
      <c r="O506" s="56"/>
      <c r="P506" s="56"/>
      <c r="Q506" s="56"/>
      <c r="R506" s="56"/>
      <c r="S506" s="56"/>
      <c r="T506" s="57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T506" s="19" t="s">
        <v>204</v>
      </c>
      <c r="AU506" s="19" t="s">
        <v>89</v>
      </c>
    </row>
    <row r="507" spans="1:65" s="2" customFormat="1" ht="16.5" customHeight="1">
      <c r="A507" s="35"/>
      <c r="B507" s="146"/>
      <c r="C507" s="190" t="s">
        <v>514</v>
      </c>
      <c r="D507" s="190" t="s">
        <v>464</v>
      </c>
      <c r="E507" s="191" t="s">
        <v>872</v>
      </c>
      <c r="F507" s="192" t="s">
        <v>873</v>
      </c>
      <c r="G507" s="193" t="s">
        <v>511</v>
      </c>
      <c r="H507" s="194">
        <v>15</v>
      </c>
      <c r="I507" s="195"/>
      <c r="J507" s="196">
        <f>ROUND(I507*H507,2)</f>
        <v>0</v>
      </c>
      <c r="K507" s="192" t="s">
        <v>201</v>
      </c>
      <c r="L507" s="197"/>
      <c r="M507" s="198" t="s">
        <v>3</v>
      </c>
      <c r="N507" s="199" t="s">
        <v>51</v>
      </c>
      <c r="O507" s="56"/>
      <c r="P507" s="156">
        <f>O507*H507</f>
        <v>0</v>
      </c>
      <c r="Q507" s="156">
        <v>5.0000000000000001E-3</v>
      </c>
      <c r="R507" s="156">
        <f>Q507*H507</f>
        <v>7.4999999999999997E-2</v>
      </c>
      <c r="S507" s="156">
        <v>0</v>
      </c>
      <c r="T507" s="157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158" t="s">
        <v>257</v>
      </c>
      <c r="AT507" s="158" t="s">
        <v>464</v>
      </c>
      <c r="AU507" s="158" t="s">
        <v>89</v>
      </c>
      <c r="AY507" s="19" t="s">
        <v>195</v>
      </c>
      <c r="BE507" s="159">
        <f>IF(N507="základní",J507,0)</f>
        <v>0</v>
      </c>
      <c r="BF507" s="159">
        <f>IF(N507="snížená",J507,0)</f>
        <v>0</v>
      </c>
      <c r="BG507" s="159">
        <f>IF(N507="zákl. přenesená",J507,0)</f>
        <v>0</v>
      </c>
      <c r="BH507" s="159">
        <f>IF(N507="sníž. přenesená",J507,0)</f>
        <v>0</v>
      </c>
      <c r="BI507" s="159">
        <f>IF(N507="nulová",J507,0)</f>
        <v>0</v>
      </c>
      <c r="BJ507" s="19" t="s">
        <v>87</v>
      </c>
      <c r="BK507" s="159">
        <f>ROUND(I507*H507,2)</f>
        <v>0</v>
      </c>
      <c r="BL507" s="19" t="s">
        <v>202</v>
      </c>
      <c r="BM507" s="158" t="s">
        <v>874</v>
      </c>
    </row>
    <row r="508" spans="1:65" s="13" customFormat="1">
      <c r="B508" s="165"/>
      <c r="D508" s="166" t="s">
        <v>206</v>
      </c>
      <c r="E508" s="167" t="s">
        <v>3</v>
      </c>
      <c r="F508" s="168" t="s">
        <v>207</v>
      </c>
      <c r="H508" s="167" t="s">
        <v>3</v>
      </c>
      <c r="I508" s="169"/>
      <c r="L508" s="165"/>
      <c r="M508" s="170"/>
      <c r="N508" s="171"/>
      <c r="O508" s="171"/>
      <c r="P508" s="171"/>
      <c r="Q508" s="171"/>
      <c r="R508" s="171"/>
      <c r="S508" s="171"/>
      <c r="T508" s="172"/>
      <c r="AT508" s="167" t="s">
        <v>206</v>
      </c>
      <c r="AU508" s="167" t="s">
        <v>89</v>
      </c>
      <c r="AV508" s="13" t="s">
        <v>87</v>
      </c>
      <c r="AW508" s="13" t="s">
        <v>41</v>
      </c>
      <c r="AX508" s="13" t="s">
        <v>80</v>
      </c>
      <c r="AY508" s="167" t="s">
        <v>195</v>
      </c>
    </row>
    <row r="509" spans="1:65" s="13" customFormat="1">
      <c r="B509" s="165"/>
      <c r="D509" s="166" t="s">
        <v>206</v>
      </c>
      <c r="E509" s="167" t="s">
        <v>3</v>
      </c>
      <c r="F509" s="168" t="s">
        <v>208</v>
      </c>
      <c r="H509" s="167" t="s">
        <v>3</v>
      </c>
      <c r="I509" s="169"/>
      <c r="L509" s="165"/>
      <c r="M509" s="170"/>
      <c r="N509" s="171"/>
      <c r="O509" s="171"/>
      <c r="P509" s="171"/>
      <c r="Q509" s="171"/>
      <c r="R509" s="171"/>
      <c r="S509" s="171"/>
      <c r="T509" s="172"/>
      <c r="AT509" s="167" t="s">
        <v>206</v>
      </c>
      <c r="AU509" s="167" t="s">
        <v>89</v>
      </c>
      <c r="AV509" s="13" t="s">
        <v>87</v>
      </c>
      <c r="AW509" s="13" t="s">
        <v>41</v>
      </c>
      <c r="AX509" s="13" t="s">
        <v>80</v>
      </c>
      <c r="AY509" s="167" t="s">
        <v>195</v>
      </c>
    </row>
    <row r="510" spans="1:65" s="13" customFormat="1">
      <c r="B510" s="165"/>
      <c r="D510" s="166" t="s">
        <v>206</v>
      </c>
      <c r="E510" s="167" t="s">
        <v>3</v>
      </c>
      <c r="F510" s="168" t="s">
        <v>209</v>
      </c>
      <c r="H510" s="167" t="s">
        <v>3</v>
      </c>
      <c r="I510" s="169"/>
      <c r="L510" s="165"/>
      <c r="M510" s="170"/>
      <c r="N510" s="171"/>
      <c r="O510" s="171"/>
      <c r="P510" s="171"/>
      <c r="Q510" s="171"/>
      <c r="R510" s="171"/>
      <c r="S510" s="171"/>
      <c r="T510" s="172"/>
      <c r="AT510" s="167" t="s">
        <v>206</v>
      </c>
      <c r="AU510" s="167" t="s">
        <v>89</v>
      </c>
      <c r="AV510" s="13" t="s">
        <v>87</v>
      </c>
      <c r="AW510" s="13" t="s">
        <v>41</v>
      </c>
      <c r="AX510" s="13" t="s">
        <v>80</v>
      </c>
      <c r="AY510" s="167" t="s">
        <v>195</v>
      </c>
    </row>
    <row r="511" spans="1:65" s="13" customFormat="1">
      <c r="B511" s="165"/>
      <c r="D511" s="166" t="s">
        <v>206</v>
      </c>
      <c r="E511" s="167" t="s">
        <v>3</v>
      </c>
      <c r="F511" s="168" t="s">
        <v>859</v>
      </c>
      <c r="H511" s="167" t="s">
        <v>3</v>
      </c>
      <c r="I511" s="169"/>
      <c r="L511" s="165"/>
      <c r="M511" s="170"/>
      <c r="N511" s="171"/>
      <c r="O511" s="171"/>
      <c r="P511" s="171"/>
      <c r="Q511" s="171"/>
      <c r="R511" s="171"/>
      <c r="S511" s="171"/>
      <c r="T511" s="172"/>
      <c r="AT511" s="167" t="s">
        <v>206</v>
      </c>
      <c r="AU511" s="167" t="s">
        <v>89</v>
      </c>
      <c r="AV511" s="13" t="s">
        <v>87</v>
      </c>
      <c r="AW511" s="13" t="s">
        <v>41</v>
      </c>
      <c r="AX511" s="13" t="s">
        <v>80</v>
      </c>
      <c r="AY511" s="167" t="s">
        <v>195</v>
      </c>
    </row>
    <row r="512" spans="1:65" s="14" customFormat="1">
      <c r="B512" s="173"/>
      <c r="D512" s="166" t="s">
        <v>206</v>
      </c>
      <c r="E512" s="174" t="s">
        <v>3</v>
      </c>
      <c r="F512" s="175" t="s">
        <v>9</v>
      </c>
      <c r="H512" s="176">
        <v>15</v>
      </c>
      <c r="I512" s="177"/>
      <c r="L512" s="173"/>
      <c r="M512" s="178"/>
      <c r="N512" s="179"/>
      <c r="O512" s="179"/>
      <c r="P512" s="179"/>
      <c r="Q512" s="179"/>
      <c r="R512" s="179"/>
      <c r="S512" s="179"/>
      <c r="T512" s="180"/>
      <c r="AT512" s="174" t="s">
        <v>206</v>
      </c>
      <c r="AU512" s="174" t="s">
        <v>89</v>
      </c>
      <c r="AV512" s="14" t="s">
        <v>89</v>
      </c>
      <c r="AW512" s="14" t="s">
        <v>41</v>
      </c>
      <c r="AX512" s="14" t="s">
        <v>80</v>
      </c>
      <c r="AY512" s="174" t="s">
        <v>195</v>
      </c>
    </row>
    <row r="513" spans="1:65" s="15" customFormat="1">
      <c r="B513" s="181"/>
      <c r="D513" s="166" t="s">
        <v>206</v>
      </c>
      <c r="E513" s="182" t="s">
        <v>3</v>
      </c>
      <c r="F513" s="183" t="s">
        <v>215</v>
      </c>
      <c r="H513" s="184">
        <v>15</v>
      </c>
      <c r="I513" s="185"/>
      <c r="L513" s="181"/>
      <c r="M513" s="186"/>
      <c r="N513" s="187"/>
      <c r="O513" s="187"/>
      <c r="P513" s="187"/>
      <c r="Q513" s="187"/>
      <c r="R513" s="187"/>
      <c r="S513" s="187"/>
      <c r="T513" s="188"/>
      <c r="AT513" s="182" t="s">
        <v>206</v>
      </c>
      <c r="AU513" s="182" t="s">
        <v>89</v>
      </c>
      <c r="AV513" s="15" t="s">
        <v>202</v>
      </c>
      <c r="AW513" s="15" t="s">
        <v>41</v>
      </c>
      <c r="AX513" s="15" t="s">
        <v>87</v>
      </c>
      <c r="AY513" s="182" t="s">
        <v>195</v>
      </c>
    </row>
    <row r="514" spans="1:65" s="2" customFormat="1" ht="16.5" customHeight="1">
      <c r="A514" s="35"/>
      <c r="B514" s="146"/>
      <c r="C514" s="190" t="s">
        <v>520</v>
      </c>
      <c r="D514" s="190" t="s">
        <v>464</v>
      </c>
      <c r="E514" s="191" t="s">
        <v>875</v>
      </c>
      <c r="F514" s="192" t="s">
        <v>876</v>
      </c>
      <c r="G514" s="193" t="s">
        <v>511</v>
      </c>
      <c r="H514" s="194">
        <v>2</v>
      </c>
      <c r="I514" s="195"/>
      <c r="J514" s="196">
        <f>ROUND(I514*H514,2)</f>
        <v>0</v>
      </c>
      <c r="K514" s="192" t="s">
        <v>201</v>
      </c>
      <c r="L514" s="197"/>
      <c r="M514" s="198" t="s">
        <v>3</v>
      </c>
      <c r="N514" s="199" t="s">
        <v>51</v>
      </c>
      <c r="O514" s="56"/>
      <c r="P514" s="156">
        <f>O514*H514</f>
        <v>0</v>
      </c>
      <c r="Q514" s="156">
        <v>5.3E-3</v>
      </c>
      <c r="R514" s="156">
        <f>Q514*H514</f>
        <v>1.06E-2</v>
      </c>
      <c r="S514" s="156">
        <v>0</v>
      </c>
      <c r="T514" s="157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158" t="s">
        <v>257</v>
      </c>
      <c r="AT514" s="158" t="s">
        <v>464</v>
      </c>
      <c r="AU514" s="158" t="s">
        <v>89</v>
      </c>
      <c r="AY514" s="19" t="s">
        <v>195</v>
      </c>
      <c r="BE514" s="159">
        <f>IF(N514="základní",J514,0)</f>
        <v>0</v>
      </c>
      <c r="BF514" s="159">
        <f>IF(N514="snížená",J514,0)</f>
        <v>0</v>
      </c>
      <c r="BG514" s="159">
        <f>IF(N514="zákl. přenesená",J514,0)</f>
        <v>0</v>
      </c>
      <c r="BH514" s="159">
        <f>IF(N514="sníž. přenesená",J514,0)</f>
        <v>0</v>
      </c>
      <c r="BI514" s="159">
        <f>IF(N514="nulová",J514,0)</f>
        <v>0</v>
      </c>
      <c r="BJ514" s="19" t="s">
        <v>87</v>
      </c>
      <c r="BK514" s="159">
        <f>ROUND(I514*H514,2)</f>
        <v>0</v>
      </c>
      <c r="BL514" s="19" t="s">
        <v>202</v>
      </c>
      <c r="BM514" s="158" t="s">
        <v>877</v>
      </c>
    </row>
    <row r="515" spans="1:65" s="13" customFormat="1">
      <c r="B515" s="165"/>
      <c r="D515" s="166" t="s">
        <v>206</v>
      </c>
      <c r="E515" s="167" t="s">
        <v>3</v>
      </c>
      <c r="F515" s="168" t="s">
        <v>207</v>
      </c>
      <c r="H515" s="167" t="s">
        <v>3</v>
      </c>
      <c r="I515" s="169"/>
      <c r="L515" s="165"/>
      <c r="M515" s="170"/>
      <c r="N515" s="171"/>
      <c r="O515" s="171"/>
      <c r="P515" s="171"/>
      <c r="Q515" s="171"/>
      <c r="R515" s="171"/>
      <c r="S515" s="171"/>
      <c r="T515" s="172"/>
      <c r="AT515" s="167" t="s">
        <v>206</v>
      </c>
      <c r="AU515" s="167" t="s">
        <v>89</v>
      </c>
      <c r="AV515" s="13" t="s">
        <v>87</v>
      </c>
      <c r="AW515" s="13" t="s">
        <v>41</v>
      </c>
      <c r="AX515" s="13" t="s">
        <v>80</v>
      </c>
      <c r="AY515" s="167" t="s">
        <v>195</v>
      </c>
    </row>
    <row r="516" spans="1:65" s="13" customFormat="1">
      <c r="B516" s="165"/>
      <c r="D516" s="166" t="s">
        <v>206</v>
      </c>
      <c r="E516" s="167" t="s">
        <v>3</v>
      </c>
      <c r="F516" s="168" t="s">
        <v>208</v>
      </c>
      <c r="H516" s="167" t="s">
        <v>3</v>
      </c>
      <c r="I516" s="169"/>
      <c r="L516" s="165"/>
      <c r="M516" s="170"/>
      <c r="N516" s="171"/>
      <c r="O516" s="171"/>
      <c r="P516" s="171"/>
      <c r="Q516" s="171"/>
      <c r="R516" s="171"/>
      <c r="S516" s="171"/>
      <c r="T516" s="172"/>
      <c r="AT516" s="167" t="s">
        <v>206</v>
      </c>
      <c r="AU516" s="167" t="s">
        <v>89</v>
      </c>
      <c r="AV516" s="13" t="s">
        <v>87</v>
      </c>
      <c r="AW516" s="13" t="s">
        <v>41</v>
      </c>
      <c r="AX516" s="13" t="s">
        <v>80</v>
      </c>
      <c r="AY516" s="167" t="s">
        <v>195</v>
      </c>
    </row>
    <row r="517" spans="1:65" s="13" customFormat="1">
      <c r="B517" s="165"/>
      <c r="D517" s="166" t="s">
        <v>206</v>
      </c>
      <c r="E517" s="167" t="s">
        <v>3</v>
      </c>
      <c r="F517" s="168" t="s">
        <v>209</v>
      </c>
      <c r="H517" s="167" t="s">
        <v>3</v>
      </c>
      <c r="I517" s="169"/>
      <c r="L517" s="165"/>
      <c r="M517" s="170"/>
      <c r="N517" s="171"/>
      <c r="O517" s="171"/>
      <c r="P517" s="171"/>
      <c r="Q517" s="171"/>
      <c r="R517" s="171"/>
      <c r="S517" s="171"/>
      <c r="T517" s="172"/>
      <c r="AT517" s="167" t="s">
        <v>206</v>
      </c>
      <c r="AU517" s="167" t="s">
        <v>89</v>
      </c>
      <c r="AV517" s="13" t="s">
        <v>87</v>
      </c>
      <c r="AW517" s="13" t="s">
        <v>41</v>
      </c>
      <c r="AX517" s="13" t="s">
        <v>80</v>
      </c>
      <c r="AY517" s="167" t="s">
        <v>195</v>
      </c>
    </row>
    <row r="518" spans="1:65" s="13" customFormat="1">
      <c r="B518" s="165"/>
      <c r="D518" s="166" t="s">
        <v>206</v>
      </c>
      <c r="E518" s="167" t="s">
        <v>3</v>
      </c>
      <c r="F518" s="168" t="s">
        <v>867</v>
      </c>
      <c r="H518" s="167" t="s">
        <v>3</v>
      </c>
      <c r="I518" s="169"/>
      <c r="L518" s="165"/>
      <c r="M518" s="170"/>
      <c r="N518" s="171"/>
      <c r="O518" s="171"/>
      <c r="P518" s="171"/>
      <c r="Q518" s="171"/>
      <c r="R518" s="171"/>
      <c r="S518" s="171"/>
      <c r="T518" s="172"/>
      <c r="AT518" s="167" t="s">
        <v>206</v>
      </c>
      <c r="AU518" s="167" t="s">
        <v>89</v>
      </c>
      <c r="AV518" s="13" t="s">
        <v>87</v>
      </c>
      <c r="AW518" s="13" t="s">
        <v>41</v>
      </c>
      <c r="AX518" s="13" t="s">
        <v>80</v>
      </c>
      <c r="AY518" s="167" t="s">
        <v>195</v>
      </c>
    </row>
    <row r="519" spans="1:65" s="14" customFormat="1">
      <c r="B519" s="173"/>
      <c r="D519" s="166" t="s">
        <v>206</v>
      </c>
      <c r="E519" s="174" t="s">
        <v>3</v>
      </c>
      <c r="F519" s="175" t="s">
        <v>89</v>
      </c>
      <c r="H519" s="176">
        <v>2</v>
      </c>
      <c r="I519" s="177"/>
      <c r="L519" s="173"/>
      <c r="M519" s="178"/>
      <c r="N519" s="179"/>
      <c r="O519" s="179"/>
      <c r="P519" s="179"/>
      <c r="Q519" s="179"/>
      <c r="R519" s="179"/>
      <c r="S519" s="179"/>
      <c r="T519" s="180"/>
      <c r="AT519" s="174" t="s">
        <v>206</v>
      </c>
      <c r="AU519" s="174" t="s">
        <v>89</v>
      </c>
      <c r="AV519" s="14" t="s">
        <v>89</v>
      </c>
      <c r="AW519" s="14" t="s">
        <v>41</v>
      </c>
      <c r="AX519" s="14" t="s">
        <v>80</v>
      </c>
      <c r="AY519" s="174" t="s">
        <v>195</v>
      </c>
    </row>
    <row r="520" spans="1:65" s="15" customFormat="1">
      <c r="B520" s="181"/>
      <c r="D520" s="166" t="s">
        <v>206</v>
      </c>
      <c r="E520" s="182" t="s">
        <v>3</v>
      </c>
      <c r="F520" s="183" t="s">
        <v>215</v>
      </c>
      <c r="H520" s="184">
        <v>2</v>
      </c>
      <c r="I520" s="185"/>
      <c r="L520" s="181"/>
      <c r="M520" s="186"/>
      <c r="N520" s="187"/>
      <c r="O520" s="187"/>
      <c r="P520" s="187"/>
      <c r="Q520" s="187"/>
      <c r="R520" s="187"/>
      <c r="S520" s="187"/>
      <c r="T520" s="188"/>
      <c r="AT520" s="182" t="s">
        <v>206</v>
      </c>
      <c r="AU520" s="182" t="s">
        <v>89</v>
      </c>
      <c r="AV520" s="15" t="s">
        <v>202</v>
      </c>
      <c r="AW520" s="15" t="s">
        <v>41</v>
      </c>
      <c r="AX520" s="15" t="s">
        <v>87</v>
      </c>
      <c r="AY520" s="182" t="s">
        <v>195</v>
      </c>
    </row>
    <row r="521" spans="1:65" s="2" customFormat="1" ht="24.25" customHeight="1">
      <c r="A521" s="35"/>
      <c r="B521" s="146"/>
      <c r="C521" s="147" t="s">
        <v>524</v>
      </c>
      <c r="D521" s="147" t="s">
        <v>197</v>
      </c>
      <c r="E521" s="148" t="s">
        <v>878</v>
      </c>
      <c r="F521" s="149" t="s">
        <v>879</v>
      </c>
      <c r="G521" s="150" t="s">
        <v>511</v>
      </c>
      <c r="H521" s="151">
        <v>14</v>
      </c>
      <c r="I521" s="152"/>
      <c r="J521" s="153">
        <f>ROUND(I521*H521,2)</f>
        <v>0</v>
      </c>
      <c r="K521" s="149" t="s">
        <v>201</v>
      </c>
      <c r="L521" s="36"/>
      <c r="M521" s="154" t="s">
        <v>3</v>
      </c>
      <c r="N521" s="155" t="s">
        <v>51</v>
      </c>
      <c r="O521" s="56"/>
      <c r="P521" s="156">
        <f>O521*H521</f>
        <v>0</v>
      </c>
      <c r="Q521" s="156">
        <v>0</v>
      </c>
      <c r="R521" s="156">
        <f>Q521*H521</f>
        <v>0</v>
      </c>
      <c r="S521" s="156">
        <v>0</v>
      </c>
      <c r="T521" s="157">
        <f>S521*H521</f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158" t="s">
        <v>202</v>
      </c>
      <c r="AT521" s="158" t="s">
        <v>197</v>
      </c>
      <c r="AU521" s="158" t="s">
        <v>89</v>
      </c>
      <c r="AY521" s="19" t="s">
        <v>195</v>
      </c>
      <c r="BE521" s="159">
        <f>IF(N521="základní",J521,0)</f>
        <v>0</v>
      </c>
      <c r="BF521" s="159">
        <f>IF(N521="snížená",J521,0)</f>
        <v>0</v>
      </c>
      <c r="BG521" s="159">
        <f>IF(N521="zákl. přenesená",J521,0)</f>
        <v>0</v>
      </c>
      <c r="BH521" s="159">
        <f>IF(N521="sníž. přenesená",J521,0)</f>
        <v>0</v>
      </c>
      <c r="BI521" s="159">
        <f>IF(N521="nulová",J521,0)</f>
        <v>0</v>
      </c>
      <c r="BJ521" s="19" t="s">
        <v>87</v>
      </c>
      <c r="BK521" s="159">
        <f>ROUND(I521*H521,2)</f>
        <v>0</v>
      </c>
      <c r="BL521" s="19" t="s">
        <v>202</v>
      </c>
      <c r="BM521" s="158" t="s">
        <v>880</v>
      </c>
    </row>
    <row r="522" spans="1:65" s="2" customFormat="1">
      <c r="A522" s="35"/>
      <c r="B522" s="36"/>
      <c r="C522" s="35"/>
      <c r="D522" s="160" t="s">
        <v>204</v>
      </c>
      <c r="E522" s="35"/>
      <c r="F522" s="161" t="s">
        <v>881</v>
      </c>
      <c r="G522" s="35"/>
      <c r="H522" s="35"/>
      <c r="I522" s="162"/>
      <c r="J522" s="35"/>
      <c r="K522" s="35"/>
      <c r="L522" s="36"/>
      <c r="M522" s="163"/>
      <c r="N522" s="164"/>
      <c r="O522" s="56"/>
      <c r="P522" s="56"/>
      <c r="Q522" s="56"/>
      <c r="R522" s="56"/>
      <c r="S522" s="56"/>
      <c r="T522" s="57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T522" s="19" t="s">
        <v>204</v>
      </c>
      <c r="AU522" s="19" t="s">
        <v>89</v>
      </c>
    </row>
    <row r="523" spans="1:65" s="2" customFormat="1" ht="16.5" customHeight="1">
      <c r="A523" s="35"/>
      <c r="B523" s="146"/>
      <c r="C523" s="190" t="s">
        <v>529</v>
      </c>
      <c r="D523" s="190" t="s">
        <v>464</v>
      </c>
      <c r="E523" s="191" t="s">
        <v>882</v>
      </c>
      <c r="F523" s="192" t="s">
        <v>883</v>
      </c>
      <c r="G523" s="193" t="s">
        <v>511</v>
      </c>
      <c r="H523" s="194">
        <v>8</v>
      </c>
      <c r="I523" s="195"/>
      <c r="J523" s="196">
        <f>ROUND(I523*H523,2)</f>
        <v>0</v>
      </c>
      <c r="K523" s="192" t="s">
        <v>201</v>
      </c>
      <c r="L523" s="197"/>
      <c r="M523" s="198" t="s">
        <v>3</v>
      </c>
      <c r="N523" s="199" t="s">
        <v>51</v>
      </c>
      <c r="O523" s="56"/>
      <c r="P523" s="156">
        <f>O523*H523</f>
        <v>0</v>
      </c>
      <c r="Q523" s="156">
        <v>8.8000000000000005E-3</v>
      </c>
      <c r="R523" s="156">
        <f>Q523*H523</f>
        <v>7.0400000000000004E-2</v>
      </c>
      <c r="S523" s="156">
        <v>0</v>
      </c>
      <c r="T523" s="157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158" t="s">
        <v>257</v>
      </c>
      <c r="AT523" s="158" t="s">
        <v>464</v>
      </c>
      <c r="AU523" s="158" t="s">
        <v>89</v>
      </c>
      <c r="AY523" s="19" t="s">
        <v>195</v>
      </c>
      <c r="BE523" s="159">
        <f>IF(N523="základní",J523,0)</f>
        <v>0</v>
      </c>
      <c r="BF523" s="159">
        <f>IF(N523="snížená",J523,0)</f>
        <v>0</v>
      </c>
      <c r="BG523" s="159">
        <f>IF(N523="zákl. přenesená",J523,0)</f>
        <v>0</v>
      </c>
      <c r="BH523" s="159">
        <f>IF(N523="sníž. přenesená",J523,0)</f>
        <v>0</v>
      </c>
      <c r="BI523" s="159">
        <f>IF(N523="nulová",J523,0)</f>
        <v>0</v>
      </c>
      <c r="BJ523" s="19" t="s">
        <v>87</v>
      </c>
      <c r="BK523" s="159">
        <f>ROUND(I523*H523,2)</f>
        <v>0</v>
      </c>
      <c r="BL523" s="19" t="s">
        <v>202</v>
      </c>
      <c r="BM523" s="158" t="s">
        <v>884</v>
      </c>
    </row>
    <row r="524" spans="1:65" s="13" customFormat="1">
      <c r="B524" s="165"/>
      <c r="D524" s="166" t="s">
        <v>206</v>
      </c>
      <c r="E524" s="167" t="s">
        <v>3</v>
      </c>
      <c r="F524" s="168" t="s">
        <v>207</v>
      </c>
      <c r="H524" s="167" t="s">
        <v>3</v>
      </c>
      <c r="I524" s="169"/>
      <c r="L524" s="165"/>
      <c r="M524" s="170"/>
      <c r="N524" s="171"/>
      <c r="O524" s="171"/>
      <c r="P524" s="171"/>
      <c r="Q524" s="171"/>
      <c r="R524" s="171"/>
      <c r="S524" s="171"/>
      <c r="T524" s="172"/>
      <c r="AT524" s="167" t="s">
        <v>206</v>
      </c>
      <c r="AU524" s="167" t="s">
        <v>89</v>
      </c>
      <c r="AV524" s="13" t="s">
        <v>87</v>
      </c>
      <c r="AW524" s="13" t="s">
        <v>41</v>
      </c>
      <c r="AX524" s="13" t="s">
        <v>80</v>
      </c>
      <c r="AY524" s="167" t="s">
        <v>195</v>
      </c>
    </row>
    <row r="525" spans="1:65" s="13" customFormat="1">
      <c r="B525" s="165"/>
      <c r="D525" s="166" t="s">
        <v>206</v>
      </c>
      <c r="E525" s="167" t="s">
        <v>3</v>
      </c>
      <c r="F525" s="168" t="s">
        <v>208</v>
      </c>
      <c r="H525" s="167" t="s">
        <v>3</v>
      </c>
      <c r="I525" s="169"/>
      <c r="L525" s="165"/>
      <c r="M525" s="170"/>
      <c r="N525" s="171"/>
      <c r="O525" s="171"/>
      <c r="P525" s="171"/>
      <c r="Q525" s="171"/>
      <c r="R525" s="171"/>
      <c r="S525" s="171"/>
      <c r="T525" s="172"/>
      <c r="AT525" s="167" t="s">
        <v>206</v>
      </c>
      <c r="AU525" s="167" t="s">
        <v>89</v>
      </c>
      <c r="AV525" s="13" t="s">
        <v>87</v>
      </c>
      <c r="AW525" s="13" t="s">
        <v>41</v>
      </c>
      <c r="AX525" s="13" t="s">
        <v>80</v>
      </c>
      <c r="AY525" s="167" t="s">
        <v>195</v>
      </c>
    </row>
    <row r="526" spans="1:65" s="13" customFormat="1">
      <c r="B526" s="165"/>
      <c r="D526" s="166" t="s">
        <v>206</v>
      </c>
      <c r="E526" s="167" t="s">
        <v>3</v>
      </c>
      <c r="F526" s="168" t="s">
        <v>209</v>
      </c>
      <c r="H526" s="167" t="s">
        <v>3</v>
      </c>
      <c r="I526" s="169"/>
      <c r="L526" s="165"/>
      <c r="M526" s="170"/>
      <c r="N526" s="171"/>
      <c r="O526" s="171"/>
      <c r="P526" s="171"/>
      <c r="Q526" s="171"/>
      <c r="R526" s="171"/>
      <c r="S526" s="171"/>
      <c r="T526" s="172"/>
      <c r="AT526" s="167" t="s">
        <v>206</v>
      </c>
      <c r="AU526" s="167" t="s">
        <v>89</v>
      </c>
      <c r="AV526" s="13" t="s">
        <v>87</v>
      </c>
      <c r="AW526" s="13" t="s">
        <v>41</v>
      </c>
      <c r="AX526" s="13" t="s">
        <v>80</v>
      </c>
      <c r="AY526" s="167" t="s">
        <v>195</v>
      </c>
    </row>
    <row r="527" spans="1:65" s="13" customFormat="1">
      <c r="B527" s="165"/>
      <c r="D527" s="166" t="s">
        <v>206</v>
      </c>
      <c r="E527" s="167" t="s">
        <v>3</v>
      </c>
      <c r="F527" s="168" t="s">
        <v>859</v>
      </c>
      <c r="H527" s="167" t="s">
        <v>3</v>
      </c>
      <c r="I527" s="169"/>
      <c r="L527" s="165"/>
      <c r="M527" s="170"/>
      <c r="N527" s="171"/>
      <c r="O527" s="171"/>
      <c r="P527" s="171"/>
      <c r="Q527" s="171"/>
      <c r="R527" s="171"/>
      <c r="S527" s="171"/>
      <c r="T527" s="172"/>
      <c r="AT527" s="167" t="s">
        <v>206</v>
      </c>
      <c r="AU527" s="167" t="s">
        <v>89</v>
      </c>
      <c r="AV527" s="13" t="s">
        <v>87</v>
      </c>
      <c r="AW527" s="13" t="s">
        <v>41</v>
      </c>
      <c r="AX527" s="13" t="s">
        <v>80</v>
      </c>
      <c r="AY527" s="167" t="s">
        <v>195</v>
      </c>
    </row>
    <row r="528" spans="1:65" s="14" customFormat="1">
      <c r="B528" s="173"/>
      <c r="D528" s="166" t="s">
        <v>206</v>
      </c>
      <c r="E528" s="174" t="s">
        <v>3</v>
      </c>
      <c r="F528" s="175" t="s">
        <v>257</v>
      </c>
      <c r="H528" s="176">
        <v>8</v>
      </c>
      <c r="I528" s="177"/>
      <c r="L528" s="173"/>
      <c r="M528" s="178"/>
      <c r="N528" s="179"/>
      <c r="O528" s="179"/>
      <c r="P528" s="179"/>
      <c r="Q528" s="179"/>
      <c r="R528" s="179"/>
      <c r="S528" s="179"/>
      <c r="T528" s="180"/>
      <c r="AT528" s="174" t="s">
        <v>206</v>
      </c>
      <c r="AU528" s="174" t="s">
        <v>89</v>
      </c>
      <c r="AV528" s="14" t="s">
        <v>89</v>
      </c>
      <c r="AW528" s="14" t="s">
        <v>41</v>
      </c>
      <c r="AX528" s="14" t="s">
        <v>80</v>
      </c>
      <c r="AY528" s="174" t="s">
        <v>195</v>
      </c>
    </row>
    <row r="529" spans="1:65" s="15" customFormat="1">
      <c r="B529" s="181"/>
      <c r="D529" s="166" t="s">
        <v>206</v>
      </c>
      <c r="E529" s="182" t="s">
        <v>3</v>
      </c>
      <c r="F529" s="183" t="s">
        <v>215</v>
      </c>
      <c r="H529" s="184">
        <v>8</v>
      </c>
      <c r="I529" s="185"/>
      <c r="L529" s="181"/>
      <c r="M529" s="186"/>
      <c r="N529" s="187"/>
      <c r="O529" s="187"/>
      <c r="P529" s="187"/>
      <c r="Q529" s="187"/>
      <c r="R529" s="187"/>
      <c r="S529" s="187"/>
      <c r="T529" s="188"/>
      <c r="AT529" s="182" t="s">
        <v>206</v>
      </c>
      <c r="AU529" s="182" t="s">
        <v>89</v>
      </c>
      <c r="AV529" s="15" t="s">
        <v>202</v>
      </c>
      <c r="AW529" s="15" t="s">
        <v>41</v>
      </c>
      <c r="AX529" s="15" t="s">
        <v>87</v>
      </c>
      <c r="AY529" s="182" t="s">
        <v>195</v>
      </c>
    </row>
    <row r="530" spans="1:65" s="2" customFormat="1" ht="16.5" customHeight="1">
      <c r="A530" s="35"/>
      <c r="B530" s="146"/>
      <c r="C530" s="190" t="s">
        <v>534</v>
      </c>
      <c r="D530" s="190" t="s">
        <v>464</v>
      </c>
      <c r="E530" s="191" t="s">
        <v>885</v>
      </c>
      <c r="F530" s="192" t="s">
        <v>886</v>
      </c>
      <c r="G530" s="193" t="s">
        <v>511</v>
      </c>
      <c r="H530" s="194">
        <v>6</v>
      </c>
      <c r="I530" s="195"/>
      <c r="J530" s="196">
        <f>ROUND(I530*H530,2)</f>
        <v>0</v>
      </c>
      <c r="K530" s="192" t="s">
        <v>201</v>
      </c>
      <c r="L530" s="197"/>
      <c r="M530" s="198" t="s">
        <v>3</v>
      </c>
      <c r="N530" s="199" t="s">
        <v>51</v>
      </c>
      <c r="O530" s="56"/>
      <c r="P530" s="156">
        <f>O530*H530</f>
        <v>0</v>
      </c>
      <c r="Q530" s="156">
        <v>9.1999999999999998E-3</v>
      </c>
      <c r="R530" s="156">
        <f>Q530*H530</f>
        <v>5.5199999999999999E-2</v>
      </c>
      <c r="S530" s="156">
        <v>0</v>
      </c>
      <c r="T530" s="157">
        <f>S530*H530</f>
        <v>0</v>
      </c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R530" s="158" t="s">
        <v>257</v>
      </c>
      <c r="AT530" s="158" t="s">
        <v>464</v>
      </c>
      <c r="AU530" s="158" t="s">
        <v>89</v>
      </c>
      <c r="AY530" s="19" t="s">
        <v>195</v>
      </c>
      <c r="BE530" s="159">
        <f>IF(N530="základní",J530,0)</f>
        <v>0</v>
      </c>
      <c r="BF530" s="159">
        <f>IF(N530="snížená",J530,0)</f>
        <v>0</v>
      </c>
      <c r="BG530" s="159">
        <f>IF(N530="zákl. přenesená",J530,0)</f>
        <v>0</v>
      </c>
      <c r="BH530" s="159">
        <f>IF(N530="sníž. přenesená",J530,0)</f>
        <v>0</v>
      </c>
      <c r="BI530" s="159">
        <f>IF(N530="nulová",J530,0)</f>
        <v>0</v>
      </c>
      <c r="BJ530" s="19" t="s">
        <v>87</v>
      </c>
      <c r="BK530" s="159">
        <f>ROUND(I530*H530,2)</f>
        <v>0</v>
      </c>
      <c r="BL530" s="19" t="s">
        <v>202</v>
      </c>
      <c r="BM530" s="158" t="s">
        <v>887</v>
      </c>
    </row>
    <row r="531" spans="1:65" s="13" customFormat="1">
      <c r="B531" s="165"/>
      <c r="D531" s="166" t="s">
        <v>206</v>
      </c>
      <c r="E531" s="167" t="s">
        <v>3</v>
      </c>
      <c r="F531" s="168" t="s">
        <v>207</v>
      </c>
      <c r="H531" s="167" t="s">
        <v>3</v>
      </c>
      <c r="I531" s="169"/>
      <c r="L531" s="165"/>
      <c r="M531" s="170"/>
      <c r="N531" s="171"/>
      <c r="O531" s="171"/>
      <c r="P531" s="171"/>
      <c r="Q531" s="171"/>
      <c r="R531" s="171"/>
      <c r="S531" s="171"/>
      <c r="T531" s="172"/>
      <c r="AT531" s="167" t="s">
        <v>206</v>
      </c>
      <c r="AU531" s="167" t="s">
        <v>89</v>
      </c>
      <c r="AV531" s="13" t="s">
        <v>87</v>
      </c>
      <c r="AW531" s="13" t="s">
        <v>41</v>
      </c>
      <c r="AX531" s="13" t="s">
        <v>80</v>
      </c>
      <c r="AY531" s="167" t="s">
        <v>195</v>
      </c>
    </row>
    <row r="532" spans="1:65" s="13" customFormat="1">
      <c r="B532" s="165"/>
      <c r="D532" s="166" t="s">
        <v>206</v>
      </c>
      <c r="E532" s="167" t="s">
        <v>3</v>
      </c>
      <c r="F532" s="168" t="s">
        <v>208</v>
      </c>
      <c r="H532" s="167" t="s">
        <v>3</v>
      </c>
      <c r="I532" s="169"/>
      <c r="L532" s="165"/>
      <c r="M532" s="170"/>
      <c r="N532" s="171"/>
      <c r="O532" s="171"/>
      <c r="P532" s="171"/>
      <c r="Q532" s="171"/>
      <c r="R532" s="171"/>
      <c r="S532" s="171"/>
      <c r="T532" s="172"/>
      <c r="AT532" s="167" t="s">
        <v>206</v>
      </c>
      <c r="AU532" s="167" t="s">
        <v>89</v>
      </c>
      <c r="AV532" s="13" t="s">
        <v>87</v>
      </c>
      <c r="AW532" s="13" t="s">
        <v>41</v>
      </c>
      <c r="AX532" s="13" t="s">
        <v>80</v>
      </c>
      <c r="AY532" s="167" t="s">
        <v>195</v>
      </c>
    </row>
    <row r="533" spans="1:65" s="13" customFormat="1">
      <c r="B533" s="165"/>
      <c r="D533" s="166" t="s">
        <v>206</v>
      </c>
      <c r="E533" s="167" t="s">
        <v>3</v>
      </c>
      <c r="F533" s="168" t="s">
        <v>209</v>
      </c>
      <c r="H533" s="167" t="s">
        <v>3</v>
      </c>
      <c r="I533" s="169"/>
      <c r="L533" s="165"/>
      <c r="M533" s="170"/>
      <c r="N533" s="171"/>
      <c r="O533" s="171"/>
      <c r="P533" s="171"/>
      <c r="Q533" s="171"/>
      <c r="R533" s="171"/>
      <c r="S533" s="171"/>
      <c r="T533" s="172"/>
      <c r="AT533" s="167" t="s">
        <v>206</v>
      </c>
      <c r="AU533" s="167" t="s">
        <v>89</v>
      </c>
      <c r="AV533" s="13" t="s">
        <v>87</v>
      </c>
      <c r="AW533" s="13" t="s">
        <v>41</v>
      </c>
      <c r="AX533" s="13" t="s">
        <v>80</v>
      </c>
      <c r="AY533" s="167" t="s">
        <v>195</v>
      </c>
    </row>
    <row r="534" spans="1:65" s="13" customFormat="1">
      <c r="B534" s="165"/>
      <c r="D534" s="166" t="s">
        <v>206</v>
      </c>
      <c r="E534" s="167" t="s">
        <v>3</v>
      </c>
      <c r="F534" s="168" t="s">
        <v>859</v>
      </c>
      <c r="H534" s="167" t="s">
        <v>3</v>
      </c>
      <c r="I534" s="169"/>
      <c r="L534" s="165"/>
      <c r="M534" s="170"/>
      <c r="N534" s="171"/>
      <c r="O534" s="171"/>
      <c r="P534" s="171"/>
      <c r="Q534" s="171"/>
      <c r="R534" s="171"/>
      <c r="S534" s="171"/>
      <c r="T534" s="172"/>
      <c r="AT534" s="167" t="s">
        <v>206</v>
      </c>
      <c r="AU534" s="167" t="s">
        <v>89</v>
      </c>
      <c r="AV534" s="13" t="s">
        <v>87</v>
      </c>
      <c r="AW534" s="13" t="s">
        <v>41</v>
      </c>
      <c r="AX534" s="13" t="s">
        <v>80</v>
      </c>
      <c r="AY534" s="167" t="s">
        <v>195</v>
      </c>
    </row>
    <row r="535" spans="1:65" s="14" customFormat="1">
      <c r="B535" s="173"/>
      <c r="D535" s="166" t="s">
        <v>206</v>
      </c>
      <c r="E535" s="174" t="s">
        <v>3</v>
      </c>
      <c r="F535" s="175" t="s">
        <v>243</v>
      </c>
      <c r="H535" s="176">
        <v>6</v>
      </c>
      <c r="I535" s="177"/>
      <c r="L535" s="173"/>
      <c r="M535" s="178"/>
      <c r="N535" s="179"/>
      <c r="O535" s="179"/>
      <c r="P535" s="179"/>
      <c r="Q535" s="179"/>
      <c r="R535" s="179"/>
      <c r="S535" s="179"/>
      <c r="T535" s="180"/>
      <c r="AT535" s="174" t="s">
        <v>206</v>
      </c>
      <c r="AU535" s="174" t="s">
        <v>89</v>
      </c>
      <c r="AV535" s="14" t="s">
        <v>89</v>
      </c>
      <c r="AW535" s="14" t="s">
        <v>41</v>
      </c>
      <c r="AX535" s="14" t="s">
        <v>80</v>
      </c>
      <c r="AY535" s="174" t="s">
        <v>195</v>
      </c>
    </row>
    <row r="536" spans="1:65" s="15" customFormat="1">
      <c r="B536" s="181"/>
      <c r="D536" s="166" t="s">
        <v>206</v>
      </c>
      <c r="E536" s="182" t="s">
        <v>3</v>
      </c>
      <c r="F536" s="183" t="s">
        <v>215</v>
      </c>
      <c r="H536" s="184">
        <v>6</v>
      </c>
      <c r="I536" s="185"/>
      <c r="L536" s="181"/>
      <c r="M536" s="186"/>
      <c r="N536" s="187"/>
      <c r="O536" s="187"/>
      <c r="P536" s="187"/>
      <c r="Q536" s="187"/>
      <c r="R536" s="187"/>
      <c r="S536" s="187"/>
      <c r="T536" s="188"/>
      <c r="AT536" s="182" t="s">
        <v>206</v>
      </c>
      <c r="AU536" s="182" t="s">
        <v>89</v>
      </c>
      <c r="AV536" s="15" t="s">
        <v>202</v>
      </c>
      <c r="AW536" s="15" t="s">
        <v>41</v>
      </c>
      <c r="AX536" s="15" t="s">
        <v>87</v>
      </c>
      <c r="AY536" s="182" t="s">
        <v>195</v>
      </c>
    </row>
    <row r="537" spans="1:65" s="2" customFormat="1" ht="24.25" customHeight="1">
      <c r="A537" s="35"/>
      <c r="B537" s="146"/>
      <c r="C537" s="147" t="s">
        <v>540</v>
      </c>
      <c r="D537" s="147" t="s">
        <v>197</v>
      </c>
      <c r="E537" s="148" t="s">
        <v>888</v>
      </c>
      <c r="F537" s="149" t="s">
        <v>889</v>
      </c>
      <c r="G537" s="150" t="s">
        <v>511</v>
      </c>
      <c r="H537" s="151">
        <v>16</v>
      </c>
      <c r="I537" s="152"/>
      <c r="J537" s="153">
        <f>ROUND(I537*H537,2)</f>
        <v>0</v>
      </c>
      <c r="K537" s="149" t="s">
        <v>201</v>
      </c>
      <c r="L537" s="36"/>
      <c r="M537" s="154" t="s">
        <v>3</v>
      </c>
      <c r="N537" s="155" t="s">
        <v>51</v>
      </c>
      <c r="O537" s="56"/>
      <c r="P537" s="156">
        <f>O537*H537</f>
        <v>0</v>
      </c>
      <c r="Q537" s="156">
        <v>0</v>
      </c>
      <c r="R537" s="156">
        <f>Q537*H537</f>
        <v>0</v>
      </c>
      <c r="S537" s="156">
        <v>0</v>
      </c>
      <c r="T537" s="157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158" t="s">
        <v>202</v>
      </c>
      <c r="AT537" s="158" t="s">
        <v>197</v>
      </c>
      <c r="AU537" s="158" t="s">
        <v>89</v>
      </c>
      <c r="AY537" s="19" t="s">
        <v>195</v>
      </c>
      <c r="BE537" s="159">
        <f>IF(N537="základní",J537,0)</f>
        <v>0</v>
      </c>
      <c r="BF537" s="159">
        <f>IF(N537="snížená",J537,0)</f>
        <v>0</v>
      </c>
      <c r="BG537" s="159">
        <f>IF(N537="zákl. přenesená",J537,0)</f>
        <v>0</v>
      </c>
      <c r="BH537" s="159">
        <f>IF(N537="sníž. přenesená",J537,0)</f>
        <v>0</v>
      </c>
      <c r="BI537" s="159">
        <f>IF(N537="nulová",J537,0)</f>
        <v>0</v>
      </c>
      <c r="BJ537" s="19" t="s">
        <v>87</v>
      </c>
      <c r="BK537" s="159">
        <f>ROUND(I537*H537,2)</f>
        <v>0</v>
      </c>
      <c r="BL537" s="19" t="s">
        <v>202</v>
      </c>
      <c r="BM537" s="158" t="s">
        <v>890</v>
      </c>
    </row>
    <row r="538" spans="1:65" s="2" customFormat="1">
      <c r="A538" s="35"/>
      <c r="B538" s="36"/>
      <c r="C538" s="35"/>
      <c r="D538" s="160" t="s">
        <v>204</v>
      </c>
      <c r="E538" s="35"/>
      <c r="F538" s="161" t="s">
        <v>891</v>
      </c>
      <c r="G538" s="35"/>
      <c r="H538" s="35"/>
      <c r="I538" s="162"/>
      <c r="J538" s="35"/>
      <c r="K538" s="35"/>
      <c r="L538" s="36"/>
      <c r="M538" s="163"/>
      <c r="N538" s="164"/>
      <c r="O538" s="56"/>
      <c r="P538" s="56"/>
      <c r="Q538" s="56"/>
      <c r="R538" s="56"/>
      <c r="S538" s="56"/>
      <c r="T538" s="57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T538" s="19" t="s">
        <v>204</v>
      </c>
      <c r="AU538" s="19" t="s">
        <v>89</v>
      </c>
    </row>
    <row r="539" spans="1:65" s="2" customFormat="1" ht="16.5" customHeight="1">
      <c r="A539" s="35"/>
      <c r="B539" s="146"/>
      <c r="C539" s="190" t="s">
        <v>545</v>
      </c>
      <c r="D539" s="190" t="s">
        <v>464</v>
      </c>
      <c r="E539" s="191" t="s">
        <v>892</v>
      </c>
      <c r="F539" s="192" t="s">
        <v>893</v>
      </c>
      <c r="G539" s="193" t="s">
        <v>511</v>
      </c>
      <c r="H539" s="194">
        <v>15</v>
      </c>
      <c r="I539" s="195"/>
      <c r="J539" s="196">
        <f>ROUND(I539*H539,2)</f>
        <v>0</v>
      </c>
      <c r="K539" s="192" t="s">
        <v>201</v>
      </c>
      <c r="L539" s="197"/>
      <c r="M539" s="198" t="s">
        <v>3</v>
      </c>
      <c r="N539" s="199" t="s">
        <v>51</v>
      </c>
      <c r="O539" s="56"/>
      <c r="P539" s="156">
        <f>O539*H539</f>
        <v>0</v>
      </c>
      <c r="Q539" s="156">
        <v>1.67E-2</v>
      </c>
      <c r="R539" s="156">
        <f>Q539*H539</f>
        <v>0.2505</v>
      </c>
      <c r="S539" s="156">
        <v>0</v>
      </c>
      <c r="T539" s="157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158" t="s">
        <v>257</v>
      </c>
      <c r="AT539" s="158" t="s">
        <v>464</v>
      </c>
      <c r="AU539" s="158" t="s">
        <v>89</v>
      </c>
      <c r="AY539" s="19" t="s">
        <v>195</v>
      </c>
      <c r="BE539" s="159">
        <f>IF(N539="základní",J539,0)</f>
        <v>0</v>
      </c>
      <c r="BF539" s="159">
        <f>IF(N539="snížená",J539,0)</f>
        <v>0</v>
      </c>
      <c r="BG539" s="159">
        <f>IF(N539="zákl. přenesená",J539,0)</f>
        <v>0</v>
      </c>
      <c r="BH539" s="159">
        <f>IF(N539="sníž. přenesená",J539,0)</f>
        <v>0</v>
      </c>
      <c r="BI539" s="159">
        <f>IF(N539="nulová",J539,0)</f>
        <v>0</v>
      </c>
      <c r="BJ539" s="19" t="s">
        <v>87</v>
      </c>
      <c r="BK539" s="159">
        <f>ROUND(I539*H539,2)</f>
        <v>0</v>
      </c>
      <c r="BL539" s="19" t="s">
        <v>202</v>
      </c>
      <c r="BM539" s="158" t="s">
        <v>894</v>
      </c>
    </row>
    <row r="540" spans="1:65" s="13" customFormat="1">
      <c r="B540" s="165"/>
      <c r="D540" s="166" t="s">
        <v>206</v>
      </c>
      <c r="E540" s="167" t="s">
        <v>3</v>
      </c>
      <c r="F540" s="168" t="s">
        <v>207</v>
      </c>
      <c r="H540" s="167" t="s">
        <v>3</v>
      </c>
      <c r="I540" s="169"/>
      <c r="L540" s="165"/>
      <c r="M540" s="170"/>
      <c r="N540" s="171"/>
      <c r="O540" s="171"/>
      <c r="P540" s="171"/>
      <c r="Q540" s="171"/>
      <c r="R540" s="171"/>
      <c r="S540" s="171"/>
      <c r="T540" s="172"/>
      <c r="AT540" s="167" t="s">
        <v>206</v>
      </c>
      <c r="AU540" s="167" t="s">
        <v>89</v>
      </c>
      <c r="AV540" s="13" t="s">
        <v>87</v>
      </c>
      <c r="AW540" s="13" t="s">
        <v>41</v>
      </c>
      <c r="AX540" s="13" t="s">
        <v>80</v>
      </c>
      <c r="AY540" s="167" t="s">
        <v>195</v>
      </c>
    </row>
    <row r="541" spans="1:65" s="13" customFormat="1">
      <c r="B541" s="165"/>
      <c r="D541" s="166" t="s">
        <v>206</v>
      </c>
      <c r="E541" s="167" t="s">
        <v>3</v>
      </c>
      <c r="F541" s="168" t="s">
        <v>208</v>
      </c>
      <c r="H541" s="167" t="s">
        <v>3</v>
      </c>
      <c r="I541" s="169"/>
      <c r="L541" s="165"/>
      <c r="M541" s="170"/>
      <c r="N541" s="171"/>
      <c r="O541" s="171"/>
      <c r="P541" s="171"/>
      <c r="Q541" s="171"/>
      <c r="R541" s="171"/>
      <c r="S541" s="171"/>
      <c r="T541" s="172"/>
      <c r="AT541" s="167" t="s">
        <v>206</v>
      </c>
      <c r="AU541" s="167" t="s">
        <v>89</v>
      </c>
      <c r="AV541" s="13" t="s">
        <v>87</v>
      </c>
      <c r="AW541" s="13" t="s">
        <v>41</v>
      </c>
      <c r="AX541" s="13" t="s">
        <v>80</v>
      </c>
      <c r="AY541" s="167" t="s">
        <v>195</v>
      </c>
    </row>
    <row r="542" spans="1:65" s="13" customFormat="1">
      <c r="B542" s="165"/>
      <c r="D542" s="166" t="s">
        <v>206</v>
      </c>
      <c r="E542" s="167" t="s">
        <v>3</v>
      </c>
      <c r="F542" s="168" t="s">
        <v>209</v>
      </c>
      <c r="H542" s="167" t="s">
        <v>3</v>
      </c>
      <c r="I542" s="169"/>
      <c r="L542" s="165"/>
      <c r="M542" s="170"/>
      <c r="N542" s="171"/>
      <c r="O542" s="171"/>
      <c r="P542" s="171"/>
      <c r="Q542" s="171"/>
      <c r="R542" s="171"/>
      <c r="S542" s="171"/>
      <c r="T542" s="172"/>
      <c r="AT542" s="167" t="s">
        <v>206</v>
      </c>
      <c r="AU542" s="167" t="s">
        <v>89</v>
      </c>
      <c r="AV542" s="13" t="s">
        <v>87</v>
      </c>
      <c r="AW542" s="13" t="s">
        <v>41</v>
      </c>
      <c r="AX542" s="13" t="s">
        <v>80</v>
      </c>
      <c r="AY542" s="167" t="s">
        <v>195</v>
      </c>
    </row>
    <row r="543" spans="1:65" s="13" customFormat="1">
      <c r="B543" s="165"/>
      <c r="D543" s="166" t="s">
        <v>206</v>
      </c>
      <c r="E543" s="167" t="s">
        <v>3</v>
      </c>
      <c r="F543" s="168" t="s">
        <v>859</v>
      </c>
      <c r="H543" s="167" t="s">
        <v>3</v>
      </c>
      <c r="I543" s="169"/>
      <c r="L543" s="165"/>
      <c r="M543" s="170"/>
      <c r="N543" s="171"/>
      <c r="O543" s="171"/>
      <c r="P543" s="171"/>
      <c r="Q543" s="171"/>
      <c r="R543" s="171"/>
      <c r="S543" s="171"/>
      <c r="T543" s="172"/>
      <c r="AT543" s="167" t="s">
        <v>206</v>
      </c>
      <c r="AU543" s="167" t="s">
        <v>89</v>
      </c>
      <c r="AV543" s="13" t="s">
        <v>87</v>
      </c>
      <c r="AW543" s="13" t="s">
        <v>41</v>
      </c>
      <c r="AX543" s="13" t="s">
        <v>80</v>
      </c>
      <c r="AY543" s="167" t="s">
        <v>195</v>
      </c>
    </row>
    <row r="544" spans="1:65" s="14" customFormat="1">
      <c r="B544" s="173"/>
      <c r="D544" s="166" t="s">
        <v>206</v>
      </c>
      <c r="E544" s="174" t="s">
        <v>3</v>
      </c>
      <c r="F544" s="175" t="s">
        <v>9</v>
      </c>
      <c r="H544" s="176">
        <v>15</v>
      </c>
      <c r="I544" s="177"/>
      <c r="L544" s="173"/>
      <c r="M544" s="178"/>
      <c r="N544" s="179"/>
      <c r="O544" s="179"/>
      <c r="P544" s="179"/>
      <c r="Q544" s="179"/>
      <c r="R544" s="179"/>
      <c r="S544" s="179"/>
      <c r="T544" s="180"/>
      <c r="AT544" s="174" t="s">
        <v>206</v>
      </c>
      <c r="AU544" s="174" t="s">
        <v>89</v>
      </c>
      <c r="AV544" s="14" t="s">
        <v>89</v>
      </c>
      <c r="AW544" s="14" t="s">
        <v>41</v>
      </c>
      <c r="AX544" s="14" t="s">
        <v>80</v>
      </c>
      <c r="AY544" s="174" t="s">
        <v>195</v>
      </c>
    </row>
    <row r="545" spans="1:65" s="15" customFormat="1">
      <c r="B545" s="181"/>
      <c r="D545" s="166" t="s">
        <v>206</v>
      </c>
      <c r="E545" s="182" t="s">
        <v>3</v>
      </c>
      <c r="F545" s="183" t="s">
        <v>215</v>
      </c>
      <c r="H545" s="184">
        <v>15</v>
      </c>
      <c r="I545" s="185"/>
      <c r="L545" s="181"/>
      <c r="M545" s="186"/>
      <c r="N545" s="187"/>
      <c r="O545" s="187"/>
      <c r="P545" s="187"/>
      <c r="Q545" s="187"/>
      <c r="R545" s="187"/>
      <c r="S545" s="187"/>
      <c r="T545" s="188"/>
      <c r="AT545" s="182" t="s">
        <v>206</v>
      </c>
      <c r="AU545" s="182" t="s">
        <v>89</v>
      </c>
      <c r="AV545" s="15" t="s">
        <v>202</v>
      </c>
      <c r="AW545" s="15" t="s">
        <v>41</v>
      </c>
      <c r="AX545" s="15" t="s">
        <v>87</v>
      </c>
      <c r="AY545" s="182" t="s">
        <v>195</v>
      </c>
    </row>
    <row r="546" spans="1:65" s="2" customFormat="1" ht="16.5" customHeight="1">
      <c r="A546" s="35"/>
      <c r="B546" s="146"/>
      <c r="C546" s="190" t="s">
        <v>552</v>
      </c>
      <c r="D546" s="190" t="s">
        <v>464</v>
      </c>
      <c r="E546" s="191" t="s">
        <v>895</v>
      </c>
      <c r="F546" s="192" t="s">
        <v>896</v>
      </c>
      <c r="G546" s="193" t="s">
        <v>511</v>
      </c>
      <c r="H546" s="194">
        <v>1</v>
      </c>
      <c r="I546" s="195"/>
      <c r="J546" s="196">
        <f>ROUND(I546*H546,2)</f>
        <v>0</v>
      </c>
      <c r="K546" s="192" t="s">
        <v>201</v>
      </c>
      <c r="L546" s="197"/>
      <c r="M546" s="198" t="s">
        <v>3</v>
      </c>
      <c r="N546" s="199" t="s">
        <v>51</v>
      </c>
      <c r="O546" s="56"/>
      <c r="P546" s="156">
        <f>O546*H546</f>
        <v>0</v>
      </c>
      <c r="Q546" s="156">
        <v>1.7100000000000001E-2</v>
      </c>
      <c r="R546" s="156">
        <f>Q546*H546</f>
        <v>1.7100000000000001E-2</v>
      </c>
      <c r="S546" s="156">
        <v>0</v>
      </c>
      <c r="T546" s="157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58" t="s">
        <v>257</v>
      </c>
      <c r="AT546" s="158" t="s">
        <v>464</v>
      </c>
      <c r="AU546" s="158" t="s">
        <v>89</v>
      </c>
      <c r="AY546" s="19" t="s">
        <v>195</v>
      </c>
      <c r="BE546" s="159">
        <f>IF(N546="základní",J546,0)</f>
        <v>0</v>
      </c>
      <c r="BF546" s="159">
        <f>IF(N546="snížená",J546,0)</f>
        <v>0</v>
      </c>
      <c r="BG546" s="159">
        <f>IF(N546="zákl. přenesená",J546,0)</f>
        <v>0</v>
      </c>
      <c r="BH546" s="159">
        <f>IF(N546="sníž. přenesená",J546,0)</f>
        <v>0</v>
      </c>
      <c r="BI546" s="159">
        <f>IF(N546="nulová",J546,0)</f>
        <v>0</v>
      </c>
      <c r="BJ546" s="19" t="s">
        <v>87</v>
      </c>
      <c r="BK546" s="159">
        <f>ROUND(I546*H546,2)</f>
        <v>0</v>
      </c>
      <c r="BL546" s="19" t="s">
        <v>202</v>
      </c>
      <c r="BM546" s="158" t="s">
        <v>897</v>
      </c>
    </row>
    <row r="547" spans="1:65" s="13" customFormat="1">
      <c r="B547" s="165"/>
      <c r="D547" s="166" t="s">
        <v>206</v>
      </c>
      <c r="E547" s="167" t="s">
        <v>3</v>
      </c>
      <c r="F547" s="168" t="s">
        <v>207</v>
      </c>
      <c r="H547" s="167" t="s">
        <v>3</v>
      </c>
      <c r="I547" s="169"/>
      <c r="L547" s="165"/>
      <c r="M547" s="170"/>
      <c r="N547" s="171"/>
      <c r="O547" s="171"/>
      <c r="P547" s="171"/>
      <c r="Q547" s="171"/>
      <c r="R547" s="171"/>
      <c r="S547" s="171"/>
      <c r="T547" s="172"/>
      <c r="AT547" s="167" t="s">
        <v>206</v>
      </c>
      <c r="AU547" s="167" t="s">
        <v>89</v>
      </c>
      <c r="AV547" s="13" t="s">
        <v>87</v>
      </c>
      <c r="AW547" s="13" t="s">
        <v>41</v>
      </c>
      <c r="AX547" s="13" t="s">
        <v>80</v>
      </c>
      <c r="AY547" s="167" t="s">
        <v>195</v>
      </c>
    </row>
    <row r="548" spans="1:65" s="13" customFormat="1">
      <c r="B548" s="165"/>
      <c r="D548" s="166" t="s">
        <v>206</v>
      </c>
      <c r="E548" s="167" t="s">
        <v>3</v>
      </c>
      <c r="F548" s="168" t="s">
        <v>208</v>
      </c>
      <c r="H548" s="167" t="s">
        <v>3</v>
      </c>
      <c r="I548" s="169"/>
      <c r="L548" s="165"/>
      <c r="M548" s="170"/>
      <c r="N548" s="171"/>
      <c r="O548" s="171"/>
      <c r="P548" s="171"/>
      <c r="Q548" s="171"/>
      <c r="R548" s="171"/>
      <c r="S548" s="171"/>
      <c r="T548" s="172"/>
      <c r="AT548" s="167" t="s">
        <v>206</v>
      </c>
      <c r="AU548" s="167" t="s">
        <v>89</v>
      </c>
      <c r="AV548" s="13" t="s">
        <v>87</v>
      </c>
      <c r="AW548" s="13" t="s">
        <v>41</v>
      </c>
      <c r="AX548" s="13" t="s">
        <v>80</v>
      </c>
      <c r="AY548" s="167" t="s">
        <v>195</v>
      </c>
    </row>
    <row r="549" spans="1:65" s="13" customFormat="1">
      <c r="B549" s="165"/>
      <c r="D549" s="166" t="s">
        <v>206</v>
      </c>
      <c r="E549" s="167" t="s">
        <v>3</v>
      </c>
      <c r="F549" s="168" t="s">
        <v>209</v>
      </c>
      <c r="H549" s="167" t="s">
        <v>3</v>
      </c>
      <c r="I549" s="169"/>
      <c r="L549" s="165"/>
      <c r="M549" s="170"/>
      <c r="N549" s="171"/>
      <c r="O549" s="171"/>
      <c r="P549" s="171"/>
      <c r="Q549" s="171"/>
      <c r="R549" s="171"/>
      <c r="S549" s="171"/>
      <c r="T549" s="172"/>
      <c r="AT549" s="167" t="s">
        <v>206</v>
      </c>
      <c r="AU549" s="167" t="s">
        <v>89</v>
      </c>
      <c r="AV549" s="13" t="s">
        <v>87</v>
      </c>
      <c r="AW549" s="13" t="s">
        <v>41</v>
      </c>
      <c r="AX549" s="13" t="s">
        <v>80</v>
      </c>
      <c r="AY549" s="167" t="s">
        <v>195</v>
      </c>
    </row>
    <row r="550" spans="1:65" s="13" customFormat="1">
      <c r="B550" s="165"/>
      <c r="D550" s="166" t="s">
        <v>206</v>
      </c>
      <c r="E550" s="167" t="s">
        <v>3</v>
      </c>
      <c r="F550" s="168" t="s">
        <v>859</v>
      </c>
      <c r="H550" s="167" t="s">
        <v>3</v>
      </c>
      <c r="I550" s="169"/>
      <c r="L550" s="165"/>
      <c r="M550" s="170"/>
      <c r="N550" s="171"/>
      <c r="O550" s="171"/>
      <c r="P550" s="171"/>
      <c r="Q550" s="171"/>
      <c r="R550" s="171"/>
      <c r="S550" s="171"/>
      <c r="T550" s="172"/>
      <c r="AT550" s="167" t="s">
        <v>206</v>
      </c>
      <c r="AU550" s="167" t="s">
        <v>89</v>
      </c>
      <c r="AV550" s="13" t="s">
        <v>87</v>
      </c>
      <c r="AW550" s="13" t="s">
        <v>41</v>
      </c>
      <c r="AX550" s="13" t="s">
        <v>80</v>
      </c>
      <c r="AY550" s="167" t="s">
        <v>195</v>
      </c>
    </row>
    <row r="551" spans="1:65" s="14" customFormat="1">
      <c r="B551" s="173"/>
      <c r="D551" s="166" t="s">
        <v>206</v>
      </c>
      <c r="E551" s="174" t="s">
        <v>3</v>
      </c>
      <c r="F551" s="175" t="s">
        <v>87</v>
      </c>
      <c r="H551" s="176">
        <v>1</v>
      </c>
      <c r="I551" s="177"/>
      <c r="L551" s="173"/>
      <c r="M551" s="178"/>
      <c r="N551" s="179"/>
      <c r="O551" s="179"/>
      <c r="P551" s="179"/>
      <c r="Q551" s="179"/>
      <c r="R551" s="179"/>
      <c r="S551" s="179"/>
      <c r="T551" s="180"/>
      <c r="AT551" s="174" t="s">
        <v>206</v>
      </c>
      <c r="AU551" s="174" t="s">
        <v>89</v>
      </c>
      <c r="AV551" s="14" t="s">
        <v>89</v>
      </c>
      <c r="AW551" s="14" t="s">
        <v>41</v>
      </c>
      <c r="AX551" s="14" t="s">
        <v>80</v>
      </c>
      <c r="AY551" s="174" t="s">
        <v>195</v>
      </c>
    </row>
    <row r="552" spans="1:65" s="15" customFormat="1">
      <c r="B552" s="181"/>
      <c r="D552" s="166" t="s">
        <v>206</v>
      </c>
      <c r="E552" s="182" t="s">
        <v>3</v>
      </c>
      <c r="F552" s="183" t="s">
        <v>215</v>
      </c>
      <c r="H552" s="184">
        <v>1</v>
      </c>
      <c r="I552" s="185"/>
      <c r="L552" s="181"/>
      <c r="M552" s="186"/>
      <c r="N552" s="187"/>
      <c r="O552" s="187"/>
      <c r="P552" s="187"/>
      <c r="Q552" s="187"/>
      <c r="R552" s="187"/>
      <c r="S552" s="187"/>
      <c r="T552" s="188"/>
      <c r="AT552" s="182" t="s">
        <v>206</v>
      </c>
      <c r="AU552" s="182" t="s">
        <v>89</v>
      </c>
      <c r="AV552" s="15" t="s">
        <v>202</v>
      </c>
      <c r="AW552" s="15" t="s">
        <v>41</v>
      </c>
      <c r="AX552" s="15" t="s">
        <v>87</v>
      </c>
      <c r="AY552" s="182" t="s">
        <v>195</v>
      </c>
    </row>
    <row r="553" spans="1:65" s="2" customFormat="1" ht="24.25" customHeight="1">
      <c r="A553" s="35"/>
      <c r="B553" s="146"/>
      <c r="C553" s="147" t="s">
        <v>557</v>
      </c>
      <c r="D553" s="147" t="s">
        <v>197</v>
      </c>
      <c r="E553" s="148" t="s">
        <v>898</v>
      </c>
      <c r="F553" s="149" t="s">
        <v>899</v>
      </c>
      <c r="G553" s="150" t="s">
        <v>511</v>
      </c>
      <c r="H553" s="151">
        <v>62</v>
      </c>
      <c r="I553" s="152"/>
      <c r="J553" s="153">
        <f>ROUND(I553*H553,2)</f>
        <v>0</v>
      </c>
      <c r="K553" s="149" t="s">
        <v>638</v>
      </c>
      <c r="L553" s="36"/>
      <c r="M553" s="154" t="s">
        <v>3</v>
      </c>
      <c r="N553" s="155" t="s">
        <v>51</v>
      </c>
      <c r="O553" s="56"/>
      <c r="P553" s="156">
        <f>O553*H553</f>
        <v>0</v>
      </c>
      <c r="Q553" s="156">
        <v>0.15321000000000001</v>
      </c>
      <c r="R553" s="156">
        <f>Q553*H553</f>
        <v>9.4990200000000016</v>
      </c>
      <c r="S553" s="156">
        <v>0</v>
      </c>
      <c r="T553" s="157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158" t="s">
        <v>202</v>
      </c>
      <c r="AT553" s="158" t="s">
        <v>197</v>
      </c>
      <c r="AU553" s="158" t="s">
        <v>89</v>
      </c>
      <c r="AY553" s="19" t="s">
        <v>195</v>
      </c>
      <c r="BE553" s="159">
        <f>IF(N553="základní",J553,0)</f>
        <v>0</v>
      </c>
      <c r="BF553" s="159">
        <f>IF(N553="snížená",J553,0)</f>
        <v>0</v>
      </c>
      <c r="BG553" s="159">
        <f>IF(N553="zákl. přenesená",J553,0)</f>
        <v>0</v>
      </c>
      <c r="BH553" s="159">
        <f>IF(N553="sníž. přenesená",J553,0)</f>
        <v>0</v>
      </c>
      <c r="BI553" s="159">
        <f>IF(N553="nulová",J553,0)</f>
        <v>0</v>
      </c>
      <c r="BJ553" s="19" t="s">
        <v>87</v>
      </c>
      <c r="BK553" s="159">
        <f>ROUND(I553*H553,2)</f>
        <v>0</v>
      </c>
      <c r="BL553" s="19" t="s">
        <v>202</v>
      </c>
      <c r="BM553" s="158" t="s">
        <v>900</v>
      </c>
    </row>
    <row r="554" spans="1:65" s="13" customFormat="1">
      <c r="B554" s="165"/>
      <c r="D554" s="166" t="s">
        <v>206</v>
      </c>
      <c r="E554" s="167" t="s">
        <v>3</v>
      </c>
      <c r="F554" s="168" t="s">
        <v>207</v>
      </c>
      <c r="H554" s="167" t="s">
        <v>3</v>
      </c>
      <c r="I554" s="169"/>
      <c r="L554" s="165"/>
      <c r="M554" s="170"/>
      <c r="N554" s="171"/>
      <c r="O554" s="171"/>
      <c r="P554" s="171"/>
      <c r="Q554" s="171"/>
      <c r="R554" s="171"/>
      <c r="S554" s="171"/>
      <c r="T554" s="172"/>
      <c r="AT554" s="167" t="s">
        <v>206</v>
      </c>
      <c r="AU554" s="167" t="s">
        <v>89</v>
      </c>
      <c r="AV554" s="13" t="s">
        <v>87</v>
      </c>
      <c r="AW554" s="13" t="s">
        <v>41</v>
      </c>
      <c r="AX554" s="13" t="s">
        <v>80</v>
      </c>
      <c r="AY554" s="167" t="s">
        <v>195</v>
      </c>
    </row>
    <row r="555" spans="1:65" s="13" customFormat="1">
      <c r="B555" s="165"/>
      <c r="D555" s="166" t="s">
        <v>206</v>
      </c>
      <c r="E555" s="167" t="s">
        <v>3</v>
      </c>
      <c r="F555" s="168" t="s">
        <v>208</v>
      </c>
      <c r="H555" s="167" t="s">
        <v>3</v>
      </c>
      <c r="I555" s="169"/>
      <c r="L555" s="165"/>
      <c r="M555" s="170"/>
      <c r="N555" s="171"/>
      <c r="O555" s="171"/>
      <c r="P555" s="171"/>
      <c r="Q555" s="171"/>
      <c r="R555" s="171"/>
      <c r="S555" s="171"/>
      <c r="T555" s="172"/>
      <c r="AT555" s="167" t="s">
        <v>206</v>
      </c>
      <c r="AU555" s="167" t="s">
        <v>89</v>
      </c>
      <c r="AV555" s="13" t="s">
        <v>87</v>
      </c>
      <c r="AW555" s="13" t="s">
        <v>41</v>
      </c>
      <c r="AX555" s="13" t="s">
        <v>80</v>
      </c>
      <c r="AY555" s="167" t="s">
        <v>195</v>
      </c>
    </row>
    <row r="556" spans="1:65" s="13" customFormat="1">
      <c r="B556" s="165"/>
      <c r="D556" s="166" t="s">
        <v>206</v>
      </c>
      <c r="E556" s="167" t="s">
        <v>3</v>
      </c>
      <c r="F556" s="168" t="s">
        <v>209</v>
      </c>
      <c r="H556" s="167" t="s">
        <v>3</v>
      </c>
      <c r="I556" s="169"/>
      <c r="L556" s="165"/>
      <c r="M556" s="170"/>
      <c r="N556" s="171"/>
      <c r="O556" s="171"/>
      <c r="P556" s="171"/>
      <c r="Q556" s="171"/>
      <c r="R556" s="171"/>
      <c r="S556" s="171"/>
      <c r="T556" s="172"/>
      <c r="AT556" s="167" t="s">
        <v>206</v>
      </c>
      <c r="AU556" s="167" t="s">
        <v>89</v>
      </c>
      <c r="AV556" s="13" t="s">
        <v>87</v>
      </c>
      <c r="AW556" s="13" t="s">
        <v>41</v>
      </c>
      <c r="AX556" s="13" t="s">
        <v>80</v>
      </c>
      <c r="AY556" s="167" t="s">
        <v>195</v>
      </c>
    </row>
    <row r="557" spans="1:65" s="14" customFormat="1">
      <c r="B557" s="173"/>
      <c r="D557" s="166" t="s">
        <v>206</v>
      </c>
      <c r="E557" s="174" t="s">
        <v>3</v>
      </c>
      <c r="F557" s="175" t="s">
        <v>901</v>
      </c>
      <c r="H557" s="176">
        <v>62</v>
      </c>
      <c r="I557" s="177"/>
      <c r="L557" s="173"/>
      <c r="M557" s="178"/>
      <c r="N557" s="179"/>
      <c r="O557" s="179"/>
      <c r="P557" s="179"/>
      <c r="Q557" s="179"/>
      <c r="R557" s="179"/>
      <c r="S557" s="179"/>
      <c r="T557" s="180"/>
      <c r="AT557" s="174" t="s">
        <v>206</v>
      </c>
      <c r="AU557" s="174" t="s">
        <v>89</v>
      </c>
      <c r="AV557" s="14" t="s">
        <v>89</v>
      </c>
      <c r="AW557" s="14" t="s">
        <v>41</v>
      </c>
      <c r="AX557" s="14" t="s">
        <v>80</v>
      </c>
      <c r="AY557" s="174" t="s">
        <v>195</v>
      </c>
    </row>
    <row r="558" spans="1:65" s="15" customFormat="1">
      <c r="B558" s="181"/>
      <c r="D558" s="166" t="s">
        <v>206</v>
      </c>
      <c r="E558" s="182" t="s">
        <v>3</v>
      </c>
      <c r="F558" s="183" t="s">
        <v>215</v>
      </c>
      <c r="H558" s="184">
        <v>62</v>
      </c>
      <c r="I558" s="185"/>
      <c r="L558" s="181"/>
      <c r="M558" s="186"/>
      <c r="N558" s="187"/>
      <c r="O558" s="187"/>
      <c r="P558" s="187"/>
      <c r="Q558" s="187"/>
      <c r="R558" s="187"/>
      <c r="S558" s="187"/>
      <c r="T558" s="188"/>
      <c r="AT558" s="182" t="s">
        <v>206</v>
      </c>
      <c r="AU558" s="182" t="s">
        <v>89</v>
      </c>
      <c r="AV558" s="15" t="s">
        <v>202</v>
      </c>
      <c r="AW558" s="15" t="s">
        <v>41</v>
      </c>
      <c r="AX558" s="15" t="s">
        <v>87</v>
      </c>
      <c r="AY558" s="182" t="s">
        <v>195</v>
      </c>
    </row>
    <row r="559" spans="1:65" s="2" customFormat="1" ht="24.25" customHeight="1">
      <c r="A559" s="35"/>
      <c r="B559" s="146"/>
      <c r="C559" s="147" t="s">
        <v>564</v>
      </c>
      <c r="D559" s="147" t="s">
        <v>197</v>
      </c>
      <c r="E559" s="148" t="s">
        <v>902</v>
      </c>
      <c r="F559" s="149" t="s">
        <v>903</v>
      </c>
      <c r="G559" s="150" t="s">
        <v>511</v>
      </c>
      <c r="H559" s="151">
        <v>62</v>
      </c>
      <c r="I559" s="152"/>
      <c r="J559" s="153">
        <f>ROUND(I559*H559,2)</f>
        <v>0</v>
      </c>
      <c r="K559" s="149" t="s">
        <v>201</v>
      </c>
      <c r="L559" s="36"/>
      <c r="M559" s="154" t="s">
        <v>3</v>
      </c>
      <c r="N559" s="155" t="s">
        <v>51</v>
      </c>
      <c r="O559" s="56"/>
      <c r="P559" s="156">
        <f>O559*H559</f>
        <v>0</v>
      </c>
      <c r="Q559" s="156">
        <v>1.1999999999999999E-3</v>
      </c>
      <c r="R559" s="156">
        <f>Q559*H559</f>
        <v>7.4399999999999994E-2</v>
      </c>
      <c r="S559" s="156">
        <v>0</v>
      </c>
      <c r="T559" s="157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158" t="s">
        <v>202</v>
      </c>
      <c r="AT559" s="158" t="s">
        <v>197</v>
      </c>
      <c r="AU559" s="158" t="s">
        <v>89</v>
      </c>
      <c r="AY559" s="19" t="s">
        <v>195</v>
      </c>
      <c r="BE559" s="159">
        <f>IF(N559="základní",J559,0)</f>
        <v>0</v>
      </c>
      <c r="BF559" s="159">
        <f>IF(N559="snížená",J559,0)</f>
        <v>0</v>
      </c>
      <c r="BG559" s="159">
        <f>IF(N559="zákl. přenesená",J559,0)</f>
        <v>0</v>
      </c>
      <c r="BH559" s="159">
        <f>IF(N559="sníž. přenesená",J559,0)</f>
        <v>0</v>
      </c>
      <c r="BI559" s="159">
        <f>IF(N559="nulová",J559,0)</f>
        <v>0</v>
      </c>
      <c r="BJ559" s="19" t="s">
        <v>87</v>
      </c>
      <c r="BK559" s="159">
        <f>ROUND(I559*H559,2)</f>
        <v>0</v>
      </c>
      <c r="BL559" s="19" t="s">
        <v>202</v>
      </c>
      <c r="BM559" s="158" t="s">
        <v>904</v>
      </c>
    </row>
    <row r="560" spans="1:65" s="2" customFormat="1">
      <c r="A560" s="35"/>
      <c r="B560" s="36"/>
      <c r="C560" s="35"/>
      <c r="D560" s="160" t="s">
        <v>204</v>
      </c>
      <c r="E560" s="35"/>
      <c r="F560" s="161" t="s">
        <v>905</v>
      </c>
      <c r="G560" s="35"/>
      <c r="H560" s="35"/>
      <c r="I560" s="162"/>
      <c r="J560" s="35"/>
      <c r="K560" s="35"/>
      <c r="L560" s="36"/>
      <c r="M560" s="163"/>
      <c r="N560" s="164"/>
      <c r="O560" s="56"/>
      <c r="P560" s="56"/>
      <c r="Q560" s="56"/>
      <c r="R560" s="56"/>
      <c r="S560" s="56"/>
      <c r="T560" s="57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T560" s="19" t="s">
        <v>204</v>
      </c>
      <c r="AU560" s="19" t="s">
        <v>89</v>
      </c>
    </row>
    <row r="561" spans="1:65" s="13" customFormat="1">
      <c r="B561" s="165"/>
      <c r="D561" s="166" t="s">
        <v>206</v>
      </c>
      <c r="E561" s="167" t="s">
        <v>3</v>
      </c>
      <c r="F561" s="168" t="s">
        <v>207</v>
      </c>
      <c r="H561" s="167" t="s">
        <v>3</v>
      </c>
      <c r="I561" s="169"/>
      <c r="L561" s="165"/>
      <c r="M561" s="170"/>
      <c r="N561" s="171"/>
      <c r="O561" s="171"/>
      <c r="P561" s="171"/>
      <c r="Q561" s="171"/>
      <c r="R561" s="171"/>
      <c r="S561" s="171"/>
      <c r="T561" s="172"/>
      <c r="AT561" s="167" t="s">
        <v>206</v>
      </c>
      <c r="AU561" s="167" t="s">
        <v>89</v>
      </c>
      <c r="AV561" s="13" t="s">
        <v>87</v>
      </c>
      <c r="AW561" s="13" t="s">
        <v>41</v>
      </c>
      <c r="AX561" s="13" t="s">
        <v>80</v>
      </c>
      <c r="AY561" s="167" t="s">
        <v>195</v>
      </c>
    </row>
    <row r="562" spans="1:65" s="13" customFormat="1">
      <c r="B562" s="165"/>
      <c r="D562" s="166" t="s">
        <v>206</v>
      </c>
      <c r="E562" s="167" t="s">
        <v>3</v>
      </c>
      <c r="F562" s="168" t="s">
        <v>208</v>
      </c>
      <c r="H562" s="167" t="s">
        <v>3</v>
      </c>
      <c r="I562" s="169"/>
      <c r="L562" s="165"/>
      <c r="M562" s="170"/>
      <c r="N562" s="171"/>
      <c r="O562" s="171"/>
      <c r="P562" s="171"/>
      <c r="Q562" s="171"/>
      <c r="R562" s="171"/>
      <c r="S562" s="171"/>
      <c r="T562" s="172"/>
      <c r="AT562" s="167" t="s">
        <v>206</v>
      </c>
      <c r="AU562" s="167" t="s">
        <v>89</v>
      </c>
      <c r="AV562" s="13" t="s">
        <v>87</v>
      </c>
      <c r="AW562" s="13" t="s">
        <v>41</v>
      </c>
      <c r="AX562" s="13" t="s">
        <v>80</v>
      </c>
      <c r="AY562" s="167" t="s">
        <v>195</v>
      </c>
    </row>
    <row r="563" spans="1:65" s="13" customFormat="1">
      <c r="B563" s="165"/>
      <c r="D563" s="166" t="s">
        <v>206</v>
      </c>
      <c r="E563" s="167" t="s">
        <v>3</v>
      </c>
      <c r="F563" s="168" t="s">
        <v>209</v>
      </c>
      <c r="H563" s="167" t="s">
        <v>3</v>
      </c>
      <c r="I563" s="169"/>
      <c r="L563" s="165"/>
      <c r="M563" s="170"/>
      <c r="N563" s="171"/>
      <c r="O563" s="171"/>
      <c r="P563" s="171"/>
      <c r="Q563" s="171"/>
      <c r="R563" s="171"/>
      <c r="S563" s="171"/>
      <c r="T563" s="172"/>
      <c r="AT563" s="167" t="s">
        <v>206</v>
      </c>
      <c r="AU563" s="167" t="s">
        <v>89</v>
      </c>
      <c r="AV563" s="13" t="s">
        <v>87</v>
      </c>
      <c r="AW563" s="13" t="s">
        <v>41</v>
      </c>
      <c r="AX563" s="13" t="s">
        <v>80</v>
      </c>
      <c r="AY563" s="167" t="s">
        <v>195</v>
      </c>
    </row>
    <row r="564" spans="1:65" s="13" customFormat="1">
      <c r="B564" s="165"/>
      <c r="D564" s="166" t="s">
        <v>206</v>
      </c>
      <c r="E564" s="167" t="s">
        <v>3</v>
      </c>
      <c r="F564" s="168" t="s">
        <v>906</v>
      </c>
      <c r="H564" s="167" t="s">
        <v>3</v>
      </c>
      <c r="I564" s="169"/>
      <c r="L564" s="165"/>
      <c r="M564" s="170"/>
      <c r="N564" s="171"/>
      <c r="O564" s="171"/>
      <c r="P564" s="171"/>
      <c r="Q564" s="171"/>
      <c r="R564" s="171"/>
      <c r="S564" s="171"/>
      <c r="T564" s="172"/>
      <c r="AT564" s="167" t="s">
        <v>206</v>
      </c>
      <c r="AU564" s="167" t="s">
        <v>89</v>
      </c>
      <c r="AV564" s="13" t="s">
        <v>87</v>
      </c>
      <c r="AW564" s="13" t="s">
        <v>41</v>
      </c>
      <c r="AX564" s="13" t="s">
        <v>80</v>
      </c>
      <c r="AY564" s="167" t="s">
        <v>195</v>
      </c>
    </row>
    <row r="565" spans="1:65" s="14" customFormat="1">
      <c r="B565" s="173"/>
      <c r="D565" s="166" t="s">
        <v>206</v>
      </c>
      <c r="E565" s="174" t="s">
        <v>3</v>
      </c>
      <c r="F565" s="175" t="s">
        <v>901</v>
      </c>
      <c r="H565" s="176">
        <v>62</v>
      </c>
      <c r="I565" s="177"/>
      <c r="L565" s="173"/>
      <c r="M565" s="178"/>
      <c r="N565" s="179"/>
      <c r="O565" s="179"/>
      <c r="P565" s="179"/>
      <c r="Q565" s="179"/>
      <c r="R565" s="179"/>
      <c r="S565" s="179"/>
      <c r="T565" s="180"/>
      <c r="AT565" s="174" t="s">
        <v>206</v>
      </c>
      <c r="AU565" s="174" t="s">
        <v>89</v>
      </c>
      <c r="AV565" s="14" t="s">
        <v>89</v>
      </c>
      <c r="AW565" s="14" t="s">
        <v>41</v>
      </c>
      <c r="AX565" s="14" t="s">
        <v>80</v>
      </c>
      <c r="AY565" s="174" t="s">
        <v>195</v>
      </c>
    </row>
    <row r="566" spans="1:65" s="15" customFormat="1">
      <c r="B566" s="181"/>
      <c r="D566" s="166" t="s">
        <v>206</v>
      </c>
      <c r="E566" s="182" t="s">
        <v>3</v>
      </c>
      <c r="F566" s="183" t="s">
        <v>215</v>
      </c>
      <c r="H566" s="184">
        <v>62</v>
      </c>
      <c r="I566" s="185"/>
      <c r="L566" s="181"/>
      <c r="M566" s="186"/>
      <c r="N566" s="187"/>
      <c r="O566" s="187"/>
      <c r="P566" s="187"/>
      <c r="Q566" s="187"/>
      <c r="R566" s="187"/>
      <c r="S566" s="187"/>
      <c r="T566" s="188"/>
      <c r="AT566" s="182" t="s">
        <v>206</v>
      </c>
      <c r="AU566" s="182" t="s">
        <v>89</v>
      </c>
      <c r="AV566" s="15" t="s">
        <v>202</v>
      </c>
      <c r="AW566" s="15" t="s">
        <v>41</v>
      </c>
      <c r="AX566" s="15" t="s">
        <v>87</v>
      </c>
      <c r="AY566" s="182" t="s">
        <v>195</v>
      </c>
    </row>
    <row r="567" spans="1:65" s="2" customFormat="1" ht="24.25" customHeight="1">
      <c r="A567" s="35"/>
      <c r="B567" s="146"/>
      <c r="C567" s="147" t="s">
        <v>569</v>
      </c>
      <c r="D567" s="147" t="s">
        <v>197</v>
      </c>
      <c r="E567" s="148" t="s">
        <v>907</v>
      </c>
      <c r="F567" s="149" t="s">
        <v>908</v>
      </c>
      <c r="G567" s="150" t="s">
        <v>511</v>
      </c>
      <c r="H567" s="151">
        <v>62</v>
      </c>
      <c r="I567" s="152"/>
      <c r="J567" s="153">
        <f>ROUND(I567*H567,2)</f>
        <v>0</v>
      </c>
      <c r="K567" s="149" t="s">
        <v>201</v>
      </c>
      <c r="L567" s="36"/>
      <c r="M567" s="154" t="s">
        <v>3</v>
      </c>
      <c r="N567" s="155" t="s">
        <v>51</v>
      </c>
      <c r="O567" s="56"/>
      <c r="P567" s="156">
        <f>O567*H567</f>
        <v>0</v>
      </c>
      <c r="Q567" s="156">
        <v>0</v>
      </c>
      <c r="R567" s="156">
        <f>Q567*H567</f>
        <v>0</v>
      </c>
      <c r="S567" s="156">
        <v>0</v>
      </c>
      <c r="T567" s="157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158" t="s">
        <v>202</v>
      </c>
      <c r="AT567" s="158" t="s">
        <v>197</v>
      </c>
      <c r="AU567" s="158" t="s">
        <v>89</v>
      </c>
      <c r="AY567" s="19" t="s">
        <v>195</v>
      </c>
      <c r="BE567" s="159">
        <f>IF(N567="základní",J567,0)</f>
        <v>0</v>
      </c>
      <c r="BF567" s="159">
        <f>IF(N567="snížená",J567,0)</f>
        <v>0</v>
      </c>
      <c r="BG567" s="159">
        <f>IF(N567="zákl. přenesená",J567,0)</f>
        <v>0</v>
      </c>
      <c r="BH567" s="159">
        <f>IF(N567="sníž. přenesená",J567,0)</f>
        <v>0</v>
      </c>
      <c r="BI567" s="159">
        <f>IF(N567="nulová",J567,0)</f>
        <v>0</v>
      </c>
      <c r="BJ567" s="19" t="s">
        <v>87</v>
      </c>
      <c r="BK567" s="159">
        <f>ROUND(I567*H567,2)</f>
        <v>0</v>
      </c>
      <c r="BL567" s="19" t="s">
        <v>202</v>
      </c>
      <c r="BM567" s="158" t="s">
        <v>909</v>
      </c>
    </row>
    <row r="568" spans="1:65" s="2" customFormat="1">
      <c r="A568" s="35"/>
      <c r="B568" s="36"/>
      <c r="C568" s="35"/>
      <c r="D568" s="160" t="s">
        <v>204</v>
      </c>
      <c r="E568" s="35"/>
      <c r="F568" s="161" t="s">
        <v>910</v>
      </c>
      <c r="G568" s="35"/>
      <c r="H568" s="35"/>
      <c r="I568" s="162"/>
      <c r="J568" s="35"/>
      <c r="K568" s="35"/>
      <c r="L568" s="36"/>
      <c r="M568" s="163"/>
      <c r="N568" s="164"/>
      <c r="O568" s="56"/>
      <c r="P568" s="56"/>
      <c r="Q568" s="56"/>
      <c r="R568" s="56"/>
      <c r="S568" s="56"/>
      <c r="T568" s="57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T568" s="19" t="s">
        <v>204</v>
      </c>
      <c r="AU568" s="19" t="s">
        <v>89</v>
      </c>
    </row>
    <row r="569" spans="1:65" s="13" customFormat="1">
      <c r="B569" s="165"/>
      <c r="D569" s="166" t="s">
        <v>206</v>
      </c>
      <c r="E569" s="167" t="s">
        <v>3</v>
      </c>
      <c r="F569" s="168" t="s">
        <v>207</v>
      </c>
      <c r="H569" s="167" t="s">
        <v>3</v>
      </c>
      <c r="I569" s="169"/>
      <c r="L569" s="165"/>
      <c r="M569" s="170"/>
      <c r="N569" s="171"/>
      <c r="O569" s="171"/>
      <c r="P569" s="171"/>
      <c r="Q569" s="171"/>
      <c r="R569" s="171"/>
      <c r="S569" s="171"/>
      <c r="T569" s="172"/>
      <c r="AT569" s="167" t="s">
        <v>206</v>
      </c>
      <c r="AU569" s="167" t="s">
        <v>89</v>
      </c>
      <c r="AV569" s="13" t="s">
        <v>87</v>
      </c>
      <c r="AW569" s="13" t="s">
        <v>41</v>
      </c>
      <c r="AX569" s="13" t="s">
        <v>80</v>
      </c>
      <c r="AY569" s="167" t="s">
        <v>195</v>
      </c>
    </row>
    <row r="570" spans="1:65" s="13" customFormat="1">
      <c r="B570" s="165"/>
      <c r="D570" s="166" t="s">
        <v>206</v>
      </c>
      <c r="E570" s="167" t="s">
        <v>3</v>
      </c>
      <c r="F570" s="168" t="s">
        <v>208</v>
      </c>
      <c r="H570" s="167" t="s">
        <v>3</v>
      </c>
      <c r="I570" s="169"/>
      <c r="L570" s="165"/>
      <c r="M570" s="170"/>
      <c r="N570" s="171"/>
      <c r="O570" s="171"/>
      <c r="P570" s="171"/>
      <c r="Q570" s="171"/>
      <c r="R570" s="171"/>
      <c r="S570" s="171"/>
      <c r="T570" s="172"/>
      <c r="AT570" s="167" t="s">
        <v>206</v>
      </c>
      <c r="AU570" s="167" t="s">
        <v>89</v>
      </c>
      <c r="AV570" s="13" t="s">
        <v>87</v>
      </c>
      <c r="AW570" s="13" t="s">
        <v>41</v>
      </c>
      <c r="AX570" s="13" t="s">
        <v>80</v>
      </c>
      <c r="AY570" s="167" t="s">
        <v>195</v>
      </c>
    </row>
    <row r="571" spans="1:65" s="13" customFormat="1">
      <c r="B571" s="165"/>
      <c r="D571" s="166" t="s">
        <v>206</v>
      </c>
      <c r="E571" s="167" t="s">
        <v>3</v>
      </c>
      <c r="F571" s="168" t="s">
        <v>209</v>
      </c>
      <c r="H571" s="167" t="s">
        <v>3</v>
      </c>
      <c r="I571" s="169"/>
      <c r="L571" s="165"/>
      <c r="M571" s="170"/>
      <c r="N571" s="171"/>
      <c r="O571" s="171"/>
      <c r="P571" s="171"/>
      <c r="Q571" s="171"/>
      <c r="R571" s="171"/>
      <c r="S571" s="171"/>
      <c r="T571" s="172"/>
      <c r="AT571" s="167" t="s">
        <v>206</v>
      </c>
      <c r="AU571" s="167" t="s">
        <v>89</v>
      </c>
      <c r="AV571" s="13" t="s">
        <v>87</v>
      </c>
      <c r="AW571" s="13" t="s">
        <v>41</v>
      </c>
      <c r="AX571" s="13" t="s">
        <v>80</v>
      </c>
      <c r="AY571" s="167" t="s">
        <v>195</v>
      </c>
    </row>
    <row r="572" spans="1:65" s="13" customFormat="1">
      <c r="B572" s="165"/>
      <c r="D572" s="166" t="s">
        <v>206</v>
      </c>
      <c r="E572" s="167" t="s">
        <v>3</v>
      </c>
      <c r="F572" s="168" t="s">
        <v>906</v>
      </c>
      <c r="H572" s="167" t="s">
        <v>3</v>
      </c>
      <c r="I572" s="169"/>
      <c r="L572" s="165"/>
      <c r="M572" s="170"/>
      <c r="N572" s="171"/>
      <c r="O572" s="171"/>
      <c r="P572" s="171"/>
      <c r="Q572" s="171"/>
      <c r="R572" s="171"/>
      <c r="S572" s="171"/>
      <c r="T572" s="172"/>
      <c r="AT572" s="167" t="s">
        <v>206</v>
      </c>
      <c r="AU572" s="167" t="s">
        <v>89</v>
      </c>
      <c r="AV572" s="13" t="s">
        <v>87</v>
      </c>
      <c r="AW572" s="13" t="s">
        <v>41</v>
      </c>
      <c r="AX572" s="13" t="s">
        <v>80</v>
      </c>
      <c r="AY572" s="167" t="s">
        <v>195</v>
      </c>
    </row>
    <row r="573" spans="1:65" s="14" customFormat="1">
      <c r="B573" s="173"/>
      <c r="D573" s="166" t="s">
        <v>206</v>
      </c>
      <c r="E573" s="174" t="s">
        <v>3</v>
      </c>
      <c r="F573" s="175" t="s">
        <v>901</v>
      </c>
      <c r="H573" s="176">
        <v>62</v>
      </c>
      <c r="I573" s="177"/>
      <c r="L573" s="173"/>
      <c r="M573" s="178"/>
      <c r="N573" s="179"/>
      <c r="O573" s="179"/>
      <c r="P573" s="179"/>
      <c r="Q573" s="179"/>
      <c r="R573" s="179"/>
      <c r="S573" s="179"/>
      <c r="T573" s="180"/>
      <c r="AT573" s="174" t="s">
        <v>206</v>
      </c>
      <c r="AU573" s="174" t="s">
        <v>89</v>
      </c>
      <c r="AV573" s="14" t="s">
        <v>89</v>
      </c>
      <c r="AW573" s="14" t="s">
        <v>41</v>
      </c>
      <c r="AX573" s="14" t="s">
        <v>80</v>
      </c>
      <c r="AY573" s="174" t="s">
        <v>195</v>
      </c>
    </row>
    <row r="574" spans="1:65" s="15" customFormat="1">
      <c r="B574" s="181"/>
      <c r="D574" s="166" t="s">
        <v>206</v>
      </c>
      <c r="E574" s="182" t="s">
        <v>3</v>
      </c>
      <c r="F574" s="183" t="s">
        <v>215</v>
      </c>
      <c r="H574" s="184">
        <v>62</v>
      </c>
      <c r="I574" s="185"/>
      <c r="L574" s="181"/>
      <c r="M574" s="186"/>
      <c r="N574" s="187"/>
      <c r="O574" s="187"/>
      <c r="P574" s="187"/>
      <c r="Q574" s="187"/>
      <c r="R574" s="187"/>
      <c r="S574" s="187"/>
      <c r="T574" s="188"/>
      <c r="AT574" s="182" t="s">
        <v>206</v>
      </c>
      <c r="AU574" s="182" t="s">
        <v>89</v>
      </c>
      <c r="AV574" s="15" t="s">
        <v>202</v>
      </c>
      <c r="AW574" s="15" t="s">
        <v>41</v>
      </c>
      <c r="AX574" s="15" t="s">
        <v>87</v>
      </c>
      <c r="AY574" s="182" t="s">
        <v>195</v>
      </c>
    </row>
    <row r="575" spans="1:65" s="2" customFormat="1" ht="16.5" customHeight="1">
      <c r="A575" s="35"/>
      <c r="B575" s="146"/>
      <c r="C575" s="147" t="s">
        <v>576</v>
      </c>
      <c r="D575" s="147" t="s">
        <v>197</v>
      </c>
      <c r="E575" s="148" t="s">
        <v>911</v>
      </c>
      <c r="F575" s="149" t="s">
        <v>912</v>
      </c>
      <c r="G575" s="150" t="s">
        <v>511</v>
      </c>
      <c r="H575" s="151">
        <v>45</v>
      </c>
      <c r="I575" s="152"/>
      <c r="J575" s="153">
        <f>ROUND(I575*H575,2)</f>
        <v>0</v>
      </c>
      <c r="K575" s="149" t="s">
        <v>201</v>
      </c>
      <c r="L575" s="36"/>
      <c r="M575" s="154" t="s">
        <v>3</v>
      </c>
      <c r="N575" s="155" t="s">
        <v>51</v>
      </c>
      <c r="O575" s="56"/>
      <c r="P575" s="156">
        <f>O575*H575</f>
        <v>0</v>
      </c>
      <c r="Q575" s="156">
        <v>0.34089999999999998</v>
      </c>
      <c r="R575" s="156">
        <f>Q575*H575</f>
        <v>15.340499999999999</v>
      </c>
      <c r="S575" s="156">
        <v>0</v>
      </c>
      <c r="T575" s="157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158" t="s">
        <v>202</v>
      </c>
      <c r="AT575" s="158" t="s">
        <v>197</v>
      </c>
      <c r="AU575" s="158" t="s">
        <v>89</v>
      </c>
      <c r="AY575" s="19" t="s">
        <v>195</v>
      </c>
      <c r="BE575" s="159">
        <f>IF(N575="základní",J575,0)</f>
        <v>0</v>
      </c>
      <c r="BF575" s="159">
        <f>IF(N575="snížená",J575,0)</f>
        <v>0</v>
      </c>
      <c r="BG575" s="159">
        <f>IF(N575="zákl. přenesená",J575,0)</f>
        <v>0</v>
      </c>
      <c r="BH575" s="159">
        <f>IF(N575="sníž. přenesená",J575,0)</f>
        <v>0</v>
      </c>
      <c r="BI575" s="159">
        <f>IF(N575="nulová",J575,0)</f>
        <v>0</v>
      </c>
      <c r="BJ575" s="19" t="s">
        <v>87</v>
      </c>
      <c r="BK575" s="159">
        <f>ROUND(I575*H575,2)</f>
        <v>0</v>
      </c>
      <c r="BL575" s="19" t="s">
        <v>202</v>
      </c>
      <c r="BM575" s="158" t="s">
        <v>913</v>
      </c>
    </row>
    <row r="576" spans="1:65" s="2" customFormat="1">
      <c r="A576" s="35"/>
      <c r="B576" s="36"/>
      <c r="C576" s="35"/>
      <c r="D576" s="160" t="s">
        <v>204</v>
      </c>
      <c r="E576" s="35"/>
      <c r="F576" s="161" t="s">
        <v>914</v>
      </c>
      <c r="G576" s="35"/>
      <c r="H576" s="35"/>
      <c r="I576" s="162"/>
      <c r="J576" s="35"/>
      <c r="K576" s="35"/>
      <c r="L576" s="36"/>
      <c r="M576" s="163"/>
      <c r="N576" s="164"/>
      <c r="O576" s="56"/>
      <c r="P576" s="56"/>
      <c r="Q576" s="56"/>
      <c r="R576" s="56"/>
      <c r="S576" s="56"/>
      <c r="T576" s="57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T576" s="19" t="s">
        <v>204</v>
      </c>
      <c r="AU576" s="19" t="s">
        <v>89</v>
      </c>
    </row>
    <row r="577" spans="1:65" s="2" customFormat="1" ht="16.5" customHeight="1">
      <c r="A577" s="35"/>
      <c r="B577" s="146"/>
      <c r="C577" s="190" t="s">
        <v>582</v>
      </c>
      <c r="D577" s="190" t="s">
        <v>464</v>
      </c>
      <c r="E577" s="191" t="s">
        <v>915</v>
      </c>
      <c r="F577" s="192" t="s">
        <v>916</v>
      </c>
      <c r="G577" s="193" t="s">
        <v>511</v>
      </c>
      <c r="H577" s="194">
        <v>9</v>
      </c>
      <c r="I577" s="195"/>
      <c r="J577" s="196">
        <f>ROUND(I577*H577,2)</f>
        <v>0</v>
      </c>
      <c r="K577" s="192" t="s">
        <v>201</v>
      </c>
      <c r="L577" s="197"/>
      <c r="M577" s="198" t="s">
        <v>3</v>
      </c>
      <c r="N577" s="199" t="s">
        <v>51</v>
      </c>
      <c r="O577" s="56"/>
      <c r="P577" s="156">
        <f>O577*H577</f>
        <v>0</v>
      </c>
      <c r="Q577" s="156">
        <v>3.0000000000000001E-3</v>
      </c>
      <c r="R577" s="156">
        <f>Q577*H577</f>
        <v>2.7E-2</v>
      </c>
      <c r="S577" s="156">
        <v>0</v>
      </c>
      <c r="T577" s="157">
        <f>S577*H577</f>
        <v>0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R577" s="158" t="s">
        <v>257</v>
      </c>
      <c r="AT577" s="158" t="s">
        <v>464</v>
      </c>
      <c r="AU577" s="158" t="s">
        <v>89</v>
      </c>
      <c r="AY577" s="19" t="s">
        <v>195</v>
      </c>
      <c r="BE577" s="159">
        <f>IF(N577="základní",J577,0)</f>
        <v>0</v>
      </c>
      <c r="BF577" s="159">
        <f>IF(N577="snížená",J577,0)</f>
        <v>0</v>
      </c>
      <c r="BG577" s="159">
        <f>IF(N577="zákl. přenesená",J577,0)</f>
        <v>0</v>
      </c>
      <c r="BH577" s="159">
        <f>IF(N577="sníž. přenesená",J577,0)</f>
        <v>0</v>
      </c>
      <c r="BI577" s="159">
        <f>IF(N577="nulová",J577,0)</f>
        <v>0</v>
      </c>
      <c r="BJ577" s="19" t="s">
        <v>87</v>
      </c>
      <c r="BK577" s="159">
        <f>ROUND(I577*H577,2)</f>
        <v>0</v>
      </c>
      <c r="BL577" s="19" t="s">
        <v>202</v>
      </c>
      <c r="BM577" s="158" t="s">
        <v>917</v>
      </c>
    </row>
    <row r="578" spans="1:65" s="13" customFormat="1">
      <c r="B578" s="165"/>
      <c r="D578" s="166" t="s">
        <v>206</v>
      </c>
      <c r="E578" s="167" t="s">
        <v>3</v>
      </c>
      <c r="F578" s="168" t="s">
        <v>207</v>
      </c>
      <c r="H578" s="167" t="s">
        <v>3</v>
      </c>
      <c r="I578" s="169"/>
      <c r="L578" s="165"/>
      <c r="M578" s="170"/>
      <c r="N578" s="171"/>
      <c r="O578" s="171"/>
      <c r="P578" s="171"/>
      <c r="Q578" s="171"/>
      <c r="R578" s="171"/>
      <c r="S578" s="171"/>
      <c r="T578" s="172"/>
      <c r="AT578" s="167" t="s">
        <v>206</v>
      </c>
      <c r="AU578" s="167" t="s">
        <v>89</v>
      </c>
      <c r="AV578" s="13" t="s">
        <v>87</v>
      </c>
      <c r="AW578" s="13" t="s">
        <v>41</v>
      </c>
      <c r="AX578" s="13" t="s">
        <v>80</v>
      </c>
      <c r="AY578" s="167" t="s">
        <v>195</v>
      </c>
    </row>
    <row r="579" spans="1:65" s="13" customFormat="1">
      <c r="B579" s="165"/>
      <c r="D579" s="166" t="s">
        <v>206</v>
      </c>
      <c r="E579" s="167" t="s">
        <v>3</v>
      </c>
      <c r="F579" s="168" t="s">
        <v>208</v>
      </c>
      <c r="H579" s="167" t="s">
        <v>3</v>
      </c>
      <c r="I579" s="169"/>
      <c r="L579" s="165"/>
      <c r="M579" s="170"/>
      <c r="N579" s="171"/>
      <c r="O579" s="171"/>
      <c r="P579" s="171"/>
      <c r="Q579" s="171"/>
      <c r="R579" s="171"/>
      <c r="S579" s="171"/>
      <c r="T579" s="172"/>
      <c r="AT579" s="167" t="s">
        <v>206</v>
      </c>
      <c r="AU579" s="167" t="s">
        <v>89</v>
      </c>
      <c r="AV579" s="13" t="s">
        <v>87</v>
      </c>
      <c r="AW579" s="13" t="s">
        <v>41</v>
      </c>
      <c r="AX579" s="13" t="s">
        <v>80</v>
      </c>
      <c r="AY579" s="167" t="s">
        <v>195</v>
      </c>
    </row>
    <row r="580" spans="1:65" s="13" customFormat="1">
      <c r="B580" s="165"/>
      <c r="D580" s="166" t="s">
        <v>206</v>
      </c>
      <c r="E580" s="167" t="s">
        <v>3</v>
      </c>
      <c r="F580" s="168" t="s">
        <v>918</v>
      </c>
      <c r="H580" s="167" t="s">
        <v>3</v>
      </c>
      <c r="I580" s="169"/>
      <c r="L580" s="165"/>
      <c r="M580" s="170"/>
      <c r="N580" s="171"/>
      <c r="O580" s="171"/>
      <c r="P580" s="171"/>
      <c r="Q580" s="171"/>
      <c r="R580" s="171"/>
      <c r="S580" s="171"/>
      <c r="T580" s="172"/>
      <c r="AT580" s="167" t="s">
        <v>206</v>
      </c>
      <c r="AU580" s="167" t="s">
        <v>89</v>
      </c>
      <c r="AV580" s="13" t="s">
        <v>87</v>
      </c>
      <c r="AW580" s="13" t="s">
        <v>41</v>
      </c>
      <c r="AX580" s="13" t="s">
        <v>80</v>
      </c>
      <c r="AY580" s="167" t="s">
        <v>195</v>
      </c>
    </row>
    <row r="581" spans="1:65" s="14" customFormat="1">
      <c r="B581" s="173"/>
      <c r="D581" s="166" t="s">
        <v>206</v>
      </c>
      <c r="E581" s="174" t="s">
        <v>3</v>
      </c>
      <c r="F581" s="175" t="s">
        <v>919</v>
      </c>
      <c r="H581" s="176">
        <v>9</v>
      </c>
      <c r="I581" s="177"/>
      <c r="L581" s="173"/>
      <c r="M581" s="178"/>
      <c r="N581" s="179"/>
      <c r="O581" s="179"/>
      <c r="P581" s="179"/>
      <c r="Q581" s="179"/>
      <c r="R581" s="179"/>
      <c r="S581" s="179"/>
      <c r="T581" s="180"/>
      <c r="AT581" s="174" t="s">
        <v>206</v>
      </c>
      <c r="AU581" s="174" t="s">
        <v>89</v>
      </c>
      <c r="AV581" s="14" t="s">
        <v>89</v>
      </c>
      <c r="AW581" s="14" t="s">
        <v>41</v>
      </c>
      <c r="AX581" s="14" t="s">
        <v>80</v>
      </c>
      <c r="AY581" s="174" t="s">
        <v>195</v>
      </c>
    </row>
    <row r="582" spans="1:65" s="15" customFormat="1">
      <c r="B582" s="181"/>
      <c r="D582" s="166" t="s">
        <v>206</v>
      </c>
      <c r="E582" s="182" t="s">
        <v>3</v>
      </c>
      <c r="F582" s="183" t="s">
        <v>215</v>
      </c>
      <c r="H582" s="184">
        <v>9</v>
      </c>
      <c r="I582" s="185"/>
      <c r="L582" s="181"/>
      <c r="M582" s="186"/>
      <c r="N582" s="187"/>
      <c r="O582" s="187"/>
      <c r="P582" s="187"/>
      <c r="Q582" s="187"/>
      <c r="R582" s="187"/>
      <c r="S582" s="187"/>
      <c r="T582" s="188"/>
      <c r="AT582" s="182" t="s">
        <v>206</v>
      </c>
      <c r="AU582" s="182" t="s">
        <v>89</v>
      </c>
      <c r="AV582" s="15" t="s">
        <v>202</v>
      </c>
      <c r="AW582" s="15" t="s">
        <v>41</v>
      </c>
      <c r="AX582" s="15" t="s">
        <v>87</v>
      </c>
      <c r="AY582" s="182" t="s">
        <v>195</v>
      </c>
    </row>
    <row r="583" spans="1:65" s="2" customFormat="1" ht="16.5" customHeight="1">
      <c r="A583" s="35"/>
      <c r="B583" s="146"/>
      <c r="C583" s="190" t="s">
        <v>587</v>
      </c>
      <c r="D583" s="190" t="s">
        <v>464</v>
      </c>
      <c r="E583" s="191" t="s">
        <v>920</v>
      </c>
      <c r="F583" s="192" t="s">
        <v>921</v>
      </c>
      <c r="G583" s="193" t="s">
        <v>511</v>
      </c>
      <c r="H583" s="194">
        <v>9</v>
      </c>
      <c r="I583" s="195"/>
      <c r="J583" s="196">
        <f>ROUND(I583*H583,2)</f>
        <v>0</v>
      </c>
      <c r="K583" s="192" t="s">
        <v>201</v>
      </c>
      <c r="L583" s="197"/>
      <c r="M583" s="198" t="s">
        <v>3</v>
      </c>
      <c r="N583" s="199" t="s">
        <v>51</v>
      </c>
      <c r="O583" s="56"/>
      <c r="P583" s="156">
        <f>O583*H583</f>
        <v>0</v>
      </c>
      <c r="Q583" s="156">
        <v>9.7000000000000003E-2</v>
      </c>
      <c r="R583" s="156">
        <f>Q583*H583</f>
        <v>0.873</v>
      </c>
      <c r="S583" s="156">
        <v>0</v>
      </c>
      <c r="T583" s="157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158" t="s">
        <v>257</v>
      </c>
      <c r="AT583" s="158" t="s">
        <v>464</v>
      </c>
      <c r="AU583" s="158" t="s">
        <v>89</v>
      </c>
      <c r="AY583" s="19" t="s">
        <v>195</v>
      </c>
      <c r="BE583" s="159">
        <f>IF(N583="základní",J583,0)</f>
        <v>0</v>
      </c>
      <c r="BF583" s="159">
        <f>IF(N583="snížená",J583,0)</f>
        <v>0</v>
      </c>
      <c r="BG583" s="159">
        <f>IF(N583="zákl. přenesená",J583,0)</f>
        <v>0</v>
      </c>
      <c r="BH583" s="159">
        <f>IF(N583="sníž. přenesená",J583,0)</f>
        <v>0</v>
      </c>
      <c r="BI583" s="159">
        <f>IF(N583="nulová",J583,0)</f>
        <v>0</v>
      </c>
      <c r="BJ583" s="19" t="s">
        <v>87</v>
      </c>
      <c r="BK583" s="159">
        <f>ROUND(I583*H583,2)</f>
        <v>0</v>
      </c>
      <c r="BL583" s="19" t="s">
        <v>202</v>
      </c>
      <c r="BM583" s="158" t="s">
        <v>922</v>
      </c>
    </row>
    <row r="584" spans="1:65" s="13" customFormat="1">
      <c r="B584" s="165"/>
      <c r="D584" s="166" t="s">
        <v>206</v>
      </c>
      <c r="E584" s="167" t="s">
        <v>3</v>
      </c>
      <c r="F584" s="168" t="s">
        <v>207</v>
      </c>
      <c r="H584" s="167" t="s">
        <v>3</v>
      </c>
      <c r="I584" s="169"/>
      <c r="L584" s="165"/>
      <c r="M584" s="170"/>
      <c r="N584" s="171"/>
      <c r="O584" s="171"/>
      <c r="P584" s="171"/>
      <c r="Q584" s="171"/>
      <c r="R584" s="171"/>
      <c r="S584" s="171"/>
      <c r="T584" s="172"/>
      <c r="AT584" s="167" t="s">
        <v>206</v>
      </c>
      <c r="AU584" s="167" t="s">
        <v>89</v>
      </c>
      <c r="AV584" s="13" t="s">
        <v>87</v>
      </c>
      <c r="AW584" s="13" t="s">
        <v>41</v>
      </c>
      <c r="AX584" s="13" t="s">
        <v>80</v>
      </c>
      <c r="AY584" s="167" t="s">
        <v>195</v>
      </c>
    </row>
    <row r="585" spans="1:65" s="13" customFormat="1">
      <c r="B585" s="165"/>
      <c r="D585" s="166" t="s">
        <v>206</v>
      </c>
      <c r="E585" s="167" t="s">
        <v>3</v>
      </c>
      <c r="F585" s="168" t="s">
        <v>208</v>
      </c>
      <c r="H585" s="167" t="s">
        <v>3</v>
      </c>
      <c r="I585" s="169"/>
      <c r="L585" s="165"/>
      <c r="M585" s="170"/>
      <c r="N585" s="171"/>
      <c r="O585" s="171"/>
      <c r="P585" s="171"/>
      <c r="Q585" s="171"/>
      <c r="R585" s="171"/>
      <c r="S585" s="171"/>
      <c r="T585" s="172"/>
      <c r="AT585" s="167" t="s">
        <v>206</v>
      </c>
      <c r="AU585" s="167" t="s">
        <v>89</v>
      </c>
      <c r="AV585" s="13" t="s">
        <v>87</v>
      </c>
      <c r="AW585" s="13" t="s">
        <v>41</v>
      </c>
      <c r="AX585" s="13" t="s">
        <v>80</v>
      </c>
      <c r="AY585" s="167" t="s">
        <v>195</v>
      </c>
    </row>
    <row r="586" spans="1:65" s="13" customFormat="1">
      <c r="B586" s="165"/>
      <c r="D586" s="166" t="s">
        <v>206</v>
      </c>
      <c r="E586" s="167" t="s">
        <v>3</v>
      </c>
      <c r="F586" s="168" t="s">
        <v>918</v>
      </c>
      <c r="H586" s="167" t="s">
        <v>3</v>
      </c>
      <c r="I586" s="169"/>
      <c r="L586" s="165"/>
      <c r="M586" s="170"/>
      <c r="N586" s="171"/>
      <c r="O586" s="171"/>
      <c r="P586" s="171"/>
      <c r="Q586" s="171"/>
      <c r="R586" s="171"/>
      <c r="S586" s="171"/>
      <c r="T586" s="172"/>
      <c r="AT586" s="167" t="s">
        <v>206</v>
      </c>
      <c r="AU586" s="167" t="s">
        <v>89</v>
      </c>
      <c r="AV586" s="13" t="s">
        <v>87</v>
      </c>
      <c r="AW586" s="13" t="s">
        <v>41</v>
      </c>
      <c r="AX586" s="13" t="s">
        <v>80</v>
      </c>
      <c r="AY586" s="167" t="s">
        <v>195</v>
      </c>
    </row>
    <row r="587" spans="1:65" s="14" customFormat="1">
      <c r="B587" s="173"/>
      <c r="D587" s="166" t="s">
        <v>206</v>
      </c>
      <c r="E587" s="174" t="s">
        <v>3</v>
      </c>
      <c r="F587" s="175" t="s">
        <v>919</v>
      </c>
      <c r="H587" s="176">
        <v>9</v>
      </c>
      <c r="I587" s="177"/>
      <c r="L587" s="173"/>
      <c r="M587" s="178"/>
      <c r="N587" s="179"/>
      <c r="O587" s="179"/>
      <c r="P587" s="179"/>
      <c r="Q587" s="179"/>
      <c r="R587" s="179"/>
      <c r="S587" s="179"/>
      <c r="T587" s="180"/>
      <c r="AT587" s="174" t="s">
        <v>206</v>
      </c>
      <c r="AU587" s="174" t="s">
        <v>89</v>
      </c>
      <c r="AV587" s="14" t="s">
        <v>89</v>
      </c>
      <c r="AW587" s="14" t="s">
        <v>41</v>
      </c>
      <c r="AX587" s="14" t="s">
        <v>80</v>
      </c>
      <c r="AY587" s="174" t="s">
        <v>195</v>
      </c>
    </row>
    <row r="588" spans="1:65" s="15" customFormat="1">
      <c r="B588" s="181"/>
      <c r="D588" s="166" t="s">
        <v>206</v>
      </c>
      <c r="E588" s="182" t="s">
        <v>3</v>
      </c>
      <c r="F588" s="183" t="s">
        <v>215</v>
      </c>
      <c r="H588" s="184">
        <v>9</v>
      </c>
      <c r="I588" s="185"/>
      <c r="L588" s="181"/>
      <c r="M588" s="186"/>
      <c r="N588" s="187"/>
      <c r="O588" s="187"/>
      <c r="P588" s="187"/>
      <c r="Q588" s="187"/>
      <c r="R588" s="187"/>
      <c r="S588" s="187"/>
      <c r="T588" s="188"/>
      <c r="AT588" s="182" t="s">
        <v>206</v>
      </c>
      <c r="AU588" s="182" t="s">
        <v>89</v>
      </c>
      <c r="AV588" s="15" t="s">
        <v>202</v>
      </c>
      <c r="AW588" s="15" t="s">
        <v>41</v>
      </c>
      <c r="AX588" s="15" t="s">
        <v>87</v>
      </c>
      <c r="AY588" s="182" t="s">
        <v>195</v>
      </c>
    </row>
    <row r="589" spans="1:65" s="2" customFormat="1" ht="16.5" customHeight="1">
      <c r="A589" s="35"/>
      <c r="B589" s="146"/>
      <c r="C589" s="190" t="s">
        <v>592</v>
      </c>
      <c r="D589" s="190" t="s">
        <v>464</v>
      </c>
      <c r="E589" s="191" t="s">
        <v>923</v>
      </c>
      <c r="F589" s="192" t="s">
        <v>924</v>
      </c>
      <c r="G589" s="193" t="s">
        <v>511</v>
      </c>
      <c r="H589" s="194">
        <v>9</v>
      </c>
      <c r="I589" s="195"/>
      <c r="J589" s="196">
        <f>ROUND(I589*H589,2)</f>
        <v>0</v>
      </c>
      <c r="K589" s="192" t="s">
        <v>201</v>
      </c>
      <c r="L589" s="197"/>
      <c r="M589" s="198" t="s">
        <v>3</v>
      </c>
      <c r="N589" s="199" t="s">
        <v>51</v>
      </c>
      <c r="O589" s="56"/>
      <c r="P589" s="156">
        <f>O589*H589</f>
        <v>0</v>
      </c>
      <c r="Q589" s="156">
        <v>5.8000000000000003E-2</v>
      </c>
      <c r="R589" s="156">
        <f>Q589*H589</f>
        <v>0.52200000000000002</v>
      </c>
      <c r="S589" s="156">
        <v>0</v>
      </c>
      <c r="T589" s="157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158" t="s">
        <v>257</v>
      </c>
      <c r="AT589" s="158" t="s">
        <v>464</v>
      </c>
      <c r="AU589" s="158" t="s">
        <v>89</v>
      </c>
      <c r="AY589" s="19" t="s">
        <v>195</v>
      </c>
      <c r="BE589" s="159">
        <f>IF(N589="základní",J589,0)</f>
        <v>0</v>
      </c>
      <c r="BF589" s="159">
        <f>IF(N589="snížená",J589,0)</f>
        <v>0</v>
      </c>
      <c r="BG589" s="159">
        <f>IF(N589="zákl. přenesená",J589,0)</f>
        <v>0</v>
      </c>
      <c r="BH589" s="159">
        <f>IF(N589="sníž. přenesená",J589,0)</f>
        <v>0</v>
      </c>
      <c r="BI589" s="159">
        <f>IF(N589="nulová",J589,0)</f>
        <v>0</v>
      </c>
      <c r="BJ589" s="19" t="s">
        <v>87</v>
      </c>
      <c r="BK589" s="159">
        <f>ROUND(I589*H589,2)</f>
        <v>0</v>
      </c>
      <c r="BL589" s="19" t="s">
        <v>202</v>
      </c>
      <c r="BM589" s="158" t="s">
        <v>925</v>
      </c>
    </row>
    <row r="590" spans="1:65" s="13" customFormat="1">
      <c r="B590" s="165"/>
      <c r="D590" s="166" t="s">
        <v>206</v>
      </c>
      <c r="E590" s="167" t="s">
        <v>3</v>
      </c>
      <c r="F590" s="168" t="s">
        <v>207</v>
      </c>
      <c r="H590" s="167" t="s">
        <v>3</v>
      </c>
      <c r="I590" s="169"/>
      <c r="L590" s="165"/>
      <c r="M590" s="170"/>
      <c r="N590" s="171"/>
      <c r="O590" s="171"/>
      <c r="P590" s="171"/>
      <c r="Q590" s="171"/>
      <c r="R590" s="171"/>
      <c r="S590" s="171"/>
      <c r="T590" s="172"/>
      <c r="AT590" s="167" t="s">
        <v>206</v>
      </c>
      <c r="AU590" s="167" t="s">
        <v>89</v>
      </c>
      <c r="AV590" s="13" t="s">
        <v>87</v>
      </c>
      <c r="AW590" s="13" t="s">
        <v>41</v>
      </c>
      <c r="AX590" s="13" t="s">
        <v>80</v>
      </c>
      <c r="AY590" s="167" t="s">
        <v>195</v>
      </c>
    </row>
    <row r="591" spans="1:65" s="13" customFormat="1">
      <c r="B591" s="165"/>
      <c r="D591" s="166" t="s">
        <v>206</v>
      </c>
      <c r="E591" s="167" t="s">
        <v>3</v>
      </c>
      <c r="F591" s="168" t="s">
        <v>208</v>
      </c>
      <c r="H591" s="167" t="s">
        <v>3</v>
      </c>
      <c r="I591" s="169"/>
      <c r="L591" s="165"/>
      <c r="M591" s="170"/>
      <c r="N591" s="171"/>
      <c r="O591" s="171"/>
      <c r="P591" s="171"/>
      <c r="Q591" s="171"/>
      <c r="R591" s="171"/>
      <c r="S591" s="171"/>
      <c r="T591" s="172"/>
      <c r="AT591" s="167" t="s">
        <v>206</v>
      </c>
      <c r="AU591" s="167" t="s">
        <v>89</v>
      </c>
      <c r="AV591" s="13" t="s">
        <v>87</v>
      </c>
      <c r="AW591" s="13" t="s">
        <v>41</v>
      </c>
      <c r="AX591" s="13" t="s">
        <v>80</v>
      </c>
      <c r="AY591" s="167" t="s">
        <v>195</v>
      </c>
    </row>
    <row r="592" spans="1:65" s="13" customFormat="1">
      <c r="B592" s="165"/>
      <c r="D592" s="166" t="s">
        <v>206</v>
      </c>
      <c r="E592" s="167" t="s">
        <v>3</v>
      </c>
      <c r="F592" s="168" t="s">
        <v>918</v>
      </c>
      <c r="H592" s="167" t="s">
        <v>3</v>
      </c>
      <c r="I592" s="169"/>
      <c r="L592" s="165"/>
      <c r="M592" s="170"/>
      <c r="N592" s="171"/>
      <c r="O592" s="171"/>
      <c r="P592" s="171"/>
      <c r="Q592" s="171"/>
      <c r="R592" s="171"/>
      <c r="S592" s="171"/>
      <c r="T592" s="172"/>
      <c r="AT592" s="167" t="s">
        <v>206</v>
      </c>
      <c r="AU592" s="167" t="s">
        <v>89</v>
      </c>
      <c r="AV592" s="13" t="s">
        <v>87</v>
      </c>
      <c r="AW592" s="13" t="s">
        <v>41</v>
      </c>
      <c r="AX592" s="13" t="s">
        <v>80</v>
      </c>
      <c r="AY592" s="167" t="s">
        <v>195</v>
      </c>
    </row>
    <row r="593" spans="1:65" s="14" customFormat="1">
      <c r="B593" s="173"/>
      <c r="D593" s="166" t="s">
        <v>206</v>
      </c>
      <c r="E593" s="174" t="s">
        <v>3</v>
      </c>
      <c r="F593" s="175" t="s">
        <v>919</v>
      </c>
      <c r="H593" s="176">
        <v>9</v>
      </c>
      <c r="I593" s="177"/>
      <c r="L593" s="173"/>
      <c r="M593" s="178"/>
      <c r="N593" s="179"/>
      <c r="O593" s="179"/>
      <c r="P593" s="179"/>
      <c r="Q593" s="179"/>
      <c r="R593" s="179"/>
      <c r="S593" s="179"/>
      <c r="T593" s="180"/>
      <c r="AT593" s="174" t="s">
        <v>206</v>
      </c>
      <c r="AU593" s="174" t="s">
        <v>89</v>
      </c>
      <c r="AV593" s="14" t="s">
        <v>89</v>
      </c>
      <c r="AW593" s="14" t="s">
        <v>41</v>
      </c>
      <c r="AX593" s="14" t="s">
        <v>80</v>
      </c>
      <c r="AY593" s="174" t="s">
        <v>195</v>
      </c>
    </row>
    <row r="594" spans="1:65" s="15" customFormat="1">
      <c r="B594" s="181"/>
      <c r="D594" s="166" t="s">
        <v>206</v>
      </c>
      <c r="E594" s="182" t="s">
        <v>3</v>
      </c>
      <c r="F594" s="183" t="s">
        <v>215</v>
      </c>
      <c r="H594" s="184">
        <v>9</v>
      </c>
      <c r="I594" s="185"/>
      <c r="L594" s="181"/>
      <c r="M594" s="186"/>
      <c r="N594" s="187"/>
      <c r="O594" s="187"/>
      <c r="P594" s="187"/>
      <c r="Q594" s="187"/>
      <c r="R594" s="187"/>
      <c r="S594" s="187"/>
      <c r="T594" s="188"/>
      <c r="AT594" s="182" t="s">
        <v>206</v>
      </c>
      <c r="AU594" s="182" t="s">
        <v>89</v>
      </c>
      <c r="AV594" s="15" t="s">
        <v>202</v>
      </c>
      <c r="AW594" s="15" t="s">
        <v>41</v>
      </c>
      <c r="AX594" s="15" t="s">
        <v>87</v>
      </c>
      <c r="AY594" s="182" t="s">
        <v>195</v>
      </c>
    </row>
    <row r="595" spans="1:65" s="2" customFormat="1" ht="16.5" customHeight="1">
      <c r="A595" s="35"/>
      <c r="B595" s="146"/>
      <c r="C595" s="190" t="s">
        <v>597</v>
      </c>
      <c r="D595" s="190" t="s">
        <v>464</v>
      </c>
      <c r="E595" s="191" t="s">
        <v>926</v>
      </c>
      <c r="F595" s="192" t="s">
        <v>927</v>
      </c>
      <c r="G595" s="193" t="s">
        <v>511</v>
      </c>
      <c r="H595" s="194">
        <v>9</v>
      </c>
      <c r="I595" s="195"/>
      <c r="J595" s="196">
        <f>ROUND(I595*H595,2)</f>
        <v>0</v>
      </c>
      <c r="K595" s="192" t="s">
        <v>201</v>
      </c>
      <c r="L595" s="197"/>
      <c r="M595" s="198" t="s">
        <v>3</v>
      </c>
      <c r="N595" s="199" t="s">
        <v>51</v>
      </c>
      <c r="O595" s="56"/>
      <c r="P595" s="156">
        <f>O595*H595</f>
        <v>0</v>
      </c>
      <c r="Q595" s="156">
        <v>5.7000000000000002E-2</v>
      </c>
      <c r="R595" s="156">
        <f>Q595*H595</f>
        <v>0.51300000000000001</v>
      </c>
      <c r="S595" s="156">
        <v>0</v>
      </c>
      <c r="T595" s="157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158" t="s">
        <v>257</v>
      </c>
      <c r="AT595" s="158" t="s">
        <v>464</v>
      </c>
      <c r="AU595" s="158" t="s">
        <v>89</v>
      </c>
      <c r="AY595" s="19" t="s">
        <v>195</v>
      </c>
      <c r="BE595" s="159">
        <f>IF(N595="základní",J595,0)</f>
        <v>0</v>
      </c>
      <c r="BF595" s="159">
        <f>IF(N595="snížená",J595,0)</f>
        <v>0</v>
      </c>
      <c r="BG595" s="159">
        <f>IF(N595="zákl. přenesená",J595,0)</f>
        <v>0</v>
      </c>
      <c r="BH595" s="159">
        <f>IF(N595="sníž. přenesená",J595,0)</f>
        <v>0</v>
      </c>
      <c r="BI595" s="159">
        <f>IF(N595="nulová",J595,0)</f>
        <v>0</v>
      </c>
      <c r="BJ595" s="19" t="s">
        <v>87</v>
      </c>
      <c r="BK595" s="159">
        <f>ROUND(I595*H595,2)</f>
        <v>0</v>
      </c>
      <c r="BL595" s="19" t="s">
        <v>202</v>
      </c>
      <c r="BM595" s="158" t="s">
        <v>928</v>
      </c>
    </row>
    <row r="596" spans="1:65" s="13" customFormat="1">
      <c r="B596" s="165"/>
      <c r="D596" s="166" t="s">
        <v>206</v>
      </c>
      <c r="E596" s="167" t="s">
        <v>3</v>
      </c>
      <c r="F596" s="168" t="s">
        <v>207</v>
      </c>
      <c r="H596" s="167" t="s">
        <v>3</v>
      </c>
      <c r="I596" s="169"/>
      <c r="L596" s="165"/>
      <c r="M596" s="170"/>
      <c r="N596" s="171"/>
      <c r="O596" s="171"/>
      <c r="P596" s="171"/>
      <c r="Q596" s="171"/>
      <c r="R596" s="171"/>
      <c r="S596" s="171"/>
      <c r="T596" s="172"/>
      <c r="AT596" s="167" t="s">
        <v>206</v>
      </c>
      <c r="AU596" s="167" t="s">
        <v>89</v>
      </c>
      <c r="AV596" s="13" t="s">
        <v>87</v>
      </c>
      <c r="AW596" s="13" t="s">
        <v>41</v>
      </c>
      <c r="AX596" s="13" t="s">
        <v>80</v>
      </c>
      <c r="AY596" s="167" t="s">
        <v>195</v>
      </c>
    </row>
    <row r="597" spans="1:65" s="13" customFormat="1">
      <c r="B597" s="165"/>
      <c r="D597" s="166" t="s">
        <v>206</v>
      </c>
      <c r="E597" s="167" t="s">
        <v>3</v>
      </c>
      <c r="F597" s="168" t="s">
        <v>208</v>
      </c>
      <c r="H597" s="167" t="s">
        <v>3</v>
      </c>
      <c r="I597" s="169"/>
      <c r="L597" s="165"/>
      <c r="M597" s="170"/>
      <c r="N597" s="171"/>
      <c r="O597" s="171"/>
      <c r="P597" s="171"/>
      <c r="Q597" s="171"/>
      <c r="R597" s="171"/>
      <c r="S597" s="171"/>
      <c r="T597" s="172"/>
      <c r="AT597" s="167" t="s">
        <v>206</v>
      </c>
      <c r="AU597" s="167" t="s">
        <v>89</v>
      </c>
      <c r="AV597" s="13" t="s">
        <v>87</v>
      </c>
      <c r="AW597" s="13" t="s">
        <v>41</v>
      </c>
      <c r="AX597" s="13" t="s">
        <v>80</v>
      </c>
      <c r="AY597" s="167" t="s">
        <v>195</v>
      </c>
    </row>
    <row r="598" spans="1:65" s="13" customFormat="1">
      <c r="B598" s="165"/>
      <c r="D598" s="166" t="s">
        <v>206</v>
      </c>
      <c r="E598" s="167" t="s">
        <v>3</v>
      </c>
      <c r="F598" s="168" t="s">
        <v>918</v>
      </c>
      <c r="H598" s="167" t="s">
        <v>3</v>
      </c>
      <c r="I598" s="169"/>
      <c r="L598" s="165"/>
      <c r="M598" s="170"/>
      <c r="N598" s="171"/>
      <c r="O598" s="171"/>
      <c r="P598" s="171"/>
      <c r="Q598" s="171"/>
      <c r="R598" s="171"/>
      <c r="S598" s="171"/>
      <c r="T598" s="172"/>
      <c r="AT598" s="167" t="s">
        <v>206</v>
      </c>
      <c r="AU598" s="167" t="s">
        <v>89</v>
      </c>
      <c r="AV598" s="13" t="s">
        <v>87</v>
      </c>
      <c r="AW598" s="13" t="s">
        <v>41</v>
      </c>
      <c r="AX598" s="13" t="s">
        <v>80</v>
      </c>
      <c r="AY598" s="167" t="s">
        <v>195</v>
      </c>
    </row>
    <row r="599" spans="1:65" s="14" customFormat="1">
      <c r="B599" s="173"/>
      <c r="D599" s="166" t="s">
        <v>206</v>
      </c>
      <c r="E599" s="174" t="s">
        <v>3</v>
      </c>
      <c r="F599" s="175" t="s">
        <v>919</v>
      </c>
      <c r="H599" s="176">
        <v>9</v>
      </c>
      <c r="I599" s="177"/>
      <c r="L599" s="173"/>
      <c r="M599" s="178"/>
      <c r="N599" s="179"/>
      <c r="O599" s="179"/>
      <c r="P599" s="179"/>
      <c r="Q599" s="179"/>
      <c r="R599" s="179"/>
      <c r="S599" s="179"/>
      <c r="T599" s="180"/>
      <c r="AT599" s="174" t="s">
        <v>206</v>
      </c>
      <c r="AU599" s="174" t="s">
        <v>89</v>
      </c>
      <c r="AV599" s="14" t="s">
        <v>89</v>
      </c>
      <c r="AW599" s="14" t="s">
        <v>41</v>
      </c>
      <c r="AX599" s="14" t="s">
        <v>80</v>
      </c>
      <c r="AY599" s="174" t="s">
        <v>195</v>
      </c>
    </row>
    <row r="600" spans="1:65" s="15" customFormat="1">
      <c r="B600" s="181"/>
      <c r="D600" s="166" t="s">
        <v>206</v>
      </c>
      <c r="E600" s="182" t="s">
        <v>3</v>
      </c>
      <c r="F600" s="183" t="s">
        <v>215</v>
      </c>
      <c r="H600" s="184">
        <v>9</v>
      </c>
      <c r="I600" s="185"/>
      <c r="L600" s="181"/>
      <c r="M600" s="186"/>
      <c r="N600" s="187"/>
      <c r="O600" s="187"/>
      <c r="P600" s="187"/>
      <c r="Q600" s="187"/>
      <c r="R600" s="187"/>
      <c r="S600" s="187"/>
      <c r="T600" s="188"/>
      <c r="AT600" s="182" t="s">
        <v>206</v>
      </c>
      <c r="AU600" s="182" t="s">
        <v>89</v>
      </c>
      <c r="AV600" s="15" t="s">
        <v>202</v>
      </c>
      <c r="AW600" s="15" t="s">
        <v>41</v>
      </c>
      <c r="AX600" s="15" t="s">
        <v>87</v>
      </c>
      <c r="AY600" s="182" t="s">
        <v>195</v>
      </c>
    </row>
    <row r="601" spans="1:65" s="2" customFormat="1" ht="16.5" customHeight="1">
      <c r="A601" s="35"/>
      <c r="B601" s="146"/>
      <c r="C601" s="190" t="s">
        <v>601</v>
      </c>
      <c r="D601" s="190" t="s">
        <v>464</v>
      </c>
      <c r="E601" s="191" t="s">
        <v>929</v>
      </c>
      <c r="F601" s="192" t="s">
        <v>930</v>
      </c>
      <c r="G601" s="193" t="s">
        <v>511</v>
      </c>
      <c r="H601" s="194">
        <v>9</v>
      </c>
      <c r="I601" s="195"/>
      <c r="J601" s="196">
        <f>ROUND(I601*H601,2)</f>
        <v>0</v>
      </c>
      <c r="K601" s="192" t="s">
        <v>201</v>
      </c>
      <c r="L601" s="197"/>
      <c r="M601" s="198" t="s">
        <v>3</v>
      </c>
      <c r="N601" s="199" t="s">
        <v>51</v>
      </c>
      <c r="O601" s="56"/>
      <c r="P601" s="156">
        <f>O601*H601</f>
        <v>0</v>
      </c>
      <c r="Q601" s="156">
        <v>6.0999999999999999E-2</v>
      </c>
      <c r="R601" s="156">
        <f>Q601*H601</f>
        <v>0.54899999999999993</v>
      </c>
      <c r="S601" s="156">
        <v>0</v>
      </c>
      <c r="T601" s="157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158" t="s">
        <v>257</v>
      </c>
      <c r="AT601" s="158" t="s">
        <v>464</v>
      </c>
      <c r="AU601" s="158" t="s">
        <v>89</v>
      </c>
      <c r="AY601" s="19" t="s">
        <v>195</v>
      </c>
      <c r="BE601" s="159">
        <f>IF(N601="základní",J601,0)</f>
        <v>0</v>
      </c>
      <c r="BF601" s="159">
        <f>IF(N601="snížená",J601,0)</f>
        <v>0</v>
      </c>
      <c r="BG601" s="159">
        <f>IF(N601="zákl. přenesená",J601,0)</f>
        <v>0</v>
      </c>
      <c r="BH601" s="159">
        <f>IF(N601="sníž. přenesená",J601,0)</f>
        <v>0</v>
      </c>
      <c r="BI601" s="159">
        <f>IF(N601="nulová",J601,0)</f>
        <v>0</v>
      </c>
      <c r="BJ601" s="19" t="s">
        <v>87</v>
      </c>
      <c r="BK601" s="159">
        <f>ROUND(I601*H601,2)</f>
        <v>0</v>
      </c>
      <c r="BL601" s="19" t="s">
        <v>202</v>
      </c>
      <c r="BM601" s="158" t="s">
        <v>931</v>
      </c>
    </row>
    <row r="602" spans="1:65" s="13" customFormat="1">
      <c r="B602" s="165"/>
      <c r="D602" s="166" t="s">
        <v>206</v>
      </c>
      <c r="E602" s="167" t="s">
        <v>3</v>
      </c>
      <c r="F602" s="168" t="s">
        <v>207</v>
      </c>
      <c r="H602" s="167" t="s">
        <v>3</v>
      </c>
      <c r="I602" s="169"/>
      <c r="L602" s="165"/>
      <c r="M602" s="170"/>
      <c r="N602" s="171"/>
      <c r="O602" s="171"/>
      <c r="P602" s="171"/>
      <c r="Q602" s="171"/>
      <c r="R602" s="171"/>
      <c r="S602" s="171"/>
      <c r="T602" s="172"/>
      <c r="AT602" s="167" t="s">
        <v>206</v>
      </c>
      <c r="AU602" s="167" t="s">
        <v>89</v>
      </c>
      <c r="AV602" s="13" t="s">
        <v>87</v>
      </c>
      <c r="AW602" s="13" t="s">
        <v>41</v>
      </c>
      <c r="AX602" s="13" t="s">
        <v>80</v>
      </c>
      <c r="AY602" s="167" t="s">
        <v>195</v>
      </c>
    </row>
    <row r="603" spans="1:65" s="13" customFormat="1">
      <c r="B603" s="165"/>
      <c r="D603" s="166" t="s">
        <v>206</v>
      </c>
      <c r="E603" s="167" t="s">
        <v>3</v>
      </c>
      <c r="F603" s="168" t="s">
        <v>208</v>
      </c>
      <c r="H603" s="167" t="s">
        <v>3</v>
      </c>
      <c r="I603" s="169"/>
      <c r="L603" s="165"/>
      <c r="M603" s="170"/>
      <c r="N603" s="171"/>
      <c r="O603" s="171"/>
      <c r="P603" s="171"/>
      <c r="Q603" s="171"/>
      <c r="R603" s="171"/>
      <c r="S603" s="171"/>
      <c r="T603" s="172"/>
      <c r="AT603" s="167" t="s">
        <v>206</v>
      </c>
      <c r="AU603" s="167" t="s">
        <v>89</v>
      </c>
      <c r="AV603" s="13" t="s">
        <v>87</v>
      </c>
      <c r="AW603" s="13" t="s">
        <v>41</v>
      </c>
      <c r="AX603" s="13" t="s">
        <v>80</v>
      </c>
      <c r="AY603" s="167" t="s">
        <v>195</v>
      </c>
    </row>
    <row r="604" spans="1:65" s="13" customFormat="1">
      <c r="B604" s="165"/>
      <c r="D604" s="166" t="s">
        <v>206</v>
      </c>
      <c r="E604" s="167" t="s">
        <v>3</v>
      </c>
      <c r="F604" s="168" t="s">
        <v>918</v>
      </c>
      <c r="H604" s="167" t="s">
        <v>3</v>
      </c>
      <c r="I604" s="169"/>
      <c r="L604" s="165"/>
      <c r="M604" s="170"/>
      <c r="N604" s="171"/>
      <c r="O604" s="171"/>
      <c r="P604" s="171"/>
      <c r="Q604" s="171"/>
      <c r="R604" s="171"/>
      <c r="S604" s="171"/>
      <c r="T604" s="172"/>
      <c r="AT604" s="167" t="s">
        <v>206</v>
      </c>
      <c r="AU604" s="167" t="s">
        <v>89</v>
      </c>
      <c r="AV604" s="13" t="s">
        <v>87</v>
      </c>
      <c r="AW604" s="13" t="s">
        <v>41</v>
      </c>
      <c r="AX604" s="13" t="s">
        <v>80</v>
      </c>
      <c r="AY604" s="167" t="s">
        <v>195</v>
      </c>
    </row>
    <row r="605" spans="1:65" s="14" customFormat="1">
      <c r="B605" s="173"/>
      <c r="D605" s="166" t="s">
        <v>206</v>
      </c>
      <c r="E605" s="174" t="s">
        <v>3</v>
      </c>
      <c r="F605" s="175" t="s">
        <v>919</v>
      </c>
      <c r="H605" s="176">
        <v>9</v>
      </c>
      <c r="I605" s="177"/>
      <c r="L605" s="173"/>
      <c r="M605" s="178"/>
      <c r="N605" s="179"/>
      <c r="O605" s="179"/>
      <c r="P605" s="179"/>
      <c r="Q605" s="179"/>
      <c r="R605" s="179"/>
      <c r="S605" s="179"/>
      <c r="T605" s="180"/>
      <c r="AT605" s="174" t="s">
        <v>206</v>
      </c>
      <c r="AU605" s="174" t="s">
        <v>89</v>
      </c>
      <c r="AV605" s="14" t="s">
        <v>89</v>
      </c>
      <c r="AW605" s="14" t="s">
        <v>41</v>
      </c>
      <c r="AX605" s="14" t="s">
        <v>80</v>
      </c>
      <c r="AY605" s="174" t="s">
        <v>195</v>
      </c>
    </row>
    <row r="606" spans="1:65" s="15" customFormat="1">
      <c r="B606" s="181"/>
      <c r="D606" s="166" t="s">
        <v>206</v>
      </c>
      <c r="E606" s="182" t="s">
        <v>3</v>
      </c>
      <c r="F606" s="183" t="s">
        <v>215</v>
      </c>
      <c r="H606" s="184">
        <v>9</v>
      </c>
      <c r="I606" s="185"/>
      <c r="L606" s="181"/>
      <c r="M606" s="186"/>
      <c r="N606" s="187"/>
      <c r="O606" s="187"/>
      <c r="P606" s="187"/>
      <c r="Q606" s="187"/>
      <c r="R606" s="187"/>
      <c r="S606" s="187"/>
      <c r="T606" s="188"/>
      <c r="AT606" s="182" t="s">
        <v>206</v>
      </c>
      <c r="AU606" s="182" t="s">
        <v>89</v>
      </c>
      <c r="AV606" s="15" t="s">
        <v>202</v>
      </c>
      <c r="AW606" s="15" t="s">
        <v>41</v>
      </c>
      <c r="AX606" s="15" t="s">
        <v>87</v>
      </c>
      <c r="AY606" s="182" t="s">
        <v>195</v>
      </c>
    </row>
    <row r="607" spans="1:65" s="2" customFormat="1" ht="16.5" customHeight="1">
      <c r="A607" s="35"/>
      <c r="B607" s="146"/>
      <c r="C607" s="147" t="s">
        <v>606</v>
      </c>
      <c r="D607" s="147" t="s">
        <v>197</v>
      </c>
      <c r="E607" s="148" t="s">
        <v>509</v>
      </c>
      <c r="F607" s="149" t="s">
        <v>510</v>
      </c>
      <c r="G607" s="150" t="s">
        <v>511</v>
      </c>
      <c r="H607" s="151">
        <v>9</v>
      </c>
      <c r="I607" s="152"/>
      <c r="J607" s="153">
        <f>ROUND(I607*H607,2)</f>
        <v>0</v>
      </c>
      <c r="K607" s="149" t="s">
        <v>201</v>
      </c>
      <c r="L607" s="36"/>
      <c r="M607" s="154" t="s">
        <v>3</v>
      </c>
      <c r="N607" s="155" t="s">
        <v>51</v>
      </c>
      <c r="O607" s="56"/>
      <c r="P607" s="156">
        <f>O607*H607</f>
        <v>0</v>
      </c>
      <c r="Q607" s="156">
        <v>0.22394</v>
      </c>
      <c r="R607" s="156">
        <f>Q607*H607</f>
        <v>2.01546</v>
      </c>
      <c r="S607" s="156">
        <v>0</v>
      </c>
      <c r="T607" s="157">
        <f>S607*H607</f>
        <v>0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R607" s="158" t="s">
        <v>202</v>
      </c>
      <c r="AT607" s="158" t="s">
        <v>197</v>
      </c>
      <c r="AU607" s="158" t="s">
        <v>89</v>
      </c>
      <c r="AY607" s="19" t="s">
        <v>195</v>
      </c>
      <c r="BE607" s="159">
        <f>IF(N607="základní",J607,0)</f>
        <v>0</v>
      </c>
      <c r="BF607" s="159">
        <f>IF(N607="snížená",J607,0)</f>
        <v>0</v>
      </c>
      <c r="BG607" s="159">
        <f>IF(N607="zákl. přenesená",J607,0)</f>
        <v>0</v>
      </c>
      <c r="BH607" s="159">
        <f>IF(N607="sníž. přenesená",J607,0)</f>
        <v>0</v>
      </c>
      <c r="BI607" s="159">
        <f>IF(N607="nulová",J607,0)</f>
        <v>0</v>
      </c>
      <c r="BJ607" s="19" t="s">
        <v>87</v>
      </c>
      <c r="BK607" s="159">
        <f>ROUND(I607*H607,2)</f>
        <v>0</v>
      </c>
      <c r="BL607" s="19" t="s">
        <v>202</v>
      </c>
      <c r="BM607" s="158" t="s">
        <v>932</v>
      </c>
    </row>
    <row r="608" spans="1:65" s="2" customFormat="1">
      <c r="A608" s="35"/>
      <c r="B608" s="36"/>
      <c r="C608" s="35"/>
      <c r="D608" s="160" t="s">
        <v>204</v>
      </c>
      <c r="E608" s="35"/>
      <c r="F608" s="161" t="s">
        <v>513</v>
      </c>
      <c r="G608" s="35"/>
      <c r="H608" s="35"/>
      <c r="I608" s="162"/>
      <c r="J608" s="35"/>
      <c r="K608" s="35"/>
      <c r="L608" s="36"/>
      <c r="M608" s="163"/>
      <c r="N608" s="164"/>
      <c r="O608" s="56"/>
      <c r="P608" s="56"/>
      <c r="Q608" s="56"/>
      <c r="R608" s="56"/>
      <c r="S608" s="56"/>
      <c r="T608" s="57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T608" s="19" t="s">
        <v>204</v>
      </c>
      <c r="AU608" s="19" t="s">
        <v>89</v>
      </c>
    </row>
    <row r="609" spans="1:65" s="2" customFormat="1" ht="16.5" customHeight="1">
      <c r="A609" s="35"/>
      <c r="B609" s="146"/>
      <c r="C609" s="190" t="s">
        <v>611</v>
      </c>
      <c r="D609" s="190" t="s">
        <v>464</v>
      </c>
      <c r="E609" s="191" t="s">
        <v>933</v>
      </c>
      <c r="F609" s="192" t="s">
        <v>934</v>
      </c>
      <c r="G609" s="193" t="s">
        <v>511</v>
      </c>
      <c r="H609" s="194">
        <v>9</v>
      </c>
      <c r="I609" s="195"/>
      <c r="J609" s="196">
        <f>ROUND(I609*H609,2)</f>
        <v>0</v>
      </c>
      <c r="K609" s="192" t="s">
        <v>201</v>
      </c>
      <c r="L609" s="197"/>
      <c r="M609" s="198" t="s">
        <v>3</v>
      </c>
      <c r="N609" s="199" t="s">
        <v>51</v>
      </c>
      <c r="O609" s="56"/>
      <c r="P609" s="156">
        <f>O609*H609</f>
        <v>0</v>
      </c>
      <c r="Q609" s="156">
        <v>2.1000000000000001E-2</v>
      </c>
      <c r="R609" s="156">
        <f>Q609*H609</f>
        <v>0.189</v>
      </c>
      <c r="S609" s="156">
        <v>0</v>
      </c>
      <c r="T609" s="157">
        <f>S609*H609</f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158" t="s">
        <v>257</v>
      </c>
      <c r="AT609" s="158" t="s">
        <v>464</v>
      </c>
      <c r="AU609" s="158" t="s">
        <v>89</v>
      </c>
      <c r="AY609" s="19" t="s">
        <v>195</v>
      </c>
      <c r="BE609" s="159">
        <f>IF(N609="základní",J609,0)</f>
        <v>0</v>
      </c>
      <c r="BF609" s="159">
        <f>IF(N609="snížená",J609,0)</f>
        <v>0</v>
      </c>
      <c r="BG609" s="159">
        <f>IF(N609="zákl. přenesená",J609,0)</f>
        <v>0</v>
      </c>
      <c r="BH609" s="159">
        <f>IF(N609="sníž. přenesená",J609,0)</f>
        <v>0</v>
      </c>
      <c r="BI609" s="159">
        <f>IF(N609="nulová",J609,0)</f>
        <v>0</v>
      </c>
      <c r="BJ609" s="19" t="s">
        <v>87</v>
      </c>
      <c r="BK609" s="159">
        <f>ROUND(I609*H609,2)</f>
        <v>0</v>
      </c>
      <c r="BL609" s="19" t="s">
        <v>202</v>
      </c>
      <c r="BM609" s="158" t="s">
        <v>935</v>
      </c>
    </row>
    <row r="610" spans="1:65" s="13" customFormat="1">
      <c r="B610" s="165"/>
      <c r="D610" s="166" t="s">
        <v>206</v>
      </c>
      <c r="E610" s="167" t="s">
        <v>3</v>
      </c>
      <c r="F610" s="168" t="s">
        <v>207</v>
      </c>
      <c r="H610" s="167" t="s">
        <v>3</v>
      </c>
      <c r="I610" s="169"/>
      <c r="L610" s="165"/>
      <c r="M610" s="170"/>
      <c r="N610" s="171"/>
      <c r="O610" s="171"/>
      <c r="P610" s="171"/>
      <c r="Q610" s="171"/>
      <c r="R610" s="171"/>
      <c r="S610" s="171"/>
      <c r="T610" s="172"/>
      <c r="AT610" s="167" t="s">
        <v>206</v>
      </c>
      <c r="AU610" s="167" t="s">
        <v>89</v>
      </c>
      <c r="AV610" s="13" t="s">
        <v>87</v>
      </c>
      <c r="AW610" s="13" t="s">
        <v>41</v>
      </c>
      <c r="AX610" s="13" t="s">
        <v>80</v>
      </c>
      <c r="AY610" s="167" t="s">
        <v>195</v>
      </c>
    </row>
    <row r="611" spans="1:65" s="13" customFormat="1">
      <c r="B611" s="165"/>
      <c r="D611" s="166" t="s">
        <v>206</v>
      </c>
      <c r="E611" s="167" t="s">
        <v>3</v>
      </c>
      <c r="F611" s="168" t="s">
        <v>208</v>
      </c>
      <c r="H611" s="167" t="s">
        <v>3</v>
      </c>
      <c r="I611" s="169"/>
      <c r="L611" s="165"/>
      <c r="M611" s="170"/>
      <c r="N611" s="171"/>
      <c r="O611" s="171"/>
      <c r="P611" s="171"/>
      <c r="Q611" s="171"/>
      <c r="R611" s="171"/>
      <c r="S611" s="171"/>
      <c r="T611" s="172"/>
      <c r="AT611" s="167" t="s">
        <v>206</v>
      </c>
      <c r="AU611" s="167" t="s">
        <v>89</v>
      </c>
      <c r="AV611" s="13" t="s">
        <v>87</v>
      </c>
      <c r="AW611" s="13" t="s">
        <v>41</v>
      </c>
      <c r="AX611" s="13" t="s">
        <v>80</v>
      </c>
      <c r="AY611" s="167" t="s">
        <v>195</v>
      </c>
    </row>
    <row r="612" spans="1:65" s="13" customFormat="1">
      <c r="B612" s="165"/>
      <c r="D612" s="166" t="s">
        <v>206</v>
      </c>
      <c r="E612" s="167" t="s">
        <v>3</v>
      </c>
      <c r="F612" s="168" t="s">
        <v>918</v>
      </c>
      <c r="H612" s="167" t="s">
        <v>3</v>
      </c>
      <c r="I612" s="169"/>
      <c r="L612" s="165"/>
      <c r="M612" s="170"/>
      <c r="N612" s="171"/>
      <c r="O612" s="171"/>
      <c r="P612" s="171"/>
      <c r="Q612" s="171"/>
      <c r="R612" s="171"/>
      <c r="S612" s="171"/>
      <c r="T612" s="172"/>
      <c r="AT612" s="167" t="s">
        <v>206</v>
      </c>
      <c r="AU612" s="167" t="s">
        <v>89</v>
      </c>
      <c r="AV612" s="13" t="s">
        <v>87</v>
      </c>
      <c r="AW612" s="13" t="s">
        <v>41</v>
      </c>
      <c r="AX612" s="13" t="s">
        <v>80</v>
      </c>
      <c r="AY612" s="167" t="s">
        <v>195</v>
      </c>
    </row>
    <row r="613" spans="1:65" s="14" customFormat="1">
      <c r="B613" s="173"/>
      <c r="D613" s="166" t="s">
        <v>206</v>
      </c>
      <c r="E613" s="174" t="s">
        <v>3</v>
      </c>
      <c r="F613" s="175" t="s">
        <v>919</v>
      </c>
      <c r="H613" s="176">
        <v>9</v>
      </c>
      <c r="I613" s="177"/>
      <c r="L613" s="173"/>
      <c r="M613" s="178"/>
      <c r="N613" s="179"/>
      <c r="O613" s="179"/>
      <c r="P613" s="179"/>
      <c r="Q613" s="179"/>
      <c r="R613" s="179"/>
      <c r="S613" s="179"/>
      <c r="T613" s="180"/>
      <c r="AT613" s="174" t="s">
        <v>206</v>
      </c>
      <c r="AU613" s="174" t="s">
        <v>89</v>
      </c>
      <c r="AV613" s="14" t="s">
        <v>89</v>
      </c>
      <c r="AW613" s="14" t="s">
        <v>41</v>
      </c>
      <c r="AX613" s="14" t="s">
        <v>80</v>
      </c>
      <c r="AY613" s="174" t="s">
        <v>195</v>
      </c>
    </row>
    <row r="614" spans="1:65" s="15" customFormat="1">
      <c r="B614" s="181"/>
      <c r="D614" s="166" t="s">
        <v>206</v>
      </c>
      <c r="E614" s="182" t="s">
        <v>3</v>
      </c>
      <c r="F614" s="183" t="s">
        <v>215</v>
      </c>
      <c r="H614" s="184">
        <v>9</v>
      </c>
      <c r="I614" s="185"/>
      <c r="L614" s="181"/>
      <c r="M614" s="186"/>
      <c r="N614" s="187"/>
      <c r="O614" s="187"/>
      <c r="P614" s="187"/>
      <c r="Q614" s="187"/>
      <c r="R614" s="187"/>
      <c r="S614" s="187"/>
      <c r="T614" s="188"/>
      <c r="AT614" s="182" t="s">
        <v>206</v>
      </c>
      <c r="AU614" s="182" t="s">
        <v>89</v>
      </c>
      <c r="AV614" s="15" t="s">
        <v>202</v>
      </c>
      <c r="AW614" s="15" t="s">
        <v>41</v>
      </c>
      <c r="AX614" s="15" t="s">
        <v>87</v>
      </c>
      <c r="AY614" s="182" t="s">
        <v>195</v>
      </c>
    </row>
    <row r="615" spans="1:65" s="2" customFormat="1" ht="16.5" customHeight="1">
      <c r="A615" s="35"/>
      <c r="B615" s="146"/>
      <c r="C615" s="147" t="s">
        <v>616</v>
      </c>
      <c r="D615" s="147" t="s">
        <v>197</v>
      </c>
      <c r="E615" s="148" t="s">
        <v>936</v>
      </c>
      <c r="F615" s="149" t="s">
        <v>937</v>
      </c>
      <c r="G615" s="150" t="s">
        <v>511</v>
      </c>
      <c r="H615" s="151">
        <v>9</v>
      </c>
      <c r="I615" s="152"/>
      <c r="J615" s="153">
        <f>ROUND(I615*H615,2)</f>
        <v>0</v>
      </c>
      <c r="K615" s="149" t="s">
        <v>201</v>
      </c>
      <c r="L615" s="36"/>
      <c r="M615" s="154" t="s">
        <v>3</v>
      </c>
      <c r="N615" s="155" t="s">
        <v>51</v>
      </c>
      <c r="O615" s="56"/>
      <c r="P615" s="156">
        <f>O615*H615</f>
        <v>0</v>
      </c>
      <c r="Q615" s="156">
        <v>0.21734000000000001</v>
      </c>
      <c r="R615" s="156">
        <f>Q615*H615</f>
        <v>1.9560600000000001</v>
      </c>
      <c r="S615" s="156">
        <v>0</v>
      </c>
      <c r="T615" s="157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158" t="s">
        <v>202</v>
      </c>
      <c r="AT615" s="158" t="s">
        <v>197</v>
      </c>
      <c r="AU615" s="158" t="s">
        <v>89</v>
      </c>
      <c r="AY615" s="19" t="s">
        <v>195</v>
      </c>
      <c r="BE615" s="159">
        <f>IF(N615="základní",J615,0)</f>
        <v>0</v>
      </c>
      <c r="BF615" s="159">
        <f>IF(N615="snížená",J615,0)</f>
        <v>0</v>
      </c>
      <c r="BG615" s="159">
        <f>IF(N615="zákl. přenesená",J615,0)</f>
        <v>0</v>
      </c>
      <c r="BH615" s="159">
        <f>IF(N615="sníž. přenesená",J615,0)</f>
        <v>0</v>
      </c>
      <c r="BI615" s="159">
        <f>IF(N615="nulová",J615,0)</f>
        <v>0</v>
      </c>
      <c r="BJ615" s="19" t="s">
        <v>87</v>
      </c>
      <c r="BK615" s="159">
        <f>ROUND(I615*H615,2)</f>
        <v>0</v>
      </c>
      <c r="BL615" s="19" t="s">
        <v>202</v>
      </c>
      <c r="BM615" s="158" t="s">
        <v>938</v>
      </c>
    </row>
    <row r="616" spans="1:65" s="2" customFormat="1">
      <c r="A616" s="35"/>
      <c r="B616" s="36"/>
      <c r="C616" s="35"/>
      <c r="D616" s="160" t="s">
        <v>204</v>
      </c>
      <c r="E616" s="35"/>
      <c r="F616" s="161" t="s">
        <v>939</v>
      </c>
      <c r="G616" s="35"/>
      <c r="H616" s="35"/>
      <c r="I616" s="162"/>
      <c r="J616" s="35"/>
      <c r="K616" s="35"/>
      <c r="L616" s="36"/>
      <c r="M616" s="163"/>
      <c r="N616" s="164"/>
      <c r="O616" s="56"/>
      <c r="P616" s="56"/>
      <c r="Q616" s="56"/>
      <c r="R616" s="56"/>
      <c r="S616" s="56"/>
      <c r="T616" s="57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T616" s="19" t="s">
        <v>204</v>
      </c>
      <c r="AU616" s="19" t="s">
        <v>89</v>
      </c>
    </row>
    <row r="617" spans="1:65" s="2" customFormat="1" ht="16.5" customHeight="1">
      <c r="A617" s="35"/>
      <c r="B617" s="146"/>
      <c r="C617" s="190" t="s">
        <v>621</v>
      </c>
      <c r="D617" s="190" t="s">
        <v>464</v>
      </c>
      <c r="E617" s="191" t="s">
        <v>940</v>
      </c>
      <c r="F617" s="192" t="s">
        <v>941</v>
      </c>
      <c r="G617" s="193" t="s">
        <v>511</v>
      </c>
      <c r="H617" s="194">
        <v>9</v>
      </c>
      <c r="I617" s="195"/>
      <c r="J617" s="196">
        <f>ROUND(I617*H617,2)</f>
        <v>0</v>
      </c>
      <c r="K617" s="192" t="s">
        <v>201</v>
      </c>
      <c r="L617" s="197"/>
      <c r="M617" s="198" t="s">
        <v>3</v>
      </c>
      <c r="N617" s="199" t="s">
        <v>51</v>
      </c>
      <c r="O617" s="56"/>
      <c r="P617" s="156">
        <f>O617*H617</f>
        <v>0</v>
      </c>
      <c r="Q617" s="156">
        <v>0.06</v>
      </c>
      <c r="R617" s="156">
        <f>Q617*H617</f>
        <v>0.54</v>
      </c>
      <c r="S617" s="156">
        <v>0</v>
      </c>
      <c r="T617" s="157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158" t="s">
        <v>257</v>
      </c>
      <c r="AT617" s="158" t="s">
        <v>464</v>
      </c>
      <c r="AU617" s="158" t="s">
        <v>89</v>
      </c>
      <c r="AY617" s="19" t="s">
        <v>195</v>
      </c>
      <c r="BE617" s="159">
        <f>IF(N617="základní",J617,0)</f>
        <v>0</v>
      </c>
      <c r="BF617" s="159">
        <f>IF(N617="snížená",J617,0)</f>
        <v>0</v>
      </c>
      <c r="BG617" s="159">
        <f>IF(N617="zákl. přenesená",J617,0)</f>
        <v>0</v>
      </c>
      <c r="BH617" s="159">
        <f>IF(N617="sníž. přenesená",J617,0)</f>
        <v>0</v>
      </c>
      <c r="BI617" s="159">
        <f>IF(N617="nulová",J617,0)</f>
        <v>0</v>
      </c>
      <c r="BJ617" s="19" t="s">
        <v>87</v>
      </c>
      <c r="BK617" s="159">
        <f>ROUND(I617*H617,2)</f>
        <v>0</v>
      </c>
      <c r="BL617" s="19" t="s">
        <v>202</v>
      </c>
      <c r="BM617" s="158" t="s">
        <v>942</v>
      </c>
    </row>
    <row r="618" spans="1:65" s="13" customFormat="1">
      <c r="B618" s="165"/>
      <c r="D618" s="166" t="s">
        <v>206</v>
      </c>
      <c r="E618" s="167" t="s">
        <v>3</v>
      </c>
      <c r="F618" s="168" t="s">
        <v>207</v>
      </c>
      <c r="H618" s="167" t="s">
        <v>3</v>
      </c>
      <c r="I618" s="169"/>
      <c r="L618" s="165"/>
      <c r="M618" s="170"/>
      <c r="N618" s="171"/>
      <c r="O618" s="171"/>
      <c r="P618" s="171"/>
      <c r="Q618" s="171"/>
      <c r="R618" s="171"/>
      <c r="S618" s="171"/>
      <c r="T618" s="172"/>
      <c r="AT618" s="167" t="s">
        <v>206</v>
      </c>
      <c r="AU618" s="167" t="s">
        <v>89</v>
      </c>
      <c r="AV618" s="13" t="s">
        <v>87</v>
      </c>
      <c r="AW618" s="13" t="s">
        <v>41</v>
      </c>
      <c r="AX618" s="13" t="s">
        <v>80</v>
      </c>
      <c r="AY618" s="167" t="s">
        <v>195</v>
      </c>
    </row>
    <row r="619" spans="1:65" s="13" customFormat="1">
      <c r="B619" s="165"/>
      <c r="D619" s="166" t="s">
        <v>206</v>
      </c>
      <c r="E619" s="167" t="s">
        <v>3</v>
      </c>
      <c r="F619" s="168" t="s">
        <v>208</v>
      </c>
      <c r="H619" s="167" t="s">
        <v>3</v>
      </c>
      <c r="I619" s="169"/>
      <c r="L619" s="165"/>
      <c r="M619" s="170"/>
      <c r="N619" s="171"/>
      <c r="O619" s="171"/>
      <c r="P619" s="171"/>
      <c r="Q619" s="171"/>
      <c r="R619" s="171"/>
      <c r="S619" s="171"/>
      <c r="T619" s="172"/>
      <c r="AT619" s="167" t="s">
        <v>206</v>
      </c>
      <c r="AU619" s="167" t="s">
        <v>89</v>
      </c>
      <c r="AV619" s="13" t="s">
        <v>87</v>
      </c>
      <c r="AW619" s="13" t="s">
        <v>41</v>
      </c>
      <c r="AX619" s="13" t="s">
        <v>80</v>
      </c>
      <c r="AY619" s="167" t="s">
        <v>195</v>
      </c>
    </row>
    <row r="620" spans="1:65" s="13" customFormat="1">
      <c r="B620" s="165"/>
      <c r="D620" s="166" t="s">
        <v>206</v>
      </c>
      <c r="E620" s="167" t="s">
        <v>3</v>
      </c>
      <c r="F620" s="168" t="s">
        <v>918</v>
      </c>
      <c r="H620" s="167" t="s">
        <v>3</v>
      </c>
      <c r="I620" s="169"/>
      <c r="L620" s="165"/>
      <c r="M620" s="170"/>
      <c r="N620" s="171"/>
      <c r="O620" s="171"/>
      <c r="P620" s="171"/>
      <c r="Q620" s="171"/>
      <c r="R620" s="171"/>
      <c r="S620" s="171"/>
      <c r="T620" s="172"/>
      <c r="AT620" s="167" t="s">
        <v>206</v>
      </c>
      <c r="AU620" s="167" t="s">
        <v>89</v>
      </c>
      <c r="AV620" s="13" t="s">
        <v>87</v>
      </c>
      <c r="AW620" s="13" t="s">
        <v>41</v>
      </c>
      <c r="AX620" s="13" t="s">
        <v>80</v>
      </c>
      <c r="AY620" s="167" t="s">
        <v>195</v>
      </c>
    </row>
    <row r="621" spans="1:65" s="14" customFormat="1">
      <c r="B621" s="173"/>
      <c r="D621" s="166" t="s">
        <v>206</v>
      </c>
      <c r="E621" s="174" t="s">
        <v>3</v>
      </c>
      <c r="F621" s="175" t="s">
        <v>919</v>
      </c>
      <c r="H621" s="176">
        <v>9</v>
      </c>
      <c r="I621" s="177"/>
      <c r="L621" s="173"/>
      <c r="M621" s="178"/>
      <c r="N621" s="179"/>
      <c r="O621" s="179"/>
      <c r="P621" s="179"/>
      <c r="Q621" s="179"/>
      <c r="R621" s="179"/>
      <c r="S621" s="179"/>
      <c r="T621" s="180"/>
      <c r="AT621" s="174" t="s">
        <v>206</v>
      </c>
      <c r="AU621" s="174" t="s">
        <v>89</v>
      </c>
      <c r="AV621" s="14" t="s">
        <v>89</v>
      </c>
      <c r="AW621" s="14" t="s">
        <v>41</v>
      </c>
      <c r="AX621" s="14" t="s">
        <v>80</v>
      </c>
      <c r="AY621" s="174" t="s">
        <v>195</v>
      </c>
    </row>
    <row r="622" spans="1:65" s="15" customFormat="1">
      <c r="B622" s="181"/>
      <c r="D622" s="166" t="s">
        <v>206</v>
      </c>
      <c r="E622" s="182" t="s">
        <v>3</v>
      </c>
      <c r="F622" s="183" t="s">
        <v>215</v>
      </c>
      <c r="H622" s="184">
        <v>9</v>
      </c>
      <c r="I622" s="185"/>
      <c r="L622" s="181"/>
      <c r="M622" s="186"/>
      <c r="N622" s="187"/>
      <c r="O622" s="187"/>
      <c r="P622" s="187"/>
      <c r="Q622" s="187"/>
      <c r="R622" s="187"/>
      <c r="S622" s="187"/>
      <c r="T622" s="188"/>
      <c r="AT622" s="182" t="s">
        <v>206</v>
      </c>
      <c r="AU622" s="182" t="s">
        <v>89</v>
      </c>
      <c r="AV622" s="15" t="s">
        <v>202</v>
      </c>
      <c r="AW622" s="15" t="s">
        <v>41</v>
      </c>
      <c r="AX622" s="15" t="s">
        <v>87</v>
      </c>
      <c r="AY622" s="182" t="s">
        <v>195</v>
      </c>
    </row>
    <row r="623" spans="1:65" s="12" customFormat="1" ht="22.9" customHeight="1">
      <c r="B623" s="133"/>
      <c r="D623" s="134" t="s">
        <v>79</v>
      </c>
      <c r="E623" s="144" t="s">
        <v>665</v>
      </c>
      <c r="F623" s="144" t="s">
        <v>666</v>
      </c>
      <c r="I623" s="136"/>
      <c r="J623" s="145">
        <f>BK623</f>
        <v>0</v>
      </c>
      <c r="L623" s="133"/>
      <c r="M623" s="138"/>
      <c r="N623" s="139"/>
      <c r="O623" s="139"/>
      <c r="P623" s="140">
        <f>SUM(P624:P627)</f>
        <v>0</v>
      </c>
      <c r="Q623" s="139"/>
      <c r="R623" s="140">
        <f>SUM(R624:R627)</f>
        <v>0</v>
      </c>
      <c r="S623" s="139"/>
      <c r="T623" s="141">
        <f>SUM(T624:T627)</f>
        <v>0</v>
      </c>
      <c r="AR623" s="134" t="s">
        <v>87</v>
      </c>
      <c r="AT623" s="142" t="s">
        <v>79</v>
      </c>
      <c r="AU623" s="142" t="s">
        <v>87</v>
      </c>
      <c r="AY623" s="134" t="s">
        <v>195</v>
      </c>
      <c r="BK623" s="143">
        <f>SUM(BK624:BK627)</f>
        <v>0</v>
      </c>
    </row>
    <row r="624" spans="1:65" s="2" customFormat="1" ht="24.25" customHeight="1">
      <c r="A624" s="35"/>
      <c r="B624" s="146"/>
      <c r="C624" s="147" t="s">
        <v>626</v>
      </c>
      <c r="D624" s="147" t="s">
        <v>197</v>
      </c>
      <c r="E624" s="148" t="s">
        <v>668</v>
      </c>
      <c r="F624" s="149" t="s">
        <v>669</v>
      </c>
      <c r="G624" s="150" t="s">
        <v>467</v>
      </c>
      <c r="H624" s="151">
        <v>221.67699999999999</v>
      </c>
      <c r="I624" s="152"/>
      <c r="J624" s="153">
        <f>ROUND(I624*H624,2)</f>
        <v>0</v>
      </c>
      <c r="K624" s="149" t="s">
        <v>201</v>
      </c>
      <c r="L624" s="36"/>
      <c r="M624" s="154" t="s">
        <v>3</v>
      </c>
      <c r="N624" s="155" t="s">
        <v>51</v>
      </c>
      <c r="O624" s="56"/>
      <c r="P624" s="156">
        <f>O624*H624</f>
        <v>0</v>
      </c>
      <c r="Q624" s="156">
        <v>0</v>
      </c>
      <c r="R624" s="156">
        <f>Q624*H624</f>
        <v>0</v>
      </c>
      <c r="S624" s="156">
        <v>0</v>
      </c>
      <c r="T624" s="157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158" t="s">
        <v>202</v>
      </c>
      <c r="AT624" s="158" t="s">
        <v>197</v>
      </c>
      <c r="AU624" s="158" t="s">
        <v>89</v>
      </c>
      <c r="AY624" s="19" t="s">
        <v>195</v>
      </c>
      <c r="BE624" s="159">
        <f>IF(N624="základní",J624,0)</f>
        <v>0</v>
      </c>
      <c r="BF624" s="159">
        <f>IF(N624="snížená",J624,0)</f>
        <v>0</v>
      </c>
      <c r="BG624" s="159">
        <f>IF(N624="zákl. přenesená",J624,0)</f>
        <v>0</v>
      </c>
      <c r="BH624" s="159">
        <f>IF(N624="sníž. přenesená",J624,0)</f>
        <v>0</v>
      </c>
      <c r="BI624" s="159">
        <f>IF(N624="nulová",J624,0)</f>
        <v>0</v>
      </c>
      <c r="BJ624" s="19" t="s">
        <v>87</v>
      </c>
      <c r="BK624" s="159">
        <f>ROUND(I624*H624,2)</f>
        <v>0</v>
      </c>
      <c r="BL624" s="19" t="s">
        <v>202</v>
      </c>
      <c r="BM624" s="158" t="s">
        <v>943</v>
      </c>
    </row>
    <row r="625" spans="1:65" s="2" customFormat="1">
      <c r="A625" s="35"/>
      <c r="B625" s="36"/>
      <c r="C625" s="35"/>
      <c r="D625" s="160" t="s">
        <v>204</v>
      </c>
      <c r="E625" s="35"/>
      <c r="F625" s="161" t="s">
        <v>671</v>
      </c>
      <c r="G625" s="35"/>
      <c r="H625" s="35"/>
      <c r="I625" s="162"/>
      <c r="J625" s="35"/>
      <c r="K625" s="35"/>
      <c r="L625" s="36"/>
      <c r="M625" s="163"/>
      <c r="N625" s="164"/>
      <c r="O625" s="56"/>
      <c r="P625" s="56"/>
      <c r="Q625" s="56"/>
      <c r="R625" s="56"/>
      <c r="S625" s="56"/>
      <c r="T625" s="57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T625" s="19" t="s">
        <v>204</v>
      </c>
      <c r="AU625" s="19" t="s">
        <v>89</v>
      </c>
    </row>
    <row r="626" spans="1:65" s="2" customFormat="1" ht="33" customHeight="1">
      <c r="A626" s="35"/>
      <c r="B626" s="146"/>
      <c r="C626" s="147" t="s">
        <v>630</v>
      </c>
      <c r="D626" s="147" t="s">
        <v>197</v>
      </c>
      <c r="E626" s="148" t="s">
        <v>673</v>
      </c>
      <c r="F626" s="149" t="s">
        <v>674</v>
      </c>
      <c r="G626" s="150" t="s">
        <v>467</v>
      </c>
      <c r="H626" s="151">
        <v>221.67699999999999</v>
      </c>
      <c r="I626" s="152"/>
      <c r="J626" s="153">
        <f>ROUND(I626*H626,2)</f>
        <v>0</v>
      </c>
      <c r="K626" s="149" t="s">
        <v>201</v>
      </c>
      <c r="L626" s="36"/>
      <c r="M626" s="154" t="s">
        <v>3</v>
      </c>
      <c r="N626" s="155" t="s">
        <v>51</v>
      </c>
      <c r="O626" s="56"/>
      <c r="P626" s="156">
        <f>O626*H626</f>
        <v>0</v>
      </c>
      <c r="Q626" s="156">
        <v>0</v>
      </c>
      <c r="R626" s="156">
        <f>Q626*H626</f>
        <v>0</v>
      </c>
      <c r="S626" s="156">
        <v>0</v>
      </c>
      <c r="T626" s="157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158" t="s">
        <v>202</v>
      </c>
      <c r="AT626" s="158" t="s">
        <v>197</v>
      </c>
      <c r="AU626" s="158" t="s">
        <v>89</v>
      </c>
      <c r="AY626" s="19" t="s">
        <v>195</v>
      </c>
      <c r="BE626" s="159">
        <f>IF(N626="základní",J626,0)</f>
        <v>0</v>
      </c>
      <c r="BF626" s="159">
        <f>IF(N626="snížená",J626,0)</f>
        <v>0</v>
      </c>
      <c r="BG626" s="159">
        <f>IF(N626="zákl. přenesená",J626,0)</f>
        <v>0</v>
      </c>
      <c r="BH626" s="159">
        <f>IF(N626="sníž. přenesená",J626,0)</f>
        <v>0</v>
      </c>
      <c r="BI626" s="159">
        <f>IF(N626="nulová",J626,0)</f>
        <v>0</v>
      </c>
      <c r="BJ626" s="19" t="s">
        <v>87</v>
      </c>
      <c r="BK626" s="159">
        <f>ROUND(I626*H626,2)</f>
        <v>0</v>
      </c>
      <c r="BL626" s="19" t="s">
        <v>202</v>
      </c>
      <c r="BM626" s="158" t="s">
        <v>944</v>
      </c>
    </row>
    <row r="627" spans="1:65" s="2" customFormat="1">
      <c r="A627" s="35"/>
      <c r="B627" s="36"/>
      <c r="C627" s="35"/>
      <c r="D627" s="160" t="s">
        <v>204</v>
      </c>
      <c r="E627" s="35"/>
      <c r="F627" s="161" t="s">
        <v>676</v>
      </c>
      <c r="G627" s="35"/>
      <c r="H627" s="35"/>
      <c r="I627" s="162"/>
      <c r="J627" s="35"/>
      <c r="K627" s="35"/>
      <c r="L627" s="36"/>
      <c r="M627" s="163"/>
      <c r="N627" s="164"/>
      <c r="O627" s="56"/>
      <c r="P627" s="56"/>
      <c r="Q627" s="56"/>
      <c r="R627" s="56"/>
      <c r="S627" s="56"/>
      <c r="T627" s="57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T627" s="19" t="s">
        <v>204</v>
      </c>
      <c r="AU627" s="19" t="s">
        <v>89</v>
      </c>
    </row>
    <row r="628" spans="1:65" s="12" customFormat="1" ht="25.9" customHeight="1">
      <c r="B628" s="133"/>
      <c r="D628" s="134" t="s">
        <v>79</v>
      </c>
      <c r="E628" s="135" t="s">
        <v>677</v>
      </c>
      <c r="F628" s="135" t="s">
        <v>678</v>
      </c>
      <c r="I628" s="136"/>
      <c r="J628" s="137">
        <f>BK628</f>
        <v>0</v>
      </c>
      <c r="L628" s="133"/>
      <c r="M628" s="138"/>
      <c r="N628" s="139"/>
      <c r="O628" s="139"/>
      <c r="P628" s="140">
        <f>SUM(P629:P636)</f>
        <v>0</v>
      </c>
      <c r="Q628" s="139"/>
      <c r="R628" s="140">
        <f>SUM(R629:R636)</f>
        <v>0</v>
      </c>
      <c r="S628" s="139"/>
      <c r="T628" s="141">
        <f>SUM(T629:T636)</f>
        <v>0</v>
      </c>
      <c r="AR628" s="134" t="s">
        <v>87</v>
      </c>
      <c r="AT628" s="142" t="s">
        <v>79</v>
      </c>
      <c r="AU628" s="142" t="s">
        <v>80</v>
      </c>
      <c r="AY628" s="134" t="s">
        <v>195</v>
      </c>
      <c r="BK628" s="143">
        <f>SUM(BK629:BK636)</f>
        <v>0</v>
      </c>
    </row>
    <row r="629" spans="1:65" s="2" customFormat="1" ht="24.25" customHeight="1">
      <c r="A629" s="35"/>
      <c r="B629" s="146"/>
      <c r="C629" s="147" t="s">
        <v>635</v>
      </c>
      <c r="D629" s="147" t="s">
        <v>197</v>
      </c>
      <c r="E629" s="148" t="s">
        <v>680</v>
      </c>
      <c r="F629" s="149" t="s">
        <v>681</v>
      </c>
      <c r="G629" s="150" t="s">
        <v>467</v>
      </c>
      <c r="H629" s="151">
        <v>1364.6379999999999</v>
      </c>
      <c r="I629" s="152"/>
      <c r="J629" s="153">
        <f>ROUND(I629*H629,2)</f>
        <v>0</v>
      </c>
      <c r="K629" s="149" t="s">
        <v>201</v>
      </c>
      <c r="L629" s="36"/>
      <c r="M629" s="154" t="s">
        <v>3</v>
      </c>
      <c r="N629" s="155" t="s">
        <v>51</v>
      </c>
      <c r="O629" s="56"/>
      <c r="P629" s="156">
        <f>O629*H629</f>
        <v>0</v>
      </c>
      <c r="Q629" s="156">
        <v>0</v>
      </c>
      <c r="R629" s="156">
        <f>Q629*H629</f>
        <v>0</v>
      </c>
      <c r="S629" s="156">
        <v>0</v>
      </c>
      <c r="T629" s="157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158" t="s">
        <v>202</v>
      </c>
      <c r="AT629" s="158" t="s">
        <v>197</v>
      </c>
      <c r="AU629" s="158" t="s">
        <v>87</v>
      </c>
      <c r="AY629" s="19" t="s">
        <v>195</v>
      </c>
      <c r="BE629" s="159">
        <f>IF(N629="základní",J629,0)</f>
        <v>0</v>
      </c>
      <c r="BF629" s="159">
        <f>IF(N629="snížená",J629,0)</f>
        <v>0</v>
      </c>
      <c r="BG629" s="159">
        <f>IF(N629="zákl. přenesená",J629,0)</f>
        <v>0</v>
      </c>
      <c r="BH629" s="159">
        <f>IF(N629="sníž. přenesená",J629,0)</f>
        <v>0</v>
      </c>
      <c r="BI629" s="159">
        <f>IF(N629="nulová",J629,0)</f>
        <v>0</v>
      </c>
      <c r="BJ629" s="19" t="s">
        <v>87</v>
      </c>
      <c r="BK629" s="159">
        <f>ROUND(I629*H629,2)</f>
        <v>0</v>
      </c>
      <c r="BL629" s="19" t="s">
        <v>202</v>
      </c>
      <c r="BM629" s="158" t="s">
        <v>945</v>
      </c>
    </row>
    <row r="630" spans="1:65" s="2" customFormat="1">
      <c r="A630" s="35"/>
      <c r="B630" s="36"/>
      <c r="C630" s="35"/>
      <c r="D630" s="160" t="s">
        <v>204</v>
      </c>
      <c r="E630" s="35"/>
      <c r="F630" s="161" t="s">
        <v>683</v>
      </c>
      <c r="G630" s="35"/>
      <c r="H630" s="35"/>
      <c r="I630" s="162"/>
      <c r="J630" s="35"/>
      <c r="K630" s="35"/>
      <c r="L630" s="36"/>
      <c r="M630" s="163"/>
      <c r="N630" s="164"/>
      <c r="O630" s="56"/>
      <c r="P630" s="56"/>
      <c r="Q630" s="56"/>
      <c r="R630" s="56"/>
      <c r="S630" s="56"/>
      <c r="T630" s="57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T630" s="19" t="s">
        <v>204</v>
      </c>
      <c r="AU630" s="19" t="s">
        <v>87</v>
      </c>
    </row>
    <row r="631" spans="1:65" s="13" customFormat="1">
      <c r="B631" s="165"/>
      <c r="D631" s="166" t="s">
        <v>206</v>
      </c>
      <c r="E631" s="167" t="s">
        <v>3</v>
      </c>
      <c r="F631" s="168" t="s">
        <v>207</v>
      </c>
      <c r="H631" s="167" t="s">
        <v>3</v>
      </c>
      <c r="I631" s="169"/>
      <c r="L631" s="165"/>
      <c r="M631" s="170"/>
      <c r="N631" s="171"/>
      <c r="O631" s="171"/>
      <c r="P631" s="171"/>
      <c r="Q631" s="171"/>
      <c r="R631" s="171"/>
      <c r="S631" s="171"/>
      <c r="T631" s="172"/>
      <c r="AT631" s="167" t="s">
        <v>206</v>
      </c>
      <c r="AU631" s="167" t="s">
        <v>87</v>
      </c>
      <c r="AV631" s="13" t="s">
        <v>87</v>
      </c>
      <c r="AW631" s="13" t="s">
        <v>41</v>
      </c>
      <c r="AX631" s="13" t="s">
        <v>80</v>
      </c>
      <c r="AY631" s="167" t="s">
        <v>195</v>
      </c>
    </row>
    <row r="632" spans="1:65" s="13" customFormat="1">
      <c r="B632" s="165"/>
      <c r="D632" s="166" t="s">
        <v>206</v>
      </c>
      <c r="E632" s="167" t="s">
        <v>3</v>
      </c>
      <c r="F632" s="168" t="s">
        <v>208</v>
      </c>
      <c r="H632" s="167" t="s">
        <v>3</v>
      </c>
      <c r="I632" s="169"/>
      <c r="L632" s="165"/>
      <c r="M632" s="170"/>
      <c r="N632" s="171"/>
      <c r="O632" s="171"/>
      <c r="P632" s="171"/>
      <c r="Q632" s="171"/>
      <c r="R632" s="171"/>
      <c r="S632" s="171"/>
      <c r="T632" s="172"/>
      <c r="AT632" s="167" t="s">
        <v>206</v>
      </c>
      <c r="AU632" s="167" t="s">
        <v>87</v>
      </c>
      <c r="AV632" s="13" t="s">
        <v>87</v>
      </c>
      <c r="AW632" s="13" t="s">
        <v>41</v>
      </c>
      <c r="AX632" s="13" t="s">
        <v>80</v>
      </c>
      <c r="AY632" s="167" t="s">
        <v>195</v>
      </c>
    </row>
    <row r="633" spans="1:65" s="13" customFormat="1">
      <c r="B633" s="165"/>
      <c r="D633" s="166" t="s">
        <v>206</v>
      </c>
      <c r="E633" s="167" t="s">
        <v>3</v>
      </c>
      <c r="F633" s="168" t="s">
        <v>209</v>
      </c>
      <c r="H633" s="167" t="s">
        <v>3</v>
      </c>
      <c r="I633" s="169"/>
      <c r="L633" s="165"/>
      <c r="M633" s="170"/>
      <c r="N633" s="171"/>
      <c r="O633" s="171"/>
      <c r="P633" s="171"/>
      <c r="Q633" s="171"/>
      <c r="R633" s="171"/>
      <c r="S633" s="171"/>
      <c r="T633" s="172"/>
      <c r="AT633" s="167" t="s">
        <v>206</v>
      </c>
      <c r="AU633" s="167" t="s">
        <v>87</v>
      </c>
      <c r="AV633" s="13" t="s">
        <v>87</v>
      </c>
      <c r="AW633" s="13" t="s">
        <v>41</v>
      </c>
      <c r="AX633" s="13" t="s">
        <v>80</v>
      </c>
      <c r="AY633" s="167" t="s">
        <v>195</v>
      </c>
    </row>
    <row r="634" spans="1:65" s="13" customFormat="1">
      <c r="B634" s="165"/>
      <c r="D634" s="166" t="s">
        <v>206</v>
      </c>
      <c r="E634" s="167" t="s">
        <v>3</v>
      </c>
      <c r="F634" s="168" t="s">
        <v>454</v>
      </c>
      <c r="H634" s="167" t="s">
        <v>3</v>
      </c>
      <c r="I634" s="169"/>
      <c r="L634" s="165"/>
      <c r="M634" s="170"/>
      <c r="N634" s="171"/>
      <c r="O634" s="171"/>
      <c r="P634" s="171"/>
      <c r="Q634" s="171"/>
      <c r="R634" s="171"/>
      <c r="S634" s="171"/>
      <c r="T634" s="172"/>
      <c r="AT634" s="167" t="s">
        <v>206</v>
      </c>
      <c r="AU634" s="167" t="s">
        <v>87</v>
      </c>
      <c r="AV634" s="13" t="s">
        <v>87</v>
      </c>
      <c r="AW634" s="13" t="s">
        <v>41</v>
      </c>
      <c r="AX634" s="13" t="s">
        <v>80</v>
      </c>
      <c r="AY634" s="167" t="s">
        <v>195</v>
      </c>
    </row>
    <row r="635" spans="1:65" s="14" customFormat="1">
      <c r="B635" s="173"/>
      <c r="D635" s="166" t="s">
        <v>206</v>
      </c>
      <c r="E635" s="174" t="s">
        <v>3</v>
      </c>
      <c r="F635" s="175" t="s">
        <v>684</v>
      </c>
      <c r="H635" s="176">
        <v>1364.6379999999999</v>
      </c>
      <c r="I635" s="177"/>
      <c r="L635" s="173"/>
      <c r="M635" s="178"/>
      <c r="N635" s="179"/>
      <c r="O635" s="179"/>
      <c r="P635" s="179"/>
      <c r="Q635" s="179"/>
      <c r="R635" s="179"/>
      <c r="S635" s="179"/>
      <c r="T635" s="180"/>
      <c r="AT635" s="174" t="s">
        <v>206</v>
      </c>
      <c r="AU635" s="174" t="s">
        <v>87</v>
      </c>
      <c r="AV635" s="14" t="s">
        <v>89</v>
      </c>
      <c r="AW635" s="14" t="s">
        <v>41</v>
      </c>
      <c r="AX635" s="14" t="s">
        <v>80</v>
      </c>
      <c r="AY635" s="174" t="s">
        <v>195</v>
      </c>
    </row>
    <row r="636" spans="1:65" s="15" customFormat="1">
      <c r="B636" s="181"/>
      <c r="D636" s="166" t="s">
        <v>206</v>
      </c>
      <c r="E636" s="182" t="s">
        <v>3</v>
      </c>
      <c r="F636" s="183" t="s">
        <v>215</v>
      </c>
      <c r="H636" s="184">
        <v>1364.6379999999999</v>
      </c>
      <c r="I636" s="185"/>
      <c r="L636" s="181"/>
      <c r="M636" s="200"/>
      <c r="N636" s="201"/>
      <c r="O636" s="201"/>
      <c r="P636" s="201"/>
      <c r="Q636" s="201"/>
      <c r="R636" s="201"/>
      <c r="S636" s="201"/>
      <c r="T636" s="202"/>
      <c r="AT636" s="182" t="s">
        <v>206</v>
      </c>
      <c r="AU636" s="182" t="s">
        <v>87</v>
      </c>
      <c r="AV636" s="15" t="s">
        <v>202</v>
      </c>
      <c r="AW636" s="15" t="s">
        <v>41</v>
      </c>
      <c r="AX636" s="15" t="s">
        <v>87</v>
      </c>
      <c r="AY636" s="182" t="s">
        <v>195</v>
      </c>
    </row>
    <row r="637" spans="1:65" s="2" customFormat="1" ht="7" customHeight="1">
      <c r="A637" s="35"/>
      <c r="B637" s="45"/>
      <c r="C637" s="46"/>
      <c r="D637" s="46"/>
      <c r="E637" s="46"/>
      <c r="F637" s="46"/>
      <c r="G637" s="46"/>
      <c r="H637" s="46"/>
      <c r="I637" s="46"/>
      <c r="J637" s="46"/>
      <c r="K637" s="46"/>
      <c r="L637" s="36"/>
      <c r="M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</row>
  </sheetData>
  <sheetProtection algorithmName="SHA-512" hashValue="jO5U8fqfSG9XwQMtkKJCsSAM+/GGali2uAfdQoXAYeK5I9kB+XjJU1CxP6incz3BziPGf0P+4U1S6rw4Rb6B2A==" saltValue="CM/Ziz4cMeV05KIOXV4Hkg==" spinCount="100000" sheet="1" objects="1" scenarios="1"/>
  <autoFilter ref="C90:K636" xr:uid="{00000000-0009-0000-0000-000002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200-000000000000}"/>
    <hyperlink ref="F137" r:id="rId2" xr:uid="{00000000-0004-0000-0200-000001000000}"/>
    <hyperlink ref="F147" r:id="rId3" xr:uid="{00000000-0004-0000-0200-000002000000}"/>
    <hyperlink ref="F157" r:id="rId4" xr:uid="{00000000-0004-0000-0200-000003000000}"/>
    <hyperlink ref="F167" r:id="rId5" xr:uid="{00000000-0004-0000-0200-000004000000}"/>
    <hyperlink ref="F176" r:id="rId6" xr:uid="{00000000-0004-0000-0200-000005000000}"/>
    <hyperlink ref="F186" r:id="rId7" xr:uid="{00000000-0004-0000-0200-000006000000}"/>
    <hyperlink ref="F195" r:id="rId8" xr:uid="{00000000-0004-0000-0200-000007000000}"/>
    <hyperlink ref="F205" r:id="rId9" xr:uid="{00000000-0004-0000-0200-000008000000}"/>
    <hyperlink ref="F215" r:id="rId10" xr:uid="{00000000-0004-0000-0200-000009000000}"/>
    <hyperlink ref="F224" r:id="rId11" xr:uid="{00000000-0004-0000-0200-00000A000000}"/>
    <hyperlink ref="F250" r:id="rId12" xr:uid="{00000000-0004-0000-0200-00000B000000}"/>
    <hyperlink ref="F252" r:id="rId13" xr:uid="{00000000-0004-0000-0200-00000C000000}"/>
    <hyperlink ref="F254" r:id="rId14" xr:uid="{00000000-0004-0000-0200-00000D000000}"/>
    <hyperlink ref="F265" r:id="rId15" xr:uid="{00000000-0004-0000-0200-00000E000000}"/>
    <hyperlink ref="F276" r:id="rId16" xr:uid="{00000000-0004-0000-0200-00000F000000}"/>
    <hyperlink ref="F287" r:id="rId17" xr:uid="{00000000-0004-0000-0200-000010000000}"/>
    <hyperlink ref="F298" r:id="rId18" xr:uid="{00000000-0004-0000-0200-000011000000}"/>
    <hyperlink ref="F309" r:id="rId19" xr:uid="{00000000-0004-0000-0200-000012000000}"/>
    <hyperlink ref="F321" r:id="rId20" xr:uid="{00000000-0004-0000-0200-000013000000}"/>
    <hyperlink ref="F331" r:id="rId21" xr:uid="{00000000-0004-0000-0200-000014000000}"/>
    <hyperlink ref="F343" r:id="rId22" xr:uid="{00000000-0004-0000-0200-000015000000}"/>
    <hyperlink ref="F354" r:id="rId23" xr:uid="{00000000-0004-0000-0200-000016000000}"/>
    <hyperlink ref="F370" r:id="rId24" xr:uid="{00000000-0004-0000-0200-000017000000}"/>
    <hyperlink ref="F388" r:id="rId25" xr:uid="{00000000-0004-0000-0200-000018000000}"/>
    <hyperlink ref="F431" r:id="rId26" xr:uid="{00000000-0004-0000-0200-000019000000}"/>
    <hyperlink ref="F466" r:id="rId27" xr:uid="{00000000-0004-0000-0200-00001A000000}"/>
    <hyperlink ref="F478" r:id="rId28" xr:uid="{00000000-0004-0000-0200-00001B000000}"/>
    <hyperlink ref="F488" r:id="rId29" xr:uid="{00000000-0004-0000-0200-00001C000000}"/>
    <hyperlink ref="F497" r:id="rId30" xr:uid="{00000000-0004-0000-0200-00001D000000}"/>
    <hyperlink ref="F506" r:id="rId31" xr:uid="{00000000-0004-0000-0200-00001E000000}"/>
    <hyperlink ref="F522" r:id="rId32" xr:uid="{00000000-0004-0000-0200-00001F000000}"/>
    <hyperlink ref="F538" r:id="rId33" xr:uid="{00000000-0004-0000-0200-000020000000}"/>
    <hyperlink ref="F560" r:id="rId34" xr:uid="{00000000-0004-0000-0200-000021000000}"/>
    <hyperlink ref="F568" r:id="rId35" xr:uid="{00000000-0004-0000-0200-000022000000}"/>
    <hyperlink ref="F576" r:id="rId36" xr:uid="{00000000-0004-0000-0200-000023000000}"/>
    <hyperlink ref="F608" r:id="rId37" xr:uid="{00000000-0004-0000-0200-000024000000}"/>
    <hyperlink ref="F616" r:id="rId38" xr:uid="{00000000-0004-0000-0200-000025000000}"/>
    <hyperlink ref="F625" r:id="rId39" xr:uid="{00000000-0004-0000-0200-000026000000}"/>
    <hyperlink ref="F627" r:id="rId40" xr:uid="{00000000-0004-0000-0200-000027000000}"/>
    <hyperlink ref="F630" r:id="rId41" xr:uid="{00000000-0004-0000-0200-000028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42"/>
  <headerFooter>
    <oddFooter>&amp;CStrana &amp;P z &amp;N</oddFooter>
  </headerFooter>
  <drawing r:id="rId4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446"/>
  <sheetViews>
    <sheetView showGridLines="0" workbookViewId="0"/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L2" s="320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100</v>
      </c>
      <c r="AZ2" s="96" t="s">
        <v>135</v>
      </c>
      <c r="BA2" s="96" t="s">
        <v>3</v>
      </c>
      <c r="BB2" s="96" t="s">
        <v>3</v>
      </c>
      <c r="BC2" s="96" t="s">
        <v>946</v>
      </c>
      <c r="BD2" s="96" t="s">
        <v>89</v>
      </c>
    </row>
    <row r="3" spans="1:5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89</v>
      </c>
      <c r="AZ3" s="96" t="s">
        <v>947</v>
      </c>
      <c r="BA3" s="96" t="s">
        <v>3</v>
      </c>
      <c r="BB3" s="96" t="s">
        <v>3</v>
      </c>
      <c r="BC3" s="96" t="s">
        <v>948</v>
      </c>
      <c r="BD3" s="96" t="s">
        <v>89</v>
      </c>
    </row>
    <row r="4" spans="1:56" s="1" customFormat="1" ht="25" customHeight="1">
      <c r="B4" s="22"/>
      <c r="D4" s="23" t="s">
        <v>141</v>
      </c>
      <c r="L4" s="22"/>
      <c r="M4" s="97" t="s">
        <v>11</v>
      </c>
      <c r="AT4" s="19" t="s">
        <v>4</v>
      </c>
      <c r="AZ4" s="96" t="s">
        <v>949</v>
      </c>
      <c r="BA4" s="96" t="s">
        <v>950</v>
      </c>
      <c r="BB4" s="96" t="s">
        <v>139</v>
      </c>
      <c r="BC4" s="96" t="s">
        <v>951</v>
      </c>
      <c r="BD4" s="96" t="s">
        <v>89</v>
      </c>
    </row>
    <row r="5" spans="1:56" s="1" customFormat="1" ht="7" customHeight="1">
      <c r="B5" s="22"/>
      <c r="L5" s="22"/>
      <c r="AZ5" s="96" t="s">
        <v>144</v>
      </c>
      <c r="BA5" s="96" t="s">
        <v>3</v>
      </c>
      <c r="BB5" s="96" t="s">
        <v>3</v>
      </c>
      <c r="BC5" s="96" t="s">
        <v>952</v>
      </c>
      <c r="BD5" s="96" t="s">
        <v>89</v>
      </c>
    </row>
    <row r="6" spans="1:56" s="1" customFormat="1" ht="12" customHeight="1">
      <c r="B6" s="22"/>
      <c r="D6" s="29" t="s">
        <v>17</v>
      </c>
      <c r="L6" s="22"/>
      <c r="AZ6" s="96" t="s">
        <v>146</v>
      </c>
      <c r="BA6" s="96" t="s">
        <v>3</v>
      </c>
      <c r="BB6" s="96" t="s">
        <v>3</v>
      </c>
      <c r="BC6" s="96" t="s">
        <v>952</v>
      </c>
      <c r="BD6" s="96" t="s">
        <v>89</v>
      </c>
    </row>
    <row r="7" spans="1:56" s="1" customFormat="1" ht="16.5" customHeight="1">
      <c r="B7" s="22"/>
      <c r="E7" s="354" t="str">
        <f>'Rekapitulace stavby'!K6</f>
        <v>DPS-Sezemovo Ústí, ul. Pod Vrbou</v>
      </c>
      <c r="F7" s="355"/>
      <c r="G7" s="355"/>
      <c r="H7" s="355"/>
      <c r="L7" s="22"/>
      <c r="AZ7" s="96" t="s">
        <v>148</v>
      </c>
      <c r="BA7" s="96" t="s">
        <v>3</v>
      </c>
      <c r="BB7" s="96" t="s">
        <v>3</v>
      </c>
      <c r="BC7" s="96" t="s">
        <v>953</v>
      </c>
      <c r="BD7" s="96" t="s">
        <v>89</v>
      </c>
    </row>
    <row r="8" spans="1:56" s="1" customFormat="1" ht="12" customHeight="1">
      <c r="B8" s="22"/>
      <c r="D8" s="29" t="s">
        <v>150</v>
      </c>
      <c r="L8" s="22"/>
      <c r="AZ8" s="96" t="s">
        <v>151</v>
      </c>
      <c r="BA8" s="96" t="s">
        <v>3</v>
      </c>
      <c r="BB8" s="96" t="s">
        <v>3</v>
      </c>
      <c r="BC8" s="96" t="s">
        <v>953</v>
      </c>
      <c r="BD8" s="96" t="s">
        <v>89</v>
      </c>
    </row>
    <row r="9" spans="1:56" s="2" customFormat="1" ht="16.5" customHeight="1">
      <c r="A9" s="35"/>
      <c r="B9" s="36"/>
      <c r="C9" s="35"/>
      <c r="D9" s="35"/>
      <c r="E9" s="354" t="s">
        <v>153</v>
      </c>
      <c r="F9" s="353"/>
      <c r="G9" s="353"/>
      <c r="H9" s="353"/>
      <c r="I9" s="35"/>
      <c r="J9" s="35"/>
      <c r="K9" s="35"/>
      <c r="L9" s="9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96" t="s">
        <v>154</v>
      </c>
      <c r="BA9" s="96" t="s">
        <v>3</v>
      </c>
      <c r="BB9" s="96" t="s">
        <v>3</v>
      </c>
      <c r="BC9" s="96" t="s">
        <v>954</v>
      </c>
      <c r="BD9" s="96" t="s">
        <v>89</v>
      </c>
    </row>
    <row r="10" spans="1:56" s="2" customFormat="1" ht="12" customHeight="1">
      <c r="A10" s="35"/>
      <c r="B10" s="36"/>
      <c r="C10" s="35"/>
      <c r="D10" s="29" t="s">
        <v>156</v>
      </c>
      <c r="E10" s="35"/>
      <c r="F10" s="35"/>
      <c r="G10" s="35"/>
      <c r="H10" s="35"/>
      <c r="I10" s="35"/>
      <c r="J10" s="35"/>
      <c r="K10" s="35"/>
      <c r="L10" s="9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96" t="s">
        <v>157</v>
      </c>
      <c r="BA10" s="96" t="s">
        <v>3</v>
      </c>
      <c r="BB10" s="96" t="s">
        <v>3</v>
      </c>
      <c r="BC10" s="96" t="s">
        <v>954</v>
      </c>
      <c r="BD10" s="96" t="s">
        <v>89</v>
      </c>
    </row>
    <row r="11" spans="1:56" s="2" customFormat="1" ht="16.5" customHeight="1">
      <c r="A11" s="35"/>
      <c r="B11" s="36"/>
      <c r="C11" s="35"/>
      <c r="D11" s="35"/>
      <c r="E11" s="348" t="s">
        <v>955</v>
      </c>
      <c r="F11" s="353"/>
      <c r="G11" s="353"/>
      <c r="H11" s="353"/>
      <c r="I11" s="35"/>
      <c r="J11" s="35"/>
      <c r="K11" s="35"/>
      <c r="L11" s="9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96" t="s">
        <v>160</v>
      </c>
      <c r="BA11" s="96" t="s">
        <v>3</v>
      </c>
      <c r="BB11" s="96" t="s">
        <v>3</v>
      </c>
      <c r="BC11" s="96" t="s">
        <v>956</v>
      </c>
      <c r="BD11" s="96" t="s">
        <v>89</v>
      </c>
    </row>
    <row r="12" spans="1:5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96" t="s">
        <v>162</v>
      </c>
      <c r="BA12" s="96" t="s">
        <v>3</v>
      </c>
      <c r="BB12" s="96" t="s">
        <v>3</v>
      </c>
      <c r="BC12" s="96" t="s">
        <v>957</v>
      </c>
      <c r="BD12" s="96" t="s">
        <v>89</v>
      </c>
    </row>
    <row r="13" spans="1:56" s="2" customFormat="1" ht="12" customHeight="1">
      <c r="A13" s="35"/>
      <c r="B13" s="36"/>
      <c r="C13" s="35"/>
      <c r="D13" s="29" t="s">
        <v>19</v>
      </c>
      <c r="E13" s="35"/>
      <c r="F13" s="27" t="s">
        <v>3</v>
      </c>
      <c r="G13" s="35"/>
      <c r="H13" s="35"/>
      <c r="I13" s="29" t="s">
        <v>21</v>
      </c>
      <c r="J13" s="27" t="s">
        <v>3</v>
      </c>
      <c r="K13" s="35"/>
      <c r="L13" s="9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96" t="s">
        <v>164</v>
      </c>
      <c r="BA13" s="96" t="s">
        <v>3</v>
      </c>
      <c r="BB13" s="96" t="s">
        <v>3</v>
      </c>
      <c r="BC13" s="96" t="s">
        <v>952</v>
      </c>
      <c r="BD13" s="96" t="s">
        <v>89</v>
      </c>
    </row>
    <row r="14" spans="1:56" s="2" customFormat="1" ht="12" customHeight="1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26. 1. 2022</v>
      </c>
      <c r="K14" s="35"/>
      <c r="L14" s="9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96" t="s">
        <v>165</v>
      </c>
      <c r="BA14" s="96" t="s">
        <v>3</v>
      </c>
      <c r="BB14" s="96" t="s">
        <v>3</v>
      </c>
      <c r="BC14" s="96" t="s">
        <v>946</v>
      </c>
      <c r="BD14" s="96" t="s">
        <v>89</v>
      </c>
    </row>
    <row r="15" spans="1:5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56" t="str">
        <f>'Rekapitulace stavby'!E14</f>
        <v>Vyplň údaj</v>
      </c>
      <c r="F20" s="338"/>
      <c r="G20" s="338"/>
      <c r="H20" s="338"/>
      <c r="I20" s="29" t="s">
        <v>35</v>
      </c>
      <c r="J20" s="30" t="str">
        <f>'Rekapitulace stavby'!AN14</f>
        <v>Vyplň údaj</v>
      </c>
      <c r="K20" s="35"/>
      <c r="L20" s="9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3</v>
      </c>
      <c r="K25" s="35"/>
      <c r="L25" s="9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7" t="s">
        <v>43</v>
      </c>
      <c r="F26" s="35"/>
      <c r="G26" s="35"/>
      <c r="H26" s="35"/>
      <c r="I26" s="29" t="s">
        <v>35</v>
      </c>
      <c r="J26" s="27" t="s">
        <v>3</v>
      </c>
      <c r="K26" s="35"/>
      <c r="L26" s="9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8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9" t="s">
        <v>44</v>
      </c>
      <c r="E28" s="35"/>
      <c r="F28" s="35"/>
      <c r="G28" s="35"/>
      <c r="H28" s="35"/>
      <c r="I28" s="35"/>
      <c r="J28" s="35"/>
      <c r="K28" s="35"/>
      <c r="L28" s="9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59.25" customHeight="1">
      <c r="A29" s="99"/>
      <c r="B29" s="100"/>
      <c r="C29" s="99"/>
      <c r="D29" s="99"/>
      <c r="E29" s="342" t="s">
        <v>169</v>
      </c>
      <c r="F29" s="342"/>
      <c r="G29" s="342"/>
      <c r="H29" s="342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36"/>
      <c r="C32" s="35"/>
      <c r="D32" s="102" t="s">
        <v>46</v>
      </c>
      <c r="E32" s="35"/>
      <c r="F32" s="35"/>
      <c r="G32" s="35"/>
      <c r="H32" s="35"/>
      <c r="I32" s="35"/>
      <c r="J32" s="69">
        <f>ROUND(J94, 2)</f>
        <v>0</v>
      </c>
      <c r="K32" s="35"/>
      <c r="L32" s="9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5" customHeight="1">
      <c r="A34" s="35"/>
      <c r="B34" s="36"/>
      <c r="C34" s="35"/>
      <c r="D34" s="35"/>
      <c r="E34" s="35"/>
      <c r="F34" s="39" t="s">
        <v>48</v>
      </c>
      <c r="G34" s="35"/>
      <c r="H34" s="35"/>
      <c r="I34" s="39" t="s">
        <v>47</v>
      </c>
      <c r="J34" s="39" t="s">
        <v>49</v>
      </c>
      <c r="K34" s="35"/>
      <c r="L34" s="9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5" customHeight="1">
      <c r="A35" s="35"/>
      <c r="B35" s="36"/>
      <c r="C35" s="35"/>
      <c r="D35" s="103" t="s">
        <v>50</v>
      </c>
      <c r="E35" s="29" t="s">
        <v>51</v>
      </c>
      <c r="F35" s="104">
        <f>ROUND((SUM(BE94:BE445)),  2)</f>
        <v>0</v>
      </c>
      <c r="G35" s="35"/>
      <c r="H35" s="35"/>
      <c r="I35" s="105">
        <v>0.21</v>
      </c>
      <c r="J35" s="104">
        <f>ROUND(((SUM(BE94:BE445))*I35),  2)</f>
        <v>0</v>
      </c>
      <c r="K35" s="35"/>
      <c r="L35" s="9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customHeight="1">
      <c r="A36" s="35"/>
      <c r="B36" s="36"/>
      <c r="C36" s="35"/>
      <c r="D36" s="35"/>
      <c r="E36" s="29" t="s">
        <v>52</v>
      </c>
      <c r="F36" s="104">
        <f>ROUND((SUM(BF94:BF445)),  2)</f>
        <v>0</v>
      </c>
      <c r="G36" s="35"/>
      <c r="H36" s="35"/>
      <c r="I36" s="105">
        <v>0.15</v>
      </c>
      <c r="J36" s="104">
        <f>ROUND(((SUM(BF94:BF445))*I36),  2)</f>
        <v>0</v>
      </c>
      <c r="K36" s="35"/>
      <c r="L36" s="9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hidden="1" customHeight="1">
      <c r="A37" s="35"/>
      <c r="B37" s="36"/>
      <c r="C37" s="35"/>
      <c r="D37" s="35"/>
      <c r="E37" s="29" t="s">
        <v>53</v>
      </c>
      <c r="F37" s="104">
        <f>ROUND((SUM(BG94:BG445)),  2)</f>
        <v>0</v>
      </c>
      <c r="G37" s="35"/>
      <c r="H37" s="35"/>
      <c r="I37" s="105">
        <v>0.21</v>
      </c>
      <c r="J37" s="104">
        <f>0</f>
        <v>0</v>
      </c>
      <c r="K37" s="35"/>
      <c r="L37" s="9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5" hidden="1" customHeight="1">
      <c r="A38" s="35"/>
      <c r="B38" s="36"/>
      <c r="C38" s="35"/>
      <c r="D38" s="35"/>
      <c r="E38" s="29" t="s">
        <v>54</v>
      </c>
      <c r="F38" s="104">
        <f>ROUND((SUM(BH94:BH445)),  2)</f>
        <v>0</v>
      </c>
      <c r="G38" s="35"/>
      <c r="H38" s="35"/>
      <c r="I38" s="105">
        <v>0.15</v>
      </c>
      <c r="J38" s="104">
        <f>0</f>
        <v>0</v>
      </c>
      <c r="K38" s="35"/>
      <c r="L38" s="9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5" hidden="1" customHeight="1">
      <c r="A39" s="35"/>
      <c r="B39" s="36"/>
      <c r="C39" s="35"/>
      <c r="D39" s="35"/>
      <c r="E39" s="29" t="s">
        <v>55</v>
      </c>
      <c r="F39" s="104">
        <f>ROUND((SUM(BI94:BI445)),  2)</f>
        <v>0</v>
      </c>
      <c r="G39" s="35"/>
      <c r="H39" s="35"/>
      <c r="I39" s="105">
        <v>0</v>
      </c>
      <c r="J39" s="104">
        <f>0</f>
        <v>0</v>
      </c>
      <c r="K39" s="35"/>
      <c r="L39" s="9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36"/>
      <c r="C41" s="106"/>
      <c r="D41" s="107" t="s">
        <v>56</v>
      </c>
      <c r="E41" s="58"/>
      <c r="F41" s="58"/>
      <c r="G41" s="108" t="s">
        <v>57</v>
      </c>
      <c r="H41" s="109" t="s">
        <v>58</v>
      </c>
      <c r="I41" s="58"/>
      <c r="J41" s="110">
        <f>SUM(J32:J39)</f>
        <v>0</v>
      </c>
      <c r="K41" s="111"/>
      <c r="L41" s="9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5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3" t="s">
        <v>170</v>
      </c>
      <c r="D47" s="35"/>
      <c r="E47" s="35"/>
      <c r="F47" s="35"/>
      <c r="G47" s="35"/>
      <c r="H47" s="35"/>
      <c r="I47" s="35"/>
      <c r="J47" s="35"/>
      <c r="K47" s="35"/>
      <c r="L47" s="9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54" t="str">
        <f>E7</f>
        <v>DPS-Sezemovo Ústí, ul. Pod Vrbou</v>
      </c>
      <c r="F50" s="355"/>
      <c r="G50" s="355"/>
      <c r="H50" s="355"/>
      <c r="I50" s="35"/>
      <c r="J50" s="35"/>
      <c r="K50" s="35"/>
      <c r="L50" s="9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29" t="s">
        <v>150</v>
      </c>
      <c r="L51" s="22"/>
    </row>
    <row r="52" spans="1:47" s="2" customFormat="1" ht="16.5" customHeight="1">
      <c r="A52" s="35"/>
      <c r="B52" s="36"/>
      <c r="C52" s="35"/>
      <c r="D52" s="35"/>
      <c r="E52" s="354" t="s">
        <v>153</v>
      </c>
      <c r="F52" s="353"/>
      <c r="G52" s="353"/>
      <c r="H52" s="353"/>
      <c r="I52" s="35"/>
      <c r="J52" s="35"/>
      <c r="K52" s="35"/>
      <c r="L52" s="9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156</v>
      </c>
      <c r="D53" s="35"/>
      <c r="E53" s="35"/>
      <c r="F53" s="35"/>
      <c r="G53" s="35"/>
      <c r="H53" s="35"/>
      <c r="I53" s="35"/>
      <c r="J53" s="35"/>
      <c r="K53" s="35"/>
      <c r="L53" s="9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348" t="str">
        <f>E11</f>
        <v>SO 01C - Rušení kanalizačních řadů a přípojek</v>
      </c>
      <c r="F54" s="353"/>
      <c r="G54" s="353"/>
      <c r="H54" s="353"/>
      <c r="I54" s="35"/>
      <c r="J54" s="35"/>
      <c r="K54" s="35"/>
      <c r="L54" s="9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23</v>
      </c>
      <c r="D56" s="35"/>
      <c r="E56" s="35"/>
      <c r="F56" s="27" t="str">
        <f>F14</f>
        <v>Sezimovo Ústí</v>
      </c>
      <c r="G56" s="35"/>
      <c r="H56" s="35"/>
      <c r="I56" s="29" t="s">
        <v>25</v>
      </c>
      <c r="J56" s="53" t="str">
        <f>IF(J14="","",J14)</f>
        <v>26. 1. 2022</v>
      </c>
      <c r="K56" s="35"/>
      <c r="L56" s="9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5" customHeight="1">
      <c r="A58" s="35"/>
      <c r="B58" s="36"/>
      <c r="C58" s="29" t="s">
        <v>31</v>
      </c>
      <c r="D58" s="35"/>
      <c r="E58" s="35"/>
      <c r="F58" s="27" t="str">
        <f>E17</f>
        <v>Vodárenská společnost Táborsko s. r. o.</v>
      </c>
      <c r="G58" s="35"/>
      <c r="H58" s="35"/>
      <c r="I58" s="29" t="s">
        <v>38</v>
      </c>
      <c r="J58" s="33" t="str">
        <f>E23</f>
        <v>Sweco Hydroprojekt a.s.</v>
      </c>
      <c r="K58" s="35"/>
      <c r="L58" s="9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5" customHeight="1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Bc. Barbora Chladová</v>
      </c>
      <c r="K59" s="35"/>
      <c r="L59" s="9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4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2" t="s">
        <v>171</v>
      </c>
      <c r="D61" s="106"/>
      <c r="E61" s="106"/>
      <c r="F61" s="106"/>
      <c r="G61" s="106"/>
      <c r="H61" s="106"/>
      <c r="I61" s="106"/>
      <c r="J61" s="113" t="s">
        <v>172</v>
      </c>
      <c r="K61" s="106"/>
      <c r="L61" s="9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4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8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14" t="s">
        <v>78</v>
      </c>
      <c r="D63" s="35"/>
      <c r="E63" s="35"/>
      <c r="F63" s="35"/>
      <c r="G63" s="35"/>
      <c r="H63" s="35"/>
      <c r="I63" s="35"/>
      <c r="J63" s="69">
        <f>J94</f>
        <v>0</v>
      </c>
      <c r="K63" s="35"/>
      <c r="L63" s="98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173</v>
      </c>
    </row>
    <row r="64" spans="1:47" s="9" customFormat="1" ht="25" customHeight="1">
      <c r="B64" s="115"/>
      <c r="D64" s="116" t="s">
        <v>174</v>
      </c>
      <c r="E64" s="117"/>
      <c r="F64" s="117"/>
      <c r="G64" s="117"/>
      <c r="H64" s="117"/>
      <c r="I64" s="117"/>
      <c r="J64" s="118">
        <f>J95</f>
        <v>0</v>
      </c>
      <c r="L64" s="115"/>
    </row>
    <row r="65" spans="1:31" s="10" customFormat="1" ht="19.899999999999999" customHeight="1">
      <c r="B65" s="119"/>
      <c r="D65" s="120" t="s">
        <v>175</v>
      </c>
      <c r="E65" s="121"/>
      <c r="F65" s="121"/>
      <c r="G65" s="121"/>
      <c r="H65" s="121"/>
      <c r="I65" s="121"/>
      <c r="J65" s="122">
        <f>J96</f>
        <v>0</v>
      </c>
      <c r="L65" s="119"/>
    </row>
    <row r="66" spans="1:31" s="10" customFormat="1" ht="19.899999999999999" customHeight="1">
      <c r="B66" s="119"/>
      <c r="D66" s="120" t="s">
        <v>958</v>
      </c>
      <c r="E66" s="121"/>
      <c r="F66" s="121"/>
      <c r="G66" s="121"/>
      <c r="H66" s="121"/>
      <c r="I66" s="121"/>
      <c r="J66" s="122">
        <f>J361</f>
        <v>0</v>
      </c>
      <c r="L66" s="119"/>
    </row>
    <row r="67" spans="1:31" s="10" customFormat="1" ht="19.899999999999999" customHeight="1">
      <c r="B67" s="119"/>
      <c r="D67" s="120" t="s">
        <v>177</v>
      </c>
      <c r="E67" s="121"/>
      <c r="F67" s="121"/>
      <c r="G67" s="121"/>
      <c r="H67" s="121"/>
      <c r="I67" s="121"/>
      <c r="J67" s="122">
        <f>J370</f>
        <v>0</v>
      </c>
      <c r="L67" s="119"/>
    </row>
    <row r="68" spans="1:31" s="10" customFormat="1" ht="14.9" customHeight="1">
      <c r="B68" s="119"/>
      <c r="D68" s="120" t="s">
        <v>959</v>
      </c>
      <c r="E68" s="121"/>
      <c r="F68" s="121"/>
      <c r="G68" s="121"/>
      <c r="H68" s="121"/>
      <c r="I68" s="121"/>
      <c r="J68" s="122">
        <f>J386</f>
        <v>0</v>
      </c>
      <c r="L68" s="119"/>
    </row>
    <row r="69" spans="1:31" s="10" customFormat="1" ht="19.899999999999999" customHeight="1">
      <c r="B69" s="119"/>
      <c r="D69" s="120" t="s">
        <v>960</v>
      </c>
      <c r="E69" s="121"/>
      <c r="F69" s="121"/>
      <c r="G69" s="121"/>
      <c r="H69" s="121"/>
      <c r="I69" s="121"/>
      <c r="J69" s="122">
        <f>J395</f>
        <v>0</v>
      </c>
      <c r="L69" s="119"/>
    </row>
    <row r="70" spans="1:31" s="10" customFormat="1" ht="19.899999999999999" customHeight="1">
      <c r="B70" s="119"/>
      <c r="D70" s="120" t="s">
        <v>961</v>
      </c>
      <c r="E70" s="121"/>
      <c r="F70" s="121"/>
      <c r="G70" s="121"/>
      <c r="H70" s="121"/>
      <c r="I70" s="121"/>
      <c r="J70" s="122">
        <f>J406</f>
        <v>0</v>
      </c>
      <c r="L70" s="119"/>
    </row>
    <row r="71" spans="1:31" s="10" customFormat="1" ht="19.899999999999999" customHeight="1">
      <c r="B71" s="119"/>
      <c r="D71" s="120" t="s">
        <v>178</v>
      </c>
      <c r="E71" s="121"/>
      <c r="F71" s="121"/>
      <c r="G71" s="121"/>
      <c r="H71" s="121"/>
      <c r="I71" s="121"/>
      <c r="J71" s="122">
        <f>J414</f>
        <v>0</v>
      </c>
      <c r="L71" s="119"/>
    </row>
    <row r="72" spans="1:31" s="9" customFormat="1" ht="25" customHeight="1">
      <c r="B72" s="115"/>
      <c r="D72" s="116" t="s">
        <v>179</v>
      </c>
      <c r="E72" s="117"/>
      <c r="F72" s="117"/>
      <c r="G72" s="117"/>
      <c r="H72" s="117"/>
      <c r="I72" s="117"/>
      <c r="J72" s="118">
        <f>J419</f>
        <v>0</v>
      </c>
      <c r="L72" s="115"/>
    </row>
    <row r="73" spans="1:31" s="2" customFormat="1" ht="21.75" customHeight="1">
      <c r="A73" s="35"/>
      <c r="B73" s="36"/>
      <c r="C73" s="35"/>
      <c r="D73" s="35"/>
      <c r="E73" s="35"/>
      <c r="F73" s="35"/>
      <c r="G73" s="35"/>
      <c r="H73" s="35"/>
      <c r="I73" s="35"/>
      <c r="J73" s="35"/>
      <c r="K73" s="35"/>
      <c r="L73" s="9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7" customHeight="1">
      <c r="A74" s="35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9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8" spans="1:31" s="2" customFormat="1" ht="7" customHeight="1">
      <c r="A78" s="35"/>
      <c r="B78" s="47"/>
      <c r="C78" s="48"/>
      <c r="D78" s="48"/>
      <c r="E78" s="48"/>
      <c r="F78" s="48"/>
      <c r="G78" s="48"/>
      <c r="H78" s="48"/>
      <c r="I78" s="48"/>
      <c r="J78" s="48"/>
      <c r="K78" s="48"/>
      <c r="L78" s="9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" customHeight="1">
      <c r="A79" s="35"/>
      <c r="B79" s="36"/>
      <c r="C79" s="23" t="s">
        <v>180</v>
      </c>
      <c r="D79" s="35"/>
      <c r="E79" s="35"/>
      <c r="F79" s="35"/>
      <c r="G79" s="35"/>
      <c r="H79" s="35"/>
      <c r="I79" s="35"/>
      <c r="J79" s="35"/>
      <c r="K79" s="35"/>
      <c r="L79" s="9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7" customHeight="1">
      <c r="A80" s="35"/>
      <c r="B80" s="36"/>
      <c r="C80" s="35"/>
      <c r="D80" s="35"/>
      <c r="E80" s="35"/>
      <c r="F80" s="35"/>
      <c r="G80" s="35"/>
      <c r="H80" s="35"/>
      <c r="I80" s="35"/>
      <c r="J80" s="35"/>
      <c r="K80" s="35"/>
      <c r="L80" s="9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12" customHeight="1">
      <c r="A81" s="35"/>
      <c r="B81" s="36"/>
      <c r="C81" s="29" t="s">
        <v>17</v>
      </c>
      <c r="D81" s="35"/>
      <c r="E81" s="35"/>
      <c r="F81" s="35"/>
      <c r="G81" s="35"/>
      <c r="H81" s="35"/>
      <c r="I81" s="35"/>
      <c r="J81" s="35"/>
      <c r="K81" s="35"/>
      <c r="L81" s="9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16.5" customHeight="1">
      <c r="A82" s="35"/>
      <c r="B82" s="36"/>
      <c r="C82" s="35"/>
      <c r="D82" s="35"/>
      <c r="E82" s="354" t="str">
        <f>E7</f>
        <v>DPS-Sezemovo Ústí, ul. Pod Vrbou</v>
      </c>
      <c r="F82" s="355"/>
      <c r="G82" s="355"/>
      <c r="H82" s="355"/>
      <c r="I82" s="35"/>
      <c r="J82" s="35"/>
      <c r="K82" s="35"/>
      <c r="L82" s="9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1" customFormat="1" ht="12" customHeight="1">
      <c r="B83" s="22"/>
      <c r="C83" s="29" t="s">
        <v>150</v>
      </c>
      <c r="L83" s="22"/>
    </row>
    <row r="84" spans="1:63" s="2" customFormat="1" ht="16.5" customHeight="1">
      <c r="A84" s="35"/>
      <c r="B84" s="36"/>
      <c r="C84" s="35"/>
      <c r="D84" s="35"/>
      <c r="E84" s="354" t="s">
        <v>153</v>
      </c>
      <c r="F84" s="353"/>
      <c r="G84" s="353"/>
      <c r="H84" s="353"/>
      <c r="I84" s="35"/>
      <c r="J84" s="35"/>
      <c r="K84" s="35"/>
      <c r="L84" s="9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2" customFormat="1" ht="12" customHeight="1">
      <c r="A85" s="35"/>
      <c r="B85" s="36"/>
      <c r="C85" s="29" t="s">
        <v>156</v>
      </c>
      <c r="D85" s="35"/>
      <c r="E85" s="35"/>
      <c r="F85" s="35"/>
      <c r="G85" s="35"/>
      <c r="H85" s="35"/>
      <c r="I85" s="35"/>
      <c r="J85" s="35"/>
      <c r="K85" s="35"/>
      <c r="L85" s="9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3" s="2" customFormat="1" ht="16.5" customHeight="1">
      <c r="A86" s="35"/>
      <c r="B86" s="36"/>
      <c r="C86" s="35"/>
      <c r="D86" s="35"/>
      <c r="E86" s="348" t="str">
        <f>E11</f>
        <v>SO 01C - Rušení kanalizačních řadů a přípojek</v>
      </c>
      <c r="F86" s="353"/>
      <c r="G86" s="353"/>
      <c r="H86" s="353"/>
      <c r="I86" s="35"/>
      <c r="J86" s="35"/>
      <c r="K86" s="35"/>
      <c r="L86" s="9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7" customHeight="1">
      <c r="A87" s="35"/>
      <c r="B87" s="36"/>
      <c r="C87" s="35"/>
      <c r="D87" s="35"/>
      <c r="E87" s="35"/>
      <c r="F87" s="35"/>
      <c r="G87" s="35"/>
      <c r="H87" s="35"/>
      <c r="I87" s="35"/>
      <c r="J87" s="35"/>
      <c r="K87" s="35"/>
      <c r="L87" s="9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2" customHeight="1">
      <c r="A88" s="35"/>
      <c r="B88" s="36"/>
      <c r="C88" s="29" t="s">
        <v>23</v>
      </c>
      <c r="D88" s="35"/>
      <c r="E88" s="35"/>
      <c r="F88" s="27" t="str">
        <f>F14</f>
        <v>Sezimovo Ústí</v>
      </c>
      <c r="G88" s="35"/>
      <c r="H88" s="35"/>
      <c r="I88" s="29" t="s">
        <v>25</v>
      </c>
      <c r="J88" s="53" t="str">
        <f>IF(J14="","",J14)</f>
        <v>26. 1. 2022</v>
      </c>
      <c r="K88" s="35"/>
      <c r="L88" s="9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7" customHeight="1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9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25.75" customHeight="1">
      <c r="A90" s="35"/>
      <c r="B90" s="36"/>
      <c r="C90" s="29" t="s">
        <v>31</v>
      </c>
      <c r="D90" s="35"/>
      <c r="E90" s="35"/>
      <c r="F90" s="27" t="str">
        <f>E17</f>
        <v>Vodárenská společnost Táborsko s. r. o.</v>
      </c>
      <c r="G90" s="35"/>
      <c r="H90" s="35"/>
      <c r="I90" s="29" t="s">
        <v>38</v>
      </c>
      <c r="J90" s="33" t="str">
        <f>E23</f>
        <v>Sweco Hydroprojekt a.s.</v>
      </c>
      <c r="K90" s="35"/>
      <c r="L90" s="9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15.25" customHeight="1">
      <c r="A91" s="35"/>
      <c r="B91" s="36"/>
      <c r="C91" s="29" t="s">
        <v>36</v>
      </c>
      <c r="D91" s="35"/>
      <c r="E91" s="35"/>
      <c r="F91" s="27" t="str">
        <f>IF(E20="","",E20)</f>
        <v>Vyplň údaj</v>
      </c>
      <c r="G91" s="35"/>
      <c r="H91" s="35"/>
      <c r="I91" s="29" t="s">
        <v>42</v>
      </c>
      <c r="J91" s="33" t="str">
        <f>E26</f>
        <v>Bc. Barbora Chladová</v>
      </c>
      <c r="K91" s="35"/>
      <c r="L91" s="9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10.4" customHeight="1">
      <c r="A92" s="35"/>
      <c r="B92" s="36"/>
      <c r="C92" s="35"/>
      <c r="D92" s="35"/>
      <c r="E92" s="35"/>
      <c r="F92" s="35"/>
      <c r="G92" s="35"/>
      <c r="H92" s="35"/>
      <c r="I92" s="35"/>
      <c r="J92" s="35"/>
      <c r="K92" s="35"/>
      <c r="L92" s="9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11" customFormat="1" ht="29.25" customHeight="1">
      <c r="A93" s="123"/>
      <c r="B93" s="124"/>
      <c r="C93" s="125" t="s">
        <v>181</v>
      </c>
      <c r="D93" s="126" t="s">
        <v>65</v>
      </c>
      <c r="E93" s="126" t="s">
        <v>61</v>
      </c>
      <c r="F93" s="126" t="s">
        <v>62</v>
      </c>
      <c r="G93" s="126" t="s">
        <v>182</v>
      </c>
      <c r="H93" s="126" t="s">
        <v>183</v>
      </c>
      <c r="I93" s="126" t="s">
        <v>184</v>
      </c>
      <c r="J93" s="126" t="s">
        <v>172</v>
      </c>
      <c r="K93" s="127" t="s">
        <v>185</v>
      </c>
      <c r="L93" s="128"/>
      <c r="M93" s="60" t="s">
        <v>3</v>
      </c>
      <c r="N93" s="61" t="s">
        <v>50</v>
      </c>
      <c r="O93" s="61" t="s">
        <v>186</v>
      </c>
      <c r="P93" s="61" t="s">
        <v>187</v>
      </c>
      <c r="Q93" s="61" t="s">
        <v>188</v>
      </c>
      <c r="R93" s="61" t="s">
        <v>189</v>
      </c>
      <c r="S93" s="61" t="s">
        <v>190</v>
      </c>
      <c r="T93" s="62" t="s">
        <v>191</v>
      </c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</row>
    <row r="94" spans="1:63" s="2" customFormat="1" ht="22.9" customHeight="1">
      <c r="A94" s="35"/>
      <c r="B94" s="36"/>
      <c r="C94" s="67" t="s">
        <v>192</v>
      </c>
      <c r="D94" s="35"/>
      <c r="E94" s="35"/>
      <c r="F94" s="35"/>
      <c r="G94" s="35"/>
      <c r="H94" s="35"/>
      <c r="I94" s="35"/>
      <c r="J94" s="129">
        <f>BK94</f>
        <v>0</v>
      </c>
      <c r="K94" s="35"/>
      <c r="L94" s="36"/>
      <c r="M94" s="63"/>
      <c r="N94" s="54"/>
      <c r="O94" s="64"/>
      <c r="P94" s="130">
        <f>P95+P419</f>
        <v>0</v>
      </c>
      <c r="Q94" s="64"/>
      <c r="R94" s="130">
        <f>R95+R419</f>
        <v>164.38397892</v>
      </c>
      <c r="S94" s="64"/>
      <c r="T94" s="131">
        <f>T95+T419</f>
        <v>198.54776000000001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9" t="s">
        <v>79</v>
      </c>
      <c r="AU94" s="19" t="s">
        <v>173</v>
      </c>
      <c r="BK94" s="132">
        <f>BK95+BK419</f>
        <v>0</v>
      </c>
    </row>
    <row r="95" spans="1:63" s="12" customFormat="1" ht="25.9" customHeight="1">
      <c r="B95" s="133"/>
      <c r="D95" s="134" t="s">
        <v>79</v>
      </c>
      <c r="E95" s="135" t="s">
        <v>193</v>
      </c>
      <c r="F95" s="135" t="s">
        <v>194</v>
      </c>
      <c r="I95" s="136"/>
      <c r="J95" s="137">
        <f>BK95</f>
        <v>0</v>
      </c>
      <c r="L95" s="133"/>
      <c r="M95" s="138"/>
      <c r="N95" s="139"/>
      <c r="O95" s="139"/>
      <c r="P95" s="140">
        <f>P96+P361+P370+P395+P406+P414</f>
        <v>0</v>
      </c>
      <c r="Q95" s="139"/>
      <c r="R95" s="140">
        <f>R96+R361+R370+R395+R406+R414</f>
        <v>164.38397892</v>
      </c>
      <c r="S95" s="139"/>
      <c r="T95" s="141">
        <f>T96+T361+T370+T395+T406+T414</f>
        <v>198.54776000000001</v>
      </c>
      <c r="AR95" s="134" t="s">
        <v>87</v>
      </c>
      <c r="AT95" s="142" t="s">
        <v>79</v>
      </c>
      <c r="AU95" s="142" t="s">
        <v>80</v>
      </c>
      <c r="AY95" s="134" t="s">
        <v>195</v>
      </c>
      <c r="BK95" s="143">
        <f>BK96+BK361+BK370+BK395+BK406+BK414</f>
        <v>0</v>
      </c>
    </row>
    <row r="96" spans="1:63" s="12" customFormat="1" ht="22.9" customHeight="1">
      <c r="B96" s="133"/>
      <c r="D96" s="134" t="s">
        <v>79</v>
      </c>
      <c r="E96" s="144" t="s">
        <v>87</v>
      </c>
      <c r="F96" s="144" t="s">
        <v>196</v>
      </c>
      <c r="I96" s="136"/>
      <c r="J96" s="145">
        <f>BK96</f>
        <v>0</v>
      </c>
      <c r="L96" s="133"/>
      <c r="M96" s="138"/>
      <c r="N96" s="139"/>
      <c r="O96" s="139"/>
      <c r="P96" s="140">
        <f>SUM(P97:P360)</f>
        <v>0</v>
      </c>
      <c r="Q96" s="139"/>
      <c r="R96" s="140">
        <f>SUM(R97:R360)</f>
        <v>164.38397892</v>
      </c>
      <c r="S96" s="139"/>
      <c r="T96" s="141">
        <f>SUM(T97:T360)</f>
        <v>0</v>
      </c>
      <c r="AR96" s="134" t="s">
        <v>87</v>
      </c>
      <c r="AT96" s="142" t="s">
        <v>79</v>
      </c>
      <c r="AU96" s="142" t="s">
        <v>87</v>
      </c>
      <c r="AY96" s="134" t="s">
        <v>195</v>
      </c>
      <c r="BK96" s="143">
        <f>SUM(BK97:BK360)</f>
        <v>0</v>
      </c>
    </row>
    <row r="97" spans="1:65" s="2" customFormat="1" ht="24.25" customHeight="1">
      <c r="A97" s="35"/>
      <c r="B97" s="146"/>
      <c r="C97" s="147" t="s">
        <v>87</v>
      </c>
      <c r="D97" s="147" t="s">
        <v>197</v>
      </c>
      <c r="E97" s="148" t="s">
        <v>258</v>
      </c>
      <c r="F97" s="149" t="s">
        <v>259</v>
      </c>
      <c r="G97" s="150" t="s">
        <v>139</v>
      </c>
      <c r="H97" s="151">
        <v>1.6240000000000001</v>
      </c>
      <c r="I97" s="152"/>
      <c r="J97" s="153">
        <f>ROUND(I97*H97,2)</f>
        <v>0</v>
      </c>
      <c r="K97" s="149" t="s">
        <v>201</v>
      </c>
      <c r="L97" s="36"/>
      <c r="M97" s="154" t="s">
        <v>3</v>
      </c>
      <c r="N97" s="155" t="s">
        <v>51</v>
      </c>
      <c r="O97" s="56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58" t="s">
        <v>202</v>
      </c>
      <c r="AT97" s="158" t="s">
        <v>197</v>
      </c>
      <c r="AU97" s="158" t="s">
        <v>89</v>
      </c>
      <c r="AY97" s="19" t="s">
        <v>195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87</v>
      </c>
      <c r="BK97" s="159">
        <f>ROUND(I97*H97,2)</f>
        <v>0</v>
      </c>
      <c r="BL97" s="19" t="s">
        <v>202</v>
      </c>
      <c r="BM97" s="158" t="s">
        <v>962</v>
      </c>
    </row>
    <row r="98" spans="1:65" s="2" customFormat="1">
      <c r="A98" s="35"/>
      <c r="B98" s="36"/>
      <c r="C98" s="35"/>
      <c r="D98" s="160" t="s">
        <v>204</v>
      </c>
      <c r="E98" s="35"/>
      <c r="F98" s="161" t="s">
        <v>706</v>
      </c>
      <c r="G98" s="35"/>
      <c r="H98" s="35"/>
      <c r="I98" s="162"/>
      <c r="J98" s="35"/>
      <c r="K98" s="35"/>
      <c r="L98" s="36"/>
      <c r="M98" s="163"/>
      <c r="N98" s="164"/>
      <c r="O98" s="56"/>
      <c r="P98" s="56"/>
      <c r="Q98" s="56"/>
      <c r="R98" s="56"/>
      <c r="S98" s="56"/>
      <c r="T98" s="57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9" t="s">
        <v>204</v>
      </c>
      <c r="AU98" s="19" t="s">
        <v>89</v>
      </c>
    </row>
    <row r="99" spans="1:65" s="13" customFormat="1">
      <c r="B99" s="165"/>
      <c r="D99" s="166" t="s">
        <v>206</v>
      </c>
      <c r="E99" s="167" t="s">
        <v>3</v>
      </c>
      <c r="F99" s="168" t="s">
        <v>207</v>
      </c>
      <c r="H99" s="167" t="s">
        <v>3</v>
      </c>
      <c r="I99" s="169"/>
      <c r="L99" s="165"/>
      <c r="M99" s="170"/>
      <c r="N99" s="171"/>
      <c r="O99" s="171"/>
      <c r="P99" s="171"/>
      <c r="Q99" s="171"/>
      <c r="R99" s="171"/>
      <c r="S99" s="171"/>
      <c r="T99" s="172"/>
      <c r="AT99" s="167" t="s">
        <v>206</v>
      </c>
      <c r="AU99" s="167" t="s">
        <v>89</v>
      </c>
      <c r="AV99" s="13" t="s">
        <v>87</v>
      </c>
      <c r="AW99" s="13" t="s">
        <v>41</v>
      </c>
      <c r="AX99" s="13" t="s">
        <v>80</v>
      </c>
      <c r="AY99" s="167" t="s">
        <v>195</v>
      </c>
    </row>
    <row r="100" spans="1:65" s="13" customFormat="1">
      <c r="B100" s="165"/>
      <c r="D100" s="166" t="s">
        <v>206</v>
      </c>
      <c r="E100" s="167" t="s">
        <v>3</v>
      </c>
      <c r="F100" s="168" t="s">
        <v>208</v>
      </c>
      <c r="H100" s="167" t="s">
        <v>3</v>
      </c>
      <c r="I100" s="169"/>
      <c r="L100" s="165"/>
      <c r="M100" s="170"/>
      <c r="N100" s="171"/>
      <c r="O100" s="171"/>
      <c r="P100" s="171"/>
      <c r="Q100" s="171"/>
      <c r="R100" s="171"/>
      <c r="S100" s="171"/>
      <c r="T100" s="172"/>
      <c r="AT100" s="167" t="s">
        <v>206</v>
      </c>
      <c r="AU100" s="167" t="s">
        <v>89</v>
      </c>
      <c r="AV100" s="13" t="s">
        <v>87</v>
      </c>
      <c r="AW100" s="13" t="s">
        <v>41</v>
      </c>
      <c r="AX100" s="13" t="s">
        <v>80</v>
      </c>
      <c r="AY100" s="167" t="s">
        <v>195</v>
      </c>
    </row>
    <row r="101" spans="1:65" s="13" customFormat="1">
      <c r="B101" s="165"/>
      <c r="D101" s="166" t="s">
        <v>206</v>
      </c>
      <c r="E101" s="167" t="s">
        <v>3</v>
      </c>
      <c r="F101" s="168" t="s">
        <v>209</v>
      </c>
      <c r="H101" s="167" t="s">
        <v>3</v>
      </c>
      <c r="I101" s="169"/>
      <c r="L101" s="165"/>
      <c r="M101" s="170"/>
      <c r="N101" s="171"/>
      <c r="O101" s="171"/>
      <c r="P101" s="171"/>
      <c r="Q101" s="171"/>
      <c r="R101" s="171"/>
      <c r="S101" s="171"/>
      <c r="T101" s="172"/>
      <c r="AT101" s="167" t="s">
        <v>206</v>
      </c>
      <c r="AU101" s="167" t="s">
        <v>89</v>
      </c>
      <c r="AV101" s="13" t="s">
        <v>87</v>
      </c>
      <c r="AW101" s="13" t="s">
        <v>41</v>
      </c>
      <c r="AX101" s="13" t="s">
        <v>80</v>
      </c>
      <c r="AY101" s="167" t="s">
        <v>195</v>
      </c>
    </row>
    <row r="102" spans="1:65" s="13" customFormat="1">
      <c r="B102" s="165"/>
      <c r="D102" s="166" t="s">
        <v>206</v>
      </c>
      <c r="E102" s="167" t="s">
        <v>3</v>
      </c>
      <c r="F102" s="168" t="s">
        <v>263</v>
      </c>
      <c r="H102" s="167" t="s">
        <v>3</v>
      </c>
      <c r="I102" s="169"/>
      <c r="L102" s="165"/>
      <c r="M102" s="170"/>
      <c r="N102" s="171"/>
      <c r="O102" s="171"/>
      <c r="P102" s="171"/>
      <c r="Q102" s="171"/>
      <c r="R102" s="171"/>
      <c r="S102" s="171"/>
      <c r="T102" s="172"/>
      <c r="AT102" s="167" t="s">
        <v>206</v>
      </c>
      <c r="AU102" s="167" t="s">
        <v>89</v>
      </c>
      <c r="AV102" s="13" t="s">
        <v>87</v>
      </c>
      <c r="AW102" s="13" t="s">
        <v>41</v>
      </c>
      <c r="AX102" s="13" t="s">
        <v>80</v>
      </c>
      <c r="AY102" s="167" t="s">
        <v>195</v>
      </c>
    </row>
    <row r="103" spans="1:65" s="13" customFormat="1">
      <c r="B103" s="165"/>
      <c r="D103" s="166" t="s">
        <v>206</v>
      </c>
      <c r="E103" s="167" t="s">
        <v>3</v>
      </c>
      <c r="F103" s="168" t="s">
        <v>729</v>
      </c>
      <c r="H103" s="167" t="s">
        <v>3</v>
      </c>
      <c r="I103" s="169"/>
      <c r="L103" s="165"/>
      <c r="M103" s="170"/>
      <c r="N103" s="171"/>
      <c r="O103" s="171"/>
      <c r="P103" s="171"/>
      <c r="Q103" s="171"/>
      <c r="R103" s="171"/>
      <c r="S103" s="171"/>
      <c r="T103" s="172"/>
      <c r="AT103" s="167" t="s">
        <v>206</v>
      </c>
      <c r="AU103" s="167" t="s">
        <v>89</v>
      </c>
      <c r="AV103" s="13" t="s">
        <v>87</v>
      </c>
      <c r="AW103" s="13" t="s">
        <v>41</v>
      </c>
      <c r="AX103" s="13" t="s">
        <v>80</v>
      </c>
      <c r="AY103" s="167" t="s">
        <v>195</v>
      </c>
    </row>
    <row r="104" spans="1:65" s="14" customFormat="1">
      <c r="B104" s="173"/>
      <c r="D104" s="166" t="s">
        <v>206</v>
      </c>
      <c r="E104" s="174" t="s">
        <v>3</v>
      </c>
      <c r="F104" s="175" t="s">
        <v>722</v>
      </c>
      <c r="H104" s="176">
        <v>1.6240000000000001</v>
      </c>
      <c r="I104" s="177"/>
      <c r="L104" s="173"/>
      <c r="M104" s="178"/>
      <c r="N104" s="179"/>
      <c r="O104" s="179"/>
      <c r="P104" s="179"/>
      <c r="Q104" s="179"/>
      <c r="R104" s="179"/>
      <c r="S104" s="179"/>
      <c r="T104" s="180"/>
      <c r="AT104" s="174" t="s">
        <v>206</v>
      </c>
      <c r="AU104" s="174" t="s">
        <v>89</v>
      </c>
      <c r="AV104" s="14" t="s">
        <v>89</v>
      </c>
      <c r="AW104" s="14" t="s">
        <v>41</v>
      </c>
      <c r="AX104" s="14" t="s">
        <v>80</v>
      </c>
      <c r="AY104" s="174" t="s">
        <v>195</v>
      </c>
    </row>
    <row r="105" spans="1:65" s="15" customFormat="1">
      <c r="B105" s="181"/>
      <c r="D105" s="166" t="s">
        <v>206</v>
      </c>
      <c r="E105" s="182" t="s">
        <v>144</v>
      </c>
      <c r="F105" s="183" t="s">
        <v>215</v>
      </c>
      <c r="H105" s="184">
        <v>1.6240000000000001</v>
      </c>
      <c r="I105" s="185"/>
      <c r="L105" s="181"/>
      <c r="M105" s="186"/>
      <c r="N105" s="187"/>
      <c r="O105" s="187"/>
      <c r="P105" s="187"/>
      <c r="Q105" s="187"/>
      <c r="R105" s="187"/>
      <c r="S105" s="187"/>
      <c r="T105" s="188"/>
      <c r="AT105" s="182" t="s">
        <v>206</v>
      </c>
      <c r="AU105" s="182" t="s">
        <v>89</v>
      </c>
      <c r="AV105" s="15" t="s">
        <v>202</v>
      </c>
      <c r="AW105" s="15" t="s">
        <v>41</v>
      </c>
      <c r="AX105" s="15" t="s">
        <v>87</v>
      </c>
      <c r="AY105" s="182" t="s">
        <v>195</v>
      </c>
    </row>
    <row r="106" spans="1:65" s="2" customFormat="1" ht="24.25" customHeight="1">
      <c r="A106" s="35"/>
      <c r="B106" s="146"/>
      <c r="C106" s="147" t="s">
        <v>89</v>
      </c>
      <c r="D106" s="147" t="s">
        <v>197</v>
      </c>
      <c r="E106" s="148" t="s">
        <v>963</v>
      </c>
      <c r="F106" s="149" t="s">
        <v>964</v>
      </c>
      <c r="G106" s="150" t="s">
        <v>139</v>
      </c>
      <c r="H106" s="151">
        <v>1.6240000000000001</v>
      </c>
      <c r="I106" s="152"/>
      <c r="J106" s="153">
        <f>ROUND(I106*H106,2)</f>
        <v>0</v>
      </c>
      <c r="K106" s="149" t="s">
        <v>201</v>
      </c>
      <c r="L106" s="36"/>
      <c r="M106" s="154" t="s">
        <v>3</v>
      </c>
      <c r="N106" s="155" t="s">
        <v>51</v>
      </c>
      <c r="O106" s="56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58" t="s">
        <v>202</v>
      </c>
      <c r="AT106" s="158" t="s">
        <v>197</v>
      </c>
      <c r="AU106" s="158" t="s">
        <v>89</v>
      </c>
      <c r="AY106" s="19" t="s">
        <v>195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87</v>
      </c>
      <c r="BK106" s="159">
        <f>ROUND(I106*H106,2)</f>
        <v>0</v>
      </c>
      <c r="BL106" s="19" t="s">
        <v>202</v>
      </c>
      <c r="BM106" s="158" t="s">
        <v>965</v>
      </c>
    </row>
    <row r="107" spans="1:65" s="2" customFormat="1">
      <c r="A107" s="35"/>
      <c r="B107" s="36"/>
      <c r="C107" s="35"/>
      <c r="D107" s="160" t="s">
        <v>204</v>
      </c>
      <c r="E107" s="35"/>
      <c r="F107" s="161" t="s">
        <v>966</v>
      </c>
      <c r="G107" s="35"/>
      <c r="H107" s="35"/>
      <c r="I107" s="162"/>
      <c r="J107" s="35"/>
      <c r="K107" s="35"/>
      <c r="L107" s="36"/>
      <c r="M107" s="163"/>
      <c r="N107" s="164"/>
      <c r="O107" s="56"/>
      <c r="P107" s="56"/>
      <c r="Q107" s="56"/>
      <c r="R107" s="56"/>
      <c r="S107" s="56"/>
      <c r="T107" s="57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9" t="s">
        <v>204</v>
      </c>
      <c r="AU107" s="19" t="s">
        <v>89</v>
      </c>
    </row>
    <row r="108" spans="1:65" s="13" customFormat="1">
      <c r="B108" s="165"/>
      <c r="D108" s="166" t="s">
        <v>206</v>
      </c>
      <c r="E108" s="167" t="s">
        <v>3</v>
      </c>
      <c r="F108" s="168" t="s">
        <v>207</v>
      </c>
      <c r="H108" s="167" t="s">
        <v>3</v>
      </c>
      <c r="I108" s="169"/>
      <c r="L108" s="165"/>
      <c r="M108" s="170"/>
      <c r="N108" s="171"/>
      <c r="O108" s="171"/>
      <c r="P108" s="171"/>
      <c r="Q108" s="171"/>
      <c r="R108" s="171"/>
      <c r="S108" s="171"/>
      <c r="T108" s="172"/>
      <c r="AT108" s="167" t="s">
        <v>206</v>
      </c>
      <c r="AU108" s="167" t="s">
        <v>89</v>
      </c>
      <c r="AV108" s="13" t="s">
        <v>87</v>
      </c>
      <c r="AW108" s="13" t="s">
        <v>41</v>
      </c>
      <c r="AX108" s="13" t="s">
        <v>80</v>
      </c>
      <c r="AY108" s="167" t="s">
        <v>195</v>
      </c>
    </row>
    <row r="109" spans="1:65" s="13" customFormat="1">
      <c r="B109" s="165"/>
      <c r="D109" s="166" t="s">
        <v>206</v>
      </c>
      <c r="E109" s="167" t="s">
        <v>3</v>
      </c>
      <c r="F109" s="168" t="s">
        <v>208</v>
      </c>
      <c r="H109" s="167" t="s">
        <v>3</v>
      </c>
      <c r="I109" s="169"/>
      <c r="L109" s="165"/>
      <c r="M109" s="170"/>
      <c r="N109" s="171"/>
      <c r="O109" s="171"/>
      <c r="P109" s="171"/>
      <c r="Q109" s="171"/>
      <c r="R109" s="171"/>
      <c r="S109" s="171"/>
      <c r="T109" s="172"/>
      <c r="AT109" s="167" t="s">
        <v>206</v>
      </c>
      <c r="AU109" s="167" t="s">
        <v>89</v>
      </c>
      <c r="AV109" s="13" t="s">
        <v>87</v>
      </c>
      <c r="AW109" s="13" t="s">
        <v>41</v>
      </c>
      <c r="AX109" s="13" t="s">
        <v>80</v>
      </c>
      <c r="AY109" s="167" t="s">
        <v>195</v>
      </c>
    </row>
    <row r="110" spans="1:65" s="13" customFormat="1">
      <c r="B110" s="165"/>
      <c r="D110" s="166" t="s">
        <v>206</v>
      </c>
      <c r="E110" s="167" t="s">
        <v>3</v>
      </c>
      <c r="F110" s="168" t="s">
        <v>209</v>
      </c>
      <c r="H110" s="167" t="s">
        <v>3</v>
      </c>
      <c r="I110" s="169"/>
      <c r="L110" s="165"/>
      <c r="M110" s="170"/>
      <c r="N110" s="171"/>
      <c r="O110" s="171"/>
      <c r="P110" s="171"/>
      <c r="Q110" s="171"/>
      <c r="R110" s="171"/>
      <c r="S110" s="171"/>
      <c r="T110" s="172"/>
      <c r="AT110" s="167" t="s">
        <v>206</v>
      </c>
      <c r="AU110" s="167" t="s">
        <v>89</v>
      </c>
      <c r="AV110" s="13" t="s">
        <v>87</v>
      </c>
      <c r="AW110" s="13" t="s">
        <v>41</v>
      </c>
      <c r="AX110" s="13" t="s">
        <v>80</v>
      </c>
      <c r="AY110" s="167" t="s">
        <v>195</v>
      </c>
    </row>
    <row r="111" spans="1:65" s="13" customFormat="1">
      <c r="B111" s="165"/>
      <c r="D111" s="166" t="s">
        <v>206</v>
      </c>
      <c r="E111" s="167" t="s">
        <v>3</v>
      </c>
      <c r="F111" s="168" t="s">
        <v>967</v>
      </c>
      <c r="H111" s="167" t="s">
        <v>3</v>
      </c>
      <c r="I111" s="169"/>
      <c r="L111" s="165"/>
      <c r="M111" s="170"/>
      <c r="N111" s="171"/>
      <c r="O111" s="171"/>
      <c r="P111" s="171"/>
      <c r="Q111" s="171"/>
      <c r="R111" s="171"/>
      <c r="S111" s="171"/>
      <c r="T111" s="172"/>
      <c r="AT111" s="167" t="s">
        <v>206</v>
      </c>
      <c r="AU111" s="167" t="s">
        <v>89</v>
      </c>
      <c r="AV111" s="13" t="s">
        <v>87</v>
      </c>
      <c r="AW111" s="13" t="s">
        <v>41</v>
      </c>
      <c r="AX111" s="13" t="s">
        <v>80</v>
      </c>
      <c r="AY111" s="167" t="s">
        <v>195</v>
      </c>
    </row>
    <row r="112" spans="1:65" s="14" customFormat="1">
      <c r="B112" s="173"/>
      <c r="D112" s="166" t="s">
        <v>206</v>
      </c>
      <c r="E112" s="174" t="s">
        <v>3</v>
      </c>
      <c r="F112" s="175" t="s">
        <v>968</v>
      </c>
      <c r="H112" s="176">
        <v>10.75</v>
      </c>
      <c r="I112" s="177"/>
      <c r="L112" s="173"/>
      <c r="M112" s="178"/>
      <c r="N112" s="179"/>
      <c r="O112" s="179"/>
      <c r="P112" s="179"/>
      <c r="Q112" s="179"/>
      <c r="R112" s="179"/>
      <c r="S112" s="179"/>
      <c r="T112" s="180"/>
      <c r="AT112" s="174" t="s">
        <v>206</v>
      </c>
      <c r="AU112" s="174" t="s">
        <v>89</v>
      </c>
      <c r="AV112" s="14" t="s">
        <v>89</v>
      </c>
      <c r="AW112" s="14" t="s">
        <v>41</v>
      </c>
      <c r="AX112" s="14" t="s">
        <v>80</v>
      </c>
      <c r="AY112" s="174" t="s">
        <v>195</v>
      </c>
    </row>
    <row r="113" spans="1:65" s="14" customFormat="1">
      <c r="B113" s="173"/>
      <c r="D113" s="166" t="s">
        <v>206</v>
      </c>
      <c r="E113" s="174" t="s">
        <v>3</v>
      </c>
      <c r="F113" s="175" t="s">
        <v>969</v>
      </c>
      <c r="H113" s="176">
        <v>23.734000000000002</v>
      </c>
      <c r="I113" s="177"/>
      <c r="L113" s="173"/>
      <c r="M113" s="178"/>
      <c r="N113" s="179"/>
      <c r="O113" s="179"/>
      <c r="P113" s="179"/>
      <c r="Q113" s="179"/>
      <c r="R113" s="179"/>
      <c r="S113" s="179"/>
      <c r="T113" s="180"/>
      <c r="AT113" s="174" t="s">
        <v>206</v>
      </c>
      <c r="AU113" s="174" t="s">
        <v>89</v>
      </c>
      <c r="AV113" s="14" t="s">
        <v>89</v>
      </c>
      <c r="AW113" s="14" t="s">
        <v>41</v>
      </c>
      <c r="AX113" s="14" t="s">
        <v>80</v>
      </c>
      <c r="AY113" s="174" t="s">
        <v>195</v>
      </c>
    </row>
    <row r="114" spans="1:65" s="13" customFormat="1">
      <c r="B114" s="165"/>
      <c r="D114" s="166" t="s">
        <v>206</v>
      </c>
      <c r="E114" s="167" t="s">
        <v>3</v>
      </c>
      <c r="F114" s="168" t="s">
        <v>970</v>
      </c>
      <c r="H114" s="167" t="s">
        <v>3</v>
      </c>
      <c r="I114" s="169"/>
      <c r="L114" s="165"/>
      <c r="M114" s="170"/>
      <c r="N114" s="171"/>
      <c r="O114" s="171"/>
      <c r="P114" s="171"/>
      <c r="Q114" s="171"/>
      <c r="R114" s="171"/>
      <c r="S114" s="171"/>
      <c r="T114" s="172"/>
      <c r="AT114" s="167" t="s">
        <v>206</v>
      </c>
      <c r="AU114" s="167" t="s">
        <v>89</v>
      </c>
      <c r="AV114" s="13" t="s">
        <v>87</v>
      </c>
      <c r="AW114" s="13" t="s">
        <v>41</v>
      </c>
      <c r="AX114" s="13" t="s">
        <v>80</v>
      </c>
      <c r="AY114" s="167" t="s">
        <v>195</v>
      </c>
    </row>
    <row r="115" spans="1:65" s="13" customFormat="1">
      <c r="B115" s="165"/>
      <c r="D115" s="166" t="s">
        <v>206</v>
      </c>
      <c r="E115" s="167" t="s">
        <v>3</v>
      </c>
      <c r="F115" s="168" t="s">
        <v>971</v>
      </c>
      <c r="H115" s="167" t="s">
        <v>3</v>
      </c>
      <c r="I115" s="169"/>
      <c r="L115" s="165"/>
      <c r="M115" s="170"/>
      <c r="N115" s="171"/>
      <c r="O115" s="171"/>
      <c r="P115" s="171"/>
      <c r="Q115" s="171"/>
      <c r="R115" s="171"/>
      <c r="S115" s="171"/>
      <c r="T115" s="172"/>
      <c r="AT115" s="167" t="s">
        <v>206</v>
      </c>
      <c r="AU115" s="167" t="s">
        <v>89</v>
      </c>
      <c r="AV115" s="13" t="s">
        <v>87</v>
      </c>
      <c r="AW115" s="13" t="s">
        <v>41</v>
      </c>
      <c r="AX115" s="13" t="s">
        <v>80</v>
      </c>
      <c r="AY115" s="167" t="s">
        <v>195</v>
      </c>
    </row>
    <row r="116" spans="1:65" s="14" customFormat="1">
      <c r="B116" s="173"/>
      <c r="D116" s="166" t="s">
        <v>206</v>
      </c>
      <c r="E116" s="174" t="s">
        <v>3</v>
      </c>
      <c r="F116" s="175" t="s">
        <v>972</v>
      </c>
      <c r="H116" s="176">
        <v>10.050000000000001</v>
      </c>
      <c r="I116" s="177"/>
      <c r="L116" s="173"/>
      <c r="M116" s="178"/>
      <c r="N116" s="179"/>
      <c r="O116" s="179"/>
      <c r="P116" s="179"/>
      <c r="Q116" s="179"/>
      <c r="R116" s="179"/>
      <c r="S116" s="179"/>
      <c r="T116" s="180"/>
      <c r="AT116" s="174" t="s">
        <v>206</v>
      </c>
      <c r="AU116" s="174" t="s">
        <v>89</v>
      </c>
      <c r="AV116" s="14" t="s">
        <v>89</v>
      </c>
      <c r="AW116" s="14" t="s">
        <v>41</v>
      </c>
      <c r="AX116" s="14" t="s">
        <v>80</v>
      </c>
      <c r="AY116" s="174" t="s">
        <v>195</v>
      </c>
    </row>
    <row r="117" spans="1:65" s="14" customFormat="1">
      <c r="B117" s="173"/>
      <c r="D117" s="166" t="s">
        <v>206</v>
      </c>
      <c r="E117" s="174" t="s">
        <v>3</v>
      </c>
      <c r="F117" s="175" t="s">
        <v>973</v>
      </c>
      <c r="H117" s="176">
        <v>1.86</v>
      </c>
      <c r="I117" s="177"/>
      <c r="L117" s="173"/>
      <c r="M117" s="178"/>
      <c r="N117" s="179"/>
      <c r="O117" s="179"/>
      <c r="P117" s="179"/>
      <c r="Q117" s="179"/>
      <c r="R117" s="179"/>
      <c r="S117" s="179"/>
      <c r="T117" s="180"/>
      <c r="AT117" s="174" t="s">
        <v>206</v>
      </c>
      <c r="AU117" s="174" t="s">
        <v>89</v>
      </c>
      <c r="AV117" s="14" t="s">
        <v>89</v>
      </c>
      <c r="AW117" s="14" t="s">
        <v>41</v>
      </c>
      <c r="AX117" s="14" t="s">
        <v>80</v>
      </c>
      <c r="AY117" s="174" t="s">
        <v>195</v>
      </c>
    </row>
    <row r="118" spans="1:65" s="15" customFormat="1">
      <c r="B118" s="181"/>
      <c r="D118" s="166" t="s">
        <v>206</v>
      </c>
      <c r="E118" s="182" t="s">
        <v>165</v>
      </c>
      <c r="F118" s="183" t="s">
        <v>215</v>
      </c>
      <c r="H118" s="184">
        <v>46.393999999999998</v>
      </c>
      <c r="I118" s="185"/>
      <c r="L118" s="181"/>
      <c r="M118" s="186"/>
      <c r="N118" s="187"/>
      <c r="O118" s="187"/>
      <c r="P118" s="187"/>
      <c r="Q118" s="187"/>
      <c r="R118" s="187"/>
      <c r="S118" s="187"/>
      <c r="T118" s="188"/>
      <c r="AT118" s="182" t="s">
        <v>206</v>
      </c>
      <c r="AU118" s="182" t="s">
        <v>89</v>
      </c>
      <c r="AV118" s="15" t="s">
        <v>202</v>
      </c>
      <c r="AW118" s="15" t="s">
        <v>41</v>
      </c>
      <c r="AX118" s="15" t="s">
        <v>80</v>
      </c>
      <c r="AY118" s="182" t="s">
        <v>195</v>
      </c>
    </row>
    <row r="119" spans="1:65" s="13" customFormat="1">
      <c r="B119" s="165"/>
      <c r="D119" s="166" t="s">
        <v>206</v>
      </c>
      <c r="E119" s="167" t="s">
        <v>3</v>
      </c>
      <c r="F119" s="168" t="s">
        <v>263</v>
      </c>
      <c r="H119" s="167" t="s">
        <v>3</v>
      </c>
      <c r="I119" s="169"/>
      <c r="L119" s="165"/>
      <c r="M119" s="170"/>
      <c r="N119" s="171"/>
      <c r="O119" s="171"/>
      <c r="P119" s="171"/>
      <c r="Q119" s="171"/>
      <c r="R119" s="171"/>
      <c r="S119" s="171"/>
      <c r="T119" s="172"/>
      <c r="AT119" s="167" t="s">
        <v>206</v>
      </c>
      <c r="AU119" s="167" t="s">
        <v>89</v>
      </c>
      <c r="AV119" s="13" t="s">
        <v>87</v>
      </c>
      <c r="AW119" s="13" t="s">
        <v>41</v>
      </c>
      <c r="AX119" s="13" t="s">
        <v>80</v>
      </c>
      <c r="AY119" s="167" t="s">
        <v>195</v>
      </c>
    </row>
    <row r="120" spans="1:65" s="13" customFormat="1">
      <c r="B120" s="165"/>
      <c r="D120" s="166" t="s">
        <v>206</v>
      </c>
      <c r="E120" s="167" t="s">
        <v>3</v>
      </c>
      <c r="F120" s="168" t="s">
        <v>729</v>
      </c>
      <c r="H120" s="167" t="s">
        <v>3</v>
      </c>
      <c r="I120" s="169"/>
      <c r="L120" s="165"/>
      <c r="M120" s="170"/>
      <c r="N120" s="171"/>
      <c r="O120" s="171"/>
      <c r="P120" s="171"/>
      <c r="Q120" s="171"/>
      <c r="R120" s="171"/>
      <c r="S120" s="171"/>
      <c r="T120" s="172"/>
      <c r="AT120" s="167" t="s">
        <v>206</v>
      </c>
      <c r="AU120" s="167" t="s">
        <v>89</v>
      </c>
      <c r="AV120" s="13" t="s">
        <v>87</v>
      </c>
      <c r="AW120" s="13" t="s">
        <v>41</v>
      </c>
      <c r="AX120" s="13" t="s">
        <v>80</v>
      </c>
      <c r="AY120" s="167" t="s">
        <v>195</v>
      </c>
    </row>
    <row r="121" spans="1:65" s="14" customFormat="1">
      <c r="B121" s="173"/>
      <c r="D121" s="166" t="s">
        <v>206</v>
      </c>
      <c r="E121" s="174" t="s">
        <v>146</v>
      </c>
      <c r="F121" s="175" t="s">
        <v>722</v>
      </c>
      <c r="H121" s="176">
        <v>1.6240000000000001</v>
      </c>
      <c r="I121" s="177"/>
      <c r="L121" s="173"/>
      <c r="M121" s="178"/>
      <c r="N121" s="179"/>
      <c r="O121" s="179"/>
      <c r="P121" s="179"/>
      <c r="Q121" s="179"/>
      <c r="R121" s="179"/>
      <c r="S121" s="179"/>
      <c r="T121" s="180"/>
      <c r="AT121" s="174" t="s">
        <v>206</v>
      </c>
      <c r="AU121" s="174" t="s">
        <v>89</v>
      </c>
      <c r="AV121" s="14" t="s">
        <v>89</v>
      </c>
      <c r="AW121" s="14" t="s">
        <v>41</v>
      </c>
      <c r="AX121" s="14" t="s">
        <v>80</v>
      </c>
      <c r="AY121" s="174" t="s">
        <v>195</v>
      </c>
    </row>
    <row r="122" spans="1:65" s="15" customFormat="1">
      <c r="B122" s="181"/>
      <c r="D122" s="166" t="s">
        <v>206</v>
      </c>
      <c r="E122" s="182" t="s">
        <v>3</v>
      </c>
      <c r="F122" s="183" t="s">
        <v>215</v>
      </c>
      <c r="H122" s="184">
        <v>1.6240000000000001</v>
      </c>
      <c r="I122" s="185"/>
      <c r="L122" s="181"/>
      <c r="M122" s="186"/>
      <c r="N122" s="187"/>
      <c r="O122" s="187"/>
      <c r="P122" s="187"/>
      <c r="Q122" s="187"/>
      <c r="R122" s="187"/>
      <c r="S122" s="187"/>
      <c r="T122" s="188"/>
      <c r="AT122" s="182" t="s">
        <v>206</v>
      </c>
      <c r="AU122" s="182" t="s">
        <v>89</v>
      </c>
      <c r="AV122" s="15" t="s">
        <v>202</v>
      </c>
      <c r="AW122" s="15" t="s">
        <v>41</v>
      </c>
      <c r="AX122" s="15" t="s">
        <v>87</v>
      </c>
      <c r="AY122" s="182" t="s">
        <v>195</v>
      </c>
    </row>
    <row r="123" spans="1:65" s="2" customFormat="1" ht="24.25" customHeight="1">
      <c r="A123" s="35"/>
      <c r="B123" s="146"/>
      <c r="C123" s="147" t="s">
        <v>223</v>
      </c>
      <c r="D123" s="147" t="s">
        <v>197</v>
      </c>
      <c r="E123" s="148" t="s">
        <v>303</v>
      </c>
      <c r="F123" s="149" t="s">
        <v>304</v>
      </c>
      <c r="G123" s="150" t="s">
        <v>139</v>
      </c>
      <c r="H123" s="151">
        <v>5.5670000000000002</v>
      </c>
      <c r="I123" s="152"/>
      <c r="J123" s="153">
        <f>ROUND(I123*H123,2)</f>
        <v>0</v>
      </c>
      <c r="K123" s="149" t="s">
        <v>201</v>
      </c>
      <c r="L123" s="36"/>
      <c r="M123" s="154" t="s">
        <v>3</v>
      </c>
      <c r="N123" s="155" t="s">
        <v>51</v>
      </c>
      <c r="O123" s="56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58" t="s">
        <v>202</v>
      </c>
      <c r="AT123" s="158" t="s">
        <v>197</v>
      </c>
      <c r="AU123" s="158" t="s">
        <v>89</v>
      </c>
      <c r="AY123" s="19" t="s">
        <v>195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87</v>
      </c>
      <c r="BK123" s="159">
        <f>ROUND(I123*H123,2)</f>
        <v>0</v>
      </c>
      <c r="BL123" s="19" t="s">
        <v>202</v>
      </c>
      <c r="BM123" s="158" t="s">
        <v>974</v>
      </c>
    </row>
    <row r="124" spans="1:65" s="2" customFormat="1">
      <c r="A124" s="35"/>
      <c r="B124" s="36"/>
      <c r="C124" s="35"/>
      <c r="D124" s="160" t="s">
        <v>204</v>
      </c>
      <c r="E124" s="35"/>
      <c r="F124" s="161" t="s">
        <v>728</v>
      </c>
      <c r="G124" s="35"/>
      <c r="H124" s="35"/>
      <c r="I124" s="162"/>
      <c r="J124" s="35"/>
      <c r="K124" s="35"/>
      <c r="L124" s="36"/>
      <c r="M124" s="163"/>
      <c r="N124" s="164"/>
      <c r="O124" s="56"/>
      <c r="P124" s="56"/>
      <c r="Q124" s="56"/>
      <c r="R124" s="56"/>
      <c r="S124" s="56"/>
      <c r="T124" s="57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9" t="s">
        <v>204</v>
      </c>
      <c r="AU124" s="19" t="s">
        <v>89</v>
      </c>
    </row>
    <row r="125" spans="1:65" s="13" customFormat="1">
      <c r="B125" s="165"/>
      <c r="D125" s="166" t="s">
        <v>206</v>
      </c>
      <c r="E125" s="167" t="s">
        <v>3</v>
      </c>
      <c r="F125" s="168" t="s">
        <v>207</v>
      </c>
      <c r="H125" s="167" t="s">
        <v>3</v>
      </c>
      <c r="I125" s="169"/>
      <c r="L125" s="165"/>
      <c r="M125" s="170"/>
      <c r="N125" s="171"/>
      <c r="O125" s="171"/>
      <c r="P125" s="171"/>
      <c r="Q125" s="171"/>
      <c r="R125" s="171"/>
      <c r="S125" s="171"/>
      <c r="T125" s="172"/>
      <c r="AT125" s="167" t="s">
        <v>206</v>
      </c>
      <c r="AU125" s="167" t="s">
        <v>89</v>
      </c>
      <c r="AV125" s="13" t="s">
        <v>87</v>
      </c>
      <c r="AW125" s="13" t="s">
        <v>41</v>
      </c>
      <c r="AX125" s="13" t="s">
        <v>80</v>
      </c>
      <c r="AY125" s="167" t="s">
        <v>195</v>
      </c>
    </row>
    <row r="126" spans="1:65" s="13" customFormat="1">
      <c r="B126" s="165"/>
      <c r="D126" s="166" t="s">
        <v>206</v>
      </c>
      <c r="E126" s="167" t="s">
        <v>3</v>
      </c>
      <c r="F126" s="168" t="s">
        <v>208</v>
      </c>
      <c r="H126" s="167" t="s">
        <v>3</v>
      </c>
      <c r="I126" s="169"/>
      <c r="L126" s="165"/>
      <c r="M126" s="170"/>
      <c r="N126" s="171"/>
      <c r="O126" s="171"/>
      <c r="P126" s="171"/>
      <c r="Q126" s="171"/>
      <c r="R126" s="171"/>
      <c r="S126" s="171"/>
      <c r="T126" s="172"/>
      <c r="AT126" s="167" t="s">
        <v>206</v>
      </c>
      <c r="AU126" s="167" t="s">
        <v>89</v>
      </c>
      <c r="AV126" s="13" t="s">
        <v>87</v>
      </c>
      <c r="AW126" s="13" t="s">
        <v>41</v>
      </c>
      <c r="AX126" s="13" t="s">
        <v>80</v>
      </c>
      <c r="AY126" s="167" t="s">
        <v>195</v>
      </c>
    </row>
    <row r="127" spans="1:65" s="13" customFormat="1">
      <c r="B127" s="165"/>
      <c r="D127" s="166" t="s">
        <v>206</v>
      </c>
      <c r="E127" s="167" t="s">
        <v>3</v>
      </c>
      <c r="F127" s="168" t="s">
        <v>209</v>
      </c>
      <c r="H127" s="167" t="s">
        <v>3</v>
      </c>
      <c r="I127" s="169"/>
      <c r="L127" s="165"/>
      <c r="M127" s="170"/>
      <c r="N127" s="171"/>
      <c r="O127" s="171"/>
      <c r="P127" s="171"/>
      <c r="Q127" s="171"/>
      <c r="R127" s="171"/>
      <c r="S127" s="171"/>
      <c r="T127" s="172"/>
      <c r="AT127" s="167" t="s">
        <v>206</v>
      </c>
      <c r="AU127" s="167" t="s">
        <v>89</v>
      </c>
      <c r="AV127" s="13" t="s">
        <v>87</v>
      </c>
      <c r="AW127" s="13" t="s">
        <v>41</v>
      </c>
      <c r="AX127" s="13" t="s">
        <v>80</v>
      </c>
      <c r="AY127" s="167" t="s">
        <v>195</v>
      </c>
    </row>
    <row r="128" spans="1:65" s="13" customFormat="1">
      <c r="B128" s="165"/>
      <c r="D128" s="166" t="s">
        <v>206</v>
      </c>
      <c r="E128" s="167" t="s">
        <v>3</v>
      </c>
      <c r="F128" s="168" t="s">
        <v>263</v>
      </c>
      <c r="H128" s="167" t="s">
        <v>3</v>
      </c>
      <c r="I128" s="169"/>
      <c r="L128" s="165"/>
      <c r="M128" s="170"/>
      <c r="N128" s="171"/>
      <c r="O128" s="171"/>
      <c r="P128" s="171"/>
      <c r="Q128" s="171"/>
      <c r="R128" s="171"/>
      <c r="S128" s="171"/>
      <c r="T128" s="172"/>
      <c r="AT128" s="167" t="s">
        <v>206</v>
      </c>
      <c r="AU128" s="167" t="s">
        <v>89</v>
      </c>
      <c r="AV128" s="13" t="s">
        <v>87</v>
      </c>
      <c r="AW128" s="13" t="s">
        <v>41</v>
      </c>
      <c r="AX128" s="13" t="s">
        <v>80</v>
      </c>
      <c r="AY128" s="167" t="s">
        <v>195</v>
      </c>
    </row>
    <row r="129" spans="1:65" s="13" customFormat="1">
      <c r="B129" s="165"/>
      <c r="D129" s="166" t="s">
        <v>206</v>
      </c>
      <c r="E129" s="167" t="s">
        <v>3</v>
      </c>
      <c r="F129" s="168" t="s">
        <v>729</v>
      </c>
      <c r="H129" s="167" t="s">
        <v>3</v>
      </c>
      <c r="I129" s="169"/>
      <c r="L129" s="165"/>
      <c r="M129" s="170"/>
      <c r="N129" s="171"/>
      <c r="O129" s="171"/>
      <c r="P129" s="171"/>
      <c r="Q129" s="171"/>
      <c r="R129" s="171"/>
      <c r="S129" s="171"/>
      <c r="T129" s="172"/>
      <c r="AT129" s="167" t="s">
        <v>206</v>
      </c>
      <c r="AU129" s="167" t="s">
        <v>89</v>
      </c>
      <c r="AV129" s="13" t="s">
        <v>87</v>
      </c>
      <c r="AW129" s="13" t="s">
        <v>41</v>
      </c>
      <c r="AX129" s="13" t="s">
        <v>80</v>
      </c>
      <c r="AY129" s="167" t="s">
        <v>195</v>
      </c>
    </row>
    <row r="130" spans="1:65" s="14" customFormat="1">
      <c r="B130" s="173"/>
      <c r="D130" s="166" t="s">
        <v>206</v>
      </c>
      <c r="E130" s="174" t="s">
        <v>3</v>
      </c>
      <c r="F130" s="175" t="s">
        <v>730</v>
      </c>
      <c r="H130" s="176">
        <v>5.5670000000000002</v>
      </c>
      <c r="I130" s="177"/>
      <c r="L130" s="173"/>
      <c r="M130" s="178"/>
      <c r="N130" s="179"/>
      <c r="O130" s="179"/>
      <c r="P130" s="179"/>
      <c r="Q130" s="179"/>
      <c r="R130" s="179"/>
      <c r="S130" s="179"/>
      <c r="T130" s="180"/>
      <c r="AT130" s="174" t="s">
        <v>206</v>
      </c>
      <c r="AU130" s="174" t="s">
        <v>89</v>
      </c>
      <c r="AV130" s="14" t="s">
        <v>89</v>
      </c>
      <c r="AW130" s="14" t="s">
        <v>41</v>
      </c>
      <c r="AX130" s="14" t="s">
        <v>80</v>
      </c>
      <c r="AY130" s="174" t="s">
        <v>195</v>
      </c>
    </row>
    <row r="131" spans="1:65" s="15" customFormat="1">
      <c r="B131" s="181"/>
      <c r="D131" s="166" t="s">
        <v>206</v>
      </c>
      <c r="E131" s="182" t="s">
        <v>148</v>
      </c>
      <c r="F131" s="183" t="s">
        <v>215</v>
      </c>
      <c r="H131" s="184">
        <v>5.5670000000000002</v>
      </c>
      <c r="I131" s="185"/>
      <c r="L131" s="181"/>
      <c r="M131" s="186"/>
      <c r="N131" s="187"/>
      <c r="O131" s="187"/>
      <c r="P131" s="187"/>
      <c r="Q131" s="187"/>
      <c r="R131" s="187"/>
      <c r="S131" s="187"/>
      <c r="T131" s="188"/>
      <c r="AT131" s="182" t="s">
        <v>206</v>
      </c>
      <c r="AU131" s="182" t="s">
        <v>89</v>
      </c>
      <c r="AV131" s="15" t="s">
        <v>202</v>
      </c>
      <c r="AW131" s="15" t="s">
        <v>41</v>
      </c>
      <c r="AX131" s="15" t="s">
        <v>87</v>
      </c>
      <c r="AY131" s="182" t="s">
        <v>195</v>
      </c>
    </row>
    <row r="132" spans="1:65" s="2" customFormat="1" ht="24.25" customHeight="1">
      <c r="A132" s="35"/>
      <c r="B132" s="146"/>
      <c r="C132" s="147" t="s">
        <v>202</v>
      </c>
      <c r="D132" s="147" t="s">
        <v>197</v>
      </c>
      <c r="E132" s="148" t="s">
        <v>975</v>
      </c>
      <c r="F132" s="149" t="s">
        <v>976</v>
      </c>
      <c r="G132" s="150" t="s">
        <v>139</v>
      </c>
      <c r="H132" s="151">
        <v>5.5670000000000002</v>
      </c>
      <c r="I132" s="152"/>
      <c r="J132" s="153">
        <f>ROUND(I132*H132,2)</f>
        <v>0</v>
      </c>
      <c r="K132" s="149" t="s">
        <v>201</v>
      </c>
      <c r="L132" s="36"/>
      <c r="M132" s="154" t="s">
        <v>3</v>
      </c>
      <c r="N132" s="155" t="s">
        <v>51</v>
      </c>
      <c r="O132" s="56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58" t="s">
        <v>202</v>
      </c>
      <c r="AT132" s="158" t="s">
        <v>197</v>
      </c>
      <c r="AU132" s="158" t="s">
        <v>89</v>
      </c>
      <c r="AY132" s="19" t="s">
        <v>195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87</v>
      </c>
      <c r="BK132" s="159">
        <f>ROUND(I132*H132,2)</f>
        <v>0</v>
      </c>
      <c r="BL132" s="19" t="s">
        <v>202</v>
      </c>
      <c r="BM132" s="158" t="s">
        <v>977</v>
      </c>
    </row>
    <row r="133" spans="1:65" s="2" customFormat="1">
      <c r="A133" s="35"/>
      <c r="B133" s="36"/>
      <c r="C133" s="35"/>
      <c r="D133" s="160" t="s">
        <v>204</v>
      </c>
      <c r="E133" s="35"/>
      <c r="F133" s="161" t="s">
        <v>978</v>
      </c>
      <c r="G133" s="35"/>
      <c r="H133" s="35"/>
      <c r="I133" s="162"/>
      <c r="J133" s="35"/>
      <c r="K133" s="35"/>
      <c r="L133" s="36"/>
      <c r="M133" s="163"/>
      <c r="N133" s="164"/>
      <c r="O133" s="56"/>
      <c r="P133" s="56"/>
      <c r="Q133" s="56"/>
      <c r="R133" s="56"/>
      <c r="S133" s="56"/>
      <c r="T133" s="57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9" t="s">
        <v>204</v>
      </c>
      <c r="AU133" s="19" t="s">
        <v>89</v>
      </c>
    </row>
    <row r="134" spans="1:65" s="2" customFormat="1" ht="18">
      <c r="A134" s="35"/>
      <c r="B134" s="36"/>
      <c r="C134" s="35"/>
      <c r="D134" s="166" t="s">
        <v>312</v>
      </c>
      <c r="E134" s="35"/>
      <c r="F134" s="189" t="s">
        <v>313</v>
      </c>
      <c r="G134" s="35"/>
      <c r="H134" s="35"/>
      <c r="I134" s="162"/>
      <c r="J134" s="35"/>
      <c r="K134" s="35"/>
      <c r="L134" s="36"/>
      <c r="M134" s="163"/>
      <c r="N134" s="164"/>
      <c r="O134" s="56"/>
      <c r="P134" s="56"/>
      <c r="Q134" s="56"/>
      <c r="R134" s="56"/>
      <c r="S134" s="56"/>
      <c r="T134" s="57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9" t="s">
        <v>312</v>
      </c>
      <c r="AU134" s="19" t="s">
        <v>89</v>
      </c>
    </row>
    <row r="135" spans="1:65" s="13" customFormat="1">
      <c r="B135" s="165"/>
      <c r="D135" s="166" t="s">
        <v>206</v>
      </c>
      <c r="E135" s="167" t="s">
        <v>3</v>
      </c>
      <c r="F135" s="168" t="s">
        <v>207</v>
      </c>
      <c r="H135" s="167" t="s">
        <v>3</v>
      </c>
      <c r="I135" s="169"/>
      <c r="L135" s="165"/>
      <c r="M135" s="170"/>
      <c r="N135" s="171"/>
      <c r="O135" s="171"/>
      <c r="P135" s="171"/>
      <c r="Q135" s="171"/>
      <c r="R135" s="171"/>
      <c r="S135" s="171"/>
      <c r="T135" s="172"/>
      <c r="AT135" s="167" t="s">
        <v>206</v>
      </c>
      <c r="AU135" s="167" t="s">
        <v>89</v>
      </c>
      <c r="AV135" s="13" t="s">
        <v>87</v>
      </c>
      <c r="AW135" s="13" t="s">
        <v>41</v>
      </c>
      <c r="AX135" s="13" t="s">
        <v>80</v>
      </c>
      <c r="AY135" s="167" t="s">
        <v>195</v>
      </c>
    </row>
    <row r="136" spans="1:65" s="13" customFormat="1">
      <c r="B136" s="165"/>
      <c r="D136" s="166" t="s">
        <v>206</v>
      </c>
      <c r="E136" s="167" t="s">
        <v>3</v>
      </c>
      <c r="F136" s="168" t="s">
        <v>208</v>
      </c>
      <c r="H136" s="167" t="s">
        <v>3</v>
      </c>
      <c r="I136" s="169"/>
      <c r="L136" s="165"/>
      <c r="M136" s="170"/>
      <c r="N136" s="171"/>
      <c r="O136" s="171"/>
      <c r="P136" s="171"/>
      <c r="Q136" s="171"/>
      <c r="R136" s="171"/>
      <c r="S136" s="171"/>
      <c r="T136" s="172"/>
      <c r="AT136" s="167" t="s">
        <v>206</v>
      </c>
      <c r="AU136" s="167" t="s">
        <v>89</v>
      </c>
      <c r="AV136" s="13" t="s">
        <v>87</v>
      </c>
      <c r="AW136" s="13" t="s">
        <v>41</v>
      </c>
      <c r="AX136" s="13" t="s">
        <v>80</v>
      </c>
      <c r="AY136" s="167" t="s">
        <v>195</v>
      </c>
    </row>
    <row r="137" spans="1:65" s="13" customFormat="1">
      <c r="B137" s="165"/>
      <c r="D137" s="166" t="s">
        <v>206</v>
      </c>
      <c r="E137" s="167" t="s">
        <v>3</v>
      </c>
      <c r="F137" s="168" t="s">
        <v>209</v>
      </c>
      <c r="H137" s="167" t="s">
        <v>3</v>
      </c>
      <c r="I137" s="169"/>
      <c r="L137" s="165"/>
      <c r="M137" s="170"/>
      <c r="N137" s="171"/>
      <c r="O137" s="171"/>
      <c r="P137" s="171"/>
      <c r="Q137" s="171"/>
      <c r="R137" s="171"/>
      <c r="S137" s="171"/>
      <c r="T137" s="172"/>
      <c r="AT137" s="167" t="s">
        <v>206</v>
      </c>
      <c r="AU137" s="167" t="s">
        <v>89</v>
      </c>
      <c r="AV137" s="13" t="s">
        <v>87</v>
      </c>
      <c r="AW137" s="13" t="s">
        <v>41</v>
      </c>
      <c r="AX137" s="13" t="s">
        <v>80</v>
      </c>
      <c r="AY137" s="167" t="s">
        <v>195</v>
      </c>
    </row>
    <row r="138" spans="1:65" s="13" customFormat="1">
      <c r="B138" s="165"/>
      <c r="D138" s="166" t="s">
        <v>206</v>
      </c>
      <c r="E138" s="167" t="s">
        <v>3</v>
      </c>
      <c r="F138" s="168" t="s">
        <v>729</v>
      </c>
      <c r="H138" s="167" t="s">
        <v>3</v>
      </c>
      <c r="I138" s="169"/>
      <c r="L138" s="165"/>
      <c r="M138" s="170"/>
      <c r="N138" s="171"/>
      <c r="O138" s="171"/>
      <c r="P138" s="171"/>
      <c r="Q138" s="171"/>
      <c r="R138" s="171"/>
      <c r="S138" s="171"/>
      <c r="T138" s="172"/>
      <c r="AT138" s="167" t="s">
        <v>206</v>
      </c>
      <c r="AU138" s="167" t="s">
        <v>89</v>
      </c>
      <c r="AV138" s="13" t="s">
        <v>87</v>
      </c>
      <c r="AW138" s="13" t="s">
        <v>41</v>
      </c>
      <c r="AX138" s="13" t="s">
        <v>80</v>
      </c>
      <c r="AY138" s="167" t="s">
        <v>195</v>
      </c>
    </row>
    <row r="139" spans="1:65" s="13" customFormat="1">
      <c r="B139" s="165"/>
      <c r="D139" s="166" t="s">
        <v>206</v>
      </c>
      <c r="E139" s="167" t="s">
        <v>3</v>
      </c>
      <c r="F139" s="168" t="s">
        <v>263</v>
      </c>
      <c r="H139" s="167" t="s">
        <v>3</v>
      </c>
      <c r="I139" s="169"/>
      <c r="L139" s="165"/>
      <c r="M139" s="170"/>
      <c r="N139" s="171"/>
      <c r="O139" s="171"/>
      <c r="P139" s="171"/>
      <c r="Q139" s="171"/>
      <c r="R139" s="171"/>
      <c r="S139" s="171"/>
      <c r="T139" s="172"/>
      <c r="AT139" s="167" t="s">
        <v>206</v>
      </c>
      <c r="AU139" s="167" t="s">
        <v>89</v>
      </c>
      <c r="AV139" s="13" t="s">
        <v>87</v>
      </c>
      <c r="AW139" s="13" t="s">
        <v>41</v>
      </c>
      <c r="AX139" s="13" t="s">
        <v>80</v>
      </c>
      <c r="AY139" s="167" t="s">
        <v>195</v>
      </c>
    </row>
    <row r="140" spans="1:65" s="14" customFormat="1">
      <c r="B140" s="173"/>
      <c r="D140" s="166" t="s">
        <v>206</v>
      </c>
      <c r="E140" s="174" t="s">
        <v>151</v>
      </c>
      <c r="F140" s="175" t="s">
        <v>979</v>
      </c>
      <c r="H140" s="176">
        <v>5.5670000000000002</v>
      </c>
      <c r="I140" s="177"/>
      <c r="L140" s="173"/>
      <c r="M140" s="178"/>
      <c r="N140" s="179"/>
      <c r="O140" s="179"/>
      <c r="P140" s="179"/>
      <c r="Q140" s="179"/>
      <c r="R140" s="179"/>
      <c r="S140" s="179"/>
      <c r="T140" s="180"/>
      <c r="AT140" s="174" t="s">
        <v>206</v>
      </c>
      <c r="AU140" s="174" t="s">
        <v>89</v>
      </c>
      <c r="AV140" s="14" t="s">
        <v>89</v>
      </c>
      <c r="AW140" s="14" t="s">
        <v>41</v>
      </c>
      <c r="AX140" s="14" t="s">
        <v>80</v>
      </c>
      <c r="AY140" s="174" t="s">
        <v>195</v>
      </c>
    </row>
    <row r="141" spans="1:65" s="15" customFormat="1">
      <c r="B141" s="181"/>
      <c r="D141" s="166" t="s">
        <v>206</v>
      </c>
      <c r="E141" s="182" t="s">
        <v>3</v>
      </c>
      <c r="F141" s="183" t="s">
        <v>215</v>
      </c>
      <c r="H141" s="184">
        <v>5.5670000000000002</v>
      </c>
      <c r="I141" s="185"/>
      <c r="L141" s="181"/>
      <c r="M141" s="186"/>
      <c r="N141" s="187"/>
      <c r="O141" s="187"/>
      <c r="P141" s="187"/>
      <c r="Q141" s="187"/>
      <c r="R141" s="187"/>
      <c r="S141" s="187"/>
      <c r="T141" s="188"/>
      <c r="AT141" s="182" t="s">
        <v>206</v>
      </c>
      <c r="AU141" s="182" t="s">
        <v>89</v>
      </c>
      <c r="AV141" s="15" t="s">
        <v>202</v>
      </c>
      <c r="AW141" s="15" t="s">
        <v>41</v>
      </c>
      <c r="AX141" s="15" t="s">
        <v>87</v>
      </c>
      <c r="AY141" s="182" t="s">
        <v>195</v>
      </c>
    </row>
    <row r="142" spans="1:65" s="2" customFormat="1" ht="24.25" customHeight="1">
      <c r="A142" s="35"/>
      <c r="B142" s="146"/>
      <c r="C142" s="147" t="s">
        <v>236</v>
      </c>
      <c r="D142" s="147" t="s">
        <v>197</v>
      </c>
      <c r="E142" s="148" t="s">
        <v>316</v>
      </c>
      <c r="F142" s="149" t="s">
        <v>317</v>
      </c>
      <c r="G142" s="150" t="s">
        <v>139</v>
      </c>
      <c r="H142" s="151">
        <v>7.8869999999999996</v>
      </c>
      <c r="I142" s="152"/>
      <c r="J142" s="153">
        <f>ROUND(I142*H142,2)</f>
        <v>0</v>
      </c>
      <c r="K142" s="149" t="s">
        <v>201</v>
      </c>
      <c r="L142" s="36"/>
      <c r="M142" s="154" t="s">
        <v>3</v>
      </c>
      <c r="N142" s="155" t="s">
        <v>51</v>
      </c>
      <c r="O142" s="56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8" t="s">
        <v>202</v>
      </c>
      <c r="AT142" s="158" t="s">
        <v>197</v>
      </c>
      <c r="AU142" s="158" t="s">
        <v>89</v>
      </c>
      <c r="AY142" s="19" t="s">
        <v>195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87</v>
      </c>
      <c r="BK142" s="159">
        <f>ROUND(I142*H142,2)</f>
        <v>0</v>
      </c>
      <c r="BL142" s="19" t="s">
        <v>202</v>
      </c>
      <c r="BM142" s="158" t="s">
        <v>980</v>
      </c>
    </row>
    <row r="143" spans="1:65" s="2" customFormat="1">
      <c r="A143" s="35"/>
      <c r="B143" s="36"/>
      <c r="C143" s="35"/>
      <c r="D143" s="160" t="s">
        <v>204</v>
      </c>
      <c r="E143" s="35"/>
      <c r="F143" s="161" t="s">
        <v>733</v>
      </c>
      <c r="G143" s="35"/>
      <c r="H143" s="35"/>
      <c r="I143" s="162"/>
      <c r="J143" s="35"/>
      <c r="K143" s="35"/>
      <c r="L143" s="36"/>
      <c r="M143" s="163"/>
      <c r="N143" s="164"/>
      <c r="O143" s="56"/>
      <c r="P143" s="56"/>
      <c r="Q143" s="56"/>
      <c r="R143" s="56"/>
      <c r="S143" s="56"/>
      <c r="T143" s="57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9" t="s">
        <v>204</v>
      </c>
      <c r="AU143" s="19" t="s">
        <v>89</v>
      </c>
    </row>
    <row r="144" spans="1:65" s="13" customFormat="1">
      <c r="B144" s="165"/>
      <c r="D144" s="166" t="s">
        <v>206</v>
      </c>
      <c r="E144" s="167" t="s">
        <v>3</v>
      </c>
      <c r="F144" s="168" t="s">
        <v>207</v>
      </c>
      <c r="H144" s="167" t="s">
        <v>3</v>
      </c>
      <c r="I144" s="169"/>
      <c r="L144" s="165"/>
      <c r="M144" s="170"/>
      <c r="N144" s="171"/>
      <c r="O144" s="171"/>
      <c r="P144" s="171"/>
      <c r="Q144" s="171"/>
      <c r="R144" s="171"/>
      <c r="S144" s="171"/>
      <c r="T144" s="172"/>
      <c r="AT144" s="167" t="s">
        <v>206</v>
      </c>
      <c r="AU144" s="167" t="s">
        <v>89</v>
      </c>
      <c r="AV144" s="13" t="s">
        <v>87</v>
      </c>
      <c r="AW144" s="13" t="s">
        <v>41</v>
      </c>
      <c r="AX144" s="13" t="s">
        <v>80</v>
      </c>
      <c r="AY144" s="167" t="s">
        <v>195</v>
      </c>
    </row>
    <row r="145" spans="1:65" s="13" customFormat="1">
      <c r="B145" s="165"/>
      <c r="D145" s="166" t="s">
        <v>206</v>
      </c>
      <c r="E145" s="167" t="s">
        <v>3</v>
      </c>
      <c r="F145" s="168" t="s">
        <v>208</v>
      </c>
      <c r="H145" s="167" t="s">
        <v>3</v>
      </c>
      <c r="I145" s="169"/>
      <c r="L145" s="165"/>
      <c r="M145" s="170"/>
      <c r="N145" s="171"/>
      <c r="O145" s="171"/>
      <c r="P145" s="171"/>
      <c r="Q145" s="171"/>
      <c r="R145" s="171"/>
      <c r="S145" s="171"/>
      <c r="T145" s="172"/>
      <c r="AT145" s="167" t="s">
        <v>206</v>
      </c>
      <c r="AU145" s="167" t="s">
        <v>89</v>
      </c>
      <c r="AV145" s="13" t="s">
        <v>87</v>
      </c>
      <c r="AW145" s="13" t="s">
        <v>41</v>
      </c>
      <c r="AX145" s="13" t="s">
        <v>80</v>
      </c>
      <c r="AY145" s="167" t="s">
        <v>195</v>
      </c>
    </row>
    <row r="146" spans="1:65" s="13" customFormat="1">
      <c r="B146" s="165"/>
      <c r="D146" s="166" t="s">
        <v>206</v>
      </c>
      <c r="E146" s="167" t="s">
        <v>3</v>
      </c>
      <c r="F146" s="168" t="s">
        <v>209</v>
      </c>
      <c r="H146" s="167" t="s">
        <v>3</v>
      </c>
      <c r="I146" s="169"/>
      <c r="L146" s="165"/>
      <c r="M146" s="170"/>
      <c r="N146" s="171"/>
      <c r="O146" s="171"/>
      <c r="P146" s="171"/>
      <c r="Q146" s="171"/>
      <c r="R146" s="171"/>
      <c r="S146" s="171"/>
      <c r="T146" s="172"/>
      <c r="AT146" s="167" t="s">
        <v>206</v>
      </c>
      <c r="AU146" s="167" t="s">
        <v>89</v>
      </c>
      <c r="AV146" s="13" t="s">
        <v>87</v>
      </c>
      <c r="AW146" s="13" t="s">
        <v>41</v>
      </c>
      <c r="AX146" s="13" t="s">
        <v>80</v>
      </c>
      <c r="AY146" s="167" t="s">
        <v>195</v>
      </c>
    </row>
    <row r="147" spans="1:65" s="13" customFormat="1">
      <c r="B147" s="165"/>
      <c r="D147" s="166" t="s">
        <v>206</v>
      </c>
      <c r="E147" s="167" t="s">
        <v>3</v>
      </c>
      <c r="F147" s="168" t="s">
        <v>263</v>
      </c>
      <c r="H147" s="167" t="s">
        <v>3</v>
      </c>
      <c r="I147" s="169"/>
      <c r="L147" s="165"/>
      <c r="M147" s="170"/>
      <c r="N147" s="171"/>
      <c r="O147" s="171"/>
      <c r="P147" s="171"/>
      <c r="Q147" s="171"/>
      <c r="R147" s="171"/>
      <c r="S147" s="171"/>
      <c r="T147" s="172"/>
      <c r="AT147" s="167" t="s">
        <v>206</v>
      </c>
      <c r="AU147" s="167" t="s">
        <v>89</v>
      </c>
      <c r="AV147" s="13" t="s">
        <v>87</v>
      </c>
      <c r="AW147" s="13" t="s">
        <v>41</v>
      </c>
      <c r="AX147" s="13" t="s">
        <v>80</v>
      </c>
      <c r="AY147" s="167" t="s">
        <v>195</v>
      </c>
    </row>
    <row r="148" spans="1:65" s="13" customFormat="1">
      <c r="B148" s="165"/>
      <c r="D148" s="166" t="s">
        <v>206</v>
      </c>
      <c r="E148" s="167" t="s">
        <v>3</v>
      </c>
      <c r="F148" s="168" t="s">
        <v>729</v>
      </c>
      <c r="H148" s="167" t="s">
        <v>3</v>
      </c>
      <c r="I148" s="169"/>
      <c r="L148" s="165"/>
      <c r="M148" s="170"/>
      <c r="N148" s="171"/>
      <c r="O148" s="171"/>
      <c r="P148" s="171"/>
      <c r="Q148" s="171"/>
      <c r="R148" s="171"/>
      <c r="S148" s="171"/>
      <c r="T148" s="172"/>
      <c r="AT148" s="167" t="s">
        <v>206</v>
      </c>
      <c r="AU148" s="167" t="s">
        <v>89</v>
      </c>
      <c r="AV148" s="13" t="s">
        <v>87</v>
      </c>
      <c r="AW148" s="13" t="s">
        <v>41</v>
      </c>
      <c r="AX148" s="13" t="s">
        <v>80</v>
      </c>
      <c r="AY148" s="167" t="s">
        <v>195</v>
      </c>
    </row>
    <row r="149" spans="1:65" s="14" customFormat="1">
      <c r="B149" s="173"/>
      <c r="D149" s="166" t="s">
        <v>206</v>
      </c>
      <c r="E149" s="174" t="s">
        <v>3</v>
      </c>
      <c r="F149" s="175" t="s">
        <v>734</v>
      </c>
      <c r="H149" s="176">
        <v>7.8869999999999996</v>
      </c>
      <c r="I149" s="177"/>
      <c r="L149" s="173"/>
      <c r="M149" s="178"/>
      <c r="N149" s="179"/>
      <c r="O149" s="179"/>
      <c r="P149" s="179"/>
      <c r="Q149" s="179"/>
      <c r="R149" s="179"/>
      <c r="S149" s="179"/>
      <c r="T149" s="180"/>
      <c r="AT149" s="174" t="s">
        <v>206</v>
      </c>
      <c r="AU149" s="174" t="s">
        <v>89</v>
      </c>
      <c r="AV149" s="14" t="s">
        <v>89</v>
      </c>
      <c r="AW149" s="14" t="s">
        <v>41</v>
      </c>
      <c r="AX149" s="14" t="s">
        <v>80</v>
      </c>
      <c r="AY149" s="174" t="s">
        <v>195</v>
      </c>
    </row>
    <row r="150" spans="1:65" s="15" customFormat="1">
      <c r="B150" s="181"/>
      <c r="D150" s="166" t="s">
        <v>206</v>
      </c>
      <c r="E150" s="182" t="s">
        <v>154</v>
      </c>
      <c r="F150" s="183" t="s">
        <v>215</v>
      </c>
      <c r="H150" s="184">
        <v>7.8869999999999996</v>
      </c>
      <c r="I150" s="185"/>
      <c r="L150" s="181"/>
      <c r="M150" s="186"/>
      <c r="N150" s="187"/>
      <c r="O150" s="187"/>
      <c r="P150" s="187"/>
      <c r="Q150" s="187"/>
      <c r="R150" s="187"/>
      <c r="S150" s="187"/>
      <c r="T150" s="188"/>
      <c r="AT150" s="182" t="s">
        <v>206</v>
      </c>
      <c r="AU150" s="182" t="s">
        <v>89</v>
      </c>
      <c r="AV150" s="15" t="s">
        <v>202</v>
      </c>
      <c r="AW150" s="15" t="s">
        <v>41</v>
      </c>
      <c r="AX150" s="15" t="s">
        <v>87</v>
      </c>
      <c r="AY150" s="182" t="s">
        <v>195</v>
      </c>
    </row>
    <row r="151" spans="1:65" s="2" customFormat="1" ht="24.25" customHeight="1">
      <c r="A151" s="35"/>
      <c r="B151" s="146"/>
      <c r="C151" s="147" t="s">
        <v>243</v>
      </c>
      <c r="D151" s="147" t="s">
        <v>197</v>
      </c>
      <c r="E151" s="148" t="s">
        <v>981</v>
      </c>
      <c r="F151" s="149" t="s">
        <v>982</v>
      </c>
      <c r="G151" s="150" t="s">
        <v>139</v>
      </c>
      <c r="H151" s="151">
        <v>7.8869999999999996</v>
      </c>
      <c r="I151" s="152"/>
      <c r="J151" s="153">
        <f>ROUND(I151*H151,2)</f>
        <v>0</v>
      </c>
      <c r="K151" s="149" t="s">
        <v>201</v>
      </c>
      <c r="L151" s="36"/>
      <c r="M151" s="154" t="s">
        <v>3</v>
      </c>
      <c r="N151" s="155" t="s">
        <v>51</v>
      </c>
      <c r="O151" s="56"/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58" t="s">
        <v>202</v>
      </c>
      <c r="AT151" s="158" t="s">
        <v>197</v>
      </c>
      <c r="AU151" s="158" t="s">
        <v>89</v>
      </c>
      <c r="AY151" s="19" t="s">
        <v>195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87</v>
      </c>
      <c r="BK151" s="159">
        <f>ROUND(I151*H151,2)</f>
        <v>0</v>
      </c>
      <c r="BL151" s="19" t="s">
        <v>202</v>
      </c>
      <c r="BM151" s="158" t="s">
        <v>983</v>
      </c>
    </row>
    <row r="152" spans="1:65" s="2" customFormat="1">
      <c r="A152" s="35"/>
      <c r="B152" s="36"/>
      <c r="C152" s="35"/>
      <c r="D152" s="160" t="s">
        <v>204</v>
      </c>
      <c r="E152" s="35"/>
      <c r="F152" s="161" t="s">
        <v>984</v>
      </c>
      <c r="G152" s="35"/>
      <c r="H152" s="35"/>
      <c r="I152" s="162"/>
      <c r="J152" s="35"/>
      <c r="K152" s="35"/>
      <c r="L152" s="36"/>
      <c r="M152" s="163"/>
      <c r="N152" s="164"/>
      <c r="O152" s="56"/>
      <c r="P152" s="56"/>
      <c r="Q152" s="56"/>
      <c r="R152" s="56"/>
      <c r="S152" s="56"/>
      <c r="T152" s="57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9" t="s">
        <v>204</v>
      </c>
      <c r="AU152" s="19" t="s">
        <v>89</v>
      </c>
    </row>
    <row r="153" spans="1:65" s="13" customFormat="1">
      <c r="B153" s="165"/>
      <c r="D153" s="166" t="s">
        <v>206</v>
      </c>
      <c r="E153" s="167" t="s">
        <v>3</v>
      </c>
      <c r="F153" s="168" t="s">
        <v>207</v>
      </c>
      <c r="H153" s="167" t="s">
        <v>3</v>
      </c>
      <c r="I153" s="169"/>
      <c r="L153" s="165"/>
      <c r="M153" s="170"/>
      <c r="N153" s="171"/>
      <c r="O153" s="171"/>
      <c r="P153" s="171"/>
      <c r="Q153" s="171"/>
      <c r="R153" s="171"/>
      <c r="S153" s="171"/>
      <c r="T153" s="172"/>
      <c r="AT153" s="167" t="s">
        <v>206</v>
      </c>
      <c r="AU153" s="167" t="s">
        <v>89</v>
      </c>
      <c r="AV153" s="13" t="s">
        <v>87</v>
      </c>
      <c r="AW153" s="13" t="s">
        <v>41</v>
      </c>
      <c r="AX153" s="13" t="s">
        <v>80</v>
      </c>
      <c r="AY153" s="167" t="s">
        <v>195</v>
      </c>
    </row>
    <row r="154" spans="1:65" s="13" customFormat="1">
      <c r="B154" s="165"/>
      <c r="D154" s="166" t="s">
        <v>206</v>
      </c>
      <c r="E154" s="167" t="s">
        <v>3</v>
      </c>
      <c r="F154" s="168" t="s">
        <v>208</v>
      </c>
      <c r="H154" s="167" t="s">
        <v>3</v>
      </c>
      <c r="I154" s="169"/>
      <c r="L154" s="165"/>
      <c r="M154" s="170"/>
      <c r="N154" s="171"/>
      <c r="O154" s="171"/>
      <c r="P154" s="171"/>
      <c r="Q154" s="171"/>
      <c r="R154" s="171"/>
      <c r="S154" s="171"/>
      <c r="T154" s="172"/>
      <c r="AT154" s="167" t="s">
        <v>206</v>
      </c>
      <c r="AU154" s="167" t="s">
        <v>89</v>
      </c>
      <c r="AV154" s="13" t="s">
        <v>87</v>
      </c>
      <c r="AW154" s="13" t="s">
        <v>41</v>
      </c>
      <c r="AX154" s="13" t="s">
        <v>80</v>
      </c>
      <c r="AY154" s="167" t="s">
        <v>195</v>
      </c>
    </row>
    <row r="155" spans="1:65" s="13" customFormat="1">
      <c r="B155" s="165"/>
      <c r="D155" s="166" t="s">
        <v>206</v>
      </c>
      <c r="E155" s="167" t="s">
        <v>3</v>
      </c>
      <c r="F155" s="168" t="s">
        <v>209</v>
      </c>
      <c r="H155" s="167" t="s">
        <v>3</v>
      </c>
      <c r="I155" s="169"/>
      <c r="L155" s="165"/>
      <c r="M155" s="170"/>
      <c r="N155" s="171"/>
      <c r="O155" s="171"/>
      <c r="P155" s="171"/>
      <c r="Q155" s="171"/>
      <c r="R155" s="171"/>
      <c r="S155" s="171"/>
      <c r="T155" s="172"/>
      <c r="AT155" s="167" t="s">
        <v>206</v>
      </c>
      <c r="AU155" s="167" t="s">
        <v>89</v>
      </c>
      <c r="AV155" s="13" t="s">
        <v>87</v>
      </c>
      <c r="AW155" s="13" t="s">
        <v>41</v>
      </c>
      <c r="AX155" s="13" t="s">
        <v>80</v>
      </c>
      <c r="AY155" s="167" t="s">
        <v>195</v>
      </c>
    </row>
    <row r="156" spans="1:65" s="13" customFormat="1">
      <c r="B156" s="165"/>
      <c r="D156" s="166" t="s">
        <v>206</v>
      </c>
      <c r="E156" s="167" t="s">
        <v>3</v>
      </c>
      <c r="F156" s="168" t="s">
        <v>729</v>
      </c>
      <c r="H156" s="167" t="s">
        <v>3</v>
      </c>
      <c r="I156" s="169"/>
      <c r="L156" s="165"/>
      <c r="M156" s="170"/>
      <c r="N156" s="171"/>
      <c r="O156" s="171"/>
      <c r="P156" s="171"/>
      <c r="Q156" s="171"/>
      <c r="R156" s="171"/>
      <c r="S156" s="171"/>
      <c r="T156" s="172"/>
      <c r="AT156" s="167" t="s">
        <v>206</v>
      </c>
      <c r="AU156" s="167" t="s">
        <v>89</v>
      </c>
      <c r="AV156" s="13" t="s">
        <v>87</v>
      </c>
      <c r="AW156" s="13" t="s">
        <v>41</v>
      </c>
      <c r="AX156" s="13" t="s">
        <v>80</v>
      </c>
      <c r="AY156" s="167" t="s">
        <v>195</v>
      </c>
    </row>
    <row r="157" spans="1:65" s="13" customFormat="1">
      <c r="B157" s="165"/>
      <c r="D157" s="166" t="s">
        <v>206</v>
      </c>
      <c r="E157" s="167" t="s">
        <v>3</v>
      </c>
      <c r="F157" s="168" t="s">
        <v>263</v>
      </c>
      <c r="H157" s="167" t="s">
        <v>3</v>
      </c>
      <c r="I157" s="169"/>
      <c r="L157" s="165"/>
      <c r="M157" s="170"/>
      <c r="N157" s="171"/>
      <c r="O157" s="171"/>
      <c r="P157" s="171"/>
      <c r="Q157" s="171"/>
      <c r="R157" s="171"/>
      <c r="S157" s="171"/>
      <c r="T157" s="172"/>
      <c r="AT157" s="167" t="s">
        <v>206</v>
      </c>
      <c r="AU157" s="167" t="s">
        <v>89</v>
      </c>
      <c r="AV157" s="13" t="s">
        <v>87</v>
      </c>
      <c r="AW157" s="13" t="s">
        <v>41</v>
      </c>
      <c r="AX157" s="13" t="s">
        <v>80</v>
      </c>
      <c r="AY157" s="167" t="s">
        <v>195</v>
      </c>
    </row>
    <row r="158" spans="1:65" s="14" customFormat="1">
      <c r="B158" s="173"/>
      <c r="D158" s="166" t="s">
        <v>206</v>
      </c>
      <c r="E158" s="174" t="s">
        <v>157</v>
      </c>
      <c r="F158" s="175" t="s">
        <v>985</v>
      </c>
      <c r="H158" s="176">
        <v>7.8869999999999996</v>
      </c>
      <c r="I158" s="177"/>
      <c r="L158" s="173"/>
      <c r="M158" s="178"/>
      <c r="N158" s="179"/>
      <c r="O158" s="179"/>
      <c r="P158" s="179"/>
      <c r="Q158" s="179"/>
      <c r="R158" s="179"/>
      <c r="S158" s="179"/>
      <c r="T158" s="180"/>
      <c r="AT158" s="174" t="s">
        <v>206</v>
      </c>
      <c r="AU158" s="174" t="s">
        <v>89</v>
      </c>
      <c r="AV158" s="14" t="s">
        <v>89</v>
      </c>
      <c r="AW158" s="14" t="s">
        <v>41</v>
      </c>
      <c r="AX158" s="14" t="s">
        <v>80</v>
      </c>
      <c r="AY158" s="174" t="s">
        <v>195</v>
      </c>
    </row>
    <row r="159" spans="1:65" s="15" customFormat="1">
      <c r="B159" s="181"/>
      <c r="D159" s="166" t="s">
        <v>206</v>
      </c>
      <c r="E159" s="182" t="s">
        <v>3</v>
      </c>
      <c r="F159" s="183" t="s">
        <v>215</v>
      </c>
      <c r="H159" s="184">
        <v>7.8869999999999996</v>
      </c>
      <c r="I159" s="185"/>
      <c r="L159" s="181"/>
      <c r="M159" s="186"/>
      <c r="N159" s="187"/>
      <c r="O159" s="187"/>
      <c r="P159" s="187"/>
      <c r="Q159" s="187"/>
      <c r="R159" s="187"/>
      <c r="S159" s="187"/>
      <c r="T159" s="188"/>
      <c r="AT159" s="182" t="s">
        <v>206</v>
      </c>
      <c r="AU159" s="182" t="s">
        <v>89</v>
      </c>
      <c r="AV159" s="15" t="s">
        <v>202</v>
      </c>
      <c r="AW159" s="15" t="s">
        <v>41</v>
      </c>
      <c r="AX159" s="15" t="s">
        <v>87</v>
      </c>
      <c r="AY159" s="182" t="s">
        <v>195</v>
      </c>
    </row>
    <row r="160" spans="1:65" s="2" customFormat="1" ht="24.25" customHeight="1">
      <c r="A160" s="35"/>
      <c r="B160" s="146"/>
      <c r="C160" s="147" t="s">
        <v>250</v>
      </c>
      <c r="D160" s="147" t="s">
        <v>197</v>
      </c>
      <c r="E160" s="148" t="s">
        <v>327</v>
      </c>
      <c r="F160" s="149" t="s">
        <v>328</v>
      </c>
      <c r="G160" s="150" t="s">
        <v>139</v>
      </c>
      <c r="H160" s="151">
        <v>8.1189999999999998</v>
      </c>
      <c r="I160" s="152"/>
      <c r="J160" s="153">
        <f>ROUND(I160*H160,2)</f>
        <v>0</v>
      </c>
      <c r="K160" s="149" t="s">
        <v>201</v>
      </c>
      <c r="L160" s="36"/>
      <c r="M160" s="154" t="s">
        <v>3</v>
      </c>
      <c r="N160" s="155" t="s">
        <v>51</v>
      </c>
      <c r="O160" s="56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58" t="s">
        <v>202</v>
      </c>
      <c r="AT160" s="158" t="s">
        <v>197</v>
      </c>
      <c r="AU160" s="158" t="s">
        <v>89</v>
      </c>
      <c r="AY160" s="19" t="s">
        <v>195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87</v>
      </c>
      <c r="BK160" s="159">
        <f>ROUND(I160*H160,2)</f>
        <v>0</v>
      </c>
      <c r="BL160" s="19" t="s">
        <v>202</v>
      </c>
      <c r="BM160" s="158" t="s">
        <v>986</v>
      </c>
    </row>
    <row r="161" spans="1:65" s="2" customFormat="1">
      <c r="A161" s="35"/>
      <c r="B161" s="36"/>
      <c r="C161" s="35"/>
      <c r="D161" s="160" t="s">
        <v>204</v>
      </c>
      <c r="E161" s="35"/>
      <c r="F161" s="161" t="s">
        <v>740</v>
      </c>
      <c r="G161" s="35"/>
      <c r="H161" s="35"/>
      <c r="I161" s="162"/>
      <c r="J161" s="35"/>
      <c r="K161" s="35"/>
      <c r="L161" s="36"/>
      <c r="M161" s="163"/>
      <c r="N161" s="164"/>
      <c r="O161" s="56"/>
      <c r="P161" s="56"/>
      <c r="Q161" s="56"/>
      <c r="R161" s="56"/>
      <c r="S161" s="56"/>
      <c r="T161" s="57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9" t="s">
        <v>204</v>
      </c>
      <c r="AU161" s="19" t="s">
        <v>89</v>
      </c>
    </row>
    <row r="162" spans="1:65" s="13" customFormat="1">
      <c r="B162" s="165"/>
      <c r="D162" s="166" t="s">
        <v>206</v>
      </c>
      <c r="E162" s="167" t="s">
        <v>3</v>
      </c>
      <c r="F162" s="168" t="s">
        <v>207</v>
      </c>
      <c r="H162" s="167" t="s">
        <v>3</v>
      </c>
      <c r="I162" s="169"/>
      <c r="L162" s="165"/>
      <c r="M162" s="170"/>
      <c r="N162" s="171"/>
      <c r="O162" s="171"/>
      <c r="P162" s="171"/>
      <c r="Q162" s="171"/>
      <c r="R162" s="171"/>
      <c r="S162" s="171"/>
      <c r="T162" s="172"/>
      <c r="AT162" s="167" t="s">
        <v>206</v>
      </c>
      <c r="AU162" s="167" t="s">
        <v>89</v>
      </c>
      <c r="AV162" s="13" t="s">
        <v>87</v>
      </c>
      <c r="AW162" s="13" t="s">
        <v>41</v>
      </c>
      <c r="AX162" s="13" t="s">
        <v>80</v>
      </c>
      <c r="AY162" s="167" t="s">
        <v>195</v>
      </c>
    </row>
    <row r="163" spans="1:65" s="13" customFormat="1">
      <c r="B163" s="165"/>
      <c r="D163" s="166" t="s">
        <v>206</v>
      </c>
      <c r="E163" s="167" t="s">
        <v>3</v>
      </c>
      <c r="F163" s="168" t="s">
        <v>208</v>
      </c>
      <c r="H163" s="167" t="s">
        <v>3</v>
      </c>
      <c r="I163" s="169"/>
      <c r="L163" s="165"/>
      <c r="M163" s="170"/>
      <c r="N163" s="171"/>
      <c r="O163" s="171"/>
      <c r="P163" s="171"/>
      <c r="Q163" s="171"/>
      <c r="R163" s="171"/>
      <c r="S163" s="171"/>
      <c r="T163" s="172"/>
      <c r="AT163" s="167" t="s">
        <v>206</v>
      </c>
      <c r="AU163" s="167" t="s">
        <v>89</v>
      </c>
      <c r="AV163" s="13" t="s">
        <v>87</v>
      </c>
      <c r="AW163" s="13" t="s">
        <v>41</v>
      </c>
      <c r="AX163" s="13" t="s">
        <v>80</v>
      </c>
      <c r="AY163" s="167" t="s">
        <v>195</v>
      </c>
    </row>
    <row r="164" spans="1:65" s="13" customFormat="1">
      <c r="B164" s="165"/>
      <c r="D164" s="166" t="s">
        <v>206</v>
      </c>
      <c r="E164" s="167" t="s">
        <v>3</v>
      </c>
      <c r="F164" s="168" t="s">
        <v>209</v>
      </c>
      <c r="H164" s="167" t="s">
        <v>3</v>
      </c>
      <c r="I164" s="169"/>
      <c r="L164" s="165"/>
      <c r="M164" s="170"/>
      <c r="N164" s="171"/>
      <c r="O164" s="171"/>
      <c r="P164" s="171"/>
      <c r="Q164" s="171"/>
      <c r="R164" s="171"/>
      <c r="S164" s="171"/>
      <c r="T164" s="172"/>
      <c r="AT164" s="167" t="s">
        <v>206</v>
      </c>
      <c r="AU164" s="167" t="s">
        <v>89</v>
      </c>
      <c r="AV164" s="13" t="s">
        <v>87</v>
      </c>
      <c r="AW164" s="13" t="s">
        <v>41</v>
      </c>
      <c r="AX164" s="13" t="s">
        <v>80</v>
      </c>
      <c r="AY164" s="167" t="s">
        <v>195</v>
      </c>
    </row>
    <row r="165" spans="1:65" s="13" customFormat="1">
      <c r="B165" s="165"/>
      <c r="D165" s="166" t="s">
        <v>206</v>
      </c>
      <c r="E165" s="167" t="s">
        <v>3</v>
      </c>
      <c r="F165" s="168" t="s">
        <v>729</v>
      </c>
      <c r="H165" s="167" t="s">
        <v>3</v>
      </c>
      <c r="I165" s="169"/>
      <c r="L165" s="165"/>
      <c r="M165" s="170"/>
      <c r="N165" s="171"/>
      <c r="O165" s="171"/>
      <c r="P165" s="171"/>
      <c r="Q165" s="171"/>
      <c r="R165" s="171"/>
      <c r="S165" s="171"/>
      <c r="T165" s="172"/>
      <c r="AT165" s="167" t="s">
        <v>206</v>
      </c>
      <c r="AU165" s="167" t="s">
        <v>89</v>
      </c>
      <c r="AV165" s="13" t="s">
        <v>87</v>
      </c>
      <c r="AW165" s="13" t="s">
        <v>41</v>
      </c>
      <c r="AX165" s="13" t="s">
        <v>80</v>
      </c>
      <c r="AY165" s="167" t="s">
        <v>195</v>
      </c>
    </row>
    <row r="166" spans="1:65" s="13" customFormat="1">
      <c r="B166" s="165"/>
      <c r="D166" s="166" t="s">
        <v>206</v>
      </c>
      <c r="E166" s="167" t="s">
        <v>3</v>
      </c>
      <c r="F166" s="168" t="s">
        <v>263</v>
      </c>
      <c r="H166" s="167" t="s">
        <v>3</v>
      </c>
      <c r="I166" s="169"/>
      <c r="L166" s="165"/>
      <c r="M166" s="170"/>
      <c r="N166" s="171"/>
      <c r="O166" s="171"/>
      <c r="P166" s="171"/>
      <c r="Q166" s="171"/>
      <c r="R166" s="171"/>
      <c r="S166" s="171"/>
      <c r="T166" s="172"/>
      <c r="AT166" s="167" t="s">
        <v>206</v>
      </c>
      <c r="AU166" s="167" t="s">
        <v>89</v>
      </c>
      <c r="AV166" s="13" t="s">
        <v>87</v>
      </c>
      <c r="AW166" s="13" t="s">
        <v>41</v>
      </c>
      <c r="AX166" s="13" t="s">
        <v>80</v>
      </c>
      <c r="AY166" s="167" t="s">
        <v>195</v>
      </c>
    </row>
    <row r="167" spans="1:65" s="14" customFormat="1">
      <c r="B167" s="173"/>
      <c r="D167" s="166" t="s">
        <v>206</v>
      </c>
      <c r="E167" s="174" t="s">
        <v>3</v>
      </c>
      <c r="F167" s="175" t="s">
        <v>987</v>
      </c>
      <c r="H167" s="176">
        <v>8.1189999999999998</v>
      </c>
      <c r="I167" s="177"/>
      <c r="L167" s="173"/>
      <c r="M167" s="178"/>
      <c r="N167" s="179"/>
      <c r="O167" s="179"/>
      <c r="P167" s="179"/>
      <c r="Q167" s="179"/>
      <c r="R167" s="179"/>
      <c r="S167" s="179"/>
      <c r="T167" s="180"/>
      <c r="AT167" s="174" t="s">
        <v>206</v>
      </c>
      <c r="AU167" s="174" t="s">
        <v>89</v>
      </c>
      <c r="AV167" s="14" t="s">
        <v>89</v>
      </c>
      <c r="AW167" s="14" t="s">
        <v>41</v>
      </c>
      <c r="AX167" s="14" t="s">
        <v>80</v>
      </c>
      <c r="AY167" s="174" t="s">
        <v>195</v>
      </c>
    </row>
    <row r="168" spans="1:65" s="15" customFormat="1">
      <c r="B168" s="181"/>
      <c r="D168" s="166" t="s">
        <v>206</v>
      </c>
      <c r="E168" s="182" t="s">
        <v>160</v>
      </c>
      <c r="F168" s="183" t="s">
        <v>215</v>
      </c>
      <c r="H168" s="184">
        <v>8.1189999999999998</v>
      </c>
      <c r="I168" s="185"/>
      <c r="L168" s="181"/>
      <c r="M168" s="186"/>
      <c r="N168" s="187"/>
      <c r="O168" s="187"/>
      <c r="P168" s="187"/>
      <c r="Q168" s="187"/>
      <c r="R168" s="187"/>
      <c r="S168" s="187"/>
      <c r="T168" s="188"/>
      <c r="AT168" s="182" t="s">
        <v>206</v>
      </c>
      <c r="AU168" s="182" t="s">
        <v>89</v>
      </c>
      <c r="AV168" s="15" t="s">
        <v>202</v>
      </c>
      <c r="AW168" s="15" t="s">
        <v>41</v>
      </c>
      <c r="AX168" s="15" t="s">
        <v>87</v>
      </c>
      <c r="AY168" s="182" t="s">
        <v>195</v>
      </c>
    </row>
    <row r="169" spans="1:65" s="2" customFormat="1" ht="24.25" customHeight="1">
      <c r="A169" s="35"/>
      <c r="B169" s="146"/>
      <c r="C169" s="147" t="s">
        <v>257</v>
      </c>
      <c r="D169" s="147" t="s">
        <v>197</v>
      </c>
      <c r="E169" s="148" t="s">
        <v>331</v>
      </c>
      <c r="F169" s="149" t="s">
        <v>332</v>
      </c>
      <c r="G169" s="150" t="s">
        <v>139</v>
      </c>
      <c r="H169" s="151">
        <v>6.4950000000000001</v>
      </c>
      <c r="I169" s="152"/>
      <c r="J169" s="153">
        <f>ROUND(I169*H169,2)</f>
        <v>0</v>
      </c>
      <c r="K169" s="149" t="s">
        <v>201</v>
      </c>
      <c r="L169" s="36"/>
      <c r="M169" s="154" t="s">
        <v>3</v>
      </c>
      <c r="N169" s="155" t="s">
        <v>51</v>
      </c>
      <c r="O169" s="56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58" t="s">
        <v>202</v>
      </c>
      <c r="AT169" s="158" t="s">
        <v>197</v>
      </c>
      <c r="AU169" s="158" t="s">
        <v>89</v>
      </c>
      <c r="AY169" s="19" t="s">
        <v>195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87</v>
      </c>
      <c r="BK169" s="159">
        <f>ROUND(I169*H169,2)</f>
        <v>0</v>
      </c>
      <c r="BL169" s="19" t="s">
        <v>202</v>
      </c>
      <c r="BM169" s="158" t="s">
        <v>988</v>
      </c>
    </row>
    <row r="170" spans="1:65" s="2" customFormat="1">
      <c r="A170" s="35"/>
      <c r="B170" s="36"/>
      <c r="C170" s="35"/>
      <c r="D170" s="160" t="s">
        <v>204</v>
      </c>
      <c r="E170" s="35"/>
      <c r="F170" s="161" t="s">
        <v>334</v>
      </c>
      <c r="G170" s="35"/>
      <c r="H170" s="35"/>
      <c r="I170" s="162"/>
      <c r="J170" s="35"/>
      <c r="K170" s="35"/>
      <c r="L170" s="36"/>
      <c r="M170" s="163"/>
      <c r="N170" s="164"/>
      <c r="O170" s="56"/>
      <c r="P170" s="56"/>
      <c r="Q170" s="56"/>
      <c r="R170" s="56"/>
      <c r="S170" s="56"/>
      <c r="T170" s="57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9" t="s">
        <v>204</v>
      </c>
      <c r="AU170" s="19" t="s">
        <v>89</v>
      </c>
    </row>
    <row r="171" spans="1:65" s="13" customFormat="1">
      <c r="B171" s="165"/>
      <c r="D171" s="166" t="s">
        <v>206</v>
      </c>
      <c r="E171" s="167" t="s">
        <v>3</v>
      </c>
      <c r="F171" s="168" t="s">
        <v>207</v>
      </c>
      <c r="H171" s="167" t="s">
        <v>3</v>
      </c>
      <c r="I171" s="169"/>
      <c r="L171" s="165"/>
      <c r="M171" s="170"/>
      <c r="N171" s="171"/>
      <c r="O171" s="171"/>
      <c r="P171" s="171"/>
      <c r="Q171" s="171"/>
      <c r="R171" s="171"/>
      <c r="S171" s="171"/>
      <c r="T171" s="172"/>
      <c r="AT171" s="167" t="s">
        <v>206</v>
      </c>
      <c r="AU171" s="167" t="s">
        <v>89</v>
      </c>
      <c r="AV171" s="13" t="s">
        <v>87</v>
      </c>
      <c r="AW171" s="13" t="s">
        <v>41</v>
      </c>
      <c r="AX171" s="13" t="s">
        <v>80</v>
      </c>
      <c r="AY171" s="167" t="s">
        <v>195</v>
      </c>
    </row>
    <row r="172" spans="1:65" s="13" customFormat="1">
      <c r="B172" s="165"/>
      <c r="D172" s="166" t="s">
        <v>206</v>
      </c>
      <c r="E172" s="167" t="s">
        <v>3</v>
      </c>
      <c r="F172" s="168" t="s">
        <v>208</v>
      </c>
      <c r="H172" s="167" t="s">
        <v>3</v>
      </c>
      <c r="I172" s="169"/>
      <c r="L172" s="165"/>
      <c r="M172" s="170"/>
      <c r="N172" s="171"/>
      <c r="O172" s="171"/>
      <c r="P172" s="171"/>
      <c r="Q172" s="171"/>
      <c r="R172" s="171"/>
      <c r="S172" s="171"/>
      <c r="T172" s="172"/>
      <c r="AT172" s="167" t="s">
        <v>206</v>
      </c>
      <c r="AU172" s="167" t="s">
        <v>89</v>
      </c>
      <c r="AV172" s="13" t="s">
        <v>87</v>
      </c>
      <c r="AW172" s="13" t="s">
        <v>41</v>
      </c>
      <c r="AX172" s="13" t="s">
        <v>80</v>
      </c>
      <c r="AY172" s="167" t="s">
        <v>195</v>
      </c>
    </row>
    <row r="173" spans="1:65" s="13" customFormat="1">
      <c r="B173" s="165"/>
      <c r="D173" s="166" t="s">
        <v>206</v>
      </c>
      <c r="E173" s="167" t="s">
        <v>3</v>
      </c>
      <c r="F173" s="168" t="s">
        <v>209</v>
      </c>
      <c r="H173" s="167" t="s">
        <v>3</v>
      </c>
      <c r="I173" s="169"/>
      <c r="L173" s="165"/>
      <c r="M173" s="170"/>
      <c r="N173" s="171"/>
      <c r="O173" s="171"/>
      <c r="P173" s="171"/>
      <c r="Q173" s="171"/>
      <c r="R173" s="171"/>
      <c r="S173" s="171"/>
      <c r="T173" s="172"/>
      <c r="AT173" s="167" t="s">
        <v>206</v>
      </c>
      <c r="AU173" s="167" t="s">
        <v>89</v>
      </c>
      <c r="AV173" s="13" t="s">
        <v>87</v>
      </c>
      <c r="AW173" s="13" t="s">
        <v>41</v>
      </c>
      <c r="AX173" s="13" t="s">
        <v>80</v>
      </c>
      <c r="AY173" s="167" t="s">
        <v>195</v>
      </c>
    </row>
    <row r="174" spans="1:65" s="13" customFormat="1">
      <c r="B174" s="165"/>
      <c r="D174" s="166" t="s">
        <v>206</v>
      </c>
      <c r="E174" s="167" t="s">
        <v>3</v>
      </c>
      <c r="F174" s="168" t="s">
        <v>729</v>
      </c>
      <c r="H174" s="167" t="s">
        <v>3</v>
      </c>
      <c r="I174" s="169"/>
      <c r="L174" s="165"/>
      <c r="M174" s="170"/>
      <c r="N174" s="171"/>
      <c r="O174" s="171"/>
      <c r="P174" s="171"/>
      <c r="Q174" s="171"/>
      <c r="R174" s="171"/>
      <c r="S174" s="171"/>
      <c r="T174" s="172"/>
      <c r="AT174" s="167" t="s">
        <v>206</v>
      </c>
      <c r="AU174" s="167" t="s">
        <v>89</v>
      </c>
      <c r="AV174" s="13" t="s">
        <v>87</v>
      </c>
      <c r="AW174" s="13" t="s">
        <v>41</v>
      </c>
      <c r="AX174" s="13" t="s">
        <v>80</v>
      </c>
      <c r="AY174" s="167" t="s">
        <v>195</v>
      </c>
    </row>
    <row r="175" spans="1:65" s="13" customFormat="1">
      <c r="B175" s="165"/>
      <c r="D175" s="166" t="s">
        <v>206</v>
      </c>
      <c r="E175" s="167" t="s">
        <v>3</v>
      </c>
      <c r="F175" s="168" t="s">
        <v>263</v>
      </c>
      <c r="H175" s="167" t="s">
        <v>3</v>
      </c>
      <c r="I175" s="169"/>
      <c r="L175" s="165"/>
      <c r="M175" s="170"/>
      <c r="N175" s="171"/>
      <c r="O175" s="171"/>
      <c r="P175" s="171"/>
      <c r="Q175" s="171"/>
      <c r="R175" s="171"/>
      <c r="S175" s="171"/>
      <c r="T175" s="172"/>
      <c r="AT175" s="167" t="s">
        <v>206</v>
      </c>
      <c r="AU175" s="167" t="s">
        <v>89</v>
      </c>
      <c r="AV175" s="13" t="s">
        <v>87</v>
      </c>
      <c r="AW175" s="13" t="s">
        <v>41</v>
      </c>
      <c r="AX175" s="13" t="s">
        <v>80</v>
      </c>
      <c r="AY175" s="167" t="s">
        <v>195</v>
      </c>
    </row>
    <row r="176" spans="1:65" s="14" customFormat="1">
      <c r="B176" s="173"/>
      <c r="D176" s="166" t="s">
        <v>206</v>
      </c>
      <c r="E176" s="174" t="s">
        <v>162</v>
      </c>
      <c r="F176" s="175" t="s">
        <v>989</v>
      </c>
      <c r="H176" s="176">
        <v>6.4950000000000001</v>
      </c>
      <c r="I176" s="177"/>
      <c r="L176" s="173"/>
      <c r="M176" s="178"/>
      <c r="N176" s="179"/>
      <c r="O176" s="179"/>
      <c r="P176" s="179"/>
      <c r="Q176" s="179"/>
      <c r="R176" s="179"/>
      <c r="S176" s="179"/>
      <c r="T176" s="180"/>
      <c r="AT176" s="174" t="s">
        <v>206</v>
      </c>
      <c r="AU176" s="174" t="s">
        <v>89</v>
      </c>
      <c r="AV176" s="14" t="s">
        <v>89</v>
      </c>
      <c r="AW176" s="14" t="s">
        <v>41</v>
      </c>
      <c r="AX176" s="14" t="s">
        <v>80</v>
      </c>
      <c r="AY176" s="174" t="s">
        <v>195</v>
      </c>
    </row>
    <row r="177" spans="1:65" s="15" customFormat="1">
      <c r="B177" s="181"/>
      <c r="D177" s="166" t="s">
        <v>206</v>
      </c>
      <c r="E177" s="182" t="s">
        <v>3</v>
      </c>
      <c r="F177" s="183" t="s">
        <v>215</v>
      </c>
      <c r="H177" s="184">
        <v>6.4950000000000001</v>
      </c>
      <c r="I177" s="185"/>
      <c r="L177" s="181"/>
      <c r="M177" s="186"/>
      <c r="N177" s="187"/>
      <c r="O177" s="187"/>
      <c r="P177" s="187"/>
      <c r="Q177" s="187"/>
      <c r="R177" s="187"/>
      <c r="S177" s="187"/>
      <c r="T177" s="188"/>
      <c r="AT177" s="182" t="s">
        <v>206</v>
      </c>
      <c r="AU177" s="182" t="s">
        <v>89</v>
      </c>
      <c r="AV177" s="15" t="s">
        <v>202</v>
      </c>
      <c r="AW177" s="15" t="s">
        <v>41</v>
      </c>
      <c r="AX177" s="15" t="s">
        <v>87</v>
      </c>
      <c r="AY177" s="182" t="s">
        <v>195</v>
      </c>
    </row>
    <row r="178" spans="1:65" s="2" customFormat="1" ht="24.25" customHeight="1">
      <c r="A178" s="35"/>
      <c r="B178" s="146"/>
      <c r="C178" s="147" t="s">
        <v>265</v>
      </c>
      <c r="D178" s="147" t="s">
        <v>197</v>
      </c>
      <c r="E178" s="148" t="s">
        <v>337</v>
      </c>
      <c r="F178" s="149" t="s">
        <v>338</v>
      </c>
      <c r="G178" s="150" t="s">
        <v>139</v>
      </c>
      <c r="H178" s="151">
        <v>1.6240000000000001</v>
      </c>
      <c r="I178" s="152"/>
      <c r="J178" s="153">
        <f>ROUND(I178*H178,2)</f>
        <v>0</v>
      </c>
      <c r="K178" s="149" t="s">
        <v>201</v>
      </c>
      <c r="L178" s="36"/>
      <c r="M178" s="154" t="s">
        <v>3</v>
      </c>
      <c r="N178" s="155" t="s">
        <v>51</v>
      </c>
      <c r="O178" s="56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58" t="s">
        <v>202</v>
      </c>
      <c r="AT178" s="158" t="s">
        <v>197</v>
      </c>
      <c r="AU178" s="158" t="s">
        <v>89</v>
      </c>
      <c r="AY178" s="19" t="s">
        <v>195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87</v>
      </c>
      <c r="BK178" s="159">
        <f>ROUND(I178*H178,2)</f>
        <v>0</v>
      </c>
      <c r="BL178" s="19" t="s">
        <v>202</v>
      </c>
      <c r="BM178" s="158" t="s">
        <v>990</v>
      </c>
    </row>
    <row r="179" spans="1:65" s="2" customFormat="1">
      <c r="A179" s="35"/>
      <c r="B179" s="36"/>
      <c r="C179" s="35"/>
      <c r="D179" s="160" t="s">
        <v>204</v>
      </c>
      <c r="E179" s="35"/>
      <c r="F179" s="161" t="s">
        <v>340</v>
      </c>
      <c r="G179" s="35"/>
      <c r="H179" s="35"/>
      <c r="I179" s="162"/>
      <c r="J179" s="35"/>
      <c r="K179" s="35"/>
      <c r="L179" s="36"/>
      <c r="M179" s="163"/>
      <c r="N179" s="164"/>
      <c r="O179" s="56"/>
      <c r="P179" s="56"/>
      <c r="Q179" s="56"/>
      <c r="R179" s="56"/>
      <c r="S179" s="56"/>
      <c r="T179" s="57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9" t="s">
        <v>204</v>
      </c>
      <c r="AU179" s="19" t="s">
        <v>89</v>
      </c>
    </row>
    <row r="180" spans="1:65" s="13" customFormat="1">
      <c r="B180" s="165"/>
      <c r="D180" s="166" t="s">
        <v>206</v>
      </c>
      <c r="E180" s="167" t="s">
        <v>3</v>
      </c>
      <c r="F180" s="168" t="s">
        <v>207</v>
      </c>
      <c r="H180" s="167" t="s">
        <v>3</v>
      </c>
      <c r="I180" s="169"/>
      <c r="L180" s="165"/>
      <c r="M180" s="170"/>
      <c r="N180" s="171"/>
      <c r="O180" s="171"/>
      <c r="P180" s="171"/>
      <c r="Q180" s="171"/>
      <c r="R180" s="171"/>
      <c r="S180" s="171"/>
      <c r="T180" s="172"/>
      <c r="AT180" s="167" t="s">
        <v>206</v>
      </c>
      <c r="AU180" s="167" t="s">
        <v>89</v>
      </c>
      <c r="AV180" s="13" t="s">
        <v>87</v>
      </c>
      <c r="AW180" s="13" t="s">
        <v>41</v>
      </c>
      <c r="AX180" s="13" t="s">
        <v>80</v>
      </c>
      <c r="AY180" s="167" t="s">
        <v>195</v>
      </c>
    </row>
    <row r="181" spans="1:65" s="13" customFormat="1">
      <c r="B181" s="165"/>
      <c r="D181" s="166" t="s">
        <v>206</v>
      </c>
      <c r="E181" s="167" t="s">
        <v>3</v>
      </c>
      <c r="F181" s="168" t="s">
        <v>208</v>
      </c>
      <c r="H181" s="167" t="s">
        <v>3</v>
      </c>
      <c r="I181" s="169"/>
      <c r="L181" s="165"/>
      <c r="M181" s="170"/>
      <c r="N181" s="171"/>
      <c r="O181" s="171"/>
      <c r="P181" s="171"/>
      <c r="Q181" s="171"/>
      <c r="R181" s="171"/>
      <c r="S181" s="171"/>
      <c r="T181" s="172"/>
      <c r="AT181" s="167" t="s">
        <v>206</v>
      </c>
      <c r="AU181" s="167" t="s">
        <v>89</v>
      </c>
      <c r="AV181" s="13" t="s">
        <v>87</v>
      </c>
      <c r="AW181" s="13" t="s">
        <v>41</v>
      </c>
      <c r="AX181" s="13" t="s">
        <v>80</v>
      </c>
      <c r="AY181" s="167" t="s">
        <v>195</v>
      </c>
    </row>
    <row r="182" spans="1:65" s="13" customFormat="1">
      <c r="B182" s="165"/>
      <c r="D182" s="166" t="s">
        <v>206</v>
      </c>
      <c r="E182" s="167" t="s">
        <v>3</v>
      </c>
      <c r="F182" s="168" t="s">
        <v>209</v>
      </c>
      <c r="H182" s="167" t="s">
        <v>3</v>
      </c>
      <c r="I182" s="169"/>
      <c r="L182" s="165"/>
      <c r="M182" s="170"/>
      <c r="N182" s="171"/>
      <c r="O182" s="171"/>
      <c r="P182" s="171"/>
      <c r="Q182" s="171"/>
      <c r="R182" s="171"/>
      <c r="S182" s="171"/>
      <c r="T182" s="172"/>
      <c r="AT182" s="167" t="s">
        <v>206</v>
      </c>
      <c r="AU182" s="167" t="s">
        <v>89</v>
      </c>
      <c r="AV182" s="13" t="s">
        <v>87</v>
      </c>
      <c r="AW182" s="13" t="s">
        <v>41</v>
      </c>
      <c r="AX182" s="13" t="s">
        <v>80</v>
      </c>
      <c r="AY182" s="167" t="s">
        <v>195</v>
      </c>
    </row>
    <row r="183" spans="1:65" s="13" customFormat="1">
      <c r="B183" s="165"/>
      <c r="D183" s="166" t="s">
        <v>206</v>
      </c>
      <c r="E183" s="167" t="s">
        <v>3</v>
      </c>
      <c r="F183" s="168" t="s">
        <v>729</v>
      </c>
      <c r="H183" s="167" t="s">
        <v>3</v>
      </c>
      <c r="I183" s="169"/>
      <c r="L183" s="165"/>
      <c r="M183" s="170"/>
      <c r="N183" s="171"/>
      <c r="O183" s="171"/>
      <c r="P183" s="171"/>
      <c r="Q183" s="171"/>
      <c r="R183" s="171"/>
      <c r="S183" s="171"/>
      <c r="T183" s="172"/>
      <c r="AT183" s="167" t="s">
        <v>206</v>
      </c>
      <c r="AU183" s="167" t="s">
        <v>89</v>
      </c>
      <c r="AV183" s="13" t="s">
        <v>87</v>
      </c>
      <c r="AW183" s="13" t="s">
        <v>41</v>
      </c>
      <c r="AX183" s="13" t="s">
        <v>80</v>
      </c>
      <c r="AY183" s="167" t="s">
        <v>195</v>
      </c>
    </row>
    <row r="184" spans="1:65" s="13" customFormat="1">
      <c r="B184" s="165"/>
      <c r="D184" s="166" t="s">
        <v>206</v>
      </c>
      <c r="E184" s="167" t="s">
        <v>3</v>
      </c>
      <c r="F184" s="168" t="s">
        <v>263</v>
      </c>
      <c r="H184" s="167" t="s">
        <v>3</v>
      </c>
      <c r="I184" s="169"/>
      <c r="L184" s="165"/>
      <c r="M184" s="170"/>
      <c r="N184" s="171"/>
      <c r="O184" s="171"/>
      <c r="P184" s="171"/>
      <c r="Q184" s="171"/>
      <c r="R184" s="171"/>
      <c r="S184" s="171"/>
      <c r="T184" s="172"/>
      <c r="AT184" s="167" t="s">
        <v>206</v>
      </c>
      <c r="AU184" s="167" t="s">
        <v>89</v>
      </c>
      <c r="AV184" s="13" t="s">
        <v>87</v>
      </c>
      <c r="AW184" s="13" t="s">
        <v>41</v>
      </c>
      <c r="AX184" s="13" t="s">
        <v>80</v>
      </c>
      <c r="AY184" s="167" t="s">
        <v>195</v>
      </c>
    </row>
    <row r="185" spans="1:65" s="14" customFormat="1">
      <c r="B185" s="173"/>
      <c r="D185" s="166" t="s">
        <v>206</v>
      </c>
      <c r="E185" s="174" t="s">
        <v>164</v>
      </c>
      <c r="F185" s="175" t="s">
        <v>722</v>
      </c>
      <c r="H185" s="176">
        <v>1.6240000000000001</v>
      </c>
      <c r="I185" s="177"/>
      <c r="L185" s="173"/>
      <c r="M185" s="178"/>
      <c r="N185" s="179"/>
      <c r="O185" s="179"/>
      <c r="P185" s="179"/>
      <c r="Q185" s="179"/>
      <c r="R185" s="179"/>
      <c r="S185" s="179"/>
      <c r="T185" s="180"/>
      <c r="AT185" s="174" t="s">
        <v>206</v>
      </c>
      <c r="AU185" s="174" t="s">
        <v>89</v>
      </c>
      <c r="AV185" s="14" t="s">
        <v>89</v>
      </c>
      <c r="AW185" s="14" t="s">
        <v>41</v>
      </c>
      <c r="AX185" s="14" t="s">
        <v>80</v>
      </c>
      <c r="AY185" s="174" t="s">
        <v>195</v>
      </c>
    </row>
    <row r="186" spans="1:65" s="15" customFormat="1">
      <c r="B186" s="181"/>
      <c r="D186" s="166" t="s">
        <v>206</v>
      </c>
      <c r="E186" s="182" t="s">
        <v>3</v>
      </c>
      <c r="F186" s="183" t="s">
        <v>215</v>
      </c>
      <c r="H186" s="184">
        <v>1.6240000000000001</v>
      </c>
      <c r="I186" s="185"/>
      <c r="L186" s="181"/>
      <c r="M186" s="186"/>
      <c r="N186" s="187"/>
      <c r="O186" s="187"/>
      <c r="P186" s="187"/>
      <c r="Q186" s="187"/>
      <c r="R186" s="187"/>
      <c r="S186" s="187"/>
      <c r="T186" s="188"/>
      <c r="AT186" s="182" t="s">
        <v>206</v>
      </c>
      <c r="AU186" s="182" t="s">
        <v>89</v>
      </c>
      <c r="AV186" s="15" t="s">
        <v>202</v>
      </c>
      <c r="AW186" s="15" t="s">
        <v>41</v>
      </c>
      <c r="AX186" s="15" t="s">
        <v>87</v>
      </c>
      <c r="AY186" s="182" t="s">
        <v>195</v>
      </c>
    </row>
    <row r="187" spans="1:65" s="2" customFormat="1" ht="16.5" customHeight="1">
      <c r="A187" s="35"/>
      <c r="B187" s="146"/>
      <c r="C187" s="147" t="s">
        <v>302</v>
      </c>
      <c r="D187" s="147" t="s">
        <v>197</v>
      </c>
      <c r="E187" s="148" t="s">
        <v>351</v>
      </c>
      <c r="F187" s="149" t="s">
        <v>352</v>
      </c>
      <c r="G187" s="150" t="s">
        <v>344</v>
      </c>
      <c r="H187" s="151">
        <v>91.427000000000007</v>
      </c>
      <c r="I187" s="152"/>
      <c r="J187" s="153">
        <f>ROUND(I187*H187,2)</f>
        <v>0</v>
      </c>
      <c r="K187" s="149" t="s">
        <v>201</v>
      </c>
      <c r="L187" s="36"/>
      <c r="M187" s="154" t="s">
        <v>3</v>
      </c>
      <c r="N187" s="155" t="s">
        <v>51</v>
      </c>
      <c r="O187" s="56"/>
      <c r="P187" s="156">
        <f>O187*H187</f>
        <v>0</v>
      </c>
      <c r="Q187" s="156">
        <v>2.0100000000000001E-3</v>
      </c>
      <c r="R187" s="156">
        <f>Q187*H187</f>
        <v>0.18376827000000001</v>
      </c>
      <c r="S187" s="156">
        <v>0</v>
      </c>
      <c r="T187" s="157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58" t="s">
        <v>202</v>
      </c>
      <c r="AT187" s="158" t="s">
        <v>197</v>
      </c>
      <c r="AU187" s="158" t="s">
        <v>89</v>
      </c>
      <c r="AY187" s="19" t="s">
        <v>195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9" t="s">
        <v>87</v>
      </c>
      <c r="BK187" s="159">
        <f>ROUND(I187*H187,2)</f>
        <v>0</v>
      </c>
      <c r="BL187" s="19" t="s">
        <v>202</v>
      </c>
      <c r="BM187" s="158" t="s">
        <v>991</v>
      </c>
    </row>
    <row r="188" spans="1:65" s="2" customFormat="1">
      <c r="A188" s="35"/>
      <c r="B188" s="36"/>
      <c r="C188" s="35"/>
      <c r="D188" s="160" t="s">
        <v>204</v>
      </c>
      <c r="E188" s="35"/>
      <c r="F188" s="161" t="s">
        <v>354</v>
      </c>
      <c r="G188" s="35"/>
      <c r="H188" s="35"/>
      <c r="I188" s="162"/>
      <c r="J188" s="35"/>
      <c r="K188" s="35"/>
      <c r="L188" s="36"/>
      <c r="M188" s="163"/>
      <c r="N188" s="164"/>
      <c r="O188" s="56"/>
      <c r="P188" s="56"/>
      <c r="Q188" s="56"/>
      <c r="R188" s="56"/>
      <c r="S188" s="56"/>
      <c r="T188" s="57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9" t="s">
        <v>204</v>
      </c>
      <c r="AU188" s="19" t="s">
        <v>89</v>
      </c>
    </row>
    <row r="189" spans="1:65" s="13" customFormat="1">
      <c r="B189" s="165"/>
      <c r="D189" s="166" t="s">
        <v>206</v>
      </c>
      <c r="E189" s="167" t="s">
        <v>3</v>
      </c>
      <c r="F189" s="168" t="s">
        <v>207</v>
      </c>
      <c r="H189" s="167" t="s">
        <v>3</v>
      </c>
      <c r="I189" s="169"/>
      <c r="L189" s="165"/>
      <c r="M189" s="170"/>
      <c r="N189" s="171"/>
      <c r="O189" s="171"/>
      <c r="P189" s="171"/>
      <c r="Q189" s="171"/>
      <c r="R189" s="171"/>
      <c r="S189" s="171"/>
      <c r="T189" s="172"/>
      <c r="AT189" s="167" t="s">
        <v>206</v>
      </c>
      <c r="AU189" s="167" t="s">
        <v>89</v>
      </c>
      <c r="AV189" s="13" t="s">
        <v>87</v>
      </c>
      <c r="AW189" s="13" t="s">
        <v>41</v>
      </c>
      <c r="AX189" s="13" t="s">
        <v>80</v>
      </c>
      <c r="AY189" s="167" t="s">
        <v>195</v>
      </c>
    </row>
    <row r="190" spans="1:65" s="13" customFormat="1">
      <c r="B190" s="165"/>
      <c r="D190" s="166" t="s">
        <v>206</v>
      </c>
      <c r="E190" s="167" t="s">
        <v>3</v>
      </c>
      <c r="F190" s="168" t="s">
        <v>208</v>
      </c>
      <c r="H190" s="167" t="s">
        <v>3</v>
      </c>
      <c r="I190" s="169"/>
      <c r="L190" s="165"/>
      <c r="M190" s="170"/>
      <c r="N190" s="171"/>
      <c r="O190" s="171"/>
      <c r="P190" s="171"/>
      <c r="Q190" s="171"/>
      <c r="R190" s="171"/>
      <c r="S190" s="171"/>
      <c r="T190" s="172"/>
      <c r="AT190" s="167" t="s">
        <v>206</v>
      </c>
      <c r="AU190" s="167" t="s">
        <v>89</v>
      </c>
      <c r="AV190" s="13" t="s">
        <v>87</v>
      </c>
      <c r="AW190" s="13" t="s">
        <v>41</v>
      </c>
      <c r="AX190" s="13" t="s">
        <v>80</v>
      </c>
      <c r="AY190" s="167" t="s">
        <v>195</v>
      </c>
    </row>
    <row r="191" spans="1:65" s="13" customFormat="1">
      <c r="B191" s="165"/>
      <c r="D191" s="166" t="s">
        <v>206</v>
      </c>
      <c r="E191" s="167" t="s">
        <v>3</v>
      </c>
      <c r="F191" s="168" t="s">
        <v>209</v>
      </c>
      <c r="H191" s="167" t="s">
        <v>3</v>
      </c>
      <c r="I191" s="169"/>
      <c r="L191" s="165"/>
      <c r="M191" s="170"/>
      <c r="N191" s="171"/>
      <c r="O191" s="171"/>
      <c r="P191" s="171"/>
      <c r="Q191" s="171"/>
      <c r="R191" s="171"/>
      <c r="S191" s="171"/>
      <c r="T191" s="172"/>
      <c r="AT191" s="167" t="s">
        <v>206</v>
      </c>
      <c r="AU191" s="167" t="s">
        <v>89</v>
      </c>
      <c r="AV191" s="13" t="s">
        <v>87</v>
      </c>
      <c r="AW191" s="13" t="s">
        <v>41</v>
      </c>
      <c r="AX191" s="13" t="s">
        <v>80</v>
      </c>
      <c r="AY191" s="167" t="s">
        <v>195</v>
      </c>
    </row>
    <row r="192" spans="1:65" s="13" customFormat="1">
      <c r="B192" s="165"/>
      <c r="D192" s="166" t="s">
        <v>206</v>
      </c>
      <c r="E192" s="167" t="s">
        <v>3</v>
      </c>
      <c r="F192" s="168" t="s">
        <v>967</v>
      </c>
      <c r="H192" s="167" t="s">
        <v>3</v>
      </c>
      <c r="I192" s="169"/>
      <c r="L192" s="165"/>
      <c r="M192" s="170"/>
      <c r="N192" s="171"/>
      <c r="O192" s="171"/>
      <c r="P192" s="171"/>
      <c r="Q192" s="171"/>
      <c r="R192" s="171"/>
      <c r="S192" s="171"/>
      <c r="T192" s="172"/>
      <c r="AT192" s="167" t="s">
        <v>206</v>
      </c>
      <c r="AU192" s="167" t="s">
        <v>89</v>
      </c>
      <c r="AV192" s="13" t="s">
        <v>87</v>
      </c>
      <c r="AW192" s="13" t="s">
        <v>41</v>
      </c>
      <c r="AX192" s="13" t="s">
        <v>80</v>
      </c>
      <c r="AY192" s="167" t="s">
        <v>195</v>
      </c>
    </row>
    <row r="193" spans="1:65" s="14" customFormat="1">
      <c r="B193" s="173"/>
      <c r="D193" s="166" t="s">
        <v>206</v>
      </c>
      <c r="E193" s="174" t="s">
        <v>3</v>
      </c>
      <c r="F193" s="175" t="s">
        <v>992</v>
      </c>
      <c r="H193" s="176">
        <v>43.72</v>
      </c>
      <c r="I193" s="177"/>
      <c r="L193" s="173"/>
      <c r="M193" s="178"/>
      <c r="N193" s="179"/>
      <c r="O193" s="179"/>
      <c r="P193" s="179"/>
      <c r="Q193" s="179"/>
      <c r="R193" s="179"/>
      <c r="S193" s="179"/>
      <c r="T193" s="180"/>
      <c r="AT193" s="174" t="s">
        <v>206</v>
      </c>
      <c r="AU193" s="174" t="s">
        <v>89</v>
      </c>
      <c r="AV193" s="14" t="s">
        <v>89</v>
      </c>
      <c r="AW193" s="14" t="s">
        <v>41</v>
      </c>
      <c r="AX193" s="14" t="s">
        <v>80</v>
      </c>
      <c r="AY193" s="174" t="s">
        <v>195</v>
      </c>
    </row>
    <row r="194" spans="1:65" s="14" customFormat="1">
      <c r="B194" s="173"/>
      <c r="D194" s="166" t="s">
        <v>206</v>
      </c>
      <c r="E194" s="174" t="s">
        <v>3</v>
      </c>
      <c r="F194" s="175" t="s">
        <v>993</v>
      </c>
      <c r="H194" s="176">
        <v>47.707000000000001</v>
      </c>
      <c r="I194" s="177"/>
      <c r="L194" s="173"/>
      <c r="M194" s="178"/>
      <c r="N194" s="179"/>
      <c r="O194" s="179"/>
      <c r="P194" s="179"/>
      <c r="Q194" s="179"/>
      <c r="R194" s="179"/>
      <c r="S194" s="179"/>
      <c r="T194" s="180"/>
      <c r="AT194" s="174" t="s">
        <v>206</v>
      </c>
      <c r="AU194" s="174" t="s">
        <v>89</v>
      </c>
      <c r="AV194" s="14" t="s">
        <v>89</v>
      </c>
      <c r="AW194" s="14" t="s">
        <v>41</v>
      </c>
      <c r="AX194" s="14" t="s">
        <v>80</v>
      </c>
      <c r="AY194" s="174" t="s">
        <v>195</v>
      </c>
    </row>
    <row r="195" spans="1:65" s="15" customFormat="1">
      <c r="B195" s="181"/>
      <c r="D195" s="166" t="s">
        <v>206</v>
      </c>
      <c r="E195" s="182" t="s">
        <v>3</v>
      </c>
      <c r="F195" s="183" t="s">
        <v>215</v>
      </c>
      <c r="H195" s="184">
        <v>91.427000000000007</v>
      </c>
      <c r="I195" s="185"/>
      <c r="L195" s="181"/>
      <c r="M195" s="186"/>
      <c r="N195" s="187"/>
      <c r="O195" s="187"/>
      <c r="P195" s="187"/>
      <c r="Q195" s="187"/>
      <c r="R195" s="187"/>
      <c r="S195" s="187"/>
      <c r="T195" s="188"/>
      <c r="AT195" s="182" t="s">
        <v>206</v>
      </c>
      <c r="AU195" s="182" t="s">
        <v>89</v>
      </c>
      <c r="AV195" s="15" t="s">
        <v>202</v>
      </c>
      <c r="AW195" s="15" t="s">
        <v>41</v>
      </c>
      <c r="AX195" s="15" t="s">
        <v>87</v>
      </c>
      <c r="AY195" s="182" t="s">
        <v>195</v>
      </c>
    </row>
    <row r="196" spans="1:65" s="2" customFormat="1" ht="24.25" customHeight="1">
      <c r="A196" s="35"/>
      <c r="B196" s="146"/>
      <c r="C196" s="147" t="s">
        <v>307</v>
      </c>
      <c r="D196" s="147" t="s">
        <v>197</v>
      </c>
      <c r="E196" s="148" t="s">
        <v>378</v>
      </c>
      <c r="F196" s="149" t="s">
        <v>379</v>
      </c>
      <c r="G196" s="150" t="s">
        <v>344</v>
      </c>
      <c r="H196" s="151">
        <v>91.427000000000007</v>
      </c>
      <c r="I196" s="152"/>
      <c r="J196" s="153">
        <f>ROUND(I196*H196,2)</f>
        <v>0</v>
      </c>
      <c r="K196" s="149" t="s">
        <v>201</v>
      </c>
      <c r="L196" s="36"/>
      <c r="M196" s="154" t="s">
        <v>3</v>
      </c>
      <c r="N196" s="155" t="s">
        <v>51</v>
      </c>
      <c r="O196" s="56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58" t="s">
        <v>202</v>
      </c>
      <c r="AT196" s="158" t="s">
        <v>197</v>
      </c>
      <c r="AU196" s="158" t="s">
        <v>89</v>
      </c>
      <c r="AY196" s="19" t="s">
        <v>195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87</v>
      </c>
      <c r="BK196" s="159">
        <f>ROUND(I196*H196,2)</f>
        <v>0</v>
      </c>
      <c r="BL196" s="19" t="s">
        <v>202</v>
      </c>
      <c r="BM196" s="158" t="s">
        <v>994</v>
      </c>
    </row>
    <row r="197" spans="1:65" s="2" customFormat="1">
      <c r="A197" s="35"/>
      <c r="B197" s="36"/>
      <c r="C197" s="35"/>
      <c r="D197" s="160" t="s">
        <v>204</v>
      </c>
      <c r="E197" s="35"/>
      <c r="F197" s="161" t="s">
        <v>381</v>
      </c>
      <c r="G197" s="35"/>
      <c r="H197" s="35"/>
      <c r="I197" s="162"/>
      <c r="J197" s="35"/>
      <c r="K197" s="35"/>
      <c r="L197" s="36"/>
      <c r="M197" s="163"/>
      <c r="N197" s="164"/>
      <c r="O197" s="56"/>
      <c r="P197" s="56"/>
      <c r="Q197" s="56"/>
      <c r="R197" s="56"/>
      <c r="S197" s="56"/>
      <c r="T197" s="57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9" t="s">
        <v>204</v>
      </c>
      <c r="AU197" s="19" t="s">
        <v>89</v>
      </c>
    </row>
    <row r="198" spans="1:65" s="2" customFormat="1" ht="37.9" customHeight="1">
      <c r="A198" s="35"/>
      <c r="B198" s="146"/>
      <c r="C198" s="147" t="s">
        <v>315</v>
      </c>
      <c r="D198" s="147" t="s">
        <v>197</v>
      </c>
      <c r="E198" s="148" t="s">
        <v>390</v>
      </c>
      <c r="F198" s="149" t="s">
        <v>391</v>
      </c>
      <c r="G198" s="150" t="s">
        <v>139</v>
      </c>
      <c r="H198" s="151">
        <v>14.382</v>
      </c>
      <c r="I198" s="152"/>
      <c r="J198" s="153">
        <f>ROUND(I198*H198,2)</f>
        <v>0</v>
      </c>
      <c r="K198" s="149" t="s">
        <v>201</v>
      </c>
      <c r="L198" s="36"/>
      <c r="M198" s="154" t="s">
        <v>3</v>
      </c>
      <c r="N198" s="155" t="s">
        <v>51</v>
      </c>
      <c r="O198" s="56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58" t="s">
        <v>202</v>
      </c>
      <c r="AT198" s="158" t="s">
        <v>197</v>
      </c>
      <c r="AU198" s="158" t="s">
        <v>89</v>
      </c>
      <c r="AY198" s="19" t="s">
        <v>195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87</v>
      </c>
      <c r="BK198" s="159">
        <f>ROUND(I198*H198,2)</f>
        <v>0</v>
      </c>
      <c r="BL198" s="19" t="s">
        <v>202</v>
      </c>
      <c r="BM198" s="158" t="s">
        <v>995</v>
      </c>
    </row>
    <row r="199" spans="1:65" s="2" customFormat="1">
      <c r="A199" s="35"/>
      <c r="B199" s="36"/>
      <c r="C199" s="35"/>
      <c r="D199" s="160" t="s">
        <v>204</v>
      </c>
      <c r="E199" s="35"/>
      <c r="F199" s="161" t="s">
        <v>393</v>
      </c>
      <c r="G199" s="35"/>
      <c r="H199" s="35"/>
      <c r="I199" s="162"/>
      <c r="J199" s="35"/>
      <c r="K199" s="35"/>
      <c r="L199" s="36"/>
      <c r="M199" s="163"/>
      <c r="N199" s="164"/>
      <c r="O199" s="56"/>
      <c r="P199" s="56"/>
      <c r="Q199" s="56"/>
      <c r="R199" s="56"/>
      <c r="S199" s="56"/>
      <c r="T199" s="57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9" t="s">
        <v>204</v>
      </c>
      <c r="AU199" s="19" t="s">
        <v>89</v>
      </c>
    </row>
    <row r="200" spans="1:65" s="13" customFormat="1">
      <c r="B200" s="165"/>
      <c r="D200" s="166" t="s">
        <v>206</v>
      </c>
      <c r="E200" s="167" t="s">
        <v>3</v>
      </c>
      <c r="F200" s="168" t="s">
        <v>207</v>
      </c>
      <c r="H200" s="167" t="s">
        <v>3</v>
      </c>
      <c r="I200" s="169"/>
      <c r="L200" s="165"/>
      <c r="M200" s="170"/>
      <c r="N200" s="171"/>
      <c r="O200" s="171"/>
      <c r="P200" s="171"/>
      <c r="Q200" s="171"/>
      <c r="R200" s="171"/>
      <c r="S200" s="171"/>
      <c r="T200" s="172"/>
      <c r="AT200" s="167" t="s">
        <v>206</v>
      </c>
      <c r="AU200" s="167" t="s">
        <v>89</v>
      </c>
      <c r="AV200" s="13" t="s">
        <v>87</v>
      </c>
      <c r="AW200" s="13" t="s">
        <v>41</v>
      </c>
      <c r="AX200" s="13" t="s">
        <v>80</v>
      </c>
      <c r="AY200" s="167" t="s">
        <v>195</v>
      </c>
    </row>
    <row r="201" spans="1:65" s="13" customFormat="1">
      <c r="B201" s="165"/>
      <c r="D201" s="166" t="s">
        <v>206</v>
      </c>
      <c r="E201" s="167" t="s">
        <v>3</v>
      </c>
      <c r="F201" s="168" t="s">
        <v>208</v>
      </c>
      <c r="H201" s="167" t="s">
        <v>3</v>
      </c>
      <c r="I201" s="169"/>
      <c r="L201" s="165"/>
      <c r="M201" s="170"/>
      <c r="N201" s="171"/>
      <c r="O201" s="171"/>
      <c r="P201" s="171"/>
      <c r="Q201" s="171"/>
      <c r="R201" s="171"/>
      <c r="S201" s="171"/>
      <c r="T201" s="172"/>
      <c r="AT201" s="167" t="s">
        <v>206</v>
      </c>
      <c r="AU201" s="167" t="s">
        <v>89</v>
      </c>
      <c r="AV201" s="13" t="s">
        <v>87</v>
      </c>
      <c r="AW201" s="13" t="s">
        <v>41</v>
      </c>
      <c r="AX201" s="13" t="s">
        <v>80</v>
      </c>
      <c r="AY201" s="167" t="s">
        <v>195</v>
      </c>
    </row>
    <row r="202" spans="1:65" s="13" customFormat="1">
      <c r="B202" s="165"/>
      <c r="D202" s="166" t="s">
        <v>206</v>
      </c>
      <c r="E202" s="167" t="s">
        <v>3</v>
      </c>
      <c r="F202" s="168" t="s">
        <v>209</v>
      </c>
      <c r="H202" s="167" t="s">
        <v>3</v>
      </c>
      <c r="I202" s="169"/>
      <c r="L202" s="165"/>
      <c r="M202" s="170"/>
      <c r="N202" s="171"/>
      <c r="O202" s="171"/>
      <c r="P202" s="171"/>
      <c r="Q202" s="171"/>
      <c r="R202" s="171"/>
      <c r="S202" s="171"/>
      <c r="T202" s="172"/>
      <c r="AT202" s="167" t="s">
        <v>206</v>
      </c>
      <c r="AU202" s="167" t="s">
        <v>89</v>
      </c>
      <c r="AV202" s="13" t="s">
        <v>87</v>
      </c>
      <c r="AW202" s="13" t="s">
        <v>41</v>
      </c>
      <c r="AX202" s="13" t="s">
        <v>80</v>
      </c>
      <c r="AY202" s="167" t="s">
        <v>195</v>
      </c>
    </row>
    <row r="203" spans="1:65" s="13" customFormat="1">
      <c r="B203" s="165"/>
      <c r="D203" s="166" t="s">
        <v>206</v>
      </c>
      <c r="E203" s="167" t="s">
        <v>3</v>
      </c>
      <c r="F203" s="168" t="s">
        <v>263</v>
      </c>
      <c r="H203" s="167" t="s">
        <v>3</v>
      </c>
      <c r="I203" s="169"/>
      <c r="L203" s="165"/>
      <c r="M203" s="170"/>
      <c r="N203" s="171"/>
      <c r="O203" s="171"/>
      <c r="P203" s="171"/>
      <c r="Q203" s="171"/>
      <c r="R203" s="171"/>
      <c r="S203" s="171"/>
      <c r="T203" s="172"/>
      <c r="AT203" s="167" t="s">
        <v>206</v>
      </c>
      <c r="AU203" s="167" t="s">
        <v>89</v>
      </c>
      <c r="AV203" s="13" t="s">
        <v>87</v>
      </c>
      <c r="AW203" s="13" t="s">
        <v>41</v>
      </c>
      <c r="AX203" s="13" t="s">
        <v>80</v>
      </c>
      <c r="AY203" s="167" t="s">
        <v>195</v>
      </c>
    </row>
    <row r="204" spans="1:65" s="13" customFormat="1">
      <c r="B204" s="165"/>
      <c r="D204" s="166" t="s">
        <v>206</v>
      </c>
      <c r="E204" s="167" t="s">
        <v>3</v>
      </c>
      <c r="F204" s="168" t="s">
        <v>394</v>
      </c>
      <c r="H204" s="167" t="s">
        <v>3</v>
      </c>
      <c r="I204" s="169"/>
      <c r="L204" s="165"/>
      <c r="M204" s="170"/>
      <c r="N204" s="171"/>
      <c r="O204" s="171"/>
      <c r="P204" s="171"/>
      <c r="Q204" s="171"/>
      <c r="R204" s="171"/>
      <c r="S204" s="171"/>
      <c r="T204" s="172"/>
      <c r="AT204" s="167" t="s">
        <v>206</v>
      </c>
      <c r="AU204" s="167" t="s">
        <v>89</v>
      </c>
      <c r="AV204" s="13" t="s">
        <v>87</v>
      </c>
      <c r="AW204" s="13" t="s">
        <v>41</v>
      </c>
      <c r="AX204" s="13" t="s">
        <v>80</v>
      </c>
      <c r="AY204" s="167" t="s">
        <v>195</v>
      </c>
    </row>
    <row r="205" spans="1:65" s="14" customFormat="1">
      <c r="B205" s="173"/>
      <c r="D205" s="166" t="s">
        <v>206</v>
      </c>
      <c r="E205" s="174" t="s">
        <v>3</v>
      </c>
      <c r="F205" s="175" t="s">
        <v>996</v>
      </c>
      <c r="H205" s="176">
        <v>1.6240000000000001</v>
      </c>
      <c r="I205" s="177"/>
      <c r="L205" s="173"/>
      <c r="M205" s="178"/>
      <c r="N205" s="179"/>
      <c r="O205" s="179"/>
      <c r="P205" s="179"/>
      <c r="Q205" s="179"/>
      <c r="R205" s="179"/>
      <c r="S205" s="179"/>
      <c r="T205" s="180"/>
      <c r="AT205" s="174" t="s">
        <v>206</v>
      </c>
      <c r="AU205" s="174" t="s">
        <v>89</v>
      </c>
      <c r="AV205" s="14" t="s">
        <v>89</v>
      </c>
      <c r="AW205" s="14" t="s">
        <v>41</v>
      </c>
      <c r="AX205" s="14" t="s">
        <v>80</v>
      </c>
      <c r="AY205" s="174" t="s">
        <v>195</v>
      </c>
    </row>
    <row r="206" spans="1:65" s="14" customFormat="1">
      <c r="B206" s="173"/>
      <c r="D206" s="166" t="s">
        <v>206</v>
      </c>
      <c r="E206" s="174" t="s">
        <v>3</v>
      </c>
      <c r="F206" s="175" t="s">
        <v>388</v>
      </c>
      <c r="H206" s="176">
        <v>5.5670000000000002</v>
      </c>
      <c r="I206" s="177"/>
      <c r="L206" s="173"/>
      <c r="M206" s="178"/>
      <c r="N206" s="179"/>
      <c r="O206" s="179"/>
      <c r="P206" s="179"/>
      <c r="Q206" s="179"/>
      <c r="R206" s="179"/>
      <c r="S206" s="179"/>
      <c r="T206" s="180"/>
      <c r="AT206" s="174" t="s">
        <v>206</v>
      </c>
      <c r="AU206" s="174" t="s">
        <v>89</v>
      </c>
      <c r="AV206" s="14" t="s">
        <v>89</v>
      </c>
      <c r="AW206" s="14" t="s">
        <v>41</v>
      </c>
      <c r="AX206" s="14" t="s">
        <v>80</v>
      </c>
      <c r="AY206" s="174" t="s">
        <v>195</v>
      </c>
    </row>
    <row r="207" spans="1:65" s="15" customFormat="1">
      <c r="B207" s="181"/>
      <c r="D207" s="166" t="s">
        <v>206</v>
      </c>
      <c r="E207" s="182" t="s">
        <v>3</v>
      </c>
      <c r="F207" s="183" t="s">
        <v>215</v>
      </c>
      <c r="H207" s="184">
        <v>7.1909999999999998</v>
      </c>
      <c r="I207" s="185"/>
      <c r="L207" s="181"/>
      <c r="M207" s="186"/>
      <c r="N207" s="187"/>
      <c r="O207" s="187"/>
      <c r="P207" s="187"/>
      <c r="Q207" s="187"/>
      <c r="R207" s="187"/>
      <c r="S207" s="187"/>
      <c r="T207" s="188"/>
      <c r="AT207" s="182" t="s">
        <v>206</v>
      </c>
      <c r="AU207" s="182" t="s">
        <v>89</v>
      </c>
      <c r="AV207" s="15" t="s">
        <v>202</v>
      </c>
      <c r="AW207" s="15" t="s">
        <v>41</v>
      </c>
      <c r="AX207" s="15" t="s">
        <v>87</v>
      </c>
      <c r="AY207" s="182" t="s">
        <v>195</v>
      </c>
    </row>
    <row r="208" spans="1:65" s="14" customFormat="1">
      <c r="B208" s="173"/>
      <c r="D208" s="166" t="s">
        <v>206</v>
      </c>
      <c r="F208" s="175" t="s">
        <v>997</v>
      </c>
      <c r="H208" s="176">
        <v>14.382</v>
      </c>
      <c r="I208" s="177"/>
      <c r="L208" s="173"/>
      <c r="M208" s="178"/>
      <c r="N208" s="179"/>
      <c r="O208" s="179"/>
      <c r="P208" s="179"/>
      <c r="Q208" s="179"/>
      <c r="R208" s="179"/>
      <c r="S208" s="179"/>
      <c r="T208" s="180"/>
      <c r="AT208" s="174" t="s">
        <v>206</v>
      </c>
      <c r="AU208" s="174" t="s">
        <v>89</v>
      </c>
      <c r="AV208" s="14" t="s">
        <v>89</v>
      </c>
      <c r="AW208" s="14" t="s">
        <v>4</v>
      </c>
      <c r="AX208" s="14" t="s">
        <v>87</v>
      </c>
      <c r="AY208" s="174" t="s">
        <v>195</v>
      </c>
    </row>
    <row r="209" spans="1:65" s="2" customFormat="1" ht="37.9" customHeight="1">
      <c r="A209" s="35"/>
      <c r="B209" s="146"/>
      <c r="C209" s="147" t="s">
        <v>320</v>
      </c>
      <c r="D209" s="147" t="s">
        <v>197</v>
      </c>
      <c r="E209" s="148" t="s">
        <v>397</v>
      </c>
      <c r="F209" s="149" t="s">
        <v>398</v>
      </c>
      <c r="G209" s="150" t="s">
        <v>139</v>
      </c>
      <c r="H209" s="151">
        <v>64.024000000000001</v>
      </c>
      <c r="I209" s="152"/>
      <c r="J209" s="153">
        <f>ROUND(I209*H209,2)</f>
        <v>0</v>
      </c>
      <c r="K209" s="149" t="s">
        <v>201</v>
      </c>
      <c r="L209" s="36"/>
      <c r="M209" s="154" t="s">
        <v>3</v>
      </c>
      <c r="N209" s="155" t="s">
        <v>51</v>
      </c>
      <c r="O209" s="56"/>
      <c r="P209" s="156">
        <f>O209*H209</f>
        <v>0</v>
      </c>
      <c r="Q209" s="156">
        <v>0</v>
      </c>
      <c r="R209" s="156">
        <f>Q209*H209</f>
        <v>0</v>
      </c>
      <c r="S209" s="156">
        <v>0</v>
      </c>
      <c r="T209" s="15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58" t="s">
        <v>202</v>
      </c>
      <c r="AT209" s="158" t="s">
        <v>197</v>
      </c>
      <c r="AU209" s="158" t="s">
        <v>89</v>
      </c>
      <c r="AY209" s="19" t="s">
        <v>195</v>
      </c>
      <c r="BE209" s="159">
        <f>IF(N209="základní",J209,0)</f>
        <v>0</v>
      </c>
      <c r="BF209" s="159">
        <f>IF(N209="snížená",J209,0)</f>
        <v>0</v>
      </c>
      <c r="BG209" s="159">
        <f>IF(N209="zákl. přenesená",J209,0)</f>
        <v>0</v>
      </c>
      <c r="BH209" s="159">
        <f>IF(N209="sníž. přenesená",J209,0)</f>
        <v>0</v>
      </c>
      <c r="BI209" s="159">
        <f>IF(N209="nulová",J209,0)</f>
        <v>0</v>
      </c>
      <c r="BJ209" s="19" t="s">
        <v>87</v>
      </c>
      <c r="BK209" s="159">
        <f>ROUND(I209*H209,2)</f>
        <v>0</v>
      </c>
      <c r="BL209" s="19" t="s">
        <v>202</v>
      </c>
      <c r="BM209" s="158" t="s">
        <v>998</v>
      </c>
    </row>
    <row r="210" spans="1:65" s="2" customFormat="1">
      <c r="A210" s="35"/>
      <c r="B210" s="36"/>
      <c r="C210" s="35"/>
      <c r="D210" s="160" t="s">
        <v>204</v>
      </c>
      <c r="E210" s="35"/>
      <c r="F210" s="161" t="s">
        <v>400</v>
      </c>
      <c r="G210" s="35"/>
      <c r="H210" s="35"/>
      <c r="I210" s="162"/>
      <c r="J210" s="35"/>
      <c r="K210" s="35"/>
      <c r="L210" s="36"/>
      <c r="M210" s="163"/>
      <c r="N210" s="164"/>
      <c r="O210" s="56"/>
      <c r="P210" s="56"/>
      <c r="Q210" s="56"/>
      <c r="R210" s="56"/>
      <c r="S210" s="56"/>
      <c r="T210" s="57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9" t="s">
        <v>204</v>
      </c>
      <c r="AU210" s="19" t="s">
        <v>89</v>
      </c>
    </row>
    <row r="211" spans="1:65" s="13" customFormat="1">
      <c r="B211" s="165"/>
      <c r="D211" s="166" t="s">
        <v>206</v>
      </c>
      <c r="E211" s="167" t="s">
        <v>3</v>
      </c>
      <c r="F211" s="168" t="s">
        <v>207</v>
      </c>
      <c r="H211" s="167" t="s">
        <v>3</v>
      </c>
      <c r="I211" s="169"/>
      <c r="L211" s="165"/>
      <c r="M211" s="170"/>
      <c r="N211" s="171"/>
      <c r="O211" s="171"/>
      <c r="P211" s="171"/>
      <c r="Q211" s="171"/>
      <c r="R211" s="171"/>
      <c r="S211" s="171"/>
      <c r="T211" s="172"/>
      <c r="AT211" s="167" t="s">
        <v>206</v>
      </c>
      <c r="AU211" s="167" t="s">
        <v>89</v>
      </c>
      <c r="AV211" s="13" t="s">
        <v>87</v>
      </c>
      <c r="AW211" s="13" t="s">
        <v>41</v>
      </c>
      <c r="AX211" s="13" t="s">
        <v>80</v>
      </c>
      <c r="AY211" s="167" t="s">
        <v>195</v>
      </c>
    </row>
    <row r="212" spans="1:65" s="13" customFormat="1">
      <c r="B212" s="165"/>
      <c r="D212" s="166" t="s">
        <v>206</v>
      </c>
      <c r="E212" s="167" t="s">
        <v>3</v>
      </c>
      <c r="F212" s="168" t="s">
        <v>208</v>
      </c>
      <c r="H212" s="167" t="s">
        <v>3</v>
      </c>
      <c r="I212" s="169"/>
      <c r="L212" s="165"/>
      <c r="M212" s="170"/>
      <c r="N212" s="171"/>
      <c r="O212" s="171"/>
      <c r="P212" s="171"/>
      <c r="Q212" s="171"/>
      <c r="R212" s="171"/>
      <c r="S212" s="171"/>
      <c r="T212" s="172"/>
      <c r="AT212" s="167" t="s">
        <v>206</v>
      </c>
      <c r="AU212" s="167" t="s">
        <v>89</v>
      </c>
      <c r="AV212" s="13" t="s">
        <v>87</v>
      </c>
      <c r="AW212" s="13" t="s">
        <v>41</v>
      </c>
      <c r="AX212" s="13" t="s">
        <v>80</v>
      </c>
      <c r="AY212" s="167" t="s">
        <v>195</v>
      </c>
    </row>
    <row r="213" spans="1:65" s="13" customFormat="1">
      <c r="B213" s="165"/>
      <c r="D213" s="166" t="s">
        <v>206</v>
      </c>
      <c r="E213" s="167" t="s">
        <v>3</v>
      </c>
      <c r="F213" s="168" t="s">
        <v>209</v>
      </c>
      <c r="H213" s="167" t="s">
        <v>3</v>
      </c>
      <c r="I213" s="169"/>
      <c r="L213" s="165"/>
      <c r="M213" s="170"/>
      <c r="N213" s="171"/>
      <c r="O213" s="171"/>
      <c r="P213" s="171"/>
      <c r="Q213" s="171"/>
      <c r="R213" s="171"/>
      <c r="S213" s="171"/>
      <c r="T213" s="172"/>
      <c r="AT213" s="167" t="s">
        <v>206</v>
      </c>
      <c r="AU213" s="167" t="s">
        <v>89</v>
      </c>
      <c r="AV213" s="13" t="s">
        <v>87</v>
      </c>
      <c r="AW213" s="13" t="s">
        <v>41</v>
      </c>
      <c r="AX213" s="13" t="s">
        <v>80</v>
      </c>
      <c r="AY213" s="167" t="s">
        <v>195</v>
      </c>
    </row>
    <row r="214" spans="1:65" s="13" customFormat="1">
      <c r="B214" s="165"/>
      <c r="D214" s="166" t="s">
        <v>206</v>
      </c>
      <c r="E214" s="167" t="s">
        <v>3</v>
      </c>
      <c r="F214" s="168" t="s">
        <v>263</v>
      </c>
      <c r="H214" s="167" t="s">
        <v>3</v>
      </c>
      <c r="I214" s="169"/>
      <c r="L214" s="165"/>
      <c r="M214" s="170"/>
      <c r="N214" s="171"/>
      <c r="O214" s="171"/>
      <c r="P214" s="171"/>
      <c r="Q214" s="171"/>
      <c r="R214" s="171"/>
      <c r="S214" s="171"/>
      <c r="T214" s="172"/>
      <c r="AT214" s="167" t="s">
        <v>206</v>
      </c>
      <c r="AU214" s="167" t="s">
        <v>89</v>
      </c>
      <c r="AV214" s="13" t="s">
        <v>87</v>
      </c>
      <c r="AW214" s="13" t="s">
        <v>41</v>
      </c>
      <c r="AX214" s="13" t="s">
        <v>80</v>
      </c>
      <c r="AY214" s="167" t="s">
        <v>195</v>
      </c>
    </row>
    <row r="215" spans="1:65" s="13" customFormat="1">
      <c r="B215" s="165"/>
      <c r="D215" s="166" t="s">
        <v>206</v>
      </c>
      <c r="E215" s="167" t="s">
        <v>3</v>
      </c>
      <c r="F215" s="168" t="s">
        <v>394</v>
      </c>
      <c r="H215" s="167" t="s">
        <v>3</v>
      </c>
      <c r="I215" s="169"/>
      <c r="L215" s="165"/>
      <c r="M215" s="170"/>
      <c r="N215" s="171"/>
      <c r="O215" s="171"/>
      <c r="P215" s="171"/>
      <c r="Q215" s="171"/>
      <c r="R215" s="171"/>
      <c r="S215" s="171"/>
      <c r="T215" s="172"/>
      <c r="AT215" s="167" t="s">
        <v>206</v>
      </c>
      <c r="AU215" s="167" t="s">
        <v>89</v>
      </c>
      <c r="AV215" s="13" t="s">
        <v>87</v>
      </c>
      <c r="AW215" s="13" t="s">
        <v>41</v>
      </c>
      <c r="AX215" s="13" t="s">
        <v>80</v>
      </c>
      <c r="AY215" s="167" t="s">
        <v>195</v>
      </c>
    </row>
    <row r="216" spans="1:65" s="14" customFormat="1">
      <c r="B216" s="173"/>
      <c r="D216" s="166" t="s">
        <v>206</v>
      </c>
      <c r="E216" s="174" t="s">
        <v>3</v>
      </c>
      <c r="F216" s="175" t="s">
        <v>999</v>
      </c>
      <c r="H216" s="176">
        <v>15.773999999999999</v>
      </c>
      <c r="I216" s="177"/>
      <c r="L216" s="173"/>
      <c r="M216" s="178"/>
      <c r="N216" s="179"/>
      <c r="O216" s="179"/>
      <c r="P216" s="179"/>
      <c r="Q216" s="179"/>
      <c r="R216" s="179"/>
      <c r="S216" s="179"/>
      <c r="T216" s="180"/>
      <c r="AT216" s="174" t="s">
        <v>206</v>
      </c>
      <c r="AU216" s="174" t="s">
        <v>89</v>
      </c>
      <c r="AV216" s="14" t="s">
        <v>89</v>
      </c>
      <c r="AW216" s="14" t="s">
        <v>41</v>
      </c>
      <c r="AX216" s="14" t="s">
        <v>80</v>
      </c>
      <c r="AY216" s="174" t="s">
        <v>195</v>
      </c>
    </row>
    <row r="217" spans="1:65" s="14" customFormat="1">
      <c r="B217" s="173"/>
      <c r="D217" s="166" t="s">
        <v>206</v>
      </c>
      <c r="E217" s="174" t="s">
        <v>3</v>
      </c>
      <c r="F217" s="175" t="s">
        <v>1000</v>
      </c>
      <c r="H217" s="176">
        <v>14.614000000000001</v>
      </c>
      <c r="I217" s="177"/>
      <c r="L217" s="173"/>
      <c r="M217" s="178"/>
      <c r="N217" s="179"/>
      <c r="O217" s="179"/>
      <c r="P217" s="179"/>
      <c r="Q217" s="179"/>
      <c r="R217" s="179"/>
      <c r="S217" s="179"/>
      <c r="T217" s="180"/>
      <c r="AT217" s="174" t="s">
        <v>206</v>
      </c>
      <c r="AU217" s="174" t="s">
        <v>89</v>
      </c>
      <c r="AV217" s="14" t="s">
        <v>89</v>
      </c>
      <c r="AW217" s="14" t="s">
        <v>41</v>
      </c>
      <c r="AX217" s="14" t="s">
        <v>80</v>
      </c>
      <c r="AY217" s="174" t="s">
        <v>195</v>
      </c>
    </row>
    <row r="218" spans="1:65" s="14" customFormat="1">
      <c r="B218" s="173"/>
      <c r="D218" s="166" t="s">
        <v>206</v>
      </c>
      <c r="E218" s="174" t="s">
        <v>3</v>
      </c>
      <c r="F218" s="175" t="s">
        <v>1001</v>
      </c>
      <c r="H218" s="176">
        <v>1.6240000000000001</v>
      </c>
      <c r="I218" s="177"/>
      <c r="L218" s="173"/>
      <c r="M218" s="178"/>
      <c r="N218" s="179"/>
      <c r="O218" s="179"/>
      <c r="P218" s="179"/>
      <c r="Q218" s="179"/>
      <c r="R218" s="179"/>
      <c r="S218" s="179"/>
      <c r="T218" s="180"/>
      <c r="AT218" s="174" t="s">
        <v>206</v>
      </c>
      <c r="AU218" s="174" t="s">
        <v>89</v>
      </c>
      <c r="AV218" s="14" t="s">
        <v>89</v>
      </c>
      <c r="AW218" s="14" t="s">
        <v>41</v>
      </c>
      <c r="AX218" s="14" t="s">
        <v>80</v>
      </c>
      <c r="AY218" s="174" t="s">
        <v>195</v>
      </c>
    </row>
    <row r="219" spans="1:65" s="15" customFormat="1">
      <c r="B219" s="181"/>
      <c r="D219" s="166" t="s">
        <v>206</v>
      </c>
      <c r="E219" s="182" t="s">
        <v>3</v>
      </c>
      <c r="F219" s="183" t="s">
        <v>215</v>
      </c>
      <c r="H219" s="184">
        <v>32.012</v>
      </c>
      <c r="I219" s="185"/>
      <c r="L219" s="181"/>
      <c r="M219" s="186"/>
      <c r="N219" s="187"/>
      <c r="O219" s="187"/>
      <c r="P219" s="187"/>
      <c r="Q219" s="187"/>
      <c r="R219" s="187"/>
      <c r="S219" s="187"/>
      <c r="T219" s="188"/>
      <c r="AT219" s="182" t="s">
        <v>206</v>
      </c>
      <c r="AU219" s="182" t="s">
        <v>89</v>
      </c>
      <c r="AV219" s="15" t="s">
        <v>202</v>
      </c>
      <c r="AW219" s="15" t="s">
        <v>41</v>
      </c>
      <c r="AX219" s="15" t="s">
        <v>87</v>
      </c>
      <c r="AY219" s="182" t="s">
        <v>195</v>
      </c>
    </row>
    <row r="220" spans="1:65" s="14" customFormat="1">
      <c r="B220" s="173"/>
      <c r="D220" s="166" t="s">
        <v>206</v>
      </c>
      <c r="F220" s="175" t="s">
        <v>1002</v>
      </c>
      <c r="H220" s="176">
        <v>64.024000000000001</v>
      </c>
      <c r="I220" s="177"/>
      <c r="L220" s="173"/>
      <c r="M220" s="178"/>
      <c r="N220" s="179"/>
      <c r="O220" s="179"/>
      <c r="P220" s="179"/>
      <c r="Q220" s="179"/>
      <c r="R220" s="179"/>
      <c r="S220" s="179"/>
      <c r="T220" s="180"/>
      <c r="AT220" s="174" t="s">
        <v>206</v>
      </c>
      <c r="AU220" s="174" t="s">
        <v>89</v>
      </c>
      <c r="AV220" s="14" t="s">
        <v>89</v>
      </c>
      <c r="AW220" s="14" t="s">
        <v>4</v>
      </c>
      <c r="AX220" s="14" t="s">
        <v>87</v>
      </c>
      <c r="AY220" s="174" t="s">
        <v>195</v>
      </c>
    </row>
    <row r="221" spans="1:65" s="2" customFormat="1" ht="37.9" customHeight="1">
      <c r="A221" s="35"/>
      <c r="B221" s="146"/>
      <c r="C221" s="147" t="s">
        <v>326</v>
      </c>
      <c r="D221" s="147" t="s">
        <v>197</v>
      </c>
      <c r="E221" s="148" t="s">
        <v>382</v>
      </c>
      <c r="F221" s="149" t="s">
        <v>383</v>
      </c>
      <c r="G221" s="150" t="s">
        <v>139</v>
      </c>
      <c r="H221" s="151">
        <v>7.1909999999999998</v>
      </c>
      <c r="I221" s="152"/>
      <c r="J221" s="153">
        <f>ROUND(I221*H221,2)</f>
        <v>0</v>
      </c>
      <c r="K221" s="149" t="s">
        <v>201</v>
      </c>
      <c r="L221" s="36"/>
      <c r="M221" s="154" t="s">
        <v>3</v>
      </c>
      <c r="N221" s="155" t="s">
        <v>51</v>
      </c>
      <c r="O221" s="56"/>
      <c r="P221" s="156">
        <f>O221*H221</f>
        <v>0</v>
      </c>
      <c r="Q221" s="156">
        <v>0</v>
      </c>
      <c r="R221" s="156">
        <f>Q221*H221</f>
        <v>0</v>
      </c>
      <c r="S221" s="156">
        <v>0</v>
      </c>
      <c r="T221" s="157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58" t="s">
        <v>202</v>
      </c>
      <c r="AT221" s="158" t="s">
        <v>197</v>
      </c>
      <c r="AU221" s="158" t="s">
        <v>89</v>
      </c>
      <c r="AY221" s="19" t="s">
        <v>195</v>
      </c>
      <c r="BE221" s="159">
        <f>IF(N221="základní",J221,0)</f>
        <v>0</v>
      </c>
      <c r="BF221" s="159">
        <f>IF(N221="snížená",J221,0)</f>
        <v>0</v>
      </c>
      <c r="BG221" s="159">
        <f>IF(N221="zákl. přenesená",J221,0)</f>
        <v>0</v>
      </c>
      <c r="BH221" s="159">
        <f>IF(N221="sníž. přenesená",J221,0)</f>
        <v>0</v>
      </c>
      <c r="BI221" s="159">
        <f>IF(N221="nulová",J221,0)</f>
        <v>0</v>
      </c>
      <c r="BJ221" s="19" t="s">
        <v>87</v>
      </c>
      <c r="BK221" s="159">
        <f>ROUND(I221*H221,2)</f>
        <v>0</v>
      </c>
      <c r="BL221" s="19" t="s">
        <v>202</v>
      </c>
      <c r="BM221" s="158" t="s">
        <v>1003</v>
      </c>
    </row>
    <row r="222" spans="1:65" s="2" customFormat="1">
      <c r="A222" s="35"/>
      <c r="B222" s="36"/>
      <c r="C222" s="35"/>
      <c r="D222" s="160" t="s">
        <v>204</v>
      </c>
      <c r="E222" s="35"/>
      <c r="F222" s="161" t="s">
        <v>385</v>
      </c>
      <c r="G222" s="35"/>
      <c r="H222" s="35"/>
      <c r="I222" s="162"/>
      <c r="J222" s="35"/>
      <c r="K222" s="35"/>
      <c r="L222" s="36"/>
      <c r="M222" s="163"/>
      <c r="N222" s="164"/>
      <c r="O222" s="56"/>
      <c r="P222" s="56"/>
      <c r="Q222" s="56"/>
      <c r="R222" s="56"/>
      <c r="S222" s="56"/>
      <c r="T222" s="57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9" t="s">
        <v>204</v>
      </c>
      <c r="AU222" s="19" t="s">
        <v>89</v>
      </c>
    </row>
    <row r="223" spans="1:65" s="13" customFormat="1">
      <c r="B223" s="165"/>
      <c r="D223" s="166" t="s">
        <v>206</v>
      </c>
      <c r="E223" s="167" t="s">
        <v>3</v>
      </c>
      <c r="F223" s="168" t="s">
        <v>207</v>
      </c>
      <c r="H223" s="167" t="s">
        <v>3</v>
      </c>
      <c r="I223" s="169"/>
      <c r="L223" s="165"/>
      <c r="M223" s="170"/>
      <c r="N223" s="171"/>
      <c r="O223" s="171"/>
      <c r="P223" s="171"/>
      <c r="Q223" s="171"/>
      <c r="R223" s="171"/>
      <c r="S223" s="171"/>
      <c r="T223" s="172"/>
      <c r="AT223" s="167" t="s">
        <v>206</v>
      </c>
      <c r="AU223" s="167" t="s">
        <v>89</v>
      </c>
      <c r="AV223" s="13" t="s">
        <v>87</v>
      </c>
      <c r="AW223" s="13" t="s">
        <v>41</v>
      </c>
      <c r="AX223" s="13" t="s">
        <v>80</v>
      </c>
      <c r="AY223" s="167" t="s">
        <v>195</v>
      </c>
    </row>
    <row r="224" spans="1:65" s="13" customFormat="1">
      <c r="B224" s="165"/>
      <c r="D224" s="166" t="s">
        <v>206</v>
      </c>
      <c r="E224" s="167" t="s">
        <v>3</v>
      </c>
      <c r="F224" s="168" t="s">
        <v>208</v>
      </c>
      <c r="H224" s="167" t="s">
        <v>3</v>
      </c>
      <c r="I224" s="169"/>
      <c r="L224" s="165"/>
      <c r="M224" s="170"/>
      <c r="N224" s="171"/>
      <c r="O224" s="171"/>
      <c r="P224" s="171"/>
      <c r="Q224" s="171"/>
      <c r="R224" s="171"/>
      <c r="S224" s="171"/>
      <c r="T224" s="172"/>
      <c r="AT224" s="167" t="s">
        <v>206</v>
      </c>
      <c r="AU224" s="167" t="s">
        <v>89</v>
      </c>
      <c r="AV224" s="13" t="s">
        <v>87</v>
      </c>
      <c r="AW224" s="13" t="s">
        <v>41</v>
      </c>
      <c r="AX224" s="13" t="s">
        <v>80</v>
      </c>
      <c r="AY224" s="167" t="s">
        <v>195</v>
      </c>
    </row>
    <row r="225" spans="1:65" s="13" customFormat="1">
      <c r="B225" s="165"/>
      <c r="D225" s="166" t="s">
        <v>206</v>
      </c>
      <c r="E225" s="167" t="s">
        <v>3</v>
      </c>
      <c r="F225" s="168" t="s">
        <v>209</v>
      </c>
      <c r="H225" s="167" t="s">
        <v>3</v>
      </c>
      <c r="I225" s="169"/>
      <c r="L225" s="165"/>
      <c r="M225" s="170"/>
      <c r="N225" s="171"/>
      <c r="O225" s="171"/>
      <c r="P225" s="171"/>
      <c r="Q225" s="171"/>
      <c r="R225" s="171"/>
      <c r="S225" s="171"/>
      <c r="T225" s="172"/>
      <c r="AT225" s="167" t="s">
        <v>206</v>
      </c>
      <c r="AU225" s="167" t="s">
        <v>89</v>
      </c>
      <c r="AV225" s="13" t="s">
        <v>87</v>
      </c>
      <c r="AW225" s="13" t="s">
        <v>41</v>
      </c>
      <c r="AX225" s="13" t="s">
        <v>80</v>
      </c>
      <c r="AY225" s="167" t="s">
        <v>195</v>
      </c>
    </row>
    <row r="226" spans="1:65" s="13" customFormat="1">
      <c r="B226" s="165"/>
      <c r="D226" s="166" t="s">
        <v>206</v>
      </c>
      <c r="E226" s="167" t="s">
        <v>3</v>
      </c>
      <c r="F226" s="168" t="s">
        <v>263</v>
      </c>
      <c r="H226" s="167" t="s">
        <v>3</v>
      </c>
      <c r="I226" s="169"/>
      <c r="L226" s="165"/>
      <c r="M226" s="170"/>
      <c r="N226" s="171"/>
      <c r="O226" s="171"/>
      <c r="P226" s="171"/>
      <c r="Q226" s="171"/>
      <c r="R226" s="171"/>
      <c r="S226" s="171"/>
      <c r="T226" s="172"/>
      <c r="AT226" s="167" t="s">
        <v>206</v>
      </c>
      <c r="AU226" s="167" t="s">
        <v>89</v>
      </c>
      <c r="AV226" s="13" t="s">
        <v>87</v>
      </c>
      <c r="AW226" s="13" t="s">
        <v>41</v>
      </c>
      <c r="AX226" s="13" t="s">
        <v>80</v>
      </c>
      <c r="AY226" s="167" t="s">
        <v>195</v>
      </c>
    </row>
    <row r="227" spans="1:65" s="13" customFormat="1">
      <c r="B227" s="165"/>
      <c r="D227" s="166" t="s">
        <v>206</v>
      </c>
      <c r="E227" s="167" t="s">
        <v>3</v>
      </c>
      <c r="F227" s="168" t="s">
        <v>386</v>
      </c>
      <c r="H227" s="167" t="s">
        <v>3</v>
      </c>
      <c r="I227" s="169"/>
      <c r="L227" s="165"/>
      <c r="M227" s="170"/>
      <c r="N227" s="171"/>
      <c r="O227" s="171"/>
      <c r="P227" s="171"/>
      <c r="Q227" s="171"/>
      <c r="R227" s="171"/>
      <c r="S227" s="171"/>
      <c r="T227" s="172"/>
      <c r="AT227" s="167" t="s">
        <v>206</v>
      </c>
      <c r="AU227" s="167" t="s">
        <v>89</v>
      </c>
      <c r="AV227" s="13" t="s">
        <v>87</v>
      </c>
      <c r="AW227" s="13" t="s">
        <v>41</v>
      </c>
      <c r="AX227" s="13" t="s">
        <v>80</v>
      </c>
      <c r="AY227" s="167" t="s">
        <v>195</v>
      </c>
    </row>
    <row r="228" spans="1:65" s="14" customFormat="1">
      <c r="B228" s="173"/>
      <c r="D228" s="166" t="s">
        <v>206</v>
      </c>
      <c r="E228" s="174" t="s">
        <v>3</v>
      </c>
      <c r="F228" s="175" t="s">
        <v>1004</v>
      </c>
      <c r="H228" s="176">
        <v>1.6240000000000001</v>
      </c>
      <c r="I228" s="177"/>
      <c r="L228" s="173"/>
      <c r="M228" s="178"/>
      <c r="N228" s="179"/>
      <c r="O228" s="179"/>
      <c r="P228" s="179"/>
      <c r="Q228" s="179"/>
      <c r="R228" s="179"/>
      <c r="S228" s="179"/>
      <c r="T228" s="180"/>
      <c r="AT228" s="174" t="s">
        <v>206</v>
      </c>
      <c r="AU228" s="174" t="s">
        <v>89</v>
      </c>
      <c r="AV228" s="14" t="s">
        <v>89</v>
      </c>
      <c r="AW228" s="14" t="s">
        <v>41</v>
      </c>
      <c r="AX228" s="14" t="s">
        <v>80</v>
      </c>
      <c r="AY228" s="174" t="s">
        <v>195</v>
      </c>
    </row>
    <row r="229" spans="1:65" s="14" customFormat="1">
      <c r="B229" s="173"/>
      <c r="D229" s="166" t="s">
        <v>206</v>
      </c>
      <c r="E229" s="174" t="s">
        <v>3</v>
      </c>
      <c r="F229" s="175" t="s">
        <v>1005</v>
      </c>
      <c r="H229" s="176">
        <v>5.5670000000000002</v>
      </c>
      <c r="I229" s="177"/>
      <c r="L229" s="173"/>
      <c r="M229" s="178"/>
      <c r="N229" s="179"/>
      <c r="O229" s="179"/>
      <c r="P229" s="179"/>
      <c r="Q229" s="179"/>
      <c r="R229" s="179"/>
      <c r="S229" s="179"/>
      <c r="T229" s="180"/>
      <c r="AT229" s="174" t="s">
        <v>206</v>
      </c>
      <c r="AU229" s="174" t="s">
        <v>89</v>
      </c>
      <c r="AV229" s="14" t="s">
        <v>89</v>
      </c>
      <c r="AW229" s="14" t="s">
        <v>41</v>
      </c>
      <c r="AX229" s="14" t="s">
        <v>80</v>
      </c>
      <c r="AY229" s="174" t="s">
        <v>195</v>
      </c>
    </row>
    <row r="230" spans="1:65" s="15" customFormat="1">
      <c r="B230" s="181"/>
      <c r="D230" s="166" t="s">
        <v>206</v>
      </c>
      <c r="E230" s="182" t="s">
        <v>3</v>
      </c>
      <c r="F230" s="183" t="s">
        <v>215</v>
      </c>
      <c r="H230" s="184">
        <v>7.1909999999999998</v>
      </c>
      <c r="I230" s="185"/>
      <c r="L230" s="181"/>
      <c r="M230" s="186"/>
      <c r="N230" s="187"/>
      <c r="O230" s="187"/>
      <c r="P230" s="187"/>
      <c r="Q230" s="187"/>
      <c r="R230" s="187"/>
      <c r="S230" s="187"/>
      <c r="T230" s="188"/>
      <c r="AT230" s="182" t="s">
        <v>206</v>
      </c>
      <c r="AU230" s="182" t="s">
        <v>89</v>
      </c>
      <c r="AV230" s="15" t="s">
        <v>202</v>
      </c>
      <c r="AW230" s="15" t="s">
        <v>41</v>
      </c>
      <c r="AX230" s="15" t="s">
        <v>87</v>
      </c>
      <c r="AY230" s="182" t="s">
        <v>195</v>
      </c>
    </row>
    <row r="231" spans="1:65" s="2" customFormat="1" ht="37.9" customHeight="1">
      <c r="A231" s="35"/>
      <c r="B231" s="146"/>
      <c r="C231" s="147" t="s">
        <v>9</v>
      </c>
      <c r="D231" s="147" t="s">
        <v>197</v>
      </c>
      <c r="E231" s="148" t="s">
        <v>406</v>
      </c>
      <c r="F231" s="149" t="s">
        <v>407</v>
      </c>
      <c r="G231" s="150" t="s">
        <v>139</v>
      </c>
      <c r="H231" s="151">
        <v>16.006</v>
      </c>
      <c r="I231" s="152"/>
      <c r="J231" s="153">
        <f>ROUND(I231*H231,2)</f>
        <v>0</v>
      </c>
      <c r="K231" s="149" t="s">
        <v>201</v>
      </c>
      <c r="L231" s="36"/>
      <c r="M231" s="154" t="s">
        <v>3</v>
      </c>
      <c r="N231" s="155" t="s">
        <v>51</v>
      </c>
      <c r="O231" s="56"/>
      <c r="P231" s="156">
        <f>O231*H231</f>
        <v>0</v>
      </c>
      <c r="Q231" s="156">
        <v>0</v>
      </c>
      <c r="R231" s="156">
        <f>Q231*H231</f>
        <v>0</v>
      </c>
      <c r="S231" s="156">
        <v>0</v>
      </c>
      <c r="T231" s="157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58" t="s">
        <v>202</v>
      </c>
      <c r="AT231" s="158" t="s">
        <v>197</v>
      </c>
      <c r="AU231" s="158" t="s">
        <v>89</v>
      </c>
      <c r="AY231" s="19" t="s">
        <v>195</v>
      </c>
      <c r="BE231" s="159">
        <f>IF(N231="základní",J231,0)</f>
        <v>0</v>
      </c>
      <c r="BF231" s="159">
        <f>IF(N231="snížená",J231,0)</f>
        <v>0</v>
      </c>
      <c r="BG231" s="159">
        <f>IF(N231="zákl. přenesená",J231,0)</f>
        <v>0</v>
      </c>
      <c r="BH231" s="159">
        <f>IF(N231="sníž. přenesená",J231,0)</f>
        <v>0</v>
      </c>
      <c r="BI231" s="159">
        <f>IF(N231="nulová",J231,0)</f>
        <v>0</v>
      </c>
      <c r="BJ231" s="19" t="s">
        <v>87</v>
      </c>
      <c r="BK231" s="159">
        <f>ROUND(I231*H231,2)</f>
        <v>0</v>
      </c>
      <c r="BL231" s="19" t="s">
        <v>202</v>
      </c>
      <c r="BM231" s="158" t="s">
        <v>1006</v>
      </c>
    </row>
    <row r="232" spans="1:65" s="2" customFormat="1">
      <c r="A232" s="35"/>
      <c r="B232" s="36"/>
      <c r="C232" s="35"/>
      <c r="D232" s="160" t="s">
        <v>204</v>
      </c>
      <c r="E232" s="35"/>
      <c r="F232" s="161" t="s">
        <v>409</v>
      </c>
      <c r="G232" s="35"/>
      <c r="H232" s="35"/>
      <c r="I232" s="162"/>
      <c r="J232" s="35"/>
      <c r="K232" s="35"/>
      <c r="L232" s="36"/>
      <c r="M232" s="163"/>
      <c r="N232" s="164"/>
      <c r="O232" s="56"/>
      <c r="P232" s="56"/>
      <c r="Q232" s="56"/>
      <c r="R232" s="56"/>
      <c r="S232" s="56"/>
      <c r="T232" s="57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9" t="s">
        <v>204</v>
      </c>
      <c r="AU232" s="19" t="s">
        <v>89</v>
      </c>
    </row>
    <row r="233" spans="1:65" s="13" customFormat="1">
      <c r="B233" s="165"/>
      <c r="D233" s="166" t="s">
        <v>206</v>
      </c>
      <c r="E233" s="167" t="s">
        <v>3</v>
      </c>
      <c r="F233" s="168" t="s">
        <v>207</v>
      </c>
      <c r="H233" s="167" t="s">
        <v>3</v>
      </c>
      <c r="I233" s="169"/>
      <c r="L233" s="165"/>
      <c r="M233" s="170"/>
      <c r="N233" s="171"/>
      <c r="O233" s="171"/>
      <c r="P233" s="171"/>
      <c r="Q233" s="171"/>
      <c r="R233" s="171"/>
      <c r="S233" s="171"/>
      <c r="T233" s="172"/>
      <c r="AT233" s="167" t="s">
        <v>206</v>
      </c>
      <c r="AU233" s="167" t="s">
        <v>89</v>
      </c>
      <c r="AV233" s="13" t="s">
        <v>87</v>
      </c>
      <c r="AW233" s="13" t="s">
        <v>41</v>
      </c>
      <c r="AX233" s="13" t="s">
        <v>80</v>
      </c>
      <c r="AY233" s="167" t="s">
        <v>195</v>
      </c>
    </row>
    <row r="234" spans="1:65" s="13" customFormat="1">
      <c r="B234" s="165"/>
      <c r="D234" s="166" t="s">
        <v>206</v>
      </c>
      <c r="E234" s="167" t="s">
        <v>3</v>
      </c>
      <c r="F234" s="168" t="s">
        <v>208</v>
      </c>
      <c r="H234" s="167" t="s">
        <v>3</v>
      </c>
      <c r="I234" s="169"/>
      <c r="L234" s="165"/>
      <c r="M234" s="170"/>
      <c r="N234" s="171"/>
      <c r="O234" s="171"/>
      <c r="P234" s="171"/>
      <c r="Q234" s="171"/>
      <c r="R234" s="171"/>
      <c r="S234" s="171"/>
      <c r="T234" s="172"/>
      <c r="AT234" s="167" t="s">
        <v>206</v>
      </c>
      <c r="AU234" s="167" t="s">
        <v>89</v>
      </c>
      <c r="AV234" s="13" t="s">
        <v>87</v>
      </c>
      <c r="AW234" s="13" t="s">
        <v>41</v>
      </c>
      <c r="AX234" s="13" t="s">
        <v>80</v>
      </c>
      <c r="AY234" s="167" t="s">
        <v>195</v>
      </c>
    </row>
    <row r="235" spans="1:65" s="13" customFormat="1">
      <c r="B235" s="165"/>
      <c r="D235" s="166" t="s">
        <v>206</v>
      </c>
      <c r="E235" s="167" t="s">
        <v>3</v>
      </c>
      <c r="F235" s="168" t="s">
        <v>209</v>
      </c>
      <c r="H235" s="167" t="s">
        <v>3</v>
      </c>
      <c r="I235" s="169"/>
      <c r="L235" s="165"/>
      <c r="M235" s="170"/>
      <c r="N235" s="171"/>
      <c r="O235" s="171"/>
      <c r="P235" s="171"/>
      <c r="Q235" s="171"/>
      <c r="R235" s="171"/>
      <c r="S235" s="171"/>
      <c r="T235" s="172"/>
      <c r="AT235" s="167" t="s">
        <v>206</v>
      </c>
      <c r="AU235" s="167" t="s">
        <v>89</v>
      </c>
      <c r="AV235" s="13" t="s">
        <v>87</v>
      </c>
      <c r="AW235" s="13" t="s">
        <v>41</v>
      </c>
      <c r="AX235" s="13" t="s">
        <v>80</v>
      </c>
      <c r="AY235" s="167" t="s">
        <v>195</v>
      </c>
    </row>
    <row r="236" spans="1:65" s="13" customFormat="1">
      <c r="B236" s="165"/>
      <c r="D236" s="166" t="s">
        <v>206</v>
      </c>
      <c r="E236" s="167" t="s">
        <v>3</v>
      </c>
      <c r="F236" s="168" t="s">
        <v>263</v>
      </c>
      <c r="H236" s="167" t="s">
        <v>3</v>
      </c>
      <c r="I236" s="169"/>
      <c r="L236" s="165"/>
      <c r="M236" s="170"/>
      <c r="N236" s="171"/>
      <c r="O236" s="171"/>
      <c r="P236" s="171"/>
      <c r="Q236" s="171"/>
      <c r="R236" s="171"/>
      <c r="S236" s="171"/>
      <c r="T236" s="172"/>
      <c r="AT236" s="167" t="s">
        <v>206</v>
      </c>
      <c r="AU236" s="167" t="s">
        <v>89</v>
      </c>
      <c r="AV236" s="13" t="s">
        <v>87</v>
      </c>
      <c r="AW236" s="13" t="s">
        <v>41</v>
      </c>
      <c r="AX236" s="13" t="s">
        <v>80</v>
      </c>
      <c r="AY236" s="167" t="s">
        <v>195</v>
      </c>
    </row>
    <row r="237" spans="1:65" s="13" customFormat="1">
      <c r="B237" s="165"/>
      <c r="D237" s="166" t="s">
        <v>206</v>
      </c>
      <c r="E237" s="167" t="s">
        <v>3</v>
      </c>
      <c r="F237" s="168" t="s">
        <v>386</v>
      </c>
      <c r="H237" s="167" t="s">
        <v>3</v>
      </c>
      <c r="I237" s="169"/>
      <c r="L237" s="165"/>
      <c r="M237" s="170"/>
      <c r="N237" s="171"/>
      <c r="O237" s="171"/>
      <c r="P237" s="171"/>
      <c r="Q237" s="171"/>
      <c r="R237" s="171"/>
      <c r="S237" s="171"/>
      <c r="T237" s="172"/>
      <c r="AT237" s="167" t="s">
        <v>206</v>
      </c>
      <c r="AU237" s="167" t="s">
        <v>89</v>
      </c>
      <c r="AV237" s="13" t="s">
        <v>87</v>
      </c>
      <c r="AW237" s="13" t="s">
        <v>41</v>
      </c>
      <c r="AX237" s="13" t="s">
        <v>80</v>
      </c>
      <c r="AY237" s="167" t="s">
        <v>195</v>
      </c>
    </row>
    <row r="238" spans="1:65" s="14" customFormat="1">
      <c r="B238" s="173"/>
      <c r="D238" s="166" t="s">
        <v>206</v>
      </c>
      <c r="E238" s="174" t="s">
        <v>3</v>
      </c>
      <c r="F238" s="175" t="s">
        <v>401</v>
      </c>
      <c r="H238" s="176">
        <v>7.8869999999999996</v>
      </c>
      <c r="I238" s="177"/>
      <c r="L238" s="173"/>
      <c r="M238" s="178"/>
      <c r="N238" s="179"/>
      <c r="O238" s="179"/>
      <c r="P238" s="179"/>
      <c r="Q238" s="179"/>
      <c r="R238" s="179"/>
      <c r="S238" s="179"/>
      <c r="T238" s="180"/>
      <c r="AT238" s="174" t="s">
        <v>206</v>
      </c>
      <c r="AU238" s="174" t="s">
        <v>89</v>
      </c>
      <c r="AV238" s="14" t="s">
        <v>89</v>
      </c>
      <c r="AW238" s="14" t="s">
        <v>41</v>
      </c>
      <c r="AX238" s="14" t="s">
        <v>80</v>
      </c>
      <c r="AY238" s="174" t="s">
        <v>195</v>
      </c>
    </row>
    <row r="239" spans="1:65" s="14" customFormat="1">
      <c r="B239" s="173"/>
      <c r="D239" s="166" t="s">
        <v>206</v>
      </c>
      <c r="E239" s="174" t="s">
        <v>3</v>
      </c>
      <c r="F239" s="175" t="s">
        <v>402</v>
      </c>
      <c r="H239" s="176">
        <v>7.3070000000000004</v>
      </c>
      <c r="I239" s="177"/>
      <c r="L239" s="173"/>
      <c r="M239" s="178"/>
      <c r="N239" s="179"/>
      <c r="O239" s="179"/>
      <c r="P239" s="179"/>
      <c r="Q239" s="179"/>
      <c r="R239" s="179"/>
      <c r="S239" s="179"/>
      <c r="T239" s="180"/>
      <c r="AT239" s="174" t="s">
        <v>206</v>
      </c>
      <c r="AU239" s="174" t="s">
        <v>89</v>
      </c>
      <c r="AV239" s="14" t="s">
        <v>89</v>
      </c>
      <c r="AW239" s="14" t="s">
        <v>41</v>
      </c>
      <c r="AX239" s="14" t="s">
        <v>80</v>
      </c>
      <c r="AY239" s="174" t="s">
        <v>195</v>
      </c>
    </row>
    <row r="240" spans="1:65" s="14" customFormat="1">
      <c r="B240" s="173"/>
      <c r="D240" s="166" t="s">
        <v>206</v>
      </c>
      <c r="E240" s="174" t="s">
        <v>3</v>
      </c>
      <c r="F240" s="175" t="s">
        <v>1007</v>
      </c>
      <c r="H240" s="176">
        <v>0.81200000000000006</v>
      </c>
      <c r="I240" s="177"/>
      <c r="L240" s="173"/>
      <c r="M240" s="178"/>
      <c r="N240" s="179"/>
      <c r="O240" s="179"/>
      <c r="P240" s="179"/>
      <c r="Q240" s="179"/>
      <c r="R240" s="179"/>
      <c r="S240" s="179"/>
      <c r="T240" s="180"/>
      <c r="AT240" s="174" t="s">
        <v>206</v>
      </c>
      <c r="AU240" s="174" t="s">
        <v>89</v>
      </c>
      <c r="AV240" s="14" t="s">
        <v>89</v>
      </c>
      <c r="AW240" s="14" t="s">
        <v>41</v>
      </c>
      <c r="AX240" s="14" t="s">
        <v>80</v>
      </c>
      <c r="AY240" s="174" t="s">
        <v>195</v>
      </c>
    </row>
    <row r="241" spans="1:65" s="15" customFormat="1">
      <c r="B241" s="181"/>
      <c r="D241" s="166" t="s">
        <v>206</v>
      </c>
      <c r="E241" s="182" t="s">
        <v>3</v>
      </c>
      <c r="F241" s="183" t="s">
        <v>215</v>
      </c>
      <c r="H241" s="184">
        <v>16.006</v>
      </c>
      <c r="I241" s="185"/>
      <c r="L241" s="181"/>
      <c r="M241" s="186"/>
      <c r="N241" s="187"/>
      <c r="O241" s="187"/>
      <c r="P241" s="187"/>
      <c r="Q241" s="187"/>
      <c r="R241" s="187"/>
      <c r="S241" s="187"/>
      <c r="T241" s="188"/>
      <c r="AT241" s="182" t="s">
        <v>206</v>
      </c>
      <c r="AU241" s="182" t="s">
        <v>89</v>
      </c>
      <c r="AV241" s="15" t="s">
        <v>202</v>
      </c>
      <c r="AW241" s="15" t="s">
        <v>41</v>
      </c>
      <c r="AX241" s="15" t="s">
        <v>87</v>
      </c>
      <c r="AY241" s="182" t="s">
        <v>195</v>
      </c>
    </row>
    <row r="242" spans="1:65" s="2" customFormat="1" ht="24.25" customHeight="1">
      <c r="A242" s="35"/>
      <c r="B242" s="146"/>
      <c r="C242" s="147" t="s">
        <v>336</v>
      </c>
      <c r="D242" s="147" t="s">
        <v>197</v>
      </c>
      <c r="E242" s="148" t="s">
        <v>419</v>
      </c>
      <c r="F242" s="149" t="s">
        <v>420</v>
      </c>
      <c r="G242" s="150" t="s">
        <v>139</v>
      </c>
      <c r="H242" s="151">
        <v>14.382</v>
      </c>
      <c r="I242" s="152"/>
      <c r="J242" s="153">
        <f>ROUND(I242*H242,2)</f>
        <v>0</v>
      </c>
      <c r="K242" s="149" t="s">
        <v>201</v>
      </c>
      <c r="L242" s="36"/>
      <c r="M242" s="154" t="s">
        <v>3</v>
      </c>
      <c r="N242" s="155" t="s">
        <v>51</v>
      </c>
      <c r="O242" s="56"/>
      <c r="P242" s="156">
        <f>O242*H242</f>
        <v>0</v>
      </c>
      <c r="Q242" s="156">
        <v>0</v>
      </c>
      <c r="R242" s="156">
        <f>Q242*H242</f>
        <v>0</v>
      </c>
      <c r="S242" s="156">
        <v>0</v>
      </c>
      <c r="T242" s="15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58" t="s">
        <v>202</v>
      </c>
      <c r="AT242" s="158" t="s">
        <v>197</v>
      </c>
      <c r="AU242" s="158" t="s">
        <v>89</v>
      </c>
      <c r="AY242" s="19" t="s">
        <v>195</v>
      </c>
      <c r="BE242" s="159">
        <f>IF(N242="základní",J242,0)</f>
        <v>0</v>
      </c>
      <c r="BF242" s="159">
        <f>IF(N242="snížená",J242,0)</f>
        <v>0</v>
      </c>
      <c r="BG242" s="159">
        <f>IF(N242="zákl. přenesená",J242,0)</f>
        <v>0</v>
      </c>
      <c r="BH242" s="159">
        <f>IF(N242="sníž. přenesená",J242,0)</f>
        <v>0</v>
      </c>
      <c r="BI242" s="159">
        <f>IF(N242="nulová",J242,0)</f>
        <v>0</v>
      </c>
      <c r="BJ242" s="19" t="s">
        <v>87</v>
      </c>
      <c r="BK242" s="159">
        <f>ROUND(I242*H242,2)</f>
        <v>0</v>
      </c>
      <c r="BL242" s="19" t="s">
        <v>202</v>
      </c>
      <c r="BM242" s="158" t="s">
        <v>1008</v>
      </c>
    </row>
    <row r="243" spans="1:65" s="2" customFormat="1">
      <c r="A243" s="35"/>
      <c r="B243" s="36"/>
      <c r="C243" s="35"/>
      <c r="D243" s="160" t="s">
        <v>204</v>
      </c>
      <c r="E243" s="35"/>
      <c r="F243" s="161" t="s">
        <v>422</v>
      </c>
      <c r="G243" s="35"/>
      <c r="H243" s="35"/>
      <c r="I243" s="162"/>
      <c r="J243" s="35"/>
      <c r="K243" s="35"/>
      <c r="L243" s="36"/>
      <c r="M243" s="163"/>
      <c r="N243" s="164"/>
      <c r="O243" s="56"/>
      <c r="P243" s="56"/>
      <c r="Q243" s="56"/>
      <c r="R243" s="56"/>
      <c r="S243" s="56"/>
      <c r="T243" s="57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9" t="s">
        <v>204</v>
      </c>
      <c r="AU243" s="19" t="s">
        <v>89</v>
      </c>
    </row>
    <row r="244" spans="1:65" s="13" customFormat="1">
      <c r="B244" s="165"/>
      <c r="D244" s="166" t="s">
        <v>206</v>
      </c>
      <c r="E244" s="167" t="s">
        <v>3</v>
      </c>
      <c r="F244" s="168" t="s">
        <v>207</v>
      </c>
      <c r="H244" s="167" t="s">
        <v>3</v>
      </c>
      <c r="I244" s="169"/>
      <c r="L244" s="165"/>
      <c r="M244" s="170"/>
      <c r="N244" s="171"/>
      <c r="O244" s="171"/>
      <c r="P244" s="171"/>
      <c r="Q244" s="171"/>
      <c r="R244" s="171"/>
      <c r="S244" s="171"/>
      <c r="T244" s="172"/>
      <c r="AT244" s="167" t="s">
        <v>206</v>
      </c>
      <c r="AU244" s="167" t="s">
        <v>89</v>
      </c>
      <c r="AV244" s="13" t="s">
        <v>87</v>
      </c>
      <c r="AW244" s="13" t="s">
        <v>41</v>
      </c>
      <c r="AX244" s="13" t="s">
        <v>80</v>
      </c>
      <c r="AY244" s="167" t="s">
        <v>195</v>
      </c>
    </row>
    <row r="245" spans="1:65" s="13" customFormat="1">
      <c r="B245" s="165"/>
      <c r="D245" s="166" t="s">
        <v>206</v>
      </c>
      <c r="E245" s="167" t="s">
        <v>3</v>
      </c>
      <c r="F245" s="168" t="s">
        <v>208</v>
      </c>
      <c r="H245" s="167" t="s">
        <v>3</v>
      </c>
      <c r="I245" s="169"/>
      <c r="L245" s="165"/>
      <c r="M245" s="170"/>
      <c r="N245" s="171"/>
      <c r="O245" s="171"/>
      <c r="P245" s="171"/>
      <c r="Q245" s="171"/>
      <c r="R245" s="171"/>
      <c r="S245" s="171"/>
      <c r="T245" s="172"/>
      <c r="AT245" s="167" t="s">
        <v>206</v>
      </c>
      <c r="AU245" s="167" t="s">
        <v>89</v>
      </c>
      <c r="AV245" s="13" t="s">
        <v>87</v>
      </c>
      <c r="AW245" s="13" t="s">
        <v>41</v>
      </c>
      <c r="AX245" s="13" t="s">
        <v>80</v>
      </c>
      <c r="AY245" s="167" t="s">
        <v>195</v>
      </c>
    </row>
    <row r="246" spans="1:65" s="13" customFormat="1">
      <c r="B246" s="165"/>
      <c r="D246" s="166" t="s">
        <v>206</v>
      </c>
      <c r="E246" s="167" t="s">
        <v>3</v>
      </c>
      <c r="F246" s="168" t="s">
        <v>209</v>
      </c>
      <c r="H246" s="167" t="s">
        <v>3</v>
      </c>
      <c r="I246" s="169"/>
      <c r="L246" s="165"/>
      <c r="M246" s="170"/>
      <c r="N246" s="171"/>
      <c r="O246" s="171"/>
      <c r="P246" s="171"/>
      <c r="Q246" s="171"/>
      <c r="R246" s="171"/>
      <c r="S246" s="171"/>
      <c r="T246" s="172"/>
      <c r="AT246" s="167" t="s">
        <v>206</v>
      </c>
      <c r="AU246" s="167" t="s">
        <v>89</v>
      </c>
      <c r="AV246" s="13" t="s">
        <v>87</v>
      </c>
      <c r="AW246" s="13" t="s">
        <v>41</v>
      </c>
      <c r="AX246" s="13" t="s">
        <v>80</v>
      </c>
      <c r="AY246" s="167" t="s">
        <v>195</v>
      </c>
    </row>
    <row r="247" spans="1:65" s="13" customFormat="1">
      <c r="B247" s="165"/>
      <c r="D247" s="166" t="s">
        <v>206</v>
      </c>
      <c r="E247" s="167" t="s">
        <v>3</v>
      </c>
      <c r="F247" s="168" t="s">
        <v>270</v>
      </c>
      <c r="H247" s="167" t="s">
        <v>3</v>
      </c>
      <c r="I247" s="169"/>
      <c r="L247" s="165"/>
      <c r="M247" s="170"/>
      <c r="N247" s="171"/>
      <c r="O247" s="171"/>
      <c r="P247" s="171"/>
      <c r="Q247" s="171"/>
      <c r="R247" s="171"/>
      <c r="S247" s="171"/>
      <c r="T247" s="172"/>
      <c r="AT247" s="167" t="s">
        <v>206</v>
      </c>
      <c r="AU247" s="167" t="s">
        <v>89</v>
      </c>
      <c r="AV247" s="13" t="s">
        <v>87</v>
      </c>
      <c r="AW247" s="13" t="s">
        <v>41</v>
      </c>
      <c r="AX247" s="13" t="s">
        <v>80</v>
      </c>
      <c r="AY247" s="167" t="s">
        <v>195</v>
      </c>
    </row>
    <row r="248" spans="1:65" s="13" customFormat="1">
      <c r="B248" s="165"/>
      <c r="D248" s="166" t="s">
        <v>206</v>
      </c>
      <c r="E248" s="167" t="s">
        <v>3</v>
      </c>
      <c r="F248" s="168" t="s">
        <v>263</v>
      </c>
      <c r="H248" s="167" t="s">
        <v>3</v>
      </c>
      <c r="I248" s="169"/>
      <c r="L248" s="165"/>
      <c r="M248" s="170"/>
      <c r="N248" s="171"/>
      <c r="O248" s="171"/>
      <c r="P248" s="171"/>
      <c r="Q248" s="171"/>
      <c r="R248" s="171"/>
      <c r="S248" s="171"/>
      <c r="T248" s="172"/>
      <c r="AT248" s="167" t="s">
        <v>206</v>
      </c>
      <c r="AU248" s="167" t="s">
        <v>89</v>
      </c>
      <c r="AV248" s="13" t="s">
        <v>87</v>
      </c>
      <c r="AW248" s="13" t="s">
        <v>41</v>
      </c>
      <c r="AX248" s="13" t="s">
        <v>80</v>
      </c>
      <c r="AY248" s="167" t="s">
        <v>195</v>
      </c>
    </row>
    <row r="249" spans="1:65" s="13" customFormat="1">
      <c r="B249" s="165"/>
      <c r="D249" s="166" t="s">
        <v>206</v>
      </c>
      <c r="E249" s="167" t="s">
        <v>3</v>
      </c>
      <c r="F249" s="168" t="s">
        <v>394</v>
      </c>
      <c r="H249" s="167" t="s">
        <v>3</v>
      </c>
      <c r="I249" s="169"/>
      <c r="L249" s="165"/>
      <c r="M249" s="170"/>
      <c r="N249" s="171"/>
      <c r="O249" s="171"/>
      <c r="P249" s="171"/>
      <c r="Q249" s="171"/>
      <c r="R249" s="171"/>
      <c r="S249" s="171"/>
      <c r="T249" s="172"/>
      <c r="AT249" s="167" t="s">
        <v>206</v>
      </c>
      <c r="AU249" s="167" t="s">
        <v>89</v>
      </c>
      <c r="AV249" s="13" t="s">
        <v>87</v>
      </c>
      <c r="AW249" s="13" t="s">
        <v>41</v>
      </c>
      <c r="AX249" s="13" t="s">
        <v>80</v>
      </c>
      <c r="AY249" s="167" t="s">
        <v>195</v>
      </c>
    </row>
    <row r="250" spans="1:65" s="14" customFormat="1">
      <c r="B250" s="173"/>
      <c r="D250" s="166" t="s">
        <v>206</v>
      </c>
      <c r="E250" s="174" t="s">
        <v>3</v>
      </c>
      <c r="F250" s="175" t="s">
        <v>996</v>
      </c>
      <c r="H250" s="176">
        <v>1.6240000000000001</v>
      </c>
      <c r="I250" s="177"/>
      <c r="L250" s="173"/>
      <c r="M250" s="178"/>
      <c r="N250" s="179"/>
      <c r="O250" s="179"/>
      <c r="P250" s="179"/>
      <c r="Q250" s="179"/>
      <c r="R250" s="179"/>
      <c r="S250" s="179"/>
      <c r="T250" s="180"/>
      <c r="AT250" s="174" t="s">
        <v>206</v>
      </c>
      <c r="AU250" s="174" t="s">
        <v>89</v>
      </c>
      <c r="AV250" s="14" t="s">
        <v>89</v>
      </c>
      <c r="AW250" s="14" t="s">
        <v>41</v>
      </c>
      <c r="AX250" s="14" t="s">
        <v>80</v>
      </c>
      <c r="AY250" s="174" t="s">
        <v>195</v>
      </c>
    </row>
    <row r="251" spans="1:65" s="14" customFormat="1">
      <c r="B251" s="173"/>
      <c r="D251" s="166" t="s">
        <v>206</v>
      </c>
      <c r="E251" s="174" t="s">
        <v>3</v>
      </c>
      <c r="F251" s="175" t="s">
        <v>388</v>
      </c>
      <c r="H251" s="176">
        <v>5.5670000000000002</v>
      </c>
      <c r="I251" s="177"/>
      <c r="L251" s="173"/>
      <c r="M251" s="178"/>
      <c r="N251" s="179"/>
      <c r="O251" s="179"/>
      <c r="P251" s="179"/>
      <c r="Q251" s="179"/>
      <c r="R251" s="179"/>
      <c r="S251" s="179"/>
      <c r="T251" s="180"/>
      <c r="AT251" s="174" t="s">
        <v>206</v>
      </c>
      <c r="AU251" s="174" t="s">
        <v>89</v>
      </c>
      <c r="AV251" s="14" t="s">
        <v>89</v>
      </c>
      <c r="AW251" s="14" t="s">
        <v>41</v>
      </c>
      <c r="AX251" s="14" t="s">
        <v>80</v>
      </c>
      <c r="AY251" s="174" t="s">
        <v>195</v>
      </c>
    </row>
    <row r="252" spans="1:65" s="15" customFormat="1">
      <c r="B252" s="181"/>
      <c r="D252" s="166" t="s">
        <v>206</v>
      </c>
      <c r="E252" s="182" t="s">
        <v>3</v>
      </c>
      <c r="F252" s="183" t="s">
        <v>215</v>
      </c>
      <c r="H252" s="184">
        <v>7.1909999999999998</v>
      </c>
      <c r="I252" s="185"/>
      <c r="L252" s="181"/>
      <c r="M252" s="186"/>
      <c r="N252" s="187"/>
      <c r="O252" s="187"/>
      <c r="P252" s="187"/>
      <c r="Q252" s="187"/>
      <c r="R252" s="187"/>
      <c r="S252" s="187"/>
      <c r="T252" s="188"/>
      <c r="AT252" s="182" t="s">
        <v>206</v>
      </c>
      <c r="AU252" s="182" t="s">
        <v>89</v>
      </c>
      <c r="AV252" s="15" t="s">
        <v>202</v>
      </c>
      <c r="AW252" s="15" t="s">
        <v>41</v>
      </c>
      <c r="AX252" s="15" t="s">
        <v>87</v>
      </c>
      <c r="AY252" s="182" t="s">
        <v>195</v>
      </c>
    </row>
    <row r="253" spans="1:65" s="14" customFormat="1">
      <c r="B253" s="173"/>
      <c r="D253" s="166" t="s">
        <v>206</v>
      </c>
      <c r="F253" s="175" t="s">
        <v>997</v>
      </c>
      <c r="H253" s="176">
        <v>14.382</v>
      </c>
      <c r="I253" s="177"/>
      <c r="L253" s="173"/>
      <c r="M253" s="178"/>
      <c r="N253" s="179"/>
      <c r="O253" s="179"/>
      <c r="P253" s="179"/>
      <c r="Q253" s="179"/>
      <c r="R253" s="179"/>
      <c r="S253" s="179"/>
      <c r="T253" s="180"/>
      <c r="AT253" s="174" t="s">
        <v>206</v>
      </c>
      <c r="AU253" s="174" t="s">
        <v>89</v>
      </c>
      <c r="AV253" s="14" t="s">
        <v>89</v>
      </c>
      <c r="AW253" s="14" t="s">
        <v>4</v>
      </c>
      <c r="AX253" s="14" t="s">
        <v>87</v>
      </c>
      <c r="AY253" s="174" t="s">
        <v>195</v>
      </c>
    </row>
    <row r="254" spans="1:65" s="2" customFormat="1" ht="24.25" customHeight="1">
      <c r="A254" s="35"/>
      <c r="B254" s="146"/>
      <c r="C254" s="147" t="s">
        <v>341</v>
      </c>
      <c r="D254" s="147" t="s">
        <v>197</v>
      </c>
      <c r="E254" s="148" t="s">
        <v>419</v>
      </c>
      <c r="F254" s="149" t="s">
        <v>420</v>
      </c>
      <c r="G254" s="150" t="s">
        <v>139</v>
      </c>
      <c r="H254" s="151">
        <v>54.84</v>
      </c>
      <c r="I254" s="152"/>
      <c r="J254" s="153">
        <f>ROUND(I254*H254,2)</f>
        <v>0</v>
      </c>
      <c r="K254" s="149" t="s">
        <v>201</v>
      </c>
      <c r="L254" s="36"/>
      <c r="M254" s="154" t="s">
        <v>3</v>
      </c>
      <c r="N254" s="155" t="s">
        <v>51</v>
      </c>
      <c r="O254" s="56"/>
      <c r="P254" s="156">
        <f>O254*H254</f>
        <v>0</v>
      </c>
      <c r="Q254" s="156">
        <v>0</v>
      </c>
      <c r="R254" s="156">
        <f>Q254*H254</f>
        <v>0</v>
      </c>
      <c r="S254" s="156">
        <v>0</v>
      </c>
      <c r="T254" s="15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58" t="s">
        <v>202</v>
      </c>
      <c r="AT254" s="158" t="s">
        <v>197</v>
      </c>
      <c r="AU254" s="158" t="s">
        <v>89</v>
      </c>
      <c r="AY254" s="19" t="s">
        <v>195</v>
      </c>
      <c r="BE254" s="159">
        <f>IF(N254="základní",J254,0)</f>
        <v>0</v>
      </c>
      <c r="BF254" s="159">
        <f>IF(N254="snížená",J254,0)</f>
        <v>0</v>
      </c>
      <c r="BG254" s="159">
        <f>IF(N254="zákl. přenesená",J254,0)</f>
        <v>0</v>
      </c>
      <c r="BH254" s="159">
        <f>IF(N254="sníž. přenesená",J254,0)</f>
        <v>0</v>
      </c>
      <c r="BI254" s="159">
        <f>IF(N254="nulová",J254,0)</f>
        <v>0</v>
      </c>
      <c r="BJ254" s="19" t="s">
        <v>87</v>
      </c>
      <c r="BK254" s="159">
        <f>ROUND(I254*H254,2)</f>
        <v>0</v>
      </c>
      <c r="BL254" s="19" t="s">
        <v>202</v>
      </c>
      <c r="BM254" s="158" t="s">
        <v>1009</v>
      </c>
    </row>
    <row r="255" spans="1:65" s="2" customFormat="1">
      <c r="A255" s="35"/>
      <c r="B255" s="36"/>
      <c r="C255" s="35"/>
      <c r="D255" s="160" t="s">
        <v>204</v>
      </c>
      <c r="E255" s="35"/>
      <c r="F255" s="161" t="s">
        <v>422</v>
      </c>
      <c r="G255" s="35"/>
      <c r="H255" s="35"/>
      <c r="I255" s="162"/>
      <c r="J255" s="35"/>
      <c r="K255" s="35"/>
      <c r="L255" s="36"/>
      <c r="M255" s="163"/>
      <c r="N255" s="164"/>
      <c r="O255" s="56"/>
      <c r="P255" s="56"/>
      <c r="Q255" s="56"/>
      <c r="R255" s="56"/>
      <c r="S255" s="56"/>
      <c r="T255" s="57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9" t="s">
        <v>204</v>
      </c>
      <c r="AU255" s="19" t="s">
        <v>89</v>
      </c>
    </row>
    <row r="256" spans="1:65" s="13" customFormat="1">
      <c r="B256" s="165"/>
      <c r="D256" s="166" t="s">
        <v>206</v>
      </c>
      <c r="E256" s="167" t="s">
        <v>3</v>
      </c>
      <c r="F256" s="168" t="s">
        <v>207</v>
      </c>
      <c r="H256" s="167" t="s">
        <v>3</v>
      </c>
      <c r="I256" s="169"/>
      <c r="L256" s="165"/>
      <c r="M256" s="170"/>
      <c r="N256" s="171"/>
      <c r="O256" s="171"/>
      <c r="P256" s="171"/>
      <c r="Q256" s="171"/>
      <c r="R256" s="171"/>
      <c r="S256" s="171"/>
      <c r="T256" s="172"/>
      <c r="AT256" s="167" t="s">
        <v>206</v>
      </c>
      <c r="AU256" s="167" t="s">
        <v>89</v>
      </c>
      <c r="AV256" s="13" t="s">
        <v>87</v>
      </c>
      <c r="AW256" s="13" t="s">
        <v>41</v>
      </c>
      <c r="AX256" s="13" t="s">
        <v>80</v>
      </c>
      <c r="AY256" s="167" t="s">
        <v>195</v>
      </c>
    </row>
    <row r="257" spans="1:65" s="13" customFormat="1">
      <c r="B257" s="165"/>
      <c r="D257" s="166" t="s">
        <v>206</v>
      </c>
      <c r="E257" s="167" t="s">
        <v>3</v>
      </c>
      <c r="F257" s="168" t="s">
        <v>208</v>
      </c>
      <c r="H257" s="167" t="s">
        <v>3</v>
      </c>
      <c r="I257" s="169"/>
      <c r="L257" s="165"/>
      <c r="M257" s="170"/>
      <c r="N257" s="171"/>
      <c r="O257" s="171"/>
      <c r="P257" s="171"/>
      <c r="Q257" s="171"/>
      <c r="R257" s="171"/>
      <c r="S257" s="171"/>
      <c r="T257" s="172"/>
      <c r="AT257" s="167" t="s">
        <v>206</v>
      </c>
      <c r="AU257" s="167" t="s">
        <v>89</v>
      </c>
      <c r="AV257" s="13" t="s">
        <v>87</v>
      </c>
      <c r="AW257" s="13" t="s">
        <v>41</v>
      </c>
      <c r="AX257" s="13" t="s">
        <v>80</v>
      </c>
      <c r="AY257" s="167" t="s">
        <v>195</v>
      </c>
    </row>
    <row r="258" spans="1:65" s="13" customFormat="1">
      <c r="B258" s="165"/>
      <c r="D258" s="166" t="s">
        <v>206</v>
      </c>
      <c r="E258" s="167" t="s">
        <v>3</v>
      </c>
      <c r="F258" s="168" t="s">
        <v>209</v>
      </c>
      <c r="H258" s="167" t="s">
        <v>3</v>
      </c>
      <c r="I258" s="169"/>
      <c r="L258" s="165"/>
      <c r="M258" s="170"/>
      <c r="N258" s="171"/>
      <c r="O258" s="171"/>
      <c r="P258" s="171"/>
      <c r="Q258" s="171"/>
      <c r="R258" s="171"/>
      <c r="S258" s="171"/>
      <c r="T258" s="172"/>
      <c r="AT258" s="167" t="s">
        <v>206</v>
      </c>
      <c r="AU258" s="167" t="s">
        <v>89</v>
      </c>
      <c r="AV258" s="13" t="s">
        <v>87</v>
      </c>
      <c r="AW258" s="13" t="s">
        <v>41</v>
      </c>
      <c r="AX258" s="13" t="s">
        <v>80</v>
      </c>
      <c r="AY258" s="167" t="s">
        <v>195</v>
      </c>
    </row>
    <row r="259" spans="1:65" s="13" customFormat="1">
      <c r="B259" s="165"/>
      <c r="D259" s="166" t="s">
        <v>206</v>
      </c>
      <c r="E259" s="167" t="s">
        <v>3</v>
      </c>
      <c r="F259" s="168" t="s">
        <v>454</v>
      </c>
      <c r="H259" s="167" t="s">
        <v>3</v>
      </c>
      <c r="I259" s="169"/>
      <c r="L259" s="165"/>
      <c r="M259" s="170"/>
      <c r="N259" s="171"/>
      <c r="O259" s="171"/>
      <c r="P259" s="171"/>
      <c r="Q259" s="171"/>
      <c r="R259" s="171"/>
      <c r="S259" s="171"/>
      <c r="T259" s="172"/>
      <c r="AT259" s="167" t="s">
        <v>206</v>
      </c>
      <c r="AU259" s="167" t="s">
        <v>89</v>
      </c>
      <c r="AV259" s="13" t="s">
        <v>87</v>
      </c>
      <c r="AW259" s="13" t="s">
        <v>41</v>
      </c>
      <c r="AX259" s="13" t="s">
        <v>80</v>
      </c>
      <c r="AY259" s="167" t="s">
        <v>195</v>
      </c>
    </row>
    <row r="260" spans="1:65" s="14" customFormat="1">
      <c r="B260" s="173"/>
      <c r="D260" s="166" t="s">
        <v>206</v>
      </c>
      <c r="E260" s="174" t="s">
        <v>3</v>
      </c>
      <c r="F260" s="175" t="s">
        <v>416</v>
      </c>
      <c r="H260" s="176">
        <v>47.649000000000001</v>
      </c>
      <c r="I260" s="177"/>
      <c r="L260" s="173"/>
      <c r="M260" s="178"/>
      <c r="N260" s="179"/>
      <c r="O260" s="179"/>
      <c r="P260" s="179"/>
      <c r="Q260" s="179"/>
      <c r="R260" s="179"/>
      <c r="S260" s="179"/>
      <c r="T260" s="180"/>
      <c r="AT260" s="174" t="s">
        <v>206</v>
      </c>
      <c r="AU260" s="174" t="s">
        <v>89</v>
      </c>
      <c r="AV260" s="14" t="s">
        <v>89</v>
      </c>
      <c r="AW260" s="14" t="s">
        <v>41</v>
      </c>
      <c r="AX260" s="14" t="s">
        <v>80</v>
      </c>
      <c r="AY260" s="174" t="s">
        <v>195</v>
      </c>
    </row>
    <row r="261" spans="1:65" s="13" customFormat="1">
      <c r="B261" s="165"/>
      <c r="D261" s="166" t="s">
        <v>206</v>
      </c>
      <c r="E261" s="167" t="s">
        <v>3</v>
      </c>
      <c r="F261" s="168" t="s">
        <v>386</v>
      </c>
      <c r="H261" s="167" t="s">
        <v>3</v>
      </c>
      <c r="I261" s="169"/>
      <c r="L261" s="165"/>
      <c r="M261" s="170"/>
      <c r="N261" s="171"/>
      <c r="O261" s="171"/>
      <c r="P261" s="171"/>
      <c r="Q261" s="171"/>
      <c r="R261" s="171"/>
      <c r="S261" s="171"/>
      <c r="T261" s="172"/>
      <c r="AT261" s="167" t="s">
        <v>206</v>
      </c>
      <c r="AU261" s="167" t="s">
        <v>89</v>
      </c>
      <c r="AV261" s="13" t="s">
        <v>87</v>
      </c>
      <c r="AW261" s="13" t="s">
        <v>41</v>
      </c>
      <c r="AX261" s="13" t="s">
        <v>80</v>
      </c>
      <c r="AY261" s="167" t="s">
        <v>195</v>
      </c>
    </row>
    <row r="262" spans="1:65" s="14" customFormat="1">
      <c r="B262" s="173"/>
      <c r="D262" s="166" t="s">
        <v>206</v>
      </c>
      <c r="E262" s="174" t="s">
        <v>3</v>
      </c>
      <c r="F262" s="175" t="s">
        <v>996</v>
      </c>
      <c r="H262" s="176">
        <v>1.6240000000000001</v>
      </c>
      <c r="I262" s="177"/>
      <c r="L262" s="173"/>
      <c r="M262" s="178"/>
      <c r="N262" s="179"/>
      <c r="O262" s="179"/>
      <c r="P262" s="179"/>
      <c r="Q262" s="179"/>
      <c r="R262" s="179"/>
      <c r="S262" s="179"/>
      <c r="T262" s="180"/>
      <c r="AT262" s="174" t="s">
        <v>206</v>
      </c>
      <c r="AU262" s="174" t="s">
        <v>89</v>
      </c>
      <c r="AV262" s="14" t="s">
        <v>89</v>
      </c>
      <c r="AW262" s="14" t="s">
        <v>41</v>
      </c>
      <c r="AX262" s="14" t="s">
        <v>80</v>
      </c>
      <c r="AY262" s="174" t="s">
        <v>195</v>
      </c>
    </row>
    <row r="263" spans="1:65" s="14" customFormat="1">
      <c r="B263" s="173"/>
      <c r="D263" s="166" t="s">
        <v>206</v>
      </c>
      <c r="E263" s="174" t="s">
        <v>3</v>
      </c>
      <c r="F263" s="175" t="s">
        <v>388</v>
      </c>
      <c r="H263" s="176">
        <v>5.5670000000000002</v>
      </c>
      <c r="I263" s="177"/>
      <c r="L263" s="173"/>
      <c r="M263" s="178"/>
      <c r="N263" s="179"/>
      <c r="O263" s="179"/>
      <c r="P263" s="179"/>
      <c r="Q263" s="179"/>
      <c r="R263" s="179"/>
      <c r="S263" s="179"/>
      <c r="T263" s="180"/>
      <c r="AT263" s="174" t="s">
        <v>206</v>
      </c>
      <c r="AU263" s="174" t="s">
        <v>89</v>
      </c>
      <c r="AV263" s="14" t="s">
        <v>89</v>
      </c>
      <c r="AW263" s="14" t="s">
        <v>41</v>
      </c>
      <c r="AX263" s="14" t="s">
        <v>80</v>
      </c>
      <c r="AY263" s="174" t="s">
        <v>195</v>
      </c>
    </row>
    <row r="264" spans="1:65" s="15" customFormat="1">
      <c r="B264" s="181"/>
      <c r="D264" s="166" t="s">
        <v>206</v>
      </c>
      <c r="E264" s="182" t="s">
        <v>3</v>
      </c>
      <c r="F264" s="183" t="s">
        <v>215</v>
      </c>
      <c r="H264" s="184">
        <v>54.84</v>
      </c>
      <c r="I264" s="185"/>
      <c r="L264" s="181"/>
      <c r="M264" s="186"/>
      <c r="N264" s="187"/>
      <c r="O264" s="187"/>
      <c r="P264" s="187"/>
      <c r="Q264" s="187"/>
      <c r="R264" s="187"/>
      <c r="S264" s="187"/>
      <c r="T264" s="188"/>
      <c r="AT264" s="182" t="s">
        <v>206</v>
      </c>
      <c r="AU264" s="182" t="s">
        <v>89</v>
      </c>
      <c r="AV264" s="15" t="s">
        <v>202</v>
      </c>
      <c r="AW264" s="15" t="s">
        <v>41</v>
      </c>
      <c r="AX264" s="15" t="s">
        <v>87</v>
      </c>
      <c r="AY264" s="182" t="s">
        <v>195</v>
      </c>
    </row>
    <row r="265" spans="1:65" s="2" customFormat="1" ht="24.25" customHeight="1">
      <c r="A265" s="35"/>
      <c r="B265" s="146"/>
      <c r="C265" s="147" t="s">
        <v>350</v>
      </c>
      <c r="D265" s="147" t="s">
        <v>197</v>
      </c>
      <c r="E265" s="148" t="s">
        <v>428</v>
      </c>
      <c r="F265" s="149" t="s">
        <v>429</v>
      </c>
      <c r="G265" s="150" t="s">
        <v>139</v>
      </c>
      <c r="H265" s="151">
        <v>30.388000000000002</v>
      </c>
      <c r="I265" s="152"/>
      <c r="J265" s="153">
        <f>ROUND(I265*H265,2)</f>
        <v>0</v>
      </c>
      <c r="K265" s="149" t="s">
        <v>201</v>
      </c>
      <c r="L265" s="36"/>
      <c r="M265" s="154" t="s">
        <v>3</v>
      </c>
      <c r="N265" s="155" t="s">
        <v>51</v>
      </c>
      <c r="O265" s="56"/>
      <c r="P265" s="156">
        <f>O265*H265</f>
        <v>0</v>
      </c>
      <c r="Q265" s="156">
        <v>0</v>
      </c>
      <c r="R265" s="156">
        <f>Q265*H265</f>
        <v>0</v>
      </c>
      <c r="S265" s="156">
        <v>0</v>
      </c>
      <c r="T265" s="157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158" t="s">
        <v>202</v>
      </c>
      <c r="AT265" s="158" t="s">
        <v>197</v>
      </c>
      <c r="AU265" s="158" t="s">
        <v>89</v>
      </c>
      <c r="AY265" s="19" t="s">
        <v>195</v>
      </c>
      <c r="BE265" s="159">
        <f>IF(N265="základní",J265,0)</f>
        <v>0</v>
      </c>
      <c r="BF265" s="159">
        <f>IF(N265="snížená",J265,0)</f>
        <v>0</v>
      </c>
      <c r="BG265" s="159">
        <f>IF(N265="zákl. přenesená",J265,0)</f>
        <v>0</v>
      </c>
      <c r="BH265" s="159">
        <f>IF(N265="sníž. přenesená",J265,0)</f>
        <v>0</v>
      </c>
      <c r="BI265" s="159">
        <f>IF(N265="nulová",J265,0)</f>
        <v>0</v>
      </c>
      <c r="BJ265" s="19" t="s">
        <v>87</v>
      </c>
      <c r="BK265" s="159">
        <f>ROUND(I265*H265,2)</f>
        <v>0</v>
      </c>
      <c r="BL265" s="19" t="s">
        <v>202</v>
      </c>
      <c r="BM265" s="158" t="s">
        <v>1010</v>
      </c>
    </row>
    <row r="266" spans="1:65" s="2" customFormat="1">
      <c r="A266" s="35"/>
      <c r="B266" s="36"/>
      <c r="C266" s="35"/>
      <c r="D266" s="160" t="s">
        <v>204</v>
      </c>
      <c r="E266" s="35"/>
      <c r="F266" s="161" t="s">
        <v>431</v>
      </c>
      <c r="G266" s="35"/>
      <c r="H266" s="35"/>
      <c r="I266" s="162"/>
      <c r="J266" s="35"/>
      <c r="K266" s="35"/>
      <c r="L266" s="36"/>
      <c r="M266" s="163"/>
      <c r="N266" s="164"/>
      <c r="O266" s="56"/>
      <c r="P266" s="56"/>
      <c r="Q266" s="56"/>
      <c r="R266" s="56"/>
      <c r="S266" s="56"/>
      <c r="T266" s="57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9" t="s">
        <v>204</v>
      </c>
      <c r="AU266" s="19" t="s">
        <v>89</v>
      </c>
    </row>
    <row r="267" spans="1:65" s="13" customFormat="1">
      <c r="B267" s="165"/>
      <c r="D267" s="166" t="s">
        <v>206</v>
      </c>
      <c r="E267" s="167" t="s">
        <v>3</v>
      </c>
      <c r="F267" s="168" t="s">
        <v>207</v>
      </c>
      <c r="H267" s="167" t="s">
        <v>3</v>
      </c>
      <c r="I267" s="169"/>
      <c r="L267" s="165"/>
      <c r="M267" s="170"/>
      <c r="N267" s="171"/>
      <c r="O267" s="171"/>
      <c r="P267" s="171"/>
      <c r="Q267" s="171"/>
      <c r="R267" s="171"/>
      <c r="S267" s="171"/>
      <c r="T267" s="172"/>
      <c r="AT267" s="167" t="s">
        <v>206</v>
      </c>
      <c r="AU267" s="167" t="s">
        <v>89</v>
      </c>
      <c r="AV267" s="13" t="s">
        <v>87</v>
      </c>
      <c r="AW267" s="13" t="s">
        <v>41</v>
      </c>
      <c r="AX267" s="13" t="s">
        <v>80</v>
      </c>
      <c r="AY267" s="167" t="s">
        <v>195</v>
      </c>
    </row>
    <row r="268" spans="1:65" s="13" customFormat="1">
      <c r="B268" s="165"/>
      <c r="D268" s="166" t="s">
        <v>206</v>
      </c>
      <c r="E268" s="167" t="s">
        <v>3</v>
      </c>
      <c r="F268" s="168" t="s">
        <v>208</v>
      </c>
      <c r="H268" s="167" t="s">
        <v>3</v>
      </c>
      <c r="I268" s="169"/>
      <c r="L268" s="165"/>
      <c r="M268" s="170"/>
      <c r="N268" s="171"/>
      <c r="O268" s="171"/>
      <c r="P268" s="171"/>
      <c r="Q268" s="171"/>
      <c r="R268" s="171"/>
      <c r="S268" s="171"/>
      <c r="T268" s="172"/>
      <c r="AT268" s="167" t="s">
        <v>206</v>
      </c>
      <c r="AU268" s="167" t="s">
        <v>89</v>
      </c>
      <c r="AV268" s="13" t="s">
        <v>87</v>
      </c>
      <c r="AW268" s="13" t="s">
        <v>41</v>
      </c>
      <c r="AX268" s="13" t="s">
        <v>80</v>
      </c>
      <c r="AY268" s="167" t="s">
        <v>195</v>
      </c>
    </row>
    <row r="269" spans="1:65" s="13" customFormat="1">
      <c r="B269" s="165"/>
      <c r="D269" s="166" t="s">
        <v>206</v>
      </c>
      <c r="E269" s="167" t="s">
        <v>3</v>
      </c>
      <c r="F269" s="168" t="s">
        <v>209</v>
      </c>
      <c r="H269" s="167" t="s">
        <v>3</v>
      </c>
      <c r="I269" s="169"/>
      <c r="L269" s="165"/>
      <c r="M269" s="170"/>
      <c r="N269" s="171"/>
      <c r="O269" s="171"/>
      <c r="P269" s="171"/>
      <c r="Q269" s="171"/>
      <c r="R269" s="171"/>
      <c r="S269" s="171"/>
      <c r="T269" s="172"/>
      <c r="AT269" s="167" t="s">
        <v>206</v>
      </c>
      <c r="AU269" s="167" t="s">
        <v>89</v>
      </c>
      <c r="AV269" s="13" t="s">
        <v>87</v>
      </c>
      <c r="AW269" s="13" t="s">
        <v>41</v>
      </c>
      <c r="AX269" s="13" t="s">
        <v>80</v>
      </c>
      <c r="AY269" s="167" t="s">
        <v>195</v>
      </c>
    </row>
    <row r="270" spans="1:65" s="13" customFormat="1">
      <c r="B270" s="165"/>
      <c r="D270" s="166" t="s">
        <v>206</v>
      </c>
      <c r="E270" s="167" t="s">
        <v>3</v>
      </c>
      <c r="F270" s="168" t="s">
        <v>270</v>
      </c>
      <c r="H270" s="167" t="s">
        <v>3</v>
      </c>
      <c r="I270" s="169"/>
      <c r="L270" s="165"/>
      <c r="M270" s="170"/>
      <c r="N270" s="171"/>
      <c r="O270" s="171"/>
      <c r="P270" s="171"/>
      <c r="Q270" s="171"/>
      <c r="R270" s="171"/>
      <c r="S270" s="171"/>
      <c r="T270" s="172"/>
      <c r="AT270" s="167" t="s">
        <v>206</v>
      </c>
      <c r="AU270" s="167" t="s">
        <v>89</v>
      </c>
      <c r="AV270" s="13" t="s">
        <v>87</v>
      </c>
      <c r="AW270" s="13" t="s">
        <v>41</v>
      </c>
      <c r="AX270" s="13" t="s">
        <v>80</v>
      </c>
      <c r="AY270" s="167" t="s">
        <v>195</v>
      </c>
    </row>
    <row r="271" spans="1:65" s="13" customFormat="1">
      <c r="B271" s="165"/>
      <c r="D271" s="166" t="s">
        <v>206</v>
      </c>
      <c r="E271" s="167" t="s">
        <v>3</v>
      </c>
      <c r="F271" s="168" t="s">
        <v>263</v>
      </c>
      <c r="H271" s="167" t="s">
        <v>3</v>
      </c>
      <c r="I271" s="169"/>
      <c r="L271" s="165"/>
      <c r="M271" s="170"/>
      <c r="N271" s="171"/>
      <c r="O271" s="171"/>
      <c r="P271" s="171"/>
      <c r="Q271" s="171"/>
      <c r="R271" s="171"/>
      <c r="S271" s="171"/>
      <c r="T271" s="172"/>
      <c r="AT271" s="167" t="s">
        <v>206</v>
      </c>
      <c r="AU271" s="167" t="s">
        <v>89</v>
      </c>
      <c r="AV271" s="13" t="s">
        <v>87</v>
      </c>
      <c r="AW271" s="13" t="s">
        <v>41</v>
      </c>
      <c r="AX271" s="13" t="s">
        <v>80</v>
      </c>
      <c r="AY271" s="167" t="s">
        <v>195</v>
      </c>
    </row>
    <row r="272" spans="1:65" s="13" customFormat="1">
      <c r="B272" s="165"/>
      <c r="D272" s="166" t="s">
        <v>206</v>
      </c>
      <c r="E272" s="167" t="s">
        <v>3</v>
      </c>
      <c r="F272" s="168" t="s">
        <v>386</v>
      </c>
      <c r="H272" s="167" t="s">
        <v>3</v>
      </c>
      <c r="I272" s="169"/>
      <c r="L272" s="165"/>
      <c r="M272" s="170"/>
      <c r="N272" s="171"/>
      <c r="O272" s="171"/>
      <c r="P272" s="171"/>
      <c r="Q272" s="171"/>
      <c r="R272" s="171"/>
      <c r="S272" s="171"/>
      <c r="T272" s="172"/>
      <c r="AT272" s="167" t="s">
        <v>206</v>
      </c>
      <c r="AU272" s="167" t="s">
        <v>89</v>
      </c>
      <c r="AV272" s="13" t="s">
        <v>87</v>
      </c>
      <c r="AW272" s="13" t="s">
        <v>41</v>
      </c>
      <c r="AX272" s="13" t="s">
        <v>80</v>
      </c>
      <c r="AY272" s="167" t="s">
        <v>195</v>
      </c>
    </row>
    <row r="273" spans="1:65" s="14" customFormat="1">
      <c r="B273" s="173"/>
      <c r="D273" s="166" t="s">
        <v>206</v>
      </c>
      <c r="E273" s="174" t="s">
        <v>3</v>
      </c>
      <c r="F273" s="175" t="s">
        <v>401</v>
      </c>
      <c r="H273" s="176">
        <v>7.8869999999999996</v>
      </c>
      <c r="I273" s="177"/>
      <c r="L273" s="173"/>
      <c r="M273" s="178"/>
      <c r="N273" s="179"/>
      <c r="O273" s="179"/>
      <c r="P273" s="179"/>
      <c r="Q273" s="179"/>
      <c r="R273" s="179"/>
      <c r="S273" s="179"/>
      <c r="T273" s="180"/>
      <c r="AT273" s="174" t="s">
        <v>206</v>
      </c>
      <c r="AU273" s="174" t="s">
        <v>89</v>
      </c>
      <c r="AV273" s="14" t="s">
        <v>89</v>
      </c>
      <c r="AW273" s="14" t="s">
        <v>41</v>
      </c>
      <c r="AX273" s="14" t="s">
        <v>80</v>
      </c>
      <c r="AY273" s="174" t="s">
        <v>195</v>
      </c>
    </row>
    <row r="274" spans="1:65" s="14" customFormat="1">
      <c r="B274" s="173"/>
      <c r="D274" s="166" t="s">
        <v>206</v>
      </c>
      <c r="E274" s="174" t="s">
        <v>3</v>
      </c>
      <c r="F274" s="175" t="s">
        <v>402</v>
      </c>
      <c r="H274" s="176">
        <v>7.3070000000000004</v>
      </c>
      <c r="I274" s="177"/>
      <c r="L274" s="173"/>
      <c r="M274" s="178"/>
      <c r="N274" s="179"/>
      <c r="O274" s="179"/>
      <c r="P274" s="179"/>
      <c r="Q274" s="179"/>
      <c r="R274" s="179"/>
      <c r="S274" s="179"/>
      <c r="T274" s="180"/>
      <c r="AT274" s="174" t="s">
        <v>206</v>
      </c>
      <c r="AU274" s="174" t="s">
        <v>89</v>
      </c>
      <c r="AV274" s="14" t="s">
        <v>89</v>
      </c>
      <c r="AW274" s="14" t="s">
        <v>41</v>
      </c>
      <c r="AX274" s="14" t="s">
        <v>80</v>
      </c>
      <c r="AY274" s="174" t="s">
        <v>195</v>
      </c>
    </row>
    <row r="275" spans="1:65" s="15" customFormat="1">
      <c r="B275" s="181"/>
      <c r="D275" s="166" t="s">
        <v>206</v>
      </c>
      <c r="E275" s="182" t="s">
        <v>3</v>
      </c>
      <c r="F275" s="183" t="s">
        <v>215</v>
      </c>
      <c r="H275" s="184">
        <v>15.194000000000001</v>
      </c>
      <c r="I275" s="185"/>
      <c r="L275" s="181"/>
      <c r="M275" s="186"/>
      <c r="N275" s="187"/>
      <c r="O275" s="187"/>
      <c r="P275" s="187"/>
      <c r="Q275" s="187"/>
      <c r="R275" s="187"/>
      <c r="S275" s="187"/>
      <c r="T275" s="188"/>
      <c r="AT275" s="182" t="s">
        <v>206</v>
      </c>
      <c r="AU275" s="182" t="s">
        <v>89</v>
      </c>
      <c r="AV275" s="15" t="s">
        <v>202</v>
      </c>
      <c r="AW275" s="15" t="s">
        <v>41</v>
      </c>
      <c r="AX275" s="15" t="s">
        <v>87</v>
      </c>
      <c r="AY275" s="182" t="s">
        <v>195</v>
      </c>
    </row>
    <row r="276" spans="1:65" s="14" customFormat="1">
      <c r="B276" s="173"/>
      <c r="D276" s="166" t="s">
        <v>206</v>
      </c>
      <c r="F276" s="175" t="s">
        <v>1011</v>
      </c>
      <c r="H276" s="176">
        <v>30.388000000000002</v>
      </c>
      <c r="I276" s="177"/>
      <c r="L276" s="173"/>
      <c r="M276" s="178"/>
      <c r="N276" s="179"/>
      <c r="O276" s="179"/>
      <c r="P276" s="179"/>
      <c r="Q276" s="179"/>
      <c r="R276" s="179"/>
      <c r="S276" s="179"/>
      <c r="T276" s="180"/>
      <c r="AT276" s="174" t="s">
        <v>206</v>
      </c>
      <c r="AU276" s="174" t="s">
        <v>89</v>
      </c>
      <c r="AV276" s="14" t="s">
        <v>89</v>
      </c>
      <c r="AW276" s="14" t="s">
        <v>4</v>
      </c>
      <c r="AX276" s="14" t="s">
        <v>87</v>
      </c>
      <c r="AY276" s="174" t="s">
        <v>195</v>
      </c>
    </row>
    <row r="277" spans="1:65" s="2" customFormat="1" ht="24.25" customHeight="1">
      <c r="A277" s="35"/>
      <c r="B277" s="146"/>
      <c r="C277" s="147" t="s">
        <v>372</v>
      </c>
      <c r="D277" s="147" t="s">
        <v>197</v>
      </c>
      <c r="E277" s="148" t="s">
        <v>428</v>
      </c>
      <c r="F277" s="149" t="s">
        <v>429</v>
      </c>
      <c r="G277" s="150" t="s">
        <v>139</v>
      </c>
      <c r="H277" s="151">
        <v>15.194000000000001</v>
      </c>
      <c r="I277" s="152"/>
      <c r="J277" s="153">
        <f>ROUND(I277*H277,2)</f>
        <v>0</v>
      </c>
      <c r="K277" s="149" t="s">
        <v>201</v>
      </c>
      <c r="L277" s="36"/>
      <c r="M277" s="154" t="s">
        <v>3</v>
      </c>
      <c r="N277" s="155" t="s">
        <v>51</v>
      </c>
      <c r="O277" s="56"/>
      <c r="P277" s="156">
        <f>O277*H277</f>
        <v>0</v>
      </c>
      <c r="Q277" s="156">
        <v>0</v>
      </c>
      <c r="R277" s="156">
        <f>Q277*H277</f>
        <v>0</v>
      </c>
      <c r="S277" s="156">
        <v>0</v>
      </c>
      <c r="T277" s="157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58" t="s">
        <v>202</v>
      </c>
      <c r="AT277" s="158" t="s">
        <v>197</v>
      </c>
      <c r="AU277" s="158" t="s">
        <v>89</v>
      </c>
      <c r="AY277" s="19" t="s">
        <v>195</v>
      </c>
      <c r="BE277" s="159">
        <f>IF(N277="základní",J277,0)</f>
        <v>0</v>
      </c>
      <c r="BF277" s="159">
        <f>IF(N277="snížená",J277,0)</f>
        <v>0</v>
      </c>
      <c r="BG277" s="159">
        <f>IF(N277="zákl. přenesená",J277,0)</f>
        <v>0</v>
      </c>
      <c r="BH277" s="159">
        <f>IF(N277="sníž. přenesená",J277,0)</f>
        <v>0</v>
      </c>
      <c r="BI277" s="159">
        <f>IF(N277="nulová",J277,0)</f>
        <v>0</v>
      </c>
      <c r="BJ277" s="19" t="s">
        <v>87</v>
      </c>
      <c r="BK277" s="159">
        <f>ROUND(I277*H277,2)</f>
        <v>0</v>
      </c>
      <c r="BL277" s="19" t="s">
        <v>202</v>
      </c>
      <c r="BM277" s="158" t="s">
        <v>1012</v>
      </c>
    </row>
    <row r="278" spans="1:65" s="2" customFormat="1">
      <c r="A278" s="35"/>
      <c r="B278" s="36"/>
      <c r="C278" s="35"/>
      <c r="D278" s="160" t="s">
        <v>204</v>
      </c>
      <c r="E278" s="35"/>
      <c r="F278" s="161" t="s">
        <v>431</v>
      </c>
      <c r="G278" s="35"/>
      <c r="H278" s="35"/>
      <c r="I278" s="162"/>
      <c r="J278" s="35"/>
      <c r="K278" s="35"/>
      <c r="L278" s="36"/>
      <c r="M278" s="163"/>
      <c r="N278" s="164"/>
      <c r="O278" s="56"/>
      <c r="P278" s="56"/>
      <c r="Q278" s="56"/>
      <c r="R278" s="56"/>
      <c r="S278" s="56"/>
      <c r="T278" s="57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9" t="s">
        <v>204</v>
      </c>
      <c r="AU278" s="19" t="s">
        <v>89</v>
      </c>
    </row>
    <row r="279" spans="1:65" s="13" customFormat="1">
      <c r="B279" s="165"/>
      <c r="D279" s="166" t="s">
        <v>206</v>
      </c>
      <c r="E279" s="167" t="s">
        <v>3</v>
      </c>
      <c r="F279" s="168" t="s">
        <v>207</v>
      </c>
      <c r="H279" s="167" t="s">
        <v>3</v>
      </c>
      <c r="I279" s="169"/>
      <c r="L279" s="165"/>
      <c r="M279" s="170"/>
      <c r="N279" s="171"/>
      <c r="O279" s="171"/>
      <c r="P279" s="171"/>
      <c r="Q279" s="171"/>
      <c r="R279" s="171"/>
      <c r="S279" s="171"/>
      <c r="T279" s="172"/>
      <c r="AT279" s="167" t="s">
        <v>206</v>
      </c>
      <c r="AU279" s="167" t="s">
        <v>89</v>
      </c>
      <c r="AV279" s="13" t="s">
        <v>87</v>
      </c>
      <c r="AW279" s="13" t="s">
        <v>41</v>
      </c>
      <c r="AX279" s="13" t="s">
        <v>80</v>
      </c>
      <c r="AY279" s="167" t="s">
        <v>195</v>
      </c>
    </row>
    <row r="280" spans="1:65" s="13" customFormat="1">
      <c r="B280" s="165"/>
      <c r="D280" s="166" t="s">
        <v>206</v>
      </c>
      <c r="E280" s="167" t="s">
        <v>3</v>
      </c>
      <c r="F280" s="168" t="s">
        <v>208</v>
      </c>
      <c r="H280" s="167" t="s">
        <v>3</v>
      </c>
      <c r="I280" s="169"/>
      <c r="L280" s="165"/>
      <c r="M280" s="170"/>
      <c r="N280" s="171"/>
      <c r="O280" s="171"/>
      <c r="P280" s="171"/>
      <c r="Q280" s="171"/>
      <c r="R280" s="171"/>
      <c r="S280" s="171"/>
      <c r="T280" s="172"/>
      <c r="AT280" s="167" t="s">
        <v>206</v>
      </c>
      <c r="AU280" s="167" t="s">
        <v>89</v>
      </c>
      <c r="AV280" s="13" t="s">
        <v>87</v>
      </c>
      <c r="AW280" s="13" t="s">
        <v>41</v>
      </c>
      <c r="AX280" s="13" t="s">
        <v>80</v>
      </c>
      <c r="AY280" s="167" t="s">
        <v>195</v>
      </c>
    </row>
    <row r="281" spans="1:65" s="13" customFormat="1">
      <c r="B281" s="165"/>
      <c r="D281" s="166" t="s">
        <v>206</v>
      </c>
      <c r="E281" s="167" t="s">
        <v>3</v>
      </c>
      <c r="F281" s="168" t="s">
        <v>209</v>
      </c>
      <c r="H281" s="167" t="s">
        <v>3</v>
      </c>
      <c r="I281" s="169"/>
      <c r="L281" s="165"/>
      <c r="M281" s="170"/>
      <c r="N281" s="171"/>
      <c r="O281" s="171"/>
      <c r="P281" s="171"/>
      <c r="Q281" s="171"/>
      <c r="R281" s="171"/>
      <c r="S281" s="171"/>
      <c r="T281" s="172"/>
      <c r="AT281" s="167" t="s">
        <v>206</v>
      </c>
      <c r="AU281" s="167" t="s">
        <v>89</v>
      </c>
      <c r="AV281" s="13" t="s">
        <v>87</v>
      </c>
      <c r="AW281" s="13" t="s">
        <v>41</v>
      </c>
      <c r="AX281" s="13" t="s">
        <v>80</v>
      </c>
      <c r="AY281" s="167" t="s">
        <v>195</v>
      </c>
    </row>
    <row r="282" spans="1:65" s="13" customFormat="1">
      <c r="B282" s="165"/>
      <c r="D282" s="166" t="s">
        <v>206</v>
      </c>
      <c r="E282" s="167" t="s">
        <v>3</v>
      </c>
      <c r="F282" s="168" t="s">
        <v>270</v>
      </c>
      <c r="H282" s="167" t="s">
        <v>3</v>
      </c>
      <c r="I282" s="169"/>
      <c r="L282" s="165"/>
      <c r="M282" s="170"/>
      <c r="N282" s="171"/>
      <c r="O282" s="171"/>
      <c r="P282" s="171"/>
      <c r="Q282" s="171"/>
      <c r="R282" s="171"/>
      <c r="S282" s="171"/>
      <c r="T282" s="172"/>
      <c r="AT282" s="167" t="s">
        <v>206</v>
      </c>
      <c r="AU282" s="167" t="s">
        <v>89</v>
      </c>
      <c r="AV282" s="13" t="s">
        <v>87</v>
      </c>
      <c r="AW282" s="13" t="s">
        <v>41</v>
      </c>
      <c r="AX282" s="13" t="s">
        <v>80</v>
      </c>
      <c r="AY282" s="167" t="s">
        <v>195</v>
      </c>
    </row>
    <row r="283" spans="1:65" s="13" customFormat="1">
      <c r="B283" s="165"/>
      <c r="D283" s="166" t="s">
        <v>206</v>
      </c>
      <c r="E283" s="167" t="s">
        <v>3</v>
      </c>
      <c r="F283" s="168" t="s">
        <v>263</v>
      </c>
      <c r="H283" s="167" t="s">
        <v>3</v>
      </c>
      <c r="I283" s="169"/>
      <c r="L283" s="165"/>
      <c r="M283" s="170"/>
      <c r="N283" s="171"/>
      <c r="O283" s="171"/>
      <c r="P283" s="171"/>
      <c r="Q283" s="171"/>
      <c r="R283" s="171"/>
      <c r="S283" s="171"/>
      <c r="T283" s="172"/>
      <c r="AT283" s="167" t="s">
        <v>206</v>
      </c>
      <c r="AU283" s="167" t="s">
        <v>89</v>
      </c>
      <c r="AV283" s="13" t="s">
        <v>87</v>
      </c>
      <c r="AW283" s="13" t="s">
        <v>41</v>
      </c>
      <c r="AX283" s="13" t="s">
        <v>80</v>
      </c>
      <c r="AY283" s="167" t="s">
        <v>195</v>
      </c>
    </row>
    <row r="284" spans="1:65" s="13" customFormat="1">
      <c r="B284" s="165"/>
      <c r="D284" s="166" t="s">
        <v>206</v>
      </c>
      <c r="E284" s="167" t="s">
        <v>3</v>
      </c>
      <c r="F284" s="168" t="s">
        <v>386</v>
      </c>
      <c r="H284" s="167" t="s">
        <v>3</v>
      </c>
      <c r="I284" s="169"/>
      <c r="L284" s="165"/>
      <c r="M284" s="170"/>
      <c r="N284" s="171"/>
      <c r="O284" s="171"/>
      <c r="P284" s="171"/>
      <c r="Q284" s="171"/>
      <c r="R284" s="171"/>
      <c r="S284" s="171"/>
      <c r="T284" s="172"/>
      <c r="AT284" s="167" t="s">
        <v>206</v>
      </c>
      <c r="AU284" s="167" t="s">
        <v>89</v>
      </c>
      <c r="AV284" s="13" t="s">
        <v>87</v>
      </c>
      <c r="AW284" s="13" t="s">
        <v>41</v>
      </c>
      <c r="AX284" s="13" t="s">
        <v>80</v>
      </c>
      <c r="AY284" s="167" t="s">
        <v>195</v>
      </c>
    </row>
    <row r="285" spans="1:65" s="14" customFormat="1">
      <c r="B285" s="173"/>
      <c r="D285" s="166" t="s">
        <v>206</v>
      </c>
      <c r="E285" s="174" t="s">
        <v>3</v>
      </c>
      <c r="F285" s="175" t="s">
        <v>401</v>
      </c>
      <c r="H285" s="176">
        <v>7.8869999999999996</v>
      </c>
      <c r="I285" s="177"/>
      <c r="L285" s="173"/>
      <c r="M285" s="178"/>
      <c r="N285" s="179"/>
      <c r="O285" s="179"/>
      <c r="P285" s="179"/>
      <c r="Q285" s="179"/>
      <c r="R285" s="179"/>
      <c r="S285" s="179"/>
      <c r="T285" s="180"/>
      <c r="AT285" s="174" t="s">
        <v>206</v>
      </c>
      <c r="AU285" s="174" t="s">
        <v>89</v>
      </c>
      <c r="AV285" s="14" t="s">
        <v>89</v>
      </c>
      <c r="AW285" s="14" t="s">
        <v>41</v>
      </c>
      <c r="AX285" s="14" t="s">
        <v>80</v>
      </c>
      <c r="AY285" s="174" t="s">
        <v>195</v>
      </c>
    </row>
    <row r="286" spans="1:65" s="14" customFormat="1">
      <c r="B286" s="173"/>
      <c r="D286" s="166" t="s">
        <v>206</v>
      </c>
      <c r="E286" s="174" t="s">
        <v>3</v>
      </c>
      <c r="F286" s="175" t="s">
        <v>402</v>
      </c>
      <c r="H286" s="176">
        <v>7.3070000000000004</v>
      </c>
      <c r="I286" s="177"/>
      <c r="L286" s="173"/>
      <c r="M286" s="178"/>
      <c r="N286" s="179"/>
      <c r="O286" s="179"/>
      <c r="P286" s="179"/>
      <c r="Q286" s="179"/>
      <c r="R286" s="179"/>
      <c r="S286" s="179"/>
      <c r="T286" s="180"/>
      <c r="AT286" s="174" t="s">
        <v>206</v>
      </c>
      <c r="AU286" s="174" t="s">
        <v>89</v>
      </c>
      <c r="AV286" s="14" t="s">
        <v>89</v>
      </c>
      <c r="AW286" s="14" t="s">
        <v>41</v>
      </c>
      <c r="AX286" s="14" t="s">
        <v>80</v>
      </c>
      <c r="AY286" s="174" t="s">
        <v>195</v>
      </c>
    </row>
    <row r="287" spans="1:65" s="15" customFormat="1">
      <c r="B287" s="181"/>
      <c r="D287" s="166" t="s">
        <v>206</v>
      </c>
      <c r="E287" s="182" t="s">
        <v>3</v>
      </c>
      <c r="F287" s="183" t="s">
        <v>215</v>
      </c>
      <c r="H287" s="184">
        <v>15.194000000000001</v>
      </c>
      <c r="I287" s="185"/>
      <c r="L287" s="181"/>
      <c r="M287" s="186"/>
      <c r="N287" s="187"/>
      <c r="O287" s="187"/>
      <c r="P287" s="187"/>
      <c r="Q287" s="187"/>
      <c r="R287" s="187"/>
      <c r="S287" s="187"/>
      <c r="T287" s="188"/>
      <c r="AT287" s="182" t="s">
        <v>206</v>
      </c>
      <c r="AU287" s="182" t="s">
        <v>89</v>
      </c>
      <c r="AV287" s="15" t="s">
        <v>202</v>
      </c>
      <c r="AW287" s="15" t="s">
        <v>41</v>
      </c>
      <c r="AX287" s="15" t="s">
        <v>87</v>
      </c>
      <c r="AY287" s="182" t="s">
        <v>195</v>
      </c>
    </row>
    <row r="288" spans="1:65" s="2" customFormat="1" ht="24.25" customHeight="1">
      <c r="A288" s="35"/>
      <c r="B288" s="146"/>
      <c r="C288" s="147" t="s">
        <v>377</v>
      </c>
      <c r="D288" s="147" t="s">
        <v>197</v>
      </c>
      <c r="E288" s="148" t="s">
        <v>436</v>
      </c>
      <c r="F288" s="149" t="s">
        <v>437</v>
      </c>
      <c r="G288" s="150" t="s">
        <v>139</v>
      </c>
      <c r="H288" s="151">
        <v>1.6240000000000001</v>
      </c>
      <c r="I288" s="152"/>
      <c r="J288" s="153">
        <f>ROUND(I288*H288,2)</f>
        <v>0</v>
      </c>
      <c r="K288" s="149" t="s">
        <v>201</v>
      </c>
      <c r="L288" s="36"/>
      <c r="M288" s="154" t="s">
        <v>3</v>
      </c>
      <c r="N288" s="155" t="s">
        <v>51</v>
      </c>
      <c r="O288" s="56"/>
      <c r="P288" s="156">
        <f>O288*H288</f>
        <v>0</v>
      </c>
      <c r="Q288" s="156">
        <v>0</v>
      </c>
      <c r="R288" s="156">
        <f>Q288*H288</f>
        <v>0</v>
      </c>
      <c r="S288" s="156">
        <v>0</v>
      </c>
      <c r="T288" s="157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58" t="s">
        <v>202</v>
      </c>
      <c r="AT288" s="158" t="s">
        <v>197</v>
      </c>
      <c r="AU288" s="158" t="s">
        <v>89</v>
      </c>
      <c r="AY288" s="19" t="s">
        <v>195</v>
      </c>
      <c r="BE288" s="159">
        <f>IF(N288="základní",J288,0)</f>
        <v>0</v>
      </c>
      <c r="BF288" s="159">
        <f>IF(N288="snížená",J288,0)</f>
        <v>0</v>
      </c>
      <c r="BG288" s="159">
        <f>IF(N288="zákl. přenesená",J288,0)</f>
        <v>0</v>
      </c>
      <c r="BH288" s="159">
        <f>IF(N288="sníž. přenesená",J288,0)</f>
        <v>0</v>
      </c>
      <c r="BI288" s="159">
        <f>IF(N288="nulová",J288,0)</f>
        <v>0</v>
      </c>
      <c r="BJ288" s="19" t="s">
        <v>87</v>
      </c>
      <c r="BK288" s="159">
        <f>ROUND(I288*H288,2)</f>
        <v>0</v>
      </c>
      <c r="BL288" s="19" t="s">
        <v>202</v>
      </c>
      <c r="BM288" s="158" t="s">
        <v>1013</v>
      </c>
    </row>
    <row r="289" spans="1:65" s="2" customFormat="1">
      <c r="A289" s="35"/>
      <c r="B289" s="36"/>
      <c r="C289" s="35"/>
      <c r="D289" s="160" t="s">
        <v>204</v>
      </c>
      <c r="E289" s="35"/>
      <c r="F289" s="161" t="s">
        <v>439</v>
      </c>
      <c r="G289" s="35"/>
      <c r="H289" s="35"/>
      <c r="I289" s="162"/>
      <c r="J289" s="35"/>
      <c r="K289" s="35"/>
      <c r="L289" s="36"/>
      <c r="M289" s="163"/>
      <c r="N289" s="164"/>
      <c r="O289" s="56"/>
      <c r="P289" s="56"/>
      <c r="Q289" s="56"/>
      <c r="R289" s="56"/>
      <c r="S289" s="56"/>
      <c r="T289" s="57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9" t="s">
        <v>204</v>
      </c>
      <c r="AU289" s="19" t="s">
        <v>89</v>
      </c>
    </row>
    <row r="290" spans="1:65" s="13" customFormat="1">
      <c r="B290" s="165"/>
      <c r="D290" s="166" t="s">
        <v>206</v>
      </c>
      <c r="E290" s="167" t="s">
        <v>3</v>
      </c>
      <c r="F290" s="168" t="s">
        <v>207</v>
      </c>
      <c r="H290" s="167" t="s">
        <v>3</v>
      </c>
      <c r="I290" s="169"/>
      <c r="L290" s="165"/>
      <c r="M290" s="170"/>
      <c r="N290" s="171"/>
      <c r="O290" s="171"/>
      <c r="P290" s="171"/>
      <c r="Q290" s="171"/>
      <c r="R290" s="171"/>
      <c r="S290" s="171"/>
      <c r="T290" s="172"/>
      <c r="AT290" s="167" t="s">
        <v>206</v>
      </c>
      <c r="AU290" s="167" t="s">
        <v>89</v>
      </c>
      <c r="AV290" s="13" t="s">
        <v>87</v>
      </c>
      <c r="AW290" s="13" t="s">
        <v>41</v>
      </c>
      <c r="AX290" s="13" t="s">
        <v>80</v>
      </c>
      <c r="AY290" s="167" t="s">
        <v>195</v>
      </c>
    </row>
    <row r="291" spans="1:65" s="13" customFormat="1">
      <c r="B291" s="165"/>
      <c r="D291" s="166" t="s">
        <v>206</v>
      </c>
      <c r="E291" s="167" t="s">
        <v>3</v>
      </c>
      <c r="F291" s="168" t="s">
        <v>208</v>
      </c>
      <c r="H291" s="167" t="s">
        <v>3</v>
      </c>
      <c r="I291" s="169"/>
      <c r="L291" s="165"/>
      <c r="M291" s="170"/>
      <c r="N291" s="171"/>
      <c r="O291" s="171"/>
      <c r="P291" s="171"/>
      <c r="Q291" s="171"/>
      <c r="R291" s="171"/>
      <c r="S291" s="171"/>
      <c r="T291" s="172"/>
      <c r="AT291" s="167" t="s">
        <v>206</v>
      </c>
      <c r="AU291" s="167" t="s">
        <v>89</v>
      </c>
      <c r="AV291" s="13" t="s">
        <v>87</v>
      </c>
      <c r="AW291" s="13" t="s">
        <v>41</v>
      </c>
      <c r="AX291" s="13" t="s">
        <v>80</v>
      </c>
      <c r="AY291" s="167" t="s">
        <v>195</v>
      </c>
    </row>
    <row r="292" spans="1:65" s="13" customFormat="1">
      <c r="B292" s="165"/>
      <c r="D292" s="166" t="s">
        <v>206</v>
      </c>
      <c r="E292" s="167" t="s">
        <v>3</v>
      </c>
      <c r="F292" s="168" t="s">
        <v>209</v>
      </c>
      <c r="H292" s="167" t="s">
        <v>3</v>
      </c>
      <c r="I292" s="169"/>
      <c r="L292" s="165"/>
      <c r="M292" s="170"/>
      <c r="N292" s="171"/>
      <c r="O292" s="171"/>
      <c r="P292" s="171"/>
      <c r="Q292" s="171"/>
      <c r="R292" s="171"/>
      <c r="S292" s="171"/>
      <c r="T292" s="172"/>
      <c r="AT292" s="167" t="s">
        <v>206</v>
      </c>
      <c r="AU292" s="167" t="s">
        <v>89</v>
      </c>
      <c r="AV292" s="13" t="s">
        <v>87</v>
      </c>
      <c r="AW292" s="13" t="s">
        <v>41</v>
      </c>
      <c r="AX292" s="13" t="s">
        <v>80</v>
      </c>
      <c r="AY292" s="167" t="s">
        <v>195</v>
      </c>
    </row>
    <row r="293" spans="1:65" s="13" customFormat="1">
      <c r="B293" s="165"/>
      <c r="D293" s="166" t="s">
        <v>206</v>
      </c>
      <c r="E293" s="167" t="s">
        <v>3</v>
      </c>
      <c r="F293" s="168" t="s">
        <v>270</v>
      </c>
      <c r="H293" s="167" t="s">
        <v>3</v>
      </c>
      <c r="I293" s="169"/>
      <c r="L293" s="165"/>
      <c r="M293" s="170"/>
      <c r="N293" s="171"/>
      <c r="O293" s="171"/>
      <c r="P293" s="171"/>
      <c r="Q293" s="171"/>
      <c r="R293" s="171"/>
      <c r="S293" s="171"/>
      <c r="T293" s="172"/>
      <c r="AT293" s="167" t="s">
        <v>206</v>
      </c>
      <c r="AU293" s="167" t="s">
        <v>89</v>
      </c>
      <c r="AV293" s="13" t="s">
        <v>87</v>
      </c>
      <c r="AW293" s="13" t="s">
        <v>41</v>
      </c>
      <c r="AX293" s="13" t="s">
        <v>80</v>
      </c>
      <c r="AY293" s="167" t="s">
        <v>195</v>
      </c>
    </row>
    <row r="294" spans="1:65" s="13" customFormat="1">
      <c r="B294" s="165"/>
      <c r="D294" s="166" t="s">
        <v>206</v>
      </c>
      <c r="E294" s="167" t="s">
        <v>3</v>
      </c>
      <c r="F294" s="168" t="s">
        <v>263</v>
      </c>
      <c r="H294" s="167" t="s">
        <v>3</v>
      </c>
      <c r="I294" s="169"/>
      <c r="L294" s="165"/>
      <c r="M294" s="170"/>
      <c r="N294" s="171"/>
      <c r="O294" s="171"/>
      <c r="P294" s="171"/>
      <c r="Q294" s="171"/>
      <c r="R294" s="171"/>
      <c r="S294" s="171"/>
      <c r="T294" s="172"/>
      <c r="AT294" s="167" t="s">
        <v>206</v>
      </c>
      <c r="AU294" s="167" t="s">
        <v>89</v>
      </c>
      <c r="AV294" s="13" t="s">
        <v>87</v>
      </c>
      <c r="AW294" s="13" t="s">
        <v>41</v>
      </c>
      <c r="AX294" s="13" t="s">
        <v>80</v>
      </c>
      <c r="AY294" s="167" t="s">
        <v>195</v>
      </c>
    </row>
    <row r="295" spans="1:65" s="13" customFormat="1">
      <c r="B295" s="165"/>
      <c r="D295" s="166" t="s">
        <v>206</v>
      </c>
      <c r="E295" s="167" t="s">
        <v>3</v>
      </c>
      <c r="F295" s="168" t="s">
        <v>394</v>
      </c>
      <c r="H295" s="167" t="s">
        <v>3</v>
      </c>
      <c r="I295" s="169"/>
      <c r="L295" s="165"/>
      <c r="M295" s="170"/>
      <c r="N295" s="171"/>
      <c r="O295" s="171"/>
      <c r="P295" s="171"/>
      <c r="Q295" s="171"/>
      <c r="R295" s="171"/>
      <c r="S295" s="171"/>
      <c r="T295" s="172"/>
      <c r="AT295" s="167" t="s">
        <v>206</v>
      </c>
      <c r="AU295" s="167" t="s">
        <v>89</v>
      </c>
      <c r="AV295" s="13" t="s">
        <v>87</v>
      </c>
      <c r="AW295" s="13" t="s">
        <v>41</v>
      </c>
      <c r="AX295" s="13" t="s">
        <v>80</v>
      </c>
      <c r="AY295" s="167" t="s">
        <v>195</v>
      </c>
    </row>
    <row r="296" spans="1:65" s="14" customFormat="1">
      <c r="B296" s="173"/>
      <c r="D296" s="166" t="s">
        <v>206</v>
      </c>
      <c r="E296" s="174" t="s">
        <v>3</v>
      </c>
      <c r="F296" s="175" t="s">
        <v>403</v>
      </c>
      <c r="H296" s="176">
        <v>0.81200000000000006</v>
      </c>
      <c r="I296" s="177"/>
      <c r="L296" s="173"/>
      <c r="M296" s="178"/>
      <c r="N296" s="179"/>
      <c r="O296" s="179"/>
      <c r="P296" s="179"/>
      <c r="Q296" s="179"/>
      <c r="R296" s="179"/>
      <c r="S296" s="179"/>
      <c r="T296" s="180"/>
      <c r="AT296" s="174" t="s">
        <v>206</v>
      </c>
      <c r="AU296" s="174" t="s">
        <v>89</v>
      </c>
      <c r="AV296" s="14" t="s">
        <v>89</v>
      </c>
      <c r="AW296" s="14" t="s">
        <v>41</v>
      </c>
      <c r="AX296" s="14" t="s">
        <v>80</v>
      </c>
      <c r="AY296" s="174" t="s">
        <v>195</v>
      </c>
    </row>
    <row r="297" spans="1:65" s="15" customFormat="1">
      <c r="B297" s="181"/>
      <c r="D297" s="166" t="s">
        <v>206</v>
      </c>
      <c r="E297" s="182" t="s">
        <v>3</v>
      </c>
      <c r="F297" s="183" t="s">
        <v>215</v>
      </c>
      <c r="H297" s="184">
        <v>0.81200000000000006</v>
      </c>
      <c r="I297" s="185"/>
      <c r="L297" s="181"/>
      <c r="M297" s="186"/>
      <c r="N297" s="187"/>
      <c r="O297" s="187"/>
      <c r="P297" s="187"/>
      <c r="Q297" s="187"/>
      <c r="R297" s="187"/>
      <c r="S297" s="187"/>
      <c r="T297" s="188"/>
      <c r="AT297" s="182" t="s">
        <v>206</v>
      </c>
      <c r="AU297" s="182" t="s">
        <v>89</v>
      </c>
      <c r="AV297" s="15" t="s">
        <v>202</v>
      </c>
      <c r="AW297" s="15" t="s">
        <v>41</v>
      </c>
      <c r="AX297" s="15" t="s">
        <v>87</v>
      </c>
      <c r="AY297" s="182" t="s">
        <v>195</v>
      </c>
    </row>
    <row r="298" spans="1:65" s="14" customFormat="1">
      <c r="B298" s="173"/>
      <c r="D298" s="166" t="s">
        <v>206</v>
      </c>
      <c r="F298" s="175" t="s">
        <v>1014</v>
      </c>
      <c r="H298" s="176">
        <v>1.6240000000000001</v>
      </c>
      <c r="I298" s="177"/>
      <c r="L298" s="173"/>
      <c r="M298" s="178"/>
      <c r="N298" s="179"/>
      <c r="O298" s="179"/>
      <c r="P298" s="179"/>
      <c r="Q298" s="179"/>
      <c r="R298" s="179"/>
      <c r="S298" s="179"/>
      <c r="T298" s="180"/>
      <c r="AT298" s="174" t="s">
        <v>206</v>
      </c>
      <c r="AU298" s="174" t="s">
        <v>89</v>
      </c>
      <c r="AV298" s="14" t="s">
        <v>89</v>
      </c>
      <c r="AW298" s="14" t="s">
        <v>4</v>
      </c>
      <c r="AX298" s="14" t="s">
        <v>87</v>
      </c>
      <c r="AY298" s="174" t="s">
        <v>195</v>
      </c>
    </row>
    <row r="299" spans="1:65" s="2" customFormat="1" ht="24.25" customHeight="1">
      <c r="A299" s="35"/>
      <c r="B299" s="146"/>
      <c r="C299" s="147" t="s">
        <v>8</v>
      </c>
      <c r="D299" s="147" t="s">
        <v>197</v>
      </c>
      <c r="E299" s="148" t="s">
        <v>436</v>
      </c>
      <c r="F299" s="149" t="s">
        <v>437</v>
      </c>
      <c r="G299" s="150" t="s">
        <v>139</v>
      </c>
      <c r="H299" s="151">
        <v>0.81200000000000006</v>
      </c>
      <c r="I299" s="152"/>
      <c r="J299" s="153">
        <f>ROUND(I299*H299,2)</f>
        <v>0</v>
      </c>
      <c r="K299" s="149" t="s">
        <v>201</v>
      </c>
      <c r="L299" s="36"/>
      <c r="M299" s="154" t="s">
        <v>3</v>
      </c>
      <c r="N299" s="155" t="s">
        <v>51</v>
      </c>
      <c r="O299" s="56"/>
      <c r="P299" s="156">
        <f>O299*H299</f>
        <v>0</v>
      </c>
      <c r="Q299" s="156">
        <v>0</v>
      </c>
      <c r="R299" s="156">
        <f>Q299*H299</f>
        <v>0</v>
      </c>
      <c r="S299" s="156">
        <v>0</v>
      </c>
      <c r="T299" s="157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158" t="s">
        <v>202</v>
      </c>
      <c r="AT299" s="158" t="s">
        <v>197</v>
      </c>
      <c r="AU299" s="158" t="s">
        <v>89</v>
      </c>
      <c r="AY299" s="19" t="s">
        <v>195</v>
      </c>
      <c r="BE299" s="159">
        <f>IF(N299="základní",J299,0)</f>
        <v>0</v>
      </c>
      <c r="BF299" s="159">
        <f>IF(N299="snížená",J299,0)</f>
        <v>0</v>
      </c>
      <c r="BG299" s="159">
        <f>IF(N299="zákl. přenesená",J299,0)</f>
        <v>0</v>
      </c>
      <c r="BH299" s="159">
        <f>IF(N299="sníž. přenesená",J299,0)</f>
        <v>0</v>
      </c>
      <c r="BI299" s="159">
        <f>IF(N299="nulová",J299,0)</f>
        <v>0</v>
      </c>
      <c r="BJ299" s="19" t="s">
        <v>87</v>
      </c>
      <c r="BK299" s="159">
        <f>ROUND(I299*H299,2)</f>
        <v>0</v>
      </c>
      <c r="BL299" s="19" t="s">
        <v>202</v>
      </c>
      <c r="BM299" s="158" t="s">
        <v>1015</v>
      </c>
    </row>
    <row r="300" spans="1:65" s="2" customFormat="1">
      <c r="A300" s="35"/>
      <c r="B300" s="36"/>
      <c r="C300" s="35"/>
      <c r="D300" s="160" t="s">
        <v>204</v>
      </c>
      <c r="E300" s="35"/>
      <c r="F300" s="161" t="s">
        <v>439</v>
      </c>
      <c r="G300" s="35"/>
      <c r="H300" s="35"/>
      <c r="I300" s="162"/>
      <c r="J300" s="35"/>
      <c r="K300" s="35"/>
      <c r="L300" s="36"/>
      <c r="M300" s="163"/>
      <c r="N300" s="164"/>
      <c r="O300" s="56"/>
      <c r="P300" s="56"/>
      <c r="Q300" s="56"/>
      <c r="R300" s="56"/>
      <c r="S300" s="56"/>
      <c r="T300" s="57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9" t="s">
        <v>204</v>
      </c>
      <c r="AU300" s="19" t="s">
        <v>89</v>
      </c>
    </row>
    <row r="301" spans="1:65" s="13" customFormat="1">
      <c r="B301" s="165"/>
      <c r="D301" s="166" t="s">
        <v>206</v>
      </c>
      <c r="E301" s="167" t="s">
        <v>3</v>
      </c>
      <c r="F301" s="168" t="s">
        <v>207</v>
      </c>
      <c r="H301" s="167" t="s">
        <v>3</v>
      </c>
      <c r="I301" s="169"/>
      <c r="L301" s="165"/>
      <c r="M301" s="170"/>
      <c r="N301" s="171"/>
      <c r="O301" s="171"/>
      <c r="P301" s="171"/>
      <c r="Q301" s="171"/>
      <c r="R301" s="171"/>
      <c r="S301" s="171"/>
      <c r="T301" s="172"/>
      <c r="AT301" s="167" t="s">
        <v>206</v>
      </c>
      <c r="AU301" s="167" t="s">
        <v>89</v>
      </c>
      <c r="AV301" s="13" t="s">
        <v>87</v>
      </c>
      <c r="AW301" s="13" t="s">
        <v>41</v>
      </c>
      <c r="AX301" s="13" t="s">
        <v>80</v>
      </c>
      <c r="AY301" s="167" t="s">
        <v>195</v>
      </c>
    </row>
    <row r="302" spans="1:65" s="13" customFormat="1">
      <c r="B302" s="165"/>
      <c r="D302" s="166" t="s">
        <v>206</v>
      </c>
      <c r="E302" s="167" t="s">
        <v>3</v>
      </c>
      <c r="F302" s="168" t="s">
        <v>208</v>
      </c>
      <c r="H302" s="167" t="s">
        <v>3</v>
      </c>
      <c r="I302" s="169"/>
      <c r="L302" s="165"/>
      <c r="M302" s="170"/>
      <c r="N302" s="171"/>
      <c r="O302" s="171"/>
      <c r="P302" s="171"/>
      <c r="Q302" s="171"/>
      <c r="R302" s="171"/>
      <c r="S302" s="171"/>
      <c r="T302" s="172"/>
      <c r="AT302" s="167" t="s">
        <v>206</v>
      </c>
      <c r="AU302" s="167" t="s">
        <v>89</v>
      </c>
      <c r="AV302" s="13" t="s">
        <v>87</v>
      </c>
      <c r="AW302" s="13" t="s">
        <v>41</v>
      </c>
      <c r="AX302" s="13" t="s">
        <v>80</v>
      </c>
      <c r="AY302" s="167" t="s">
        <v>195</v>
      </c>
    </row>
    <row r="303" spans="1:65" s="13" customFormat="1">
      <c r="B303" s="165"/>
      <c r="D303" s="166" t="s">
        <v>206</v>
      </c>
      <c r="E303" s="167" t="s">
        <v>3</v>
      </c>
      <c r="F303" s="168" t="s">
        <v>209</v>
      </c>
      <c r="H303" s="167" t="s">
        <v>3</v>
      </c>
      <c r="I303" s="169"/>
      <c r="L303" s="165"/>
      <c r="M303" s="170"/>
      <c r="N303" s="171"/>
      <c r="O303" s="171"/>
      <c r="P303" s="171"/>
      <c r="Q303" s="171"/>
      <c r="R303" s="171"/>
      <c r="S303" s="171"/>
      <c r="T303" s="172"/>
      <c r="AT303" s="167" t="s">
        <v>206</v>
      </c>
      <c r="AU303" s="167" t="s">
        <v>89</v>
      </c>
      <c r="AV303" s="13" t="s">
        <v>87</v>
      </c>
      <c r="AW303" s="13" t="s">
        <v>41</v>
      </c>
      <c r="AX303" s="13" t="s">
        <v>80</v>
      </c>
      <c r="AY303" s="167" t="s">
        <v>195</v>
      </c>
    </row>
    <row r="304" spans="1:65" s="13" customFormat="1">
      <c r="B304" s="165"/>
      <c r="D304" s="166" t="s">
        <v>206</v>
      </c>
      <c r="E304" s="167" t="s">
        <v>3</v>
      </c>
      <c r="F304" s="168" t="s">
        <v>270</v>
      </c>
      <c r="H304" s="167" t="s">
        <v>3</v>
      </c>
      <c r="I304" s="169"/>
      <c r="L304" s="165"/>
      <c r="M304" s="170"/>
      <c r="N304" s="171"/>
      <c r="O304" s="171"/>
      <c r="P304" s="171"/>
      <c r="Q304" s="171"/>
      <c r="R304" s="171"/>
      <c r="S304" s="171"/>
      <c r="T304" s="172"/>
      <c r="AT304" s="167" t="s">
        <v>206</v>
      </c>
      <c r="AU304" s="167" t="s">
        <v>89</v>
      </c>
      <c r="AV304" s="13" t="s">
        <v>87</v>
      </c>
      <c r="AW304" s="13" t="s">
        <v>41</v>
      </c>
      <c r="AX304" s="13" t="s">
        <v>80</v>
      </c>
      <c r="AY304" s="167" t="s">
        <v>195</v>
      </c>
    </row>
    <row r="305" spans="1:65" s="13" customFormat="1">
      <c r="B305" s="165"/>
      <c r="D305" s="166" t="s">
        <v>206</v>
      </c>
      <c r="E305" s="167" t="s">
        <v>3</v>
      </c>
      <c r="F305" s="168" t="s">
        <v>263</v>
      </c>
      <c r="H305" s="167" t="s">
        <v>3</v>
      </c>
      <c r="I305" s="169"/>
      <c r="L305" s="165"/>
      <c r="M305" s="170"/>
      <c r="N305" s="171"/>
      <c r="O305" s="171"/>
      <c r="P305" s="171"/>
      <c r="Q305" s="171"/>
      <c r="R305" s="171"/>
      <c r="S305" s="171"/>
      <c r="T305" s="172"/>
      <c r="AT305" s="167" t="s">
        <v>206</v>
      </c>
      <c r="AU305" s="167" t="s">
        <v>89</v>
      </c>
      <c r="AV305" s="13" t="s">
        <v>87</v>
      </c>
      <c r="AW305" s="13" t="s">
        <v>41</v>
      </c>
      <c r="AX305" s="13" t="s">
        <v>80</v>
      </c>
      <c r="AY305" s="167" t="s">
        <v>195</v>
      </c>
    </row>
    <row r="306" spans="1:65" s="13" customFormat="1">
      <c r="B306" s="165"/>
      <c r="D306" s="166" t="s">
        <v>206</v>
      </c>
      <c r="E306" s="167" t="s">
        <v>3</v>
      </c>
      <c r="F306" s="168" t="s">
        <v>386</v>
      </c>
      <c r="H306" s="167" t="s">
        <v>3</v>
      </c>
      <c r="I306" s="169"/>
      <c r="L306" s="165"/>
      <c r="M306" s="170"/>
      <c r="N306" s="171"/>
      <c r="O306" s="171"/>
      <c r="P306" s="171"/>
      <c r="Q306" s="171"/>
      <c r="R306" s="171"/>
      <c r="S306" s="171"/>
      <c r="T306" s="172"/>
      <c r="AT306" s="167" t="s">
        <v>206</v>
      </c>
      <c r="AU306" s="167" t="s">
        <v>89</v>
      </c>
      <c r="AV306" s="13" t="s">
        <v>87</v>
      </c>
      <c r="AW306" s="13" t="s">
        <v>41</v>
      </c>
      <c r="AX306" s="13" t="s">
        <v>80</v>
      </c>
      <c r="AY306" s="167" t="s">
        <v>195</v>
      </c>
    </row>
    <row r="307" spans="1:65" s="14" customFormat="1">
      <c r="B307" s="173"/>
      <c r="D307" s="166" t="s">
        <v>206</v>
      </c>
      <c r="E307" s="174" t="s">
        <v>3</v>
      </c>
      <c r="F307" s="175" t="s">
        <v>403</v>
      </c>
      <c r="H307" s="176">
        <v>0.81200000000000006</v>
      </c>
      <c r="I307" s="177"/>
      <c r="L307" s="173"/>
      <c r="M307" s="178"/>
      <c r="N307" s="179"/>
      <c r="O307" s="179"/>
      <c r="P307" s="179"/>
      <c r="Q307" s="179"/>
      <c r="R307" s="179"/>
      <c r="S307" s="179"/>
      <c r="T307" s="180"/>
      <c r="AT307" s="174" t="s">
        <v>206</v>
      </c>
      <c r="AU307" s="174" t="s">
        <v>89</v>
      </c>
      <c r="AV307" s="14" t="s">
        <v>89</v>
      </c>
      <c r="AW307" s="14" t="s">
        <v>41</v>
      </c>
      <c r="AX307" s="14" t="s">
        <v>80</v>
      </c>
      <c r="AY307" s="174" t="s">
        <v>195</v>
      </c>
    </row>
    <row r="308" spans="1:65" s="15" customFormat="1">
      <c r="B308" s="181"/>
      <c r="D308" s="166" t="s">
        <v>206</v>
      </c>
      <c r="E308" s="182" t="s">
        <v>3</v>
      </c>
      <c r="F308" s="183" t="s">
        <v>215</v>
      </c>
      <c r="H308" s="184">
        <v>0.81200000000000006</v>
      </c>
      <c r="I308" s="185"/>
      <c r="L308" s="181"/>
      <c r="M308" s="186"/>
      <c r="N308" s="187"/>
      <c r="O308" s="187"/>
      <c r="P308" s="187"/>
      <c r="Q308" s="187"/>
      <c r="R308" s="187"/>
      <c r="S308" s="187"/>
      <c r="T308" s="188"/>
      <c r="AT308" s="182" t="s">
        <v>206</v>
      </c>
      <c r="AU308" s="182" t="s">
        <v>89</v>
      </c>
      <c r="AV308" s="15" t="s">
        <v>202</v>
      </c>
      <c r="AW308" s="15" t="s">
        <v>41</v>
      </c>
      <c r="AX308" s="15" t="s">
        <v>87</v>
      </c>
      <c r="AY308" s="182" t="s">
        <v>195</v>
      </c>
    </row>
    <row r="309" spans="1:65" s="2" customFormat="1" ht="24.25" customHeight="1">
      <c r="A309" s="35"/>
      <c r="B309" s="146"/>
      <c r="C309" s="147" t="s">
        <v>389</v>
      </c>
      <c r="D309" s="147" t="s">
        <v>197</v>
      </c>
      <c r="E309" s="148" t="s">
        <v>445</v>
      </c>
      <c r="F309" s="149" t="s">
        <v>446</v>
      </c>
      <c r="G309" s="150" t="s">
        <v>139</v>
      </c>
      <c r="H309" s="151">
        <v>70.846000000000004</v>
      </c>
      <c r="I309" s="152"/>
      <c r="J309" s="153">
        <f>ROUND(I309*H309,2)</f>
        <v>0</v>
      </c>
      <c r="K309" s="149" t="s">
        <v>201</v>
      </c>
      <c r="L309" s="36"/>
      <c r="M309" s="154" t="s">
        <v>3</v>
      </c>
      <c r="N309" s="155" t="s">
        <v>51</v>
      </c>
      <c r="O309" s="56"/>
      <c r="P309" s="156">
        <f>O309*H309</f>
        <v>0</v>
      </c>
      <c r="Q309" s="156">
        <v>0</v>
      </c>
      <c r="R309" s="156">
        <f>Q309*H309</f>
        <v>0</v>
      </c>
      <c r="S309" s="156">
        <v>0</v>
      </c>
      <c r="T309" s="157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58" t="s">
        <v>202</v>
      </c>
      <c r="AT309" s="158" t="s">
        <v>197</v>
      </c>
      <c r="AU309" s="158" t="s">
        <v>89</v>
      </c>
      <c r="AY309" s="19" t="s">
        <v>195</v>
      </c>
      <c r="BE309" s="159">
        <f>IF(N309="základní",J309,0)</f>
        <v>0</v>
      </c>
      <c r="BF309" s="159">
        <f>IF(N309="snížená",J309,0)</f>
        <v>0</v>
      </c>
      <c r="BG309" s="159">
        <f>IF(N309="zákl. přenesená",J309,0)</f>
        <v>0</v>
      </c>
      <c r="BH309" s="159">
        <f>IF(N309="sníž. přenesená",J309,0)</f>
        <v>0</v>
      </c>
      <c r="BI309" s="159">
        <f>IF(N309="nulová",J309,0)</f>
        <v>0</v>
      </c>
      <c r="BJ309" s="19" t="s">
        <v>87</v>
      </c>
      <c r="BK309" s="159">
        <f>ROUND(I309*H309,2)</f>
        <v>0</v>
      </c>
      <c r="BL309" s="19" t="s">
        <v>202</v>
      </c>
      <c r="BM309" s="158" t="s">
        <v>1016</v>
      </c>
    </row>
    <row r="310" spans="1:65" s="2" customFormat="1">
      <c r="A310" s="35"/>
      <c r="B310" s="36"/>
      <c r="C310" s="35"/>
      <c r="D310" s="160" t="s">
        <v>204</v>
      </c>
      <c r="E310" s="35"/>
      <c r="F310" s="161" t="s">
        <v>448</v>
      </c>
      <c r="G310" s="35"/>
      <c r="H310" s="35"/>
      <c r="I310" s="162"/>
      <c r="J310" s="35"/>
      <c r="K310" s="35"/>
      <c r="L310" s="36"/>
      <c r="M310" s="163"/>
      <c r="N310" s="164"/>
      <c r="O310" s="56"/>
      <c r="P310" s="56"/>
      <c r="Q310" s="56"/>
      <c r="R310" s="56"/>
      <c r="S310" s="56"/>
      <c r="T310" s="57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9" t="s">
        <v>204</v>
      </c>
      <c r="AU310" s="19" t="s">
        <v>89</v>
      </c>
    </row>
    <row r="311" spans="1:65" s="13" customFormat="1">
      <c r="B311" s="165"/>
      <c r="D311" s="166" t="s">
        <v>206</v>
      </c>
      <c r="E311" s="167" t="s">
        <v>3</v>
      </c>
      <c r="F311" s="168" t="s">
        <v>207</v>
      </c>
      <c r="H311" s="167" t="s">
        <v>3</v>
      </c>
      <c r="I311" s="169"/>
      <c r="L311" s="165"/>
      <c r="M311" s="170"/>
      <c r="N311" s="171"/>
      <c r="O311" s="171"/>
      <c r="P311" s="171"/>
      <c r="Q311" s="171"/>
      <c r="R311" s="171"/>
      <c r="S311" s="171"/>
      <c r="T311" s="172"/>
      <c r="AT311" s="167" t="s">
        <v>206</v>
      </c>
      <c r="AU311" s="167" t="s">
        <v>89</v>
      </c>
      <c r="AV311" s="13" t="s">
        <v>87</v>
      </c>
      <c r="AW311" s="13" t="s">
        <v>41</v>
      </c>
      <c r="AX311" s="13" t="s">
        <v>80</v>
      </c>
      <c r="AY311" s="167" t="s">
        <v>195</v>
      </c>
    </row>
    <row r="312" spans="1:65" s="13" customFormat="1">
      <c r="B312" s="165"/>
      <c r="D312" s="166" t="s">
        <v>206</v>
      </c>
      <c r="E312" s="167" t="s">
        <v>3</v>
      </c>
      <c r="F312" s="168" t="s">
        <v>208</v>
      </c>
      <c r="H312" s="167" t="s">
        <v>3</v>
      </c>
      <c r="I312" s="169"/>
      <c r="L312" s="165"/>
      <c r="M312" s="170"/>
      <c r="N312" s="171"/>
      <c r="O312" s="171"/>
      <c r="P312" s="171"/>
      <c r="Q312" s="171"/>
      <c r="R312" s="171"/>
      <c r="S312" s="171"/>
      <c r="T312" s="172"/>
      <c r="AT312" s="167" t="s">
        <v>206</v>
      </c>
      <c r="AU312" s="167" t="s">
        <v>89</v>
      </c>
      <c r="AV312" s="13" t="s">
        <v>87</v>
      </c>
      <c r="AW312" s="13" t="s">
        <v>41</v>
      </c>
      <c r="AX312" s="13" t="s">
        <v>80</v>
      </c>
      <c r="AY312" s="167" t="s">
        <v>195</v>
      </c>
    </row>
    <row r="313" spans="1:65" s="13" customFormat="1">
      <c r="B313" s="165"/>
      <c r="D313" s="166" t="s">
        <v>206</v>
      </c>
      <c r="E313" s="167" t="s">
        <v>3</v>
      </c>
      <c r="F313" s="168" t="s">
        <v>209</v>
      </c>
      <c r="H313" s="167" t="s">
        <v>3</v>
      </c>
      <c r="I313" s="169"/>
      <c r="L313" s="165"/>
      <c r="M313" s="170"/>
      <c r="N313" s="171"/>
      <c r="O313" s="171"/>
      <c r="P313" s="171"/>
      <c r="Q313" s="171"/>
      <c r="R313" s="171"/>
      <c r="S313" s="171"/>
      <c r="T313" s="172"/>
      <c r="AT313" s="167" t="s">
        <v>206</v>
      </c>
      <c r="AU313" s="167" t="s">
        <v>89</v>
      </c>
      <c r="AV313" s="13" t="s">
        <v>87</v>
      </c>
      <c r="AW313" s="13" t="s">
        <v>41</v>
      </c>
      <c r="AX313" s="13" t="s">
        <v>80</v>
      </c>
      <c r="AY313" s="167" t="s">
        <v>195</v>
      </c>
    </row>
    <row r="314" spans="1:65" s="13" customFormat="1">
      <c r="B314" s="165"/>
      <c r="D314" s="166" t="s">
        <v>206</v>
      </c>
      <c r="E314" s="167" t="s">
        <v>3</v>
      </c>
      <c r="F314" s="168" t="s">
        <v>270</v>
      </c>
      <c r="H314" s="167" t="s">
        <v>3</v>
      </c>
      <c r="I314" s="169"/>
      <c r="L314" s="165"/>
      <c r="M314" s="170"/>
      <c r="N314" s="171"/>
      <c r="O314" s="171"/>
      <c r="P314" s="171"/>
      <c r="Q314" s="171"/>
      <c r="R314" s="171"/>
      <c r="S314" s="171"/>
      <c r="T314" s="172"/>
      <c r="AT314" s="167" t="s">
        <v>206</v>
      </c>
      <c r="AU314" s="167" t="s">
        <v>89</v>
      </c>
      <c r="AV314" s="13" t="s">
        <v>87</v>
      </c>
      <c r="AW314" s="13" t="s">
        <v>41</v>
      </c>
      <c r="AX314" s="13" t="s">
        <v>80</v>
      </c>
      <c r="AY314" s="167" t="s">
        <v>195</v>
      </c>
    </row>
    <row r="315" spans="1:65" s="13" customFormat="1">
      <c r="B315" s="165"/>
      <c r="D315" s="166" t="s">
        <v>206</v>
      </c>
      <c r="E315" s="167" t="s">
        <v>3</v>
      </c>
      <c r="F315" s="168" t="s">
        <v>263</v>
      </c>
      <c r="H315" s="167" t="s">
        <v>3</v>
      </c>
      <c r="I315" s="169"/>
      <c r="L315" s="165"/>
      <c r="M315" s="170"/>
      <c r="N315" s="171"/>
      <c r="O315" s="171"/>
      <c r="P315" s="171"/>
      <c r="Q315" s="171"/>
      <c r="R315" s="171"/>
      <c r="S315" s="171"/>
      <c r="T315" s="172"/>
      <c r="AT315" s="167" t="s">
        <v>206</v>
      </c>
      <c r="AU315" s="167" t="s">
        <v>89</v>
      </c>
      <c r="AV315" s="13" t="s">
        <v>87</v>
      </c>
      <c r="AW315" s="13" t="s">
        <v>41</v>
      </c>
      <c r="AX315" s="13" t="s">
        <v>80</v>
      </c>
      <c r="AY315" s="167" t="s">
        <v>195</v>
      </c>
    </row>
    <row r="316" spans="1:65" s="13" customFormat="1">
      <c r="B316" s="165"/>
      <c r="D316" s="166" t="s">
        <v>206</v>
      </c>
      <c r="E316" s="167" t="s">
        <v>3</v>
      </c>
      <c r="F316" s="168" t="s">
        <v>394</v>
      </c>
      <c r="H316" s="167" t="s">
        <v>3</v>
      </c>
      <c r="I316" s="169"/>
      <c r="L316" s="165"/>
      <c r="M316" s="170"/>
      <c r="N316" s="171"/>
      <c r="O316" s="171"/>
      <c r="P316" s="171"/>
      <c r="Q316" s="171"/>
      <c r="R316" s="171"/>
      <c r="S316" s="171"/>
      <c r="T316" s="172"/>
      <c r="AT316" s="167" t="s">
        <v>206</v>
      </c>
      <c r="AU316" s="167" t="s">
        <v>89</v>
      </c>
      <c r="AV316" s="13" t="s">
        <v>87</v>
      </c>
      <c r="AW316" s="13" t="s">
        <v>41</v>
      </c>
      <c r="AX316" s="13" t="s">
        <v>80</v>
      </c>
      <c r="AY316" s="167" t="s">
        <v>195</v>
      </c>
    </row>
    <row r="317" spans="1:65" s="14" customFormat="1">
      <c r="B317" s="173"/>
      <c r="D317" s="166" t="s">
        <v>206</v>
      </c>
      <c r="E317" s="174" t="s">
        <v>3</v>
      </c>
      <c r="F317" s="175" t="s">
        <v>996</v>
      </c>
      <c r="H317" s="176">
        <v>1.6240000000000001</v>
      </c>
      <c r="I317" s="177"/>
      <c r="L317" s="173"/>
      <c r="M317" s="178"/>
      <c r="N317" s="179"/>
      <c r="O317" s="179"/>
      <c r="P317" s="179"/>
      <c r="Q317" s="179"/>
      <c r="R317" s="179"/>
      <c r="S317" s="179"/>
      <c r="T317" s="180"/>
      <c r="AT317" s="174" t="s">
        <v>206</v>
      </c>
      <c r="AU317" s="174" t="s">
        <v>89</v>
      </c>
      <c r="AV317" s="14" t="s">
        <v>89</v>
      </c>
      <c r="AW317" s="14" t="s">
        <v>41</v>
      </c>
      <c r="AX317" s="14" t="s">
        <v>80</v>
      </c>
      <c r="AY317" s="174" t="s">
        <v>195</v>
      </c>
    </row>
    <row r="318" spans="1:65" s="14" customFormat="1">
      <c r="B318" s="173"/>
      <c r="D318" s="166" t="s">
        <v>206</v>
      </c>
      <c r="E318" s="174" t="s">
        <v>3</v>
      </c>
      <c r="F318" s="175" t="s">
        <v>388</v>
      </c>
      <c r="H318" s="176">
        <v>5.5670000000000002</v>
      </c>
      <c r="I318" s="177"/>
      <c r="L318" s="173"/>
      <c r="M318" s="178"/>
      <c r="N318" s="179"/>
      <c r="O318" s="179"/>
      <c r="P318" s="179"/>
      <c r="Q318" s="179"/>
      <c r="R318" s="179"/>
      <c r="S318" s="179"/>
      <c r="T318" s="180"/>
      <c r="AT318" s="174" t="s">
        <v>206</v>
      </c>
      <c r="AU318" s="174" t="s">
        <v>89</v>
      </c>
      <c r="AV318" s="14" t="s">
        <v>89</v>
      </c>
      <c r="AW318" s="14" t="s">
        <v>41</v>
      </c>
      <c r="AX318" s="14" t="s">
        <v>80</v>
      </c>
      <c r="AY318" s="174" t="s">
        <v>195</v>
      </c>
    </row>
    <row r="319" spans="1:65" s="14" customFormat="1">
      <c r="B319" s="173"/>
      <c r="D319" s="166" t="s">
        <v>206</v>
      </c>
      <c r="E319" s="174" t="s">
        <v>3</v>
      </c>
      <c r="F319" s="175" t="s">
        <v>401</v>
      </c>
      <c r="H319" s="176">
        <v>7.8869999999999996</v>
      </c>
      <c r="I319" s="177"/>
      <c r="L319" s="173"/>
      <c r="M319" s="178"/>
      <c r="N319" s="179"/>
      <c r="O319" s="179"/>
      <c r="P319" s="179"/>
      <c r="Q319" s="179"/>
      <c r="R319" s="179"/>
      <c r="S319" s="179"/>
      <c r="T319" s="180"/>
      <c r="AT319" s="174" t="s">
        <v>206</v>
      </c>
      <c r="AU319" s="174" t="s">
        <v>89</v>
      </c>
      <c r="AV319" s="14" t="s">
        <v>89</v>
      </c>
      <c r="AW319" s="14" t="s">
        <v>41</v>
      </c>
      <c r="AX319" s="14" t="s">
        <v>80</v>
      </c>
      <c r="AY319" s="174" t="s">
        <v>195</v>
      </c>
    </row>
    <row r="320" spans="1:65" s="14" customFormat="1">
      <c r="B320" s="173"/>
      <c r="D320" s="166" t="s">
        <v>206</v>
      </c>
      <c r="E320" s="174" t="s">
        <v>3</v>
      </c>
      <c r="F320" s="175" t="s">
        <v>402</v>
      </c>
      <c r="H320" s="176">
        <v>7.3070000000000004</v>
      </c>
      <c r="I320" s="177"/>
      <c r="L320" s="173"/>
      <c r="M320" s="178"/>
      <c r="N320" s="179"/>
      <c r="O320" s="179"/>
      <c r="P320" s="179"/>
      <c r="Q320" s="179"/>
      <c r="R320" s="179"/>
      <c r="S320" s="179"/>
      <c r="T320" s="180"/>
      <c r="AT320" s="174" t="s">
        <v>206</v>
      </c>
      <c r="AU320" s="174" t="s">
        <v>89</v>
      </c>
      <c r="AV320" s="14" t="s">
        <v>89</v>
      </c>
      <c r="AW320" s="14" t="s">
        <v>41</v>
      </c>
      <c r="AX320" s="14" t="s">
        <v>80</v>
      </c>
      <c r="AY320" s="174" t="s">
        <v>195</v>
      </c>
    </row>
    <row r="321" spans="1:65" s="14" customFormat="1">
      <c r="B321" s="173"/>
      <c r="D321" s="166" t="s">
        <v>206</v>
      </c>
      <c r="E321" s="174" t="s">
        <v>3</v>
      </c>
      <c r="F321" s="175" t="s">
        <v>403</v>
      </c>
      <c r="H321" s="176">
        <v>0.81200000000000006</v>
      </c>
      <c r="I321" s="177"/>
      <c r="L321" s="173"/>
      <c r="M321" s="178"/>
      <c r="N321" s="179"/>
      <c r="O321" s="179"/>
      <c r="P321" s="179"/>
      <c r="Q321" s="179"/>
      <c r="R321" s="179"/>
      <c r="S321" s="179"/>
      <c r="T321" s="180"/>
      <c r="AT321" s="174" t="s">
        <v>206</v>
      </c>
      <c r="AU321" s="174" t="s">
        <v>89</v>
      </c>
      <c r="AV321" s="14" t="s">
        <v>89</v>
      </c>
      <c r="AW321" s="14" t="s">
        <v>41</v>
      </c>
      <c r="AX321" s="14" t="s">
        <v>80</v>
      </c>
      <c r="AY321" s="174" t="s">
        <v>195</v>
      </c>
    </row>
    <row r="322" spans="1:65" s="14" customFormat="1">
      <c r="B322" s="173"/>
      <c r="D322" s="166" t="s">
        <v>206</v>
      </c>
      <c r="E322" s="174" t="s">
        <v>3</v>
      </c>
      <c r="F322" s="175" t="s">
        <v>416</v>
      </c>
      <c r="H322" s="176">
        <v>47.649000000000001</v>
      </c>
      <c r="I322" s="177"/>
      <c r="L322" s="173"/>
      <c r="M322" s="178"/>
      <c r="N322" s="179"/>
      <c r="O322" s="179"/>
      <c r="P322" s="179"/>
      <c r="Q322" s="179"/>
      <c r="R322" s="179"/>
      <c r="S322" s="179"/>
      <c r="T322" s="180"/>
      <c r="AT322" s="174" t="s">
        <v>206</v>
      </c>
      <c r="AU322" s="174" t="s">
        <v>89</v>
      </c>
      <c r="AV322" s="14" t="s">
        <v>89</v>
      </c>
      <c r="AW322" s="14" t="s">
        <v>41</v>
      </c>
      <c r="AX322" s="14" t="s">
        <v>80</v>
      </c>
      <c r="AY322" s="174" t="s">
        <v>195</v>
      </c>
    </row>
    <row r="323" spans="1:65" s="15" customFormat="1">
      <c r="B323" s="181"/>
      <c r="D323" s="166" t="s">
        <v>206</v>
      </c>
      <c r="E323" s="182" t="s">
        <v>3</v>
      </c>
      <c r="F323" s="183" t="s">
        <v>215</v>
      </c>
      <c r="H323" s="184">
        <v>70.846000000000004</v>
      </c>
      <c r="I323" s="185"/>
      <c r="L323" s="181"/>
      <c r="M323" s="186"/>
      <c r="N323" s="187"/>
      <c r="O323" s="187"/>
      <c r="P323" s="187"/>
      <c r="Q323" s="187"/>
      <c r="R323" s="187"/>
      <c r="S323" s="187"/>
      <c r="T323" s="188"/>
      <c r="AT323" s="182" t="s">
        <v>206</v>
      </c>
      <c r="AU323" s="182" t="s">
        <v>89</v>
      </c>
      <c r="AV323" s="15" t="s">
        <v>202</v>
      </c>
      <c r="AW323" s="15" t="s">
        <v>41</v>
      </c>
      <c r="AX323" s="15" t="s">
        <v>87</v>
      </c>
      <c r="AY323" s="182" t="s">
        <v>195</v>
      </c>
    </row>
    <row r="324" spans="1:65" s="2" customFormat="1" ht="24.25" customHeight="1">
      <c r="A324" s="35"/>
      <c r="B324" s="146"/>
      <c r="C324" s="147" t="s">
        <v>396</v>
      </c>
      <c r="D324" s="147" t="s">
        <v>197</v>
      </c>
      <c r="E324" s="148" t="s">
        <v>450</v>
      </c>
      <c r="F324" s="149" t="s">
        <v>451</v>
      </c>
      <c r="G324" s="150" t="s">
        <v>139</v>
      </c>
      <c r="H324" s="151">
        <v>46.393999999999998</v>
      </c>
      <c r="I324" s="152"/>
      <c r="J324" s="153">
        <f>ROUND(I324*H324,2)</f>
        <v>0</v>
      </c>
      <c r="K324" s="149" t="s">
        <v>201</v>
      </c>
      <c r="L324" s="36"/>
      <c r="M324" s="154" t="s">
        <v>3</v>
      </c>
      <c r="N324" s="155" t="s">
        <v>51</v>
      </c>
      <c r="O324" s="56"/>
      <c r="P324" s="156">
        <f>O324*H324</f>
        <v>0</v>
      </c>
      <c r="Q324" s="156">
        <v>0</v>
      </c>
      <c r="R324" s="156">
        <f>Q324*H324</f>
        <v>0</v>
      </c>
      <c r="S324" s="156">
        <v>0</v>
      </c>
      <c r="T324" s="157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58" t="s">
        <v>202</v>
      </c>
      <c r="AT324" s="158" t="s">
        <v>197</v>
      </c>
      <c r="AU324" s="158" t="s">
        <v>89</v>
      </c>
      <c r="AY324" s="19" t="s">
        <v>195</v>
      </c>
      <c r="BE324" s="159">
        <f>IF(N324="základní",J324,0)</f>
        <v>0</v>
      </c>
      <c r="BF324" s="159">
        <f>IF(N324="snížená",J324,0)</f>
        <v>0</v>
      </c>
      <c r="BG324" s="159">
        <f>IF(N324="zákl. přenesená",J324,0)</f>
        <v>0</v>
      </c>
      <c r="BH324" s="159">
        <f>IF(N324="sníž. přenesená",J324,0)</f>
        <v>0</v>
      </c>
      <c r="BI324" s="159">
        <f>IF(N324="nulová",J324,0)</f>
        <v>0</v>
      </c>
      <c r="BJ324" s="19" t="s">
        <v>87</v>
      </c>
      <c r="BK324" s="159">
        <f>ROUND(I324*H324,2)</f>
        <v>0</v>
      </c>
      <c r="BL324" s="19" t="s">
        <v>202</v>
      </c>
      <c r="BM324" s="158" t="s">
        <v>1017</v>
      </c>
    </row>
    <row r="325" spans="1:65" s="2" customFormat="1">
      <c r="A325" s="35"/>
      <c r="B325" s="36"/>
      <c r="C325" s="35"/>
      <c r="D325" s="160" t="s">
        <v>204</v>
      </c>
      <c r="E325" s="35"/>
      <c r="F325" s="161" t="s">
        <v>453</v>
      </c>
      <c r="G325" s="35"/>
      <c r="H325" s="35"/>
      <c r="I325" s="162"/>
      <c r="J325" s="35"/>
      <c r="K325" s="35"/>
      <c r="L325" s="36"/>
      <c r="M325" s="163"/>
      <c r="N325" s="164"/>
      <c r="O325" s="56"/>
      <c r="P325" s="56"/>
      <c r="Q325" s="56"/>
      <c r="R325" s="56"/>
      <c r="S325" s="56"/>
      <c r="T325" s="57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9" t="s">
        <v>204</v>
      </c>
      <c r="AU325" s="19" t="s">
        <v>89</v>
      </c>
    </row>
    <row r="326" spans="1:65" s="13" customFormat="1">
      <c r="B326" s="165"/>
      <c r="D326" s="166" t="s">
        <v>206</v>
      </c>
      <c r="E326" s="167" t="s">
        <v>3</v>
      </c>
      <c r="F326" s="168" t="s">
        <v>207</v>
      </c>
      <c r="H326" s="167" t="s">
        <v>3</v>
      </c>
      <c r="I326" s="169"/>
      <c r="L326" s="165"/>
      <c r="M326" s="170"/>
      <c r="N326" s="171"/>
      <c r="O326" s="171"/>
      <c r="P326" s="171"/>
      <c r="Q326" s="171"/>
      <c r="R326" s="171"/>
      <c r="S326" s="171"/>
      <c r="T326" s="172"/>
      <c r="AT326" s="167" t="s">
        <v>206</v>
      </c>
      <c r="AU326" s="167" t="s">
        <v>89</v>
      </c>
      <c r="AV326" s="13" t="s">
        <v>87</v>
      </c>
      <c r="AW326" s="13" t="s">
        <v>41</v>
      </c>
      <c r="AX326" s="13" t="s">
        <v>80</v>
      </c>
      <c r="AY326" s="167" t="s">
        <v>195</v>
      </c>
    </row>
    <row r="327" spans="1:65" s="13" customFormat="1">
      <c r="B327" s="165"/>
      <c r="D327" s="166" t="s">
        <v>206</v>
      </c>
      <c r="E327" s="167" t="s">
        <v>3</v>
      </c>
      <c r="F327" s="168" t="s">
        <v>208</v>
      </c>
      <c r="H327" s="167" t="s">
        <v>3</v>
      </c>
      <c r="I327" s="169"/>
      <c r="L327" s="165"/>
      <c r="M327" s="170"/>
      <c r="N327" s="171"/>
      <c r="O327" s="171"/>
      <c r="P327" s="171"/>
      <c r="Q327" s="171"/>
      <c r="R327" s="171"/>
      <c r="S327" s="171"/>
      <c r="T327" s="172"/>
      <c r="AT327" s="167" t="s">
        <v>206</v>
      </c>
      <c r="AU327" s="167" t="s">
        <v>89</v>
      </c>
      <c r="AV327" s="13" t="s">
        <v>87</v>
      </c>
      <c r="AW327" s="13" t="s">
        <v>41</v>
      </c>
      <c r="AX327" s="13" t="s">
        <v>80</v>
      </c>
      <c r="AY327" s="167" t="s">
        <v>195</v>
      </c>
    </row>
    <row r="328" spans="1:65" s="13" customFormat="1">
      <c r="B328" s="165"/>
      <c r="D328" s="166" t="s">
        <v>206</v>
      </c>
      <c r="E328" s="167" t="s">
        <v>3</v>
      </c>
      <c r="F328" s="168" t="s">
        <v>209</v>
      </c>
      <c r="H328" s="167" t="s">
        <v>3</v>
      </c>
      <c r="I328" s="169"/>
      <c r="L328" s="165"/>
      <c r="M328" s="170"/>
      <c r="N328" s="171"/>
      <c r="O328" s="171"/>
      <c r="P328" s="171"/>
      <c r="Q328" s="171"/>
      <c r="R328" s="171"/>
      <c r="S328" s="171"/>
      <c r="T328" s="172"/>
      <c r="AT328" s="167" t="s">
        <v>206</v>
      </c>
      <c r="AU328" s="167" t="s">
        <v>89</v>
      </c>
      <c r="AV328" s="13" t="s">
        <v>87</v>
      </c>
      <c r="AW328" s="13" t="s">
        <v>41</v>
      </c>
      <c r="AX328" s="13" t="s">
        <v>80</v>
      </c>
      <c r="AY328" s="167" t="s">
        <v>195</v>
      </c>
    </row>
    <row r="329" spans="1:65" s="13" customFormat="1">
      <c r="B329" s="165"/>
      <c r="D329" s="166" t="s">
        <v>206</v>
      </c>
      <c r="E329" s="167" t="s">
        <v>3</v>
      </c>
      <c r="F329" s="168" t="s">
        <v>454</v>
      </c>
      <c r="H329" s="167" t="s">
        <v>3</v>
      </c>
      <c r="I329" s="169"/>
      <c r="L329" s="165"/>
      <c r="M329" s="170"/>
      <c r="N329" s="171"/>
      <c r="O329" s="171"/>
      <c r="P329" s="171"/>
      <c r="Q329" s="171"/>
      <c r="R329" s="171"/>
      <c r="S329" s="171"/>
      <c r="T329" s="172"/>
      <c r="AT329" s="167" t="s">
        <v>206</v>
      </c>
      <c r="AU329" s="167" t="s">
        <v>89</v>
      </c>
      <c r="AV329" s="13" t="s">
        <v>87</v>
      </c>
      <c r="AW329" s="13" t="s">
        <v>41</v>
      </c>
      <c r="AX329" s="13" t="s">
        <v>80</v>
      </c>
      <c r="AY329" s="167" t="s">
        <v>195</v>
      </c>
    </row>
    <row r="330" spans="1:65" s="14" customFormat="1">
      <c r="B330" s="173"/>
      <c r="D330" s="166" t="s">
        <v>206</v>
      </c>
      <c r="E330" s="174" t="s">
        <v>3</v>
      </c>
      <c r="F330" s="175" t="s">
        <v>165</v>
      </c>
      <c r="H330" s="176">
        <v>46.393999999999998</v>
      </c>
      <c r="I330" s="177"/>
      <c r="L330" s="173"/>
      <c r="M330" s="178"/>
      <c r="N330" s="179"/>
      <c r="O330" s="179"/>
      <c r="P330" s="179"/>
      <c r="Q330" s="179"/>
      <c r="R330" s="179"/>
      <c r="S330" s="179"/>
      <c r="T330" s="180"/>
      <c r="AT330" s="174" t="s">
        <v>206</v>
      </c>
      <c r="AU330" s="174" t="s">
        <v>89</v>
      </c>
      <c r="AV330" s="14" t="s">
        <v>89</v>
      </c>
      <c r="AW330" s="14" t="s">
        <v>41</v>
      </c>
      <c r="AX330" s="14" t="s">
        <v>80</v>
      </c>
      <c r="AY330" s="174" t="s">
        <v>195</v>
      </c>
    </row>
    <row r="331" spans="1:65" s="15" customFormat="1">
      <c r="B331" s="181"/>
      <c r="D331" s="166" t="s">
        <v>206</v>
      </c>
      <c r="E331" s="182" t="s">
        <v>135</v>
      </c>
      <c r="F331" s="183" t="s">
        <v>215</v>
      </c>
      <c r="H331" s="184">
        <v>46.393999999999998</v>
      </c>
      <c r="I331" s="185"/>
      <c r="L331" s="181"/>
      <c r="M331" s="186"/>
      <c r="N331" s="187"/>
      <c r="O331" s="187"/>
      <c r="P331" s="187"/>
      <c r="Q331" s="187"/>
      <c r="R331" s="187"/>
      <c r="S331" s="187"/>
      <c r="T331" s="188"/>
      <c r="AT331" s="182" t="s">
        <v>206</v>
      </c>
      <c r="AU331" s="182" t="s">
        <v>89</v>
      </c>
      <c r="AV331" s="15" t="s">
        <v>202</v>
      </c>
      <c r="AW331" s="15" t="s">
        <v>41</v>
      </c>
      <c r="AX331" s="15" t="s">
        <v>87</v>
      </c>
      <c r="AY331" s="182" t="s">
        <v>195</v>
      </c>
    </row>
    <row r="332" spans="1:65" s="2" customFormat="1" ht="16.5" customHeight="1">
      <c r="A332" s="35"/>
      <c r="B332" s="146"/>
      <c r="C332" s="190" t="s">
        <v>405</v>
      </c>
      <c r="D332" s="190" t="s">
        <v>464</v>
      </c>
      <c r="E332" s="191" t="s">
        <v>465</v>
      </c>
      <c r="F332" s="192" t="s">
        <v>466</v>
      </c>
      <c r="G332" s="193" t="s">
        <v>467</v>
      </c>
      <c r="H332" s="194">
        <v>47.649000000000001</v>
      </c>
      <c r="I332" s="195"/>
      <c r="J332" s="196">
        <f>ROUND(I332*H332,2)</f>
        <v>0</v>
      </c>
      <c r="K332" s="192" t="s">
        <v>201</v>
      </c>
      <c r="L332" s="197"/>
      <c r="M332" s="198" t="s">
        <v>3</v>
      </c>
      <c r="N332" s="199" t="s">
        <v>51</v>
      </c>
      <c r="O332" s="56"/>
      <c r="P332" s="156">
        <f>O332*H332</f>
        <v>0</v>
      </c>
      <c r="Q332" s="156">
        <v>0</v>
      </c>
      <c r="R332" s="156">
        <f>Q332*H332</f>
        <v>0</v>
      </c>
      <c r="S332" s="156">
        <v>0</v>
      </c>
      <c r="T332" s="157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58" t="s">
        <v>257</v>
      </c>
      <c r="AT332" s="158" t="s">
        <v>464</v>
      </c>
      <c r="AU332" s="158" t="s">
        <v>89</v>
      </c>
      <c r="AY332" s="19" t="s">
        <v>195</v>
      </c>
      <c r="BE332" s="159">
        <f>IF(N332="základní",J332,0)</f>
        <v>0</v>
      </c>
      <c r="BF332" s="159">
        <f>IF(N332="snížená",J332,0)</f>
        <v>0</v>
      </c>
      <c r="BG332" s="159">
        <f>IF(N332="zákl. přenesená",J332,0)</f>
        <v>0</v>
      </c>
      <c r="BH332" s="159">
        <f>IF(N332="sníž. přenesená",J332,0)</f>
        <v>0</v>
      </c>
      <c r="BI332" s="159">
        <f>IF(N332="nulová",J332,0)</f>
        <v>0</v>
      </c>
      <c r="BJ332" s="19" t="s">
        <v>87</v>
      </c>
      <c r="BK332" s="159">
        <f>ROUND(I332*H332,2)</f>
        <v>0</v>
      </c>
      <c r="BL332" s="19" t="s">
        <v>202</v>
      </c>
      <c r="BM332" s="158" t="s">
        <v>1018</v>
      </c>
    </row>
    <row r="333" spans="1:65" s="13" customFormat="1">
      <c r="B333" s="165"/>
      <c r="D333" s="166" t="s">
        <v>206</v>
      </c>
      <c r="E333" s="167" t="s">
        <v>3</v>
      </c>
      <c r="F333" s="168" t="s">
        <v>207</v>
      </c>
      <c r="H333" s="167" t="s">
        <v>3</v>
      </c>
      <c r="I333" s="169"/>
      <c r="L333" s="165"/>
      <c r="M333" s="170"/>
      <c r="N333" s="171"/>
      <c r="O333" s="171"/>
      <c r="P333" s="171"/>
      <c r="Q333" s="171"/>
      <c r="R333" s="171"/>
      <c r="S333" s="171"/>
      <c r="T333" s="172"/>
      <c r="AT333" s="167" t="s">
        <v>206</v>
      </c>
      <c r="AU333" s="167" t="s">
        <v>89</v>
      </c>
      <c r="AV333" s="13" t="s">
        <v>87</v>
      </c>
      <c r="AW333" s="13" t="s">
        <v>41</v>
      </c>
      <c r="AX333" s="13" t="s">
        <v>80</v>
      </c>
      <c r="AY333" s="167" t="s">
        <v>195</v>
      </c>
    </row>
    <row r="334" spans="1:65" s="13" customFormat="1">
      <c r="B334" s="165"/>
      <c r="D334" s="166" t="s">
        <v>206</v>
      </c>
      <c r="E334" s="167" t="s">
        <v>3</v>
      </c>
      <c r="F334" s="168" t="s">
        <v>208</v>
      </c>
      <c r="H334" s="167" t="s">
        <v>3</v>
      </c>
      <c r="I334" s="169"/>
      <c r="L334" s="165"/>
      <c r="M334" s="170"/>
      <c r="N334" s="171"/>
      <c r="O334" s="171"/>
      <c r="P334" s="171"/>
      <c r="Q334" s="171"/>
      <c r="R334" s="171"/>
      <c r="S334" s="171"/>
      <c r="T334" s="172"/>
      <c r="AT334" s="167" t="s">
        <v>206</v>
      </c>
      <c r="AU334" s="167" t="s">
        <v>89</v>
      </c>
      <c r="AV334" s="13" t="s">
        <v>87</v>
      </c>
      <c r="AW334" s="13" t="s">
        <v>41</v>
      </c>
      <c r="AX334" s="13" t="s">
        <v>80</v>
      </c>
      <c r="AY334" s="167" t="s">
        <v>195</v>
      </c>
    </row>
    <row r="335" spans="1:65" s="13" customFormat="1">
      <c r="B335" s="165"/>
      <c r="D335" s="166" t="s">
        <v>206</v>
      </c>
      <c r="E335" s="167" t="s">
        <v>3</v>
      </c>
      <c r="F335" s="168" t="s">
        <v>209</v>
      </c>
      <c r="H335" s="167" t="s">
        <v>3</v>
      </c>
      <c r="I335" s="169"/>
      <c r="L335" s="165"/>
      <c r="M335" s="170"/>
      <c r="N335" s="171"/>
      <c r="O335" s="171"/>
      <c r="P335" s="171"/>
      <c r="Q335" s="171"/>
      <c r="R335" s="171"/>
      <c r="S335" s="171"/>
      <c r="T335" s="172"/>
      <c r="AT335" s="167" t="s">
        <v>206</v>
      </c>
      <c r="AU335" s="167" t="s">
        <v>89</v>
      </c>
      <c r="AV335" s="13" t="s">
        <v>87</v>
      </c>
      <c r="AW335" s="13" t="s">
        <v>41</v>
      </c>
      <c r="AX335" s="13" t="s">
        <v>80</v>
      </c>
      <c r="AY335" s="167" t="s">
        <v>195</v>
      </c>
    </row>
    <row r="336" spans="1:65" s="13" customFormat="1">
      <c r="B336" s="165"/>
      <c r="D336" s="166" t="s">
        <v>206</v>
      </c>
      <c r="E336" s="167" t="s">
        <v>3</v>
      </c>
      <c r="F336" s="168" t="s">
        <v>454</v>
      </c>
      <c r="H336" s="167" t="s">
        <v>3</v>
      </c>
      <c r="I336" s="169"/>
      <c r="L336" s="165"/>
      <c r="M336" s="170"/>
      <c r="N336" s="171"/>
      <c r="O336" s="171"/>
      <c r="P336" s="171"/>
      <c r="Q336" s="171"/>
      <c r="R336" s="171"/>
      <c r="S336" s="171"/>
      <c r="T336" s="172"/>
      <c r="AT336" s="167" t="s">
        <v>206</v>
      </c>
      <c r="AU336" s="167" t="s">
        <v>89</v>
      </c>
      <c r="AV336" s="13" t="s">
        <v>87</v>
      </c>
      <c r="AW336" s="13" t="s">
        <v>41</v>
      </c>
      <c r="AX336" s="13" t="s">
        <v>80</v>
      </c>
      <c r="AY336" s="167" t="s">
        <v>195</v>
      </c>
    </row>
    <row r="337" spans="1:65" s="14" customFormat="1">
      <c r="B337" s="173"/>
      <c r="D337" s="166" t="s">
        <v>206</v>
      </c>
      <c r="E337" s="174" t="s">
        <v>3</v>
      </c>
      <c r="F337" s="175" t="s">
        <v>416</v>
      </c>
      <c r="H337" s="176">
        <v>47.649000000000001</v>
      </c>
      <c r="I337" s="177"/>
      <c r="L337" s="173"/>
      <c r="M337" s="178"/>
      <c r="N337" s="179"/>
      <c r="O337" s="179"/>
      <c r="P337" s="179"/>
      <c r="Q337" s="179"/>
      <c r="R337" s="179"/>
      <c r="S337" s="179"/>
      <c r="T337" s="180"/>
      <c r="AT337" s="174" t="s">
        <v>206</v>
      </c>
      <c r="AU337" s="174" t="s">
        <v>89</v>
      </c>
      <c r="AV337" s="14" t="s">
        <v>89</v>
      </c>
      <c r="AW337" s="14" t="s">
        <v>41</v>
      </c>
      <c r="AX337" s="14" t="s">
        <v>80</v>
      </c>
      <c r="AY337" s="174" t="s">
        <v>195</v>
      </c>
    </row>
    <row r="338" spans="1:65" s="15" customFormat="1">
      <c r="B338" s="181"/>
      <c r="D338" s="166" t="s">
        <v>206</v>
      </c>
      <c r="E338" s="182" t="s">
        <v>3</v>
      </c>
      <c r="F338" s="183" t="s">
        <v>215</v>
      </c>
      <c r="H338" s="184">
        <v>47.649000000000001</v>
      </c>
      <c r="I338" s="185"/>
      <c r="L338" s="181"/>
      <c r="M338" s="186"/>
      <c r="N338" s="187"/>
      <c r="O338" s="187"/>
      <c r="P338" s="187"/>
      <c r="Q338" s="187"/>
      <c r="R338" s="187"/>
      <c r="S338" s="187"/>
      <c r="T338" s="188"/>
      <c r="AT338" s="182" t="s">
        <v>206</v>
      </c>
      <c r="AU338" s="182" t="s">
        <v>89</v>
      </c>
      <c r="AV338" s="15" t="s">
        <v>202</v>
      </c>
      <c r="AW338" s="15" t="s">
        <v>41</v>
      </c>
      <c r="AX338" s="15" t="s">
        <v>87</v>
      </c>
      <c r="AY338" s="182" t="s">
        <v>195</v>
      </c>
    </row>
    <row r="339" spans="1:65" s="2" customFormat="1" ht="16.5" customHeight="1">
      <c r="A339" s="35"/>
      <c r="B339" s="146"/>
      <c r="C339" s="147" t="s">
        <v>410</v>
      </c>
      <c r="D339" s="147" t="s">
        <v>197</v>
      </c>
      <c r="E339" s="148" t="s">
        <v>1019</v>
      </c>
      <c r="F339" s="149" t="s">
        <v>1020</v>
      </c>
      <c r="G339" s="150" t="s">
        <v>139</v>
      </c>
      <c r="H339" s="151">
        <v>10.398</v>
      </c>
      <c r="I339" s="152"/>
      <c r="J339" s="153">
        <f>ROUND(I339*H339,2)</f>
        <v>0</v>
      </c>
      <c r="K339" s="149" t="s">
        <v>638</v>
      </c>
      <c r="L339" s="36"/>
      <c r="M339" s="154" t="s">
        <v>3</v>
      </c>
      <c r="N339" s="155" t="s">
        <v>51</v>
      </c>
      <c r="O339" s="56"/>
      <c r="P339" s="156">
        <f>O339*H339</f>
        <v>0</v>
      </c>
      <c r="Q339" s="156">
        <v>3.19015</v>
      </c>
      <c r="R339" s="156">
        <f>Q339*H339</f>
        <v>33.171179699999996</v>
      </c>
      <c r="S339" s="156">
        <v>0</v>
      </c>
      <c r="T339" s="157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58" t="s">
        <v>202</v>
      </c>
      <c r="AT339" s="158" t="s">
        <v>197</v>
      </c>
      <c r="AU339" s="158" t="s">
        <v>89</v>
      </c>
      <c r="AY339" s="19" t="s">
        <v>195</v>
      </c>
      <c r="BE339" s="159">
        <f>IF(N339="základní",J339,0)</f>
        <v>0</v>
      </c>
      <c r="BF339" s="159">
        <f>IF(N339="snížená",J339,0)</f>
        <v>0</v>
      </c>
      <c r="BG339" s="159">
        <f>IF(N339="zákl. přenesená",J339,0)</f>
        <v>0</v>
      </c>
      <c r="BH339" s="159">
        <f>IF(N339="sníž. přenesená",J339,0)</f>
        <v>0</v>
      </c>
      <c r="BI339" s="159">
        <f>IF(N339="nulová",J339,0)</f>
        <v>0</v>
      </c>
      <c r="BJ339" s="19" t="s">
        <v>87</v>
      </c>
      <c r="BK339" s="159">
        <f>ROUND(I339*H339,2)</f>
        <v>0</v>
      </c>
      <c r="BL339" s="19" t="s">
        <v>202</v>
      </c>
      <c r="BM339" s="158" t="s">
        <v>1021</v>
      </c>
    </row>
    <row r="340" spans="1:65" s="13" customFormat="1">
      <c r="B340" s="165"/>
      <c r="D340" s="166" t="s">
        <v>206</v>
      </c>
      <c r="E340" s="167" t="s">
        <v>3</v>
      </c>
      <c r="F340" s="168" t="s">
        <v>207</v>
      </c>
      <c r="H340" s="167" t="s">
        <v>3</v>
      </c>
      <c r="I340" s="169"/>
      <c r="L340" s="165"/>
      <c r="M340" s="170"/>
      <c r="N340" s="171"/>
      <c r="O340" s="171"/>
      <c r="P340" s="171"/>
      <c r="Q340" s="171"/>
      <c r="R340" s="171"/>
      <c r="S340" s="171"/>
      <c r="T340" s="172"/>
      <c r="AT340" s="167" t="s">
        <v>206</v>
      </c>
      <c r="AU340" s="167" t="s">
        <v>89</v>
      </c>
      <c r="AV340" s="13" t="s">
        <v>87</v>
      </c>
      <c r="AW340" s="13" t="s">
        <v>41</v>
      </c>
      <c r="AX340" s="13" t="s">
        <v>80</v>
      </c>
      <c r="AY340" s="167" t="s">
        <v>195</v>
      </c>
    </row>
    <row r="341" spans="1:65" s="13" customFormat="1">
      <c r="B341" s="165"/>
      <c r="D341" s="166" t="s">
        <v>206</v>
      </c>
      <c r="E341" s="167" t="s">
        <v>3</v>
      </c>
      <c r="F341" s="168" t="s">
        <v>208</v>
      </c>
      <c r="H341" s="167" t="s">
        <v>3</v>
      </c>
      <c r="I341" s="169"/>
      <c r="L341" s="165"/>
      <c r="M341" s="170"/>
      <c r="N341" s="171"/>
      <c r="O341" s="171"/>
      <c r="P341" s="171"/>
      <c r="Q341" s="171"/>
      <c r="R341" s="171"/>
      <c r="S341" s="171"/>
      <c r="T341" s="172"/>
      <c r="AT341" s="167" t="s">
        <v>206</v>
      </c>
      <c r="AU341" s="167" t="s">
        <v>89</v>
      </c>
      <c r="AV341" s="13" t="s">
        <v>87</v>
      </c>
      <c r="AW341" s="13" t="s">
        <v>41</v>
      </c>
      <c r="AX341" s="13" t="s">
        <v>80</v>
      </c>
      <c r="AY341" s="167" t="s">
        <v>195</v>
      </c>
    </row>
    <row r="342" spans="1:65" s="13" customFormat="1">
      <c r="B342" s="165"/>
      <c r="D342" s="166" t="s">
        <v>206</v>
      </c>
      <c r="E342" s="167" t="s">
        <v>3</v>
      </c>
      <c r="F342" s="168" t="s">
        <v>1022</v>
      </c>
      <c r="H342" s="167" t="s">
        <v>3</v>
      </c>
      <c r="I342" s="169"/>
      <c r="L342" s="165"/>
      <c r="M342" s="170"/>
      <c r="N342" s="171"/>
      <c r="O342" s="171"/>
      <c r="P342" s="171"/>
      <c r="Q342" s="171"/>
      <c r="R342" s="171"/>
      <c r="S342" s="171"/>
      <c r="T342" s="172"/>
      <c r="AT342" s="167" t="s">
        <v>206</v>
      </c>
      <c r="AU342" s="167" t="s">
        <v>89</v>
      </c>
      <c r="AV342" s="13" t="s">
        <v>87</v>
      </c>
      <c r="AW342" s="13" t="s">
        <v>41</v>
      </c>
      <c r="AX342" s="13" t="s">
        <v>80</v>
      </c>
      <c r="AY342" s="167" t="s">
        <v>195</v>
      </c>
    </row>
    <row r="343" spans="1:65" s="13" customFormat="1">
      <c r="B343" s="165"/>
      <c r="D343" s="166" t="s">
        <v>206</v>
      </c>
      <c r="E343" s="167" t="s">
        <v>3</v>
      </c>
      <c r="F343" s="168" t="s">
        <v>1023</v>
      </c>
      <c r="H343" s="167" t="s">
        <v>3</v>
      </c>
      <c r="I343" s="169"/>
      <c r="L343" s="165"/>
      <c r="M343" s="170"/>
      <c r="N343" s="171"/>
      <c r="O343" s="171"/>
      <c r="P343" s="171"/>
      <c r="Q343" s="171"/>
      <c r="R343" s="171"/>
      <c r="S343" s="171"/>
      <c r="T343" s="172"/>
      <c r="AT343" s="167" t="s">
        <v>206</v>
      </c>
      <c r="AU343" s="167" t="s">
        <v>89</v>
      </c>
      <c r="AV343" s="13" t="s">
        <v>87</v>
      </c>
      <c r="AW343" s="13" t="s">
        <v>41</v>
      </c>
      <c r="AX343" s="13" t="s">
        <v>80</v>
      </c>
      <c r="AY343" s="167" t="s">
        <v>195</v>
      </c>
    </row>
    <row r="344" spans="1:65" s="13" customFormat="1">
      <c r="B344" s="165"/>
      <c r="D344" s="166" t="s">
        <v>206</v>
      </c>
      <c r="E344" s="167" t="s">
        <v>3</v>
      </c>
      <c r="F344" s="168" t="s">
        <v>1024</v>
      </c>
      <c r="H344" s="167" t="s">
        <v>3</v>
      </c>
      <c r="I344" s="169"/>
      <c r="L344" s="165"/>
      <c r="M344" s="170"/>
      <c r="N344" s="171"/>
      <c r="O344" s="171"/>
      <c r="P344" s="171"/>
      <c r="Q344" s="171"/>
      <c r="R344" s="171"/>
      <c r="S344" s="171"/>
      <c r="T344" s="172"/>
      <c r="AT344" s="167" t="s">
        <v>206</v>
      </c>
      <c r="AU344" s="167" t="s">
        <v>89</v>
      </c>
      <c r="AV344" s="13" t="s">
        <v>87</v>
      </c>
      <c r="AW344" s="13" t="s">
        <v>41</v>
      </c>
      <c r="AX344" s="13" t="s">
        <v>80</v>
      </c>
      <c r="AY344" s="167" t="s">
        <v>195</v>
      </c>
    </row>
    <row r="345" spans="1:65" s="14" customFormat="1">
      <c r="B345" s="173"/>
      <c r="D345" s="166" t="s">
        <v>206</v>
      </c>
      <c r="E345" s="174" t="s">
        <v>3</v>
      </c>
      <c r="F345" s="175" t="s">
        <v>1025</v>
      </c>
      <c r="H345" s="176">
        <v>0.251</v>
      </c>
      <c r="I345" s="177"/>
      <c r="L345" s="173"/>
      <c r="M345" s="178"/>
      <c r="N345" s="179"/>
      <c r="O345" s="179"/>
      <c r="P345" s="179"/>
      <c r="Q345" s="179"/>
      <c r="R345" s="179"/>
      <c r="S345" s="179"/>
      <c r="T345" s="180"/>
      <c r="AT345" s="174" t="s">
        <v>206</v>
      </c>
      <c r="AU345" s="174" t="s">
        <v>89</v>
      </c>
      <c r="AV345" s="14" t="s">
        <v>89</v>
      </c>
      <c r="AW345" s="14" t="s">
        <v>41</v>
      </c>
      <c r="AX345" s="14" t="s">
        <v>80</v>
      </c>
      <c r="AY345" s="174" t="s">
        <v>195</v>
      </c>
    </row>
    <row r="346" spans="1:65" s="14" customFormat="1">
      <c r="B346" s="173"/>
      <c r="D346" s="166" t="s">
        <v>206</v>
      </c>
      <c r="E346" s="174" t="s">
        <v>3</v>
      </c>
      <c r="F346" s="175" t="s">
        <v>1026</v>
      </c>
      <c r="H346" s="176">
        <v>0.126</v>
      </c>
      <c r="I346" s="177"/>
      <c r="L346" s="173"/>
      <c r="M346" s="178"/>
      <c r="N346" s="179"/>
      <c r="O346" s="179"/>
      <c r="P346" s="179"/>
      <c r="Q346" s="179"/>
      <c r="R346" s="179"/>
      <c r="S346" s="179"/>
      <c r="T346" s="180"/>
      <c r="AT346" s="174" t="s">
        <v>206</v>
      </c>
      <c r="AU346" s="174" t="s">
        <v>89</v>
      </c>
      <c r="AV346" s="14" t="s">
        <v>89</v>
      </c>
      <c r="AW346" s="14" t="s">
        <v>41</v>
      </c>
      <c r="AX346" s="14" t="s">
        <v>80</v>
      </c>
      <c r="AY346" s="174" t="s">
        <v>195</v>
      </c>
    </row>
    <row r="347" spans="1:65" s="14" customFormat="1">
      <c r="B347" s="173"/>
      <c r="D347" s="166" t="s">
        <v>206</v>
      </c>
      <c r="E347" s="174" t="s">
        <v>3</v>
      </c>
      <c r="F347" s="175" t="s">
        <v>1027</v>
      </c>
      <c r="H347" s="176">
        <v>0.84799999999999998</v>
      </c>
      <c r="I347" s="177"/>
      <c r="L347" s="173"/>
      <c r="M347" s="178"/>
      <c r="N347" s="179"/>
      <c r="O347" s="179"/>
      <c r="P347" s="179"/>
      <c r="Q347" s="179"/>
      <c r="R347" s="179"/>
      <c r="S347" s="179"/>
      <c r="T347" s="180"/>
      <c r="AT347" s="174" t="s">
        <v>206</v>
      </c>
      <c r="AU347" s="174" t="s">
        <v>89</v>
      </c>
      <c r="AV347" s="14" t="s">
        <v>89</v>
      </c>
      <c r="AW347" s="14" t="s">
        <v>41</v>
      </c>
      <c r="AX347" s="14" t="s">
        <v>80</v>
      </c>
      <c r="AY347" s="174" t="s">
        <v>195</v>
      </c>
    </row>
    <row r="348" spans="1:65" s="13" customFormat="1">
      <c r="B348" s="165"/>
      <c r="D348" s="166" t="s">
        <v>206</v>
      </c>
      <c r="E348" s="167" t="s">
        <v>3</v>
      </c>
      <c r="F348" s="168" t="s">
        <v>1028</v>
      </c>
      <c r="H348" s="167" t="s">
        <v>3</v>
      </c>
      <c r="I348" s="169"/>
      <c r="L348" s="165"/>
      <c r="M348" s="170"/>
      <c r="N348" s="171"/>
      <c r="O348" s="171"/>
      <c r="P348" s="171"/>
      <c r="Q348" s="171"/>
      <c r="R348" s="171"/>
      <c r="S348" s="171"/>
      <c r="T348" s="172"/>
      <c r="AT348" s="167" t="s">
        <v>206</v>
      </c>
      <c r="AU348" s="167" t="s">
        <v>89</v>
      </c>
      <c r="AV348" s="13" t="s">
        <v>87</v>
      </c>
      <c r="AW348" s="13" t="s">
        <v>41</v>
      </c>
      <c r="AX348" s="13" t="s">
        <v>80</v>
      </c>
      <c r="AY348" s="167" t="s">
        <v>195</v>
      </c>
    </row>
    <row r="349" spans="1:65" s="14" customFormat="1">
      <c r="B349" s="173"/>
      <c r="D349" s="166" t="s">
        <v>206</v>
      </c>
      <c r="E349" s="174" t="s">
        <v>3</v>
      </c>
      <c r="F349" s="175" t="s">
        <v>1029</v>
      </c>
      <c r="H349" s="176">
        <v>9.173</v>
      </c>
      <c r="I349" s="177"/>
      <c r="L349" s="173"/>
      <c r="M349" s="178"/>
      <c r="N349" s="179"/>
      <c r="O349" s="179"/>
      <c r="P349" s="179"/>
      <c r="Q349" s="179"/>
      <c r="R349" s="179"/>
      <c r="S349" s="179"/>
      <c r="T349" s="180"/>
      <c r="AT349" s="174" t="s">
        <v>206</v>
      </c>
      <c r="AU349" s="174" t="s">
        <v>89</v>
      </c>
      <c r="AV349" s="14" t="s">
        <v>89</v>
      </c>
      <c r="AW349" s="14" t="s">
        <v>41</v>
      </c>
      <c r="AX349" s="14" t="s">
        <v>80</v>
      </c>
      <c r="AY349" s="174" t="s">
        <v>195</v>
      </c>
    </row>
    <row r="350" spans="1:65" s="15" customFormat="1">
      <c r="B350" s="181"/>
      <c r="D350" s="166" t="s">
        <v>206</v>
      </c>
      <c r="E350" s="182" t="s">
        <v>3</v>
      </c>
      <c r="F350" s="183" t="s">
        <v>215</v>
      </c>
      <c r="H350" s="184">
        <v>10.398</v>
      </c>
      <c r="I350" s="185"/>
      <c r="L350" s="181"/>
      <c r="M350" s="186"/>
      <c r="N350" s="187"/>
      <c r="O350" s="187"/>
      <c r="P350" s="187"/>
      <c r="Q350" s="187"/>
      <c r="R350" s="187"/>
      <c r="S350" s="187"/>
      <c r="T350" s="188"/>
      <c r="AT350" s="182" t="s">
        <v>206</v>
      </c>
      <c r="AU350" s="182" t="s">
        <v>89</v>
      </c>
      <c r="AV350" s="15" t="s">
        <v>202</v>
      </c>
      <c r="AW350" s="15" t="s">
        <v>41</v>
      </c>
      <c r="AX350" s="15" t="s">
        <v>87</v>
      </c>
      <c r="AY350" s="182" t="s">
        <v>195</v>
      </c>
    </row>
    <row r="351" spans="1:65" s="2" customFormat="1" ht="16.5" customHeight="1">
      <c r="A351" s="35"/>
      <c r="B351" s="146"/>
      <c r="C351" s="147" t="s">
        <v>418</v>
      </c>
      <c r="D351" s="147" t="s">
        <v>197</v>
      </c>
      <c r="E351" s="148" t="s">
        <v>1030</v>
      </c>
      <c r="F351" s="149" t="s">
        <v>1031</v>
      </c>
      <c r="G351" s="150" t="s">
        <v>139</v>
      </c>
      <c r="H351" s="151">
        <v>41.073</v>
      </c>
      <c r="I351" s="152"/>
      <c r="J351" s="153">
        <f>ROUND(I351*H351,2)</f>
        <v>0</v>
      </c>
      <c r="K351" s="149" t="s">
        <v>638</v>
      </c>
      <c r="L351" s="36"/>
      <c r="M351" s="154" t="s">
        <v>3</v>
      </c>
      <c r="N351" s="155" t="s">
        <v>51</v>
      </c>
      <c r="O351" s="56"/>
      <c r="P351" s="156">
        <f>O351*H351</f>
        <v>0</v>
      </c>
      <c r="Q351" s="156">
        <v>3.19015</v>
      </c>
      <c r="R351" s="156">
        <f>Q351*H351</f>
        <v>131.02903094999999</v>
      </c>
      <c r="S351" s="156">
        <v>0</v>
      </c>
      <c r="T351" s="157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58" t="s">
        <v>202</v>
      </c>
      <c r="AT351" s="158" t="s">
        <v>197</v>
      </c>
      <c r="AU351" s="158" t="s">
        <v>89</v>
      </c>
      <c r="AY351" s="19" t="s">
        <v>195</v>
      </c>
      <c r="BE351" s="159">
        <f>IF(N351="základní",J351,0)</f>
        <v>0</v>
      </c>
      <c r="BF351" s="159">
        <f>IF(N351="snížená",J351,0)</f>
        <v>0</v>
      </c>
      <c r="BG351" s="159">
        <f>IF(N351="zákl. přenesená",J351,0)</f>
        <v>0</v>
      </c>
      <c r="BH351" s="159">
        <f>IF(N351="sníž. přenesená",J351,0)</f>
        <v>0</v>
      </c>
      <c r="BI351" s="159">
        <f>IF(N351="nulová",J351,0)</f>
        <v>0</v>
      </c>
      <c r="BJ351" s="19" t="s">
        <v>87</v>
      </c>
      <c r="BK351" s="159">
        <f>ROUND(I351*H351,2)</f>
        <v>0</v>
      </c>
      <c r="BL351" s="19" t="s">
        <v>202</v>
      </c>
      <c r="BM351" s="158" t="s">
        <v>1032</v>
      </c>
    </row>
    <row r="352" spans="1:65" s="13" customFormat="1">
      <c r="B352" s="165"/>
      <c r="D352" s="166" t="s">
        <v>206</v>
      </c>
      <c r="E352" s="167" t="s">
        <v>3</v>
      </c>
      <c r="F352" s="168" t="s">
        <v>207</v>
      </c>
      <c r="H352" s="167" t="s">
        <v>3</v>
      </c>
      <c r="I352" s="169"/>
      <c r="L352" s="165"/>
      <c r="M352" s="170"/>
      <c r="N352" s="171"/>
      <c r="O352" s="171"/>
      <c r="P352" s="171"/>
      <c r="Q352" s="171"/>
      <c r="R352" s="171"/>
      <c r="S352" s="171"/>
      <c r="T352" s="172"/>
      <c r="AT352" s="167" t="s">
        <v>206</v>
      </c>
      <c r="AU352" s="167" t="s">
        <v>89</v>
      </c>
      <c r="AV352" s="13" t="s">
        <v>87</v>
      </c>
      <c r="AW352" s="13" t="s">
        <v>41</v>
      </c>
      <c r="AX352" s="13" t="s">
        <v>80</v>
      </c>
      <c r="AY352" s="167" t="s">
        <v>195</v>
      </c>
    </row>
    <row r="353" spans="1:65" s="13" customFormat="1">
      <c r="B353" s="165"/>
      <c r="D353" s="166" t="s">
        <v>206</v>
      </c>
      <c r="E353" s="167" t="s">
        <v>3</v>
      </c>
      <c r="F353" s="168" t="s">
        <v>208</v>
      </c>
      <c r="H353" s="167" t="s">
        <v>3</v>
      </c>
      <c r="I353" s="169"/>
      <c r="L353" s="165"/>
      <c r="M353" s="170"/>
      <c r="N353" s="171"/>
      <c r="O353" s="171"/>
      <c r="P353" s="171"/>
      <c r="Q353" s="171"/>
      <c r="R353" s="171"/>
      <c r="S353" s="171"/>
      <c r="T353" s="172"/>
      <c r="AT353" s="167" t="s">
        <v>206</v>
      </c>
      <c r="AU353" s="167" t="s">
        <v>89</v>
      </c>
      <c r="AV353" s="13" t="s">
        <v>87</v>
      </c>
      <c r="AW353" s="13" t="s">
        <v>41</v>
      </c>
      <c r="AX353" s="13" t="s">
        <v>80</v>
      </c>
      <c r="AY353" s="167" t="s">
        <v>195</v>
      </c>
    </row>
    <row r="354" spans="1:65" s="13" customFormat="1">
      <c r="B354" s="165"/>
      <c r="D354" s="166" t="s">
        <v>206</v>
      </c>
      <c r="E354" s="167" t="s">
        <v>3</v>
      </c>
      <c r="F354" s="168" t="s">
        <v>1022</v>
      </c>
      <c r="H354" s="167" t="s">
        <v>3</v>
      </c>
      <c r="I354" s="169"/>
      <c r="L354" s="165"/>
      <c r="M354" s="170"/>
      <c r="N354" s="171"/>
      <c r="O354" s="171"/>
      <c r="P354" s="171"/>
      <c r="Q354" s="171"/>
      <c r="R354" s="171"/>
      <c r="S354" s="171"/>
      <c r="T354" s="172"/>
      <c r="AT354" s="167" t="s">
        <v>206</v>
      </c>
      <c r="AU354" s="167" t="s">
        <v>89</v>
      </c>
      <c r="AV354" s="13" t="s">
        <v>87</v>
      </c>
      <c r="AW354" s="13" t="s">
        <v>41</v>
      </c>
      <c r="AX354" s="13" t="s">
        <v>80</v>
      </c>
      <c r="AY354" s="167" t="s">
        <v>195</v>
      </c>
    </row>
    <row r="355" spans="1:65" s="13" customFormat="1">
      <c r="B355" s="165"/>
      <c r="D355" s="166" t="s">
        <v>206</v>
      </c>
      <c r="E355" s="167" t="s">
        <v>3</v>
      </c>
      <c r="F355" s="168" t="s">
        <v>1023</v>
      </c>
      <c r="H355" s="167" t="s">
        <v>3</v>
      </c>
      <c r="I355" s="169"/>
      <c r="L355" s="165"/>
      <c r="M355" s="170"/>
      <c r="N355" s="171"/>
      <c r="O355" s="171"/>
      <c r="P355" s="171"/>
      <c r="Q355" s="171"/>
      <c r="R355" s="171"/>
      <c r="S355" s="171"/>
      <c r="T355" s="172"/>
      <c r="AT355" s="167" t="s">
        <v>206</v>
      </c>
      <c r="AU355" s="167" t="s">
        <v>89</v>
      </c>
      <c r="AV355" s="13" t="s">
        <v>87</v>
      </c>
      <c r="AW355" s="13" t="s">
        <v>41</v>
      </c>
      <c r="AX355" s="13" t="s">
        <v>80</v>
      </c>
      <c r="AY355" s="167" t="s">
        <v>195</v>
      </c>
    </row>
    <row r="356" spans="1:65" s="13" customFormat="1">
      <c r="B356" s="165"/>
      <c r="D356" s="166" t="s">
        <v>206</v>
      </c>
      <c r="E356" s="167" t="s">
        <v>3</v>
      </c>
      <c r="F356" s="168" t="s">
        <v>1033</v>
      </c>
      <c r="H356" s="167" t="s">
        <v>3</v>
      </c>
      <c r="I356" s="169"/>
      <c r="L356" s="165"/>
      <c r="M356" s="170"/>
      <c r="N356" s="171"/>
      <c r="O356" s="171"/>
      <c r="P356" s="171"/>
      <c r="Q356" s="171"/>
      <c r="R356" s="171"/>
      <c r="S356" s="171"/>
      <c r="T356" s="172"/>
      <c r="AT356" s="167" t="s">
        <v>206</v>
      </c>
      <c r="AU356" s="167" t="s">
        <v>89</v>
      </c>
      <c r="AV356" s="13" t="s">
        <v>87</v>
      </c>
      <c r="AW356" s="13" t="s">
        <v>41</v>
      </c>
      <c r="AX356" s="13" t="s">
        <v>80</v>
      </c>
      <c r="AY356" s="167" t="s">
        <v>195</v>
      </c>
    </row>
    <row r="357" spans="1:65" s="14" customFormat="1">
      <c r="B357" s="173"/>
      <c r="D357" s="166" t="s">
        <v>206</v>
      </c>
      <c r="E357" s="174" t="s">
        <v>3</v>
      </c>
      <c r="F357" s="175" t="s">
        <v>1034</v>
      </c>
      <c r="H357" s="176">
        <v>38.453000000000003</v>
      </c>
      <c r="I357" s="177"/>
      <c r="L357" s="173"/>
      <c r="M357" s="178"/>
      <c r="N357" s="179"/>
      <c r="O357" s="179"/>
      <c r="P357" s="179"/>
      <c r="Q357" s="179"/>
      <c r="R357" s="179"/>
      <c r="S357" s="179"/>
      <c r="T357" s="180"/>
      <c r="AT357" s="174" t="s">
        <v>206</v>
      </c>
      <c r="AU357" s="174" t="s">
        <v>89</v>
      </c>
      <c r="AV357" s="14" t="s">
        <v>89</v>
      </c>
      <c r="AW357" s="14" t="s">
        <v>41</v>
      </c>
      <c r="AX357" s="14" t="s">
        <v>80</v>
      </c>
      <c r="AY357" s="174" t="s">
        <v>195</v>
      </c>
    </row>
    <row r="358" spans="1:65" s="14" customFormat="1">
      <c r="B358" s="173"/>
      <c r="D358" s="166" t="s">
        <v>206</v>
      </c>
      <c r="E358" s="174" t="s">
        <v>3</v>
      </c>
      <c r="F358" s="175" t="s">
        <v>1035</v>
      </c>
      <c r="H358" s="176">
        <v>1.772</v>
      </c>
      <c r="I358" s="177"/>
      <c r="L358" s="173"/>
      <c r="M358" s="178"/>
      <c r="N358" s="179"/>
      <c r="O358" s="179"/>
      <c r="P358" s="179"/>
      <c r="Q358" s="179"/>
      <c r="R358" s="179"/>
      <c r="S358" s="179"/>
      <c r="T358" s="180"/>
      <c r="AT358" s="174" t="s">
        <v>206</v>
      </c>
      <c r="AU358" s="174" t="s">
        <v>89</v>
      </c>
      <c r="AV358" s="14" t="s">
        <v>89</v>
      </c>
      <c r="AW358" s="14" t="s">
        <v>41</v>
      </c>
      <c r="AX358" s="14" t="s">
        <v>80</v>
      </c>
      <c r="AY358" s="174" t="s">
        <v>195</v>
      </c>
    </row>
    <row r="359" spans="1:65" s="14" customFormat="1">
      <c r="B359" s="173"/>
      <c r="D359" s="166" t="s">
        <v>206</v>
      </c>
      <c r="E359" s="174" t="s">
        <v>3</v>
      </c>
      <c r="F359" s="175" t="s">
        <v>1027</v>
      </c>
      <c r="H359" s="176">
        <v>0.84799999999999998</v>
      </c>
      <c r="I359" s="177"/>
      <c r="L359" s="173"/>
      <c r="M359" s="178"/>
      <c r="N359" s="179"/>
      <c r="O359" s="179"/>
      <c r="P359" s="179"/>
      <c r="Q359" s="179"/>
      <c r="R359" s="179"/>
      <c r="S359" s="179"/>
      <c r="T359" s="180"/>
      <c r="AT359" s="174" t="s">
        <v>206</v>
      </c>
      <c r="AU359" s="174" t="s">
        <v>89</v>
      </c>
      <c r="AV359" s="14" t="s">
        <v>89</v>
      </c>
      <c r="AW359" s="14" t="s">
        <v>41</v>
      </c>
      <c r="AX359" s="14" t="s">
        <v>80</v>
      </c>
      <c r="AY359" s="174" t="s">
        <v>195</v>
      </c>
    </row>
    <row r="360" spans="1:65" s="15" customFormat="1">
      <c r="B360" s="181"/>
      <c r="D360" s="166" t="s">
        <v>206</v>
      </c>
      <c r="E360" s="182" t="s">
        <v>3</v>
      </c>
      <c r="F360" s="183" t="s">
        <v>215</v>
      </c>
      <c r="H360" s="184">
        <v>41.073</v>
      </c>
      <c r="I360" s="185"/>
      <c r="L360" s="181"/>
      <c r="M360" s="186"/>
      <c r="N360" s="187"/>
      <c r="O360" s="187"/>
      <c r="P360" s="187"/>
      <c r="Q360" s="187"/>
      <c r="R360" s="187"/>
      <c r="S360" s="187"/>
      <c r="T360" s="188"/>
      <c r="AT360" s="182" t="s">
        <v>206</v>
      </c>
      <c r="AU360" s="182" t="s">
        <v>89</v>
      </c>
      <c r="AV360" s="15" t="s">
        <v>202</v>
      </c>
      <c r="AW360" s="15" t="s">
        <v>41</v>
      </c>
      <c r="AX360" s="15" t="s">
        <v>87</v>
      </c>
      <c r="AY360" s="182" t="s">
        <v>195</v>
      </c>
    </row>
    <row r="361" spans="1:65" s="12" customFormat="1" ht="22.9" customHeight="1">
      <c r="B361" s="133"/>
      <c r="D361" s="134" t="s">
        <v>79</v>
      </c>
      <c r="E361" s="144" t="s">
        <v>223</v>
      </c>
      <c r="F361" s="144" t="s">
        <v>1036</v>
      </c>
      <c r="I361" s="136"/>
      <c r="J361" s="145">
        <f>BK361</f>
        <v>0</v>
      </c>
      <c r="L361" s="133"/>
      <c r="M361" s="138"/>
      <c r="N361" s="139"/>
      <c r="O361" s="139"/>
      <c r="P361" s="140">
        <f>SUM(P362:P369)</f>
        <v>0</v>
      </c>
      <c r="Q361" s="139"/>
      <c r="R361" s="140">
        <f>SUM(R362:R369)</f>
        <v>0</v>
      </c>
      <c r="S361" s="139"/>
      <c r="T361" s="141">
        <f>SUM(T362:T369)</f>
        <v>150.5736</v>
      </c>
      <c r="AR361" s="134" t="s">
        <v>87</v>
      </c>
      <c r="AT361" s="142" t="s">
        <v>79</v>
      </c>
      <c r="AU361" s="142" t="s">
        <v>87</v>
      </c>
      <c r="AY361" s="134" t="s">
        <v>195</v>
      </c>
      <c r="BK361" s="143">
        <f>SUM(BK362:BK369)</f>
        <v>0</v>
      </c>
    </row>
    <row r="362" spans="1:65" s="2" customFormat="1" ht="21.75" customHeight="1">
      <c r="A362" s="35"/>
      <c r="B362" s="146"/>
      <c r="C362" s="147" t="s">
        <v>424</v>
      </c>
      <c r="D362" s="147" t="s">
        <v>197</v>
      </c>
      <c r="E362" s="148" t="s">
        <v>1037</v>
      </c>
      <c r="F362" s="149" t="s">
        <v>1038</v>
      </c>
      <c r="G362" s="150" t="s">
        <v>139</v>
      </c>
      <c r="H362" s="151">
        <v>62.738999999999997</v>
      </c>
      <c r="I362" s="152"/>
      <c r="J362" s="153">
        <f>ROUND(I362*H362,2)</f>
        <v>0</v>
      </c>
      <c r="K362" s="149" t="s">
        <v>201</v>
      </c>
      <c r="L362" s="36"/>
      <c r="M362" s="154" t="s">
        <v>3</v>
      </c>
      <c r="N362" s="155" t="s">
        <v>51</v>
      </c>
      <c r="O362" s="56"/>
      <c r="P362" s="156">
        <f>O362*H362</f>
        <v>0</v>
      </c>
      <c r="Q362" s="156">
        <v>0</v>
      </c>
      <c r="R362" s="156">
        <f>Q362*H362</f>
        <v>0</v>
      </c>
      <c r="S362" s="156">
        <v>2.4</v>
      </c>
      <c r="T362" s="157">
        <f>S362*H362</f>
        <v>150.5736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58" t="s">
        <v>202</v>
      </c>
      <c r="AT362" s="158" t="s">
        <v>197</v>
      </c>
      <c r="AU362" s="158" t="s">
        <v>89</v>
      </c>
      <c r="AY362" s="19" t="s">
        <v>195</v>
      </c>
      <c r="BE362" s="159">
        <f>IF(N362="základní",J362,0)</f>
        <v>0</v>
      </c>
      <c r="BF362" s="159">
        <f>IF(N362="snížená",J362,0)</f>
        <v>0</v>
      </c>
      <c r="BG362" s="159">
        <f>IF(N362="zákl. přenesená",J362,0)</f>
        <v>0</v>
      </c>
      <c r="BH362" s="159">
        <f>IF(N362="sníž. přenesená",J362,0)</f>
        <v>0</v>
      </c>
      <c r="BI362" s="159">
        <f>IF(N362="nulová",J362,0)</f>
        <v>0</v>
      </c>
      <c r="BJ362" s="19" t="s">
        <v>87</v>
      </c>
      <c r="BK362" s="159">
        <f>ROUND(I362*H362,2)</f>
        <v>0</v>
      </c>
      <c r="BL362" s="19" t="s">
        <v>202</v>
      </c>
      <c r="BM362" s="158" t="s">
        <v>1039</v>
      </c>
    </row>
    <row r="363" spans="1:65" s="2" customFormat="1">
      <c r="A363" s="35"/>
      <c r="B363" s="36"/>
      <c r="C363" s="35"/>
      <c r="D363" s="160" t="s">
        <v>204</v>
      </c>
      <c r="E363" s="35"/>
      <c r="F363" s="161" t="s">
        <v>1040</v>
      </c>
      <c r="G363" s="35"/>
      <c r="H363" s="35"/>
      <c r="I363" s="162"/>
      <c r="J363" s="35"/>
      <c r="K363" s="35"/>
      <c r="L363" s="36"/>
      <c r="M363" s="163"/>
      <c r="N363" s="164"/>
      <c r="O363" s="56"/>
      <c r="P363" s="56"/>
      <c r="Q363" s="56"/>
      <c r="R363" s="56"/>
      <c r="S363" s="56"/>
      <c r="T363" s="57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9" t="s">
        <v>204</v>
      </c>
      <c r="AU363" s="19" t="s">
        <v>89</v>
      </c>
    </row>
    <row r="364" spans="1:65" s="13" customFormat="1">
      <c r="B364" s="165"/>
      <c r="D364" s="166" t="s">
        <v>206</v>
      </c>
      <c r="E364" s="167" t="s">
        <v>3</v>
      </c>
      <c r="F364" s="168" t="s">
        <v>1041</v>
      </c>
      <c r="H364" s="167" t="s">
        <v>3</v>
      </c>
      <c r="I364" s="169"/>
      <c r="L364" s="165"/>
      <c r="M364" s="170"/>
      <c r="N364" s="171"/>
      <c r="O364" s="171"/>
      <c r="P364" s="171"/>
      <c r="Q364" s="171"/>
      <c r="R364" s="171"/>
      <c r="S364" s="171"/>
      <c r="T364" s="172"/>
      <c r="AT364" s="167" t="s">
        <v>206</v>
      </c>
      <c r="AU364" s="167" t="s">
        <v>89</v>
      </c>
      <c r="AV364" s="13" t="s">
        <v>87</v>
      </c>
      <c r="AW364" s="13" t="s">
        <v>41</v>
      </c>
      <c r="AX364" s="13" t="s">
        <v>80</v>
      </c>
      <c r="AY364" s="167" t="s">
        <v>195</v>
      </c>
    </row>
    <row r="365" spans="1:65" s="14" customFormat="1">
      <c r="B365" s="173"/>
      <c r="D365" s="166" t="s">
        <v>206</v>
      </c>
      <c r="E365" s="174" t="s">
        <v>3</v>
      </c>
      <c r="F365" s="175" t="s">
        <v>1042</v>
      </c>
      <c r="H365" s="176">
        <v>47.854999999999997</v>
      </c>
      <c r="I365" s="177"/>
      <c r="L365" s="173"/>
      <c r="M365" s="178"/>
      <c r="N365" s="179"/>
      <c r="O365" s="179"/>
      <c r="P365" s="179"/>
      <c r="Q365" s="179"/>
      <c r="R365" s="179"/>
      <c r="S365" s="179"/>
      <c r="T365" s="180"/>
      <c r="AT365" s="174" t="s">
        <v>206</v>
      </c>
      <c r="AU365" s="174" t="s">
        <v>89</v>
      </c>
      <c r="AV365" s="14" t="s">
        <v>89</v>
      </c>
      <c r="AW365" s="14" t="s">
        <v>41</v>
      </c>
      <c r="AX365" s="14" t="s">
        <v>80</v>
      </c>
      <c r="AY365" s="174" t="s">
        <v>195</v>
      </c>
    </row>
    <row r="366" spans="1:65" s="14" customFormat="1">
      <c r="B366" s="173"/>
      <c r="D366" s="166" t="s">
        <v>206</v>
      </c>
      <c r="E366" s="174" t="s">
        <v>3</v>
      </c>
      <c r="F366" s="175" t="s">
        <v>1043</v>
      </c>
      <c r="H366" s="176">
        <v>3.9359999999999999</v>
      </c>
      <c r="I366" s="177"/>
      <c r="L366" s="173"/>
      <c r="M366" s="178"/>
      <c r="N366" s="179"/>
      <c r="O366" s="179"/>
      <c r="P366" s="179"/>
      <c r="Q366" s="179"/>
      <c r="R366" s="179"/>
      <c r="S366" s="179"/>
      <c r="T366" s="180"/>
      <c r="AT366" s="174" t="s">
        <v>206</v>
      </c>
      <c r="AU366" s="174" t="s">
        <v>89</v>
      </c>
      <c r="AV366" s="14" t="s">
        <v>89</v>
      </c>
      <c r="AW366" s="14" t="s">
        <v>41</v>
      </c>
      <c r="AX366" s="14" t="s">
        <v>80</v>
      </c>
      <c r="AY366" s="174" t="s">
        <v>195</v>
      </c>
    </row>
    <row r="367" spans="1:65" s="13" customFormat="1">
      <c r="B367" s="165"/>
      <c r="D367" s="166" t="s">
        <v>206</v>
      </c>
      <c r="E367" s="167" t="s">
        <v>3</v>
      </c>
      <c r="F367" s="168" t="s">
        <v>1044</v>
      </c>
      <c r="H367" s="167" t="s">
        <v>3</v>
      </c>
      <c r="I367" s="169"/>
      <c r="L367" s="165"/>
      <c r="M367" s="170"/>
      <c r="N367" s="171"/>
      <c r="O367" s="171"/>
      <c r="P367" s="171"/>
      <c r="Q367" s="171"/>
      <c r="R367" s="171"/>
      <c r="S367" s="171"/>
      <c r="T367" s="172"/>
      <c r="AT367" s="167" t="s">
        <v>206</v>
      </c>
      <c r="AU367" s="167" t="s">
        <v>89</v>
      </c>
      <c r="AV367" s="13" t="s">
        <v>87</v>
      </c>
      <c r="AW367" s="13" t="s">
        <v>41</v>
      </c>
      <c r="AX367" s="13" t="s">
        <v>80</v>
      </c>
      <c r="AY367" s="167" t="s">
        <v>195</v>
      </c>
    </row>
    <row r="368" spans="1:65" s="14" customFormat="1">
      <c r="B368" s="173"/>
      <c r="D368" s="166" t="s">
        <v>206</v>
      </c>
      <c r="E368" s="174" t="s">
        <v>3</v>
      </c>
      <c r="F368" s="175" t="s">
        <v>1045</v>
      </c>
      <c r="H368" s="176">
        <v>10.948</v>
      </c>
      <c r="I368" s="177"/>
      <c r="L368" s="173"/>
      <c r="M368" s="178"/>
      <c r="N368" s="179"/>
      <c r="O368" s="179"/>
      <c r="P368" s="179"/>
      <c r="Q368" s="179"/>
      <c r="R368" s="179"/>
      <c r="S368" s="179"/>
      <c r="T368" s="180"/>
      <c r="AT368" s="174" t="s">
        <v>206</v>
      </c>
      <c r="AU368" s="174" t="s">
        <v>89</v>
      </c>
      <c r="AV368" s="14" t="s">
        <v>89</v>
      </c>
      <c r="AW368" s="14" t="s">
        <v>41</v>
      </c>
      <c r="AX368" s="14" t="s">
        <v>80</v>
      </c>
      <c r="AY368" s="174" t="s">
        <v>195</v>
      </c>
    </row>
    <row r="369" spans="1:65" s="15" customFormat="1">
      <c r="B369" s="181"/>
      <c r="D369" s="166" t="s">
        <v>206</v>
      </c>
      <c r="E369" s="182" t="s">
        <v>949</v>
      </c>
      <c r="F369" s="183" t="s">
        <v>215</v>
      </c>
      <c r="H369" s="184">
        <v>62.738999999999997</v>
      </c>
      <c r="I369" s="185"/>
      <c r="L369" s="181"/>
      <c r="M369" s="186"/>
      <c r="N369" s="187"/>
      <c r="O369" s="187"/>
      <c r="P369" s="187"/>
      <c r="Q369" s="187"/>
      <c r="R369" s="187"/>
      <c r="S369" s="187"/>
      <c r="T369" s="188"/>
      <c r="AT369" s="182" t="s">
        <v>206</v>
      </c>
      <c r="AU369" s="182" t="s">
        <v>89</v>
      </c>
      <c r="AV369" s="15" t="s">
        <v>202</v>
      </c>
      <c r="AW369" s="15" t="s">
        <v>41</v>
      </c>
      <c r="AX369" s="15" t="s">
        <v>87</v>
      </c>
      <c r="AY369" s="182" t="s">
        <v>195</v>
      </c>
    </row>
    <row r="370" spans="1:65" s="12" customFormat="1" ht="22.9" customHeight="1">
      <c r="B370" s="133"/>
      <c r="D370" s="134" t="s">
        <v>79</v>
      </c>
      <c r="E370" s="144" t="s">
        <v>257</v>
      </c>
      <c r="F370" s="144" t="s">
        <v>539</v>
      </c>
      <c r="I370" s="136"/>
      <c r="J370" s="145">
        <f>BK370</f>
        <v>0</v>
      </c>
      <c r="L370" s="133"/>
      <c r="M370" s="138"/>
      <c r="N370" s="139"/>
      <c r="O370" s="139"/>
      <c r="P370" s="140">
        <f>P371+SUM(P372:P386)</f>
        <v>0</v>
      </c>
      <c r="Q370" s="139"/>
      <c r="R370" s="140">
        <f>R371+SUM(R372:R386)</f>
        <v>0</v>
      </c>
      <c r="S370" s="139"/>
      <c r="T370" s="141">
        <f>T371+SUM(T372:T386)</f>
        <v>7.5579599999999996</v>
      </c>
      <c r="AR370" s="134" t="s">
        <v>87</v>
      </c>
      <c r="AT370" s="142" t="s">
        <v>79</v>
      </c>
      <c r="AU370" s="142" t="s">
        <v>87</v>
      </c>
      <c r="AY370" s="134" t="s">
        <v>195</v>
      </c>
      <c r="BK370" s="143">
        <f>BK371+SUM(BK372:BK386)</f>
        <v>0</v>
      </c>
    </row>
    <row r="371" spans="1:65" s="2" customFormat="1" ht="16.5" customHeight="1">
      <c r="A371" s="35"/>
      <c r="B371" s="146"/>
      <c r="C371" s="147" t="s">
        <v>427</v>
      </c>
      <c r="D371" s="147" t="s">
        <v>197</v>
      </c>
      <c r="E371" s="148" t="s">
        <v>1046</v>
      </c>
      <c r="F371" s="149" t="s">
        <v>1047</v>
      </c>
      <c r="G371" s="150" t="s">
        <v>511</v>
      </c>
      <c r="H371" s="151">
        <v>9</v>
      </c>
      <c r="I371" s="152"/>
      <c r="J371" s="153">
        <f>ROUND(I371*H371,2)</f>
        <v>0</v>
      </c>
      <c r="K371" s="149" t="s">
        <v>201</v>
      </c>
      <c r="L371" s="36"/>
      <c r="M371" s="154" t="s">
        <v>3</v>
      </c>
      <c r="N371" s="155" t="s">
        <v>51</v>
      </c>
      <c r="O371" s="56"/>
      <c r="P371" s="156">
        <f>O371*H371</f>
        <v>0</v>
      </c>
      <c r="Q371" s="156">
        <v>0</v>
      </c>
      <c r="R371" s="156">
        <f>Q371*H371</f>
        <v>0</v>
      </c>
      <c r="S371" s="156">
        <v>0.1</v>
      </c>
      <c r="T371" s="157">
        <f>S371*H371</f>
        <v>0.9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158" t="s">
        <v>202</v>
      </c>
      <c r="AT371" s="158" t="s">
        <v>197</v>
      </c>
      <c r="AU371" s="158" t="s">
        <v>89</v>
      </c>
      <c r="AY371" s="19" t="s">
        <v>195</v>
      </c>
      <c r="BE371" s="159">
        <f>IF(N371="základní",J371,0)</f>
        <v>0</v>
      </c>
      <c r="BF371" s="159">
        <f>IF(N371="snížená",J371,0)</f>
        <v>0</v>
      </c>
      <c r="BG371" s="159">
        <f>IF(N371="zákl. přenesená",J371,0)</f>
        <v>0</v>
      </c>
      <c r="BH371" s="159">
        <f>IF(N371="sníž. přenesená",J371,0)</f>
        <v>0</v>
      </c>
      <c r="BI371" s="159">
        <f>IF(N371="nulová",J371,0)</f>
        <v>0</v>
      </c>
      <c r="BJ371" s="19" t="s">
        <v>87</v>
      </c>
      <c r="BK371" s="159">
        <f>ROUND(I371*H371,2)</f>
        <v>0</v>
      </c>
      <c r="BL371" s="19" t="s">
        <v>202</v>
      </c>
      <c r="BM371" s="158" t="s">
        <v>1048</v>
      </c>
    </row>
    <row r="372" spans="1:65" s="2" customFormat="1">
      <c r="A372" s="35"/>
      <c r="B372" s="36"/>
      <c r="C372" s="35"/>
      <c r="D372" s="160" t="s">
        <v>204</v>
      </c>
      <c r="E372" s="35"/>
      <c r="F372" s="161" t="s">
        <v>1049</v>
      </c>
      <c r="G372" s="35"/>
      <c r="H372" s="35"/>
      <c r="I372" s="162"/>
      <c r="J372" s="35"/>
      <c r="K372" s="35"/>
      <c r="L372" s="36"/>
      <c r="M372" s="163"/>
      <c r="N372" s="164"/>
      <c r="O372" s="56"/>
      <c r="P372" s="56"/>
      <c r="Q372" s="56"/>
      <c r="R372" s="56"/>
      <c r="S372" s="56"/>
      <c r="T372" s="57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T372" s="19" t="s">
        <v>204</v>
      </c>
      <c r="AU372" s="19" t="s">
        <v>89</v>
      </c>
    </row>
    <row r="373" spans="1:65" s="13" customFormat="1">
      <c r="B373" s="165"/>
      <c r="D373" s="166" t="s">
        <v>206</v>
      </c>
      <c r="E373" s="167" t="s">
        <v>3</v>
      </c>
      <c r="F373" s="168" t="s">
        <v>207</v>
      </c>
      <c r="H373" s="167" t="s">
        <v>3</v>
      </c>
      <c r="I373" s="169"/>
      <c r="L373" s="165"/>
      <c r="M373" s="170"/>
      <c r="N373" s="171"/>
      <c r="O373" s="171"/>
      <c r="P373" s="171"/>
      <c r="Q373" s="171"/>
      <c r="R373" s="171"/>
      <c r="S373" s="171"/>
      <c r="T373" s="172"/>
      <c r="AT373" s="167" t="s">
        <v>206</v>
      </c>
      <c r="AU373" s="167" t="s">
        <v>89</v>
      </c>
      <c r="AV373" s="13" t="s">
        <v>87</v>
      </c>
      <c r="AW373" s="13" t="s">
        <v>41</v>
      </c>
      <c r="AX373" s="13" t="s">
        <v>80</v>
      </c>
      <c r="AY373" s="167" t="s">
        <v>195</v>
      </c>
    </row>
    <row r="374" spans="1:65" s="13" customFormat="1">
      <c r="B374" s="165"/>
      <c r="D374" s="166" t="s">
        <v>206</v>
      </c>
      <c r="E374" s="167" t="s">
        <v>3</v>
      </c>
      <c r="F374" s="168" t="s">
        <v>208</v>
      </c>
      <c r="H374" s="167" t="s">
        <v>3</v>
      </c>
      <c r="I374" s="169"/>
      <c r="L374" s="165"/>
      <c r="M374" s="170"/>
      <c r="N374" s="171"/>
      <c r="O374" s="171"/>
      <c r="P374" s="171"/>
      <c r="Q374" s="171"/>
      <c r="R374" s="171"/>
      <c r="S374" s="171"/>
      <c r="T374" s="172"/>
      <c r="AT374" s="167" t="s">
        <v>206</v>
      </c>
      <c r="AU374" s="167" t="s">
        <v>89</v>
      </c>
      <c r="AV374" s="13" t="s">
        <v>87</v>
      </c>
      <c r="AW374" s="13" t="s">
        <v>41</v>
      </c>
      <c r="AX374" s="13" t="s">
        <v>80</v>
      </c>
      <c r="AY374" s="167" t="s">
        <v>195</v>
      </c>
    </row>
    <row r="375" spans="1:65" s="13" customFormat="1">
      <c r="B375" s="165"/>
      <c r="D375" s="166" t="s">
        <v>206</v>
      </c>
      <c r="E375" s="167" t="s">
        <v>3</v>
      </c>
      <c r="F375" s="168" t="s">
        <v>209</v>
      </c>
      <c r="H375" s="167" t="s">
        <v>3</v>
      </c>
      <c r="I375" s="169"/>
      <c r="L375" s="165"/>
      <c r="M375" s="170"/>
      <c r="N375" s="171"/>
      <c r="O375" s="171"/>
      <c r="P375" s="171"/>
      <c r="Q375" s="171"/>
      <c r="R375" s="171"/>
      <c r="S375" s="171"/>
      <c r="T375" s="172"/>
      <c r="AT375" s="167" t="s">
        <v>206</v>
      </c>
      <c r="AU375" s="167" t="s">
        <v>89</v>
      </c>
      <c r="AV375" s="13" t="s">
        <v>87</v>
      </c>
      <c r="AW375" s="13" t="s">
        <v>41</v>
      </c>
      <c r="AX375" s="13" t="s">
        <v>80</v>
      </c>
      <c r="AY375" s="167" t="s">
        <v>195</v>
      </c>
    </row>
    <row r="376" spans="1:65" s="13" customFormat="1">
      <c r="B376" s="165"/>
      <c r="D376" s="166" t="s">
        <v>206</v>
      </c>
      <c r="E376" s="167" t="s">
        <v>3</v>
      </c>
      <c r="F376" s="168" t="s">
        <v>1050</v>
      </c>
      <c r="H376" s="167" t="s">
        <v>3</v>
      </c>
      <c r="I376" s="169"/>
      <c r="L376" s="165"/>
      <c r="M376" s="170"/>
      <c r="N376" s="171"/>
      <c r="O376" s="171"/>
      <c r="P376" s="171"/>
      <c r="Q376" s="171"/>
      <c r="R376" s="171"/>
      <c r="S376" s="171"/>
      <c r="T376" s="172"/>
      <c r="AT376" s="167" t="s">
        <v>206</v>
      </c>
      <c r="AU376" s="167" t="s">
        <v>89</v>
      </c>
      <c r="AV376" s="13" t="s">
        <v>87</v>
      </c>
      <c r="AW376" s="13" t="s">
        <v>41</v>
      </c>
      <c r="AX376" s="13" t="s">
        <v>80</v>
      </c>
      <c r="AY376" s="167" t="s">
        <v>195</v>
      </c>
    </row>
    <row r="377" spans="1:65" s="14" customFormat="1">
      <c r="B377" s="173"/>
      <c r="D377" s="166" t="s">
        <v>206</v>
      </c>
      <c r="E377" s="174" t="s">
        <v>3</v>
      </c>
      <c r="F377" s="175" t="s">
        <v>919</v>
      </c>
      <c r="H377" s="176">
        <v>9</v>
      </c>
      <c r="I377" s="177"/>
      <c r="L377" s="173"/>
      <c r="M377" s="178"/>
      <c r="N377" s="179"/>
      <c r="O377" s="179"/>
      <c r="P377" s="179"/>
      <c r="Q377" s="179"/>
      <c r="R377" s="179"/>
      <c r="S377" s="179"/>
      <c r="T377" s="180"/>
      <c r="AT377" s="174" t="s">
        <v>206</v>
      </c>
      <c r="AU377" s="174" t="s">
        <v>89</v>
      </c>
      <c r="AV377" s="14" t="s">
        <v>89</v>
      </c>
      <c r="AW377" s="14" t="s">
        <v>41</v>
      </c>
      <c r="AX377" s="14" t="s">
        <v>80</v>
      </c>
      <c r="AY377" s="174" t="s">
        <v>195</v>
      </c>
    </row>
    <row r="378" spans="1:65" s="15" customFormat="1">
      <c r="B378" s="181"/>
      <c r="D378" s="166" t="s">
        <v>206</v>
      </c>
      <c r="E378" s="182" t="s">
        <v>3</v>
      </c>
      <c r="F378" s="183" t="s">
        <v>215</v>
      </c>
      <c r="H378" s="184">
        <v>9</v>
      </c>
      <c r="I378" s="185"/>
      <c r="L378" s="181"/>
      <c r="M378" s="186"/>
      <c r="N378" s="187"/>
      <c r="O378" s="187"/>
      <c r="P378" s="187"/>
      <c r="Q378" s="187"/>
      <c r="R378" s="187"/>
      <c r="S378" s="187"/>
      <c r="T378" s="188"/>
      <c r="AT378" s="182" t="s">
        <v>206</v>
      </c>
      <c r="AU378" s="182" t="s">
        <v>89</v>
      </c>
      <c r="AV378" s="15" t="s">
        <v>202</v>
      </c>
      <c r="AW378" s="15" t="s">
        <v>41</v>
      </c>
      <c r="AX378" s="15" t="s">
        <v>87</v>
      </c>
      <c r="AY378" s="182" t="s">
        <v>195</v>
      </c>
    </row>
    <row r="379" spans="1:65" s="2" customFormat="1" ht="16.5" customHeight="1">
      <c r="A379" s="35"/>
      <c r="B379" s="146"/>
      <c r="C379" s="147" t="s">
        <v>433</v>
      </c>
      <c r="D379" s="147" t="s">
        <v>197</v>
      </c>
      <c r="E379" s="148" t="s">
        <v>1051</v>
      </c>
      <c r="F379" s="149" t="s">
        <v>1052</v>
      </c>
      <c r="G379" s="150" t="s">
        <v>511</v>
      </c>
      <c r="H379" s="151">
        <v>26</v>
      </c>
      <c r="I379" s="152"/>
      <c r="J379" s="153">
        <f>ROUND(I379*H379,2)</f>
        <v>0</v>
      </c>
      <c r="K379" s="149" t="s">
        <v>201</v>
      </c>
      <c r="L379" s="36"/>
      <c r="M379" s="154" t="s">
        <v>3</v>
      </c>
      <c r="N379" s="155" t="s">
        <v>51</v>
      </c>
      <c r="O379" s="56"/>
      <c r="P379" s="156">
        <f>O379*H379</f>
        <v>0</v>
      </c>
      <c r="Q379" s="156">
        <v>0</v>
      </c>
      <c r="R379" s="156">
        <f>Q379*H379</f>
        <v>0</v>
      </c>
      <c r="S379" s="156">
        <v>0.15</v>
      </c>
      <c r="T379" s="157">
        <f>S379*H379</f>
        <v>3.9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58" t="s">
        <v>202</v>
      </c>
      <c r="AT379" s="158" t="s">
        <v>197</v>
      </c>
      <c r="AU379" s="158" t="s">
        <v>89</v>
      </c>
      <c r="AY379" s="19" t="s">
        <v>195</v>
      </c>
      <c r="BE379" s="159">
        <f>IF(N379="základní",J379,0)</f>
        <v>0</v>
      </c>
      <c r="BF379" s="159">
        <f>IF(N379="snížená",J379,0)</f>
        <v>0</v>
      </c>
      <c r="BG379" s="159">
        <f>IF(N379="zákl. přenesená",J379,0)</f>
        <v>0</v>
      </c>
      <c r="BH379" s="159">
        <f>IF(N379="sníž. přenesená",J379,0)</f>
        <v>0</v>
      </c>
      <c r="BI379" s="159">
        <f>IF(N379="nulová",J379,0)</f>
        <v>0</v>
      </c>
      <c r="BJ379" s="19" t="s">
        <v>87</v>
      </c>
      <c r="BK379" s="159">
        <f>ROUND(I379*H379,2)</f>
        <v>0</v>
      </c>
      <c r="BL379" s="19" t="s">
        <v>202</v>
      </c>
      <c r="BM379" s="158" t="s">
        <v>1053</v>
      </c>
    </row>
    <row r="380" spans="1:65" s="2" customFormat="1">
      <c r="A380" s="35"/>
      <c r="B380" s="36"/>
      <c r="C380" s="35"/>
      <c r="D380" s="160" t="s">
        <v>204</v>
      </c>
      <c r="E380" s="35"/>
      <c r="F380" s="161" t="s">
        <v>1054</v>
      </c>
      <c r="G380" s="35"/>
      <c r="H380" s="35"/>
      <c r="I380" s="162"/>
      <c r="J380" s="35"/>
      <c r="K380" s="35"/>
      <c r="L380" s="36"/>
      <c r="M380" s="163"/>
      <c r="N380" s="164"/>
      <c r="O380" s="56"/>
      <c r="P380" s="56"/>
      <c r="Q380" s="56"/>
      <c r="R380" s="56"/>
      <c r="S380" s="56"/>
      <c r="T380" s="57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9" t="s">
        <v>204</v>
      </c>
      <c r="AU380" s="19" t="s">
        <v>89</v>
      </c>
    </row>
    <row r="381" spans="1:65" s="13" customFormat="1">
      <c r="B381" s="165"/>
      <c r="D381" s="166" t="s">
        <v>206</v>
      </c>
      <c r="E381" s="167" t="s">
        <v>3</v>
      </c>
      <c r="F381" s="168" t="s">
        <v>207</v>
      </c>
      <c r="H381" s="167" t="s">
        <v>3</v>
      </c>
      <c r="I381" s="169"/>
      <c r="L381" s="165"/>
      <c r="M381" s="170"/>
      <c r="N381" s="171"/>
      <c r="O381" s="171"/>
      <c r="P381" s="171"/>
      <c r="Q381" s="171"/>
      <c r="R381" s="171"/>
      <c r="S381" s="171"/>
      <c r="T381" s="172"/>
      <c r="AT381" s="167" t="s">
        <v>206</v>
      </c>
      <c r="AU381" s="167" t="s">
        <v>89</v>
      </c>
      <c r="AV381" s="13" t="s">
        <v>87</v>
      </c>
      <c r="AW381" s="13" t="s">
        <v>41</v>
      </c>
      <c r="AX381" s="13" t="s">
        <v>80</v>
      </c>
      <c r="AY381" s="167" t="s">
        <v>195</v>
      </c>
    </row>
    <row r="382" spans="1:65" s="13" customFormat="1">
      <c r="B382" s="165"/>
      <c r="D382" s="166" t="s">
        <v>206</v>
      </c>
      <c r="E382" s="167" t="s">
        <v>3</v>
      </c>
      <c r="F382" s="168" t="s">
        <v>208</v>
      </c>
      <c r="H382" s="167" t="s">
        <v>3</v>
      </c>
      <c r="I382" s="169"/>
      <c r="L382" s="165"/>
      <c r="M382" s="170"/>
      <c r="N382" s="171"/>
      <c r="O382" s="171"/>
      <c r="P382" s="171"/>
      <c r="Q382" s="171"/>
      <c r="R382" s="171"/>
      <c r="S382" s="171"/>
      <c r="T382" s="172"/>
      <c r="AT382" s="167" t="s">
        <v>206</v>
      </c>
      <c r="AU382" s="167" t="s">
        <v>89</v>
      </c>
      <c r="AV382" s="13" t="s">
        <v>87</v>
      </c>
      <c r="AW382" s="13" t="s">
        <v>41</v>
      </c>
      <c r="AX382" s="13" t="s">
        <v>80</v>
      </c>
      <c r="AY382" s="167" t="s">
        <v>195</v>
      </c>
    </row>
    <row r="383" spans="1:65" s="13" customFormat="1">
      <c r="B383" s="165"/>
      <c r="D383" s="166" t="s">
        <v>206</v>
      </c>
      <c r="E383" s="167" t="s">
        <v>3</v>
      </c>
      <c r="F383" s="168" t="s">
        <v>209</v>
      </c>
      <c r="H383" s="167" t="s">
        <v>3</v>
      </c>
      <c r="I383" s="169"/>
      <c r="L383" s="165"/>
      <c r="M383" s="170"/>
      <c r="N383" s="171"/>
      <c r="O383" s="171"/>
      <c r="P383" s="171"/>
      <c r="Q383" s="171"/>
      <c r="R383" s="171"/>
      <c r="S383" s="171"/>
      <c r="T383" s="172"/>
      <c r="AT383" s="167" t="s">
        <v>206</v>
      </c>
      <c r="AU383" s="167" t="s">
        <v>89</v>
      </c>
      <c r="AV383" s="13" t="s">
        <v>87</v>
      </c>
      <c r="AW383" s="13" t="s">
        <v>41</v>
      </c>
      <c r="AX383" s="13" t="s">
        <v>80</v>
      </c>
      <c r="AY383" s="167" t="s">
        <v>195</v>
      </c>
    </row>
    <row r="384" spans="1:65" s="14" customFormat="1">
      <c r="B384" s="173"/>
      <c r="D384" s="166" t="s">
        <v>206</v>
      </c>
      <c r="E384" s="174" t="s">
        <v>3</v>
      </c>
      <c r="F384" s="175" t="s">
        <v>418</v>
      </c>
      <c r="H384" s="176">
        <v>26</v>
      </c>
      <c r="I384" s="177"/>
      <c r="L384" s="173"/>
      <c r="M384" s="178"/>
      <c r="N384" s="179"/>
      <c r="O384" s="179"/>
      <c r="P384" s="179"/>
      <c r="Q384" s="179"/>
      <c r="R384" s="179"/>
      <c r="S384" s="179"/>
      <c r="T384" s="180"/>
      <c r="AT384" s="174" t="s">
        <v>206</v>
      </c>
      <c r="AU384" s="174" t="s">
        <v>89</v>
      </c>
      <c r="AV384" s="14" t="s">
        <v>89</v>
      </c>
      <c r="AW384" s="14" t="s">
        <v>41</v>
      </c>
      <c r="AX384" s="14" t="s">
        <v>80</v>
      </c>
      <c r="AY384" s="174" t="s">
        <v>195</v>
      </c>
    </row>
    <row r="385" spans="1:65" s="15" customFormat="1">
      <c r="B385" s="181"/>
      <c r="D385" s="166" t="s">
        <v>206</v>
      </c>
      <c r="E385" s="182" t="s">
        <v>3</v>
      </c>
      <c r="F385" s="183" t="s">
        <v>215</v>
      </c>
      <c r="H385" s="184">
        <v>26</v>
      </c>
      <c r="I385" s="185"/>
      <c r="L385" s="181"/>
      <c r="M385" s="186"/>
      <c r="N385" s="187"/>
      <c r="O385" s="187"/>
      <c r="P385" s="187"/>
      <c r="Q385" s="187"/>
      <c r="R385" s="187"/>
      <c r="S385" s="187"/>
      <c r="T385" s="188"/>
      <c r="AT385" s="182" t="s">
        <v>206</v>
      </c>
      <c r="AU385" s="182" t="s">
        <v>89</v>
      </c>
      <c r="AV385" s="15" t="s">
        <v>202</v>
      </c>
      <c r="AW385" s="15" t="s">
        <v>41</v>
      </c>
      <c r="AX385" s="15" t="s">
        <v>87</v>
      </c>
      <c r="AY385" s="182" t="s">
        <v>195</v>
      </c>
    </row>
    <row r="386" spans="1:65" s="12" customFormat="1" ht="20.9" customHeight="1">
      <c r="B386" s="133"/>
      <c r="D386" s="134" t="s">
        <v>79</v>
      </c>
      <c r="E386" s="144" t="s">
        <v>1055</v>
      </c>
      <c r="F386" s="144" t="s">
        <v>1056</v>
      </c>
      <c r="I386" s="136"/>
      <c r="J386" s="145">
        <f>BK386</f>
        <v>0</v>
      </c>
      <c r="L386" s="133"/>
      <c r="M386" s="138"/>
      <c r="N386" s="139"/>
      <c r="O386" s="139"/>
      <c r="P386" s="140">
        <f>SUM(P387:P394)</f>
        <v>0</v>
      </c>
      <c r="Q386" s="139"/>
      <c r="R386" s="140">
        <f>SUM(R387:R394)</f>
        <v>0</v>
      </c>
      <c r="S386" s="139"/>
      <c r="T386" s="141">
        <f>SUM(T387:T394)</f>
        <v>2.7579599999999997</v>
      </c>
      <c r="AR386" s="134" t="s">
        <v>87</v>
      </c>
      <c r="AT386" s="142" t="s">
        <v>79</v>
      </c>
      <c r="AU386" s="142" t="s">
        <v>89</v>
      </c>
      <c r="AY386" s="134" t="s">
        <v>195</v>
      </c>
      <c r="BK386" s="143">
        <f>SUM(BK387:BK394)</f>
        <v>0</v>
      </c>
    </row>
    <row r="387" spans="1:65" s="2" customFormat="1" ht="16.5" customHeight="1">
      <c r="A387" s="35"/>
      <c r="B387" s="146"/>
      <c r="C387" s="147" t="s">
        <v>435</v>
      </c>
      <c r="D387" s="147" t="s">
        <v>197</v>
      </c>
      <c r="E387" s="148" t="s">
        <v>1057</v>
      </c>
      <c r="F387" s="149" t="s">
        <v>1058</v>
      </c>
      <c r="G387" s="150" t="s">
        <v>200</v>
      </c>
      <c r="H387" s="151">
        <v>15.321999999999999</v>
      </c>
      <c r="I387" s="152"/>
      <c r="J387" s="153">
        <f>ROUND(I387*H387,2)</f>
        <v>0</v>
      </c>
      <c r="K387" s="149" t="s">
        <v>201</v>
      </c>
      <c r="L387" s="36"/>
      <c r="M387" s="154" t="s">
        <v>3</v>
      </c>
      <c r="N387" s="155" t="s">
        <v>51</v>
      </c>
      <c r="O387" s="56"/>
      <c r="P387" s="156">
        <f>O387*H387</f>
        <v>0</v>
      </c>
      <c r="Q387" s="156">
        <v>0</v>
      </c>
      <c r="R387" s="156">
        <f>Q387*H387</f>
        <v>0</v>
      </c>
      <c r="S387" s="156">
        <v>0.18</v>
      </c>
      <c r="T387" s="157">
        <f>S387*H387</f>
        <v>2.7579599999999997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158" t="s">
        <v>202</v>
      </c>
      <c r="AT387" s="158" t="s">
        <v>197</v>
      </c>
      <c r="AU387" s="158" t="s">
        <v>223</v>
      </c>
      <c r="AY387" s="19" t="s">
        <v>195</v>
      </c>
      <c r="BE387" s="159">
        <f>IF(N387="základní",J387,0)</f>
        <v>0</v>
      </c>
      <c r="BF387" s="159">
        <f>IF(N387="snížená",J387,0)</f>
        <v>0</v>
      </c>
      <c r="BG387" s="159">
        <f>IF(N387="zákl. přenesená",J387,0)</f>
        <v>0</v>
      </c>
      <c r="BH387" s="159">
        <f>IF(N387="sníž. přenesená",J387,0)</f>
        <v>0</v>
      </c>
      <c r="BI387" s="159">
        <f>IF(N387="nulová",J387,0)</f>
        <v>0</v>
      </c>
      <c r="BJ387" s="19" t="s">
        <v>87</v>
      </c>
      <c r="BK387" s="159">
        <f>ROUND(I387*H387,2)</f>
        <v>0</v>
      </c>
      <c r="BL387" s="19" t="s">
        <v>202</v>
      </c>
      <c r="BM387" s="158" t="s">
        <v>1059</v>
      </c>
    </row>
    <row r="388" spans="1:65" s="2" customFormat="1">
      <c r="A388" s="35"/>
      <c r="B388" s="36"/>
      <c r="C388" s="35"/>
      <c r="D388" s="160" t="s">
        <v>204</v>
      </c>
      <c r="E388" s="35"/>
      <c r="F388" s="161" t="s">
        <v>1060</v>
      </c>
      <c r="G388" s="35"/>
      <c r="H388" s="35"/>
      <c r="I388" s="162"/>
      <c r="J388" s="35"/>
      <c r="K388" s="35"/>
      <c r="L388" s="36"/>
      <c r="M388" s="163"/>
      <c r="N388" s="164"/>
      <c r="O388" s="56"/>
      <c r="P388" s="56"/>
      <c r="Q388" s="56"/>
      <c r="R388" s="56"/>
      <c r="S388" s="56"/>
      <c r="T388" s="57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9" t="s">
        <v>204</v>
      </c>
      <c r="AU388" s="19" t="s">
        <v>223</v>
      </c>
    </row>
    <row r="389" spans="1:65" s="13" customFormat="1">
      <c r="B389" s="165"/>
      <c r="D389" s="166" t="s">
        <v>206</v>
      </c>
      <c r="E389" s="167" t="s">
        <v>3</v>
      </c>
      <c r="F389" s="168" t="s">
        <v>207</v>
      </c>
      <c r="H389" s="167" t="s">
        <v>3</v>
      </c>
      <c r="I389" s="169"/>
      <c r="L389" s="165"/>
      <c r="M389" s="170"/>
      <c r="N389" s="171"/>
      <c r="O389" s="171"/>
      <c r="P389" s="171"/>
      <c r="Q389" s="171"/>
      <c r="R389" s="171"/>
      <c r="S389" s="171"/>
      <c r="T389" s="172"/>
      <c r="AT389" s="167" t="s">
        <v>206</v>
      </c>
      <c r="AU389" s="167" t="s">
        <v>223</v>
      </c>
      <c r="AV389" s="13" t="s">
        <v>87</v>
      </c>
      <c r="AW389" s="13" t="s">
        <v>41</v>
      </c>
      <c r="AX389" s="13" t="s">
        <v>80</v>
      </c>
      <c r="AY389" s="167" t="s">
        <v>195</v>
      </c>
    </row>
    <row r="390" spans="1:65" s="13" customFormat="1">
      <c r="B390" s="165"/>
      <c r="D390" s="166" t="s">
        <v>206</v>
      </c>
      <c r="E390" s="167" t="s">
        <v>3</v>
      </c>
      <c r="F390" s="168" t="s">
        <v>208</v>
      </c>
      <c r="H390" s="167" t="s">
        <v>3</v>
      </c>
      <c r="I390" s="169"/>
      <c r="L390" s="165"/>
      <c r="M390" s="170"/>
      <c r="N390" s="171"/>
      <c r="O390" s="171"/>
      <c r="P390" s="171"/>
      <c r="Q390" s="171"/>
      <c r="R390" s="171"/>
      <c r="S390" s="171"/>
      <c r="T390" s="172"/>
      <c r="AT390" s="167" t="s">
        <v>206</v>
      </c>
      <c r="AU390" s="167" t="s">
        <v>223</v>
      </c>
      <c r="AV390" s="13" t="s">
        <v>87</v>
      </c>
      <c r="AW390" s="13" t="s">
        <v>41</v>
      </c>
      <c r="AX390" s="13" t="s">
        <v>80</v>
      </c>
      <c r="AY390" s="167" t="s">
        <v>195</v>
      </c>
    </row>
    <row r="391" spans="1:65" s="13" customFormat="1">
      <c r="B391" s="165"/>
      <c r="D391" s="166" t="s">
        <v>206</v>
      </c>
      <c r="E391" s="167" t="s">
        <v>3</v>
      </c>
      <c r="F391" s="168" t="s">
        <v>209</v>
      </c>
      <c r="H391" s="167" t="s">
        <v>3</v>
      </c>
      <c r="I391" s="169"/>
      <c r="L391" s="165"/>
      <c r="M391" s="170"/>
      <c r="N391" s="171"/>
      <c r="O391" s="171"/>
      <c r="P391" s="171"/>
      <c r="Q391" s="171"/>
      <c r="R391" s="171"/>
      <c r="S391" s="171"/>
      <c r="T391" s="172"/>
      <c r="AT391" s="167" t="s">
        <v>206</v>
      </c>
      <c r="AU391" s="167" t="s">
        <v>223</v>
      </c>
      <c r="AV391" s="13" t="s">
        <v>87</v>
      </c>
      <c r="AW391" s="13" t="s">
        <v>41</v>
      </c>
      <c r="AX391" s="13" t="s">
        <v>80</v>
      </c>
      <c r="AY391" s="167" t="s">
        <v>195</v>
      </c>
    </row>
    <row r="392" spans="1:65" s="13" customFormat="1">
      <c r="B392" s="165"/>
      <c r="D392" s="166" t="s">
        <v>206</v>
      </c>
      <c r="E392" s="167" t="s">
        <v>3</v>
      </c>
      <c r="F392" s="168" t="s">
        <v>1061</v>
      </c>
      <c r="H392" s="167" t="s">
        <v>3</v>
      </c>
      <c r="I392" s="169"/>
      <c r="L392" s="165"/>
      <c r="M392" s="170"/>
      <c r="N392" s="171"/>
      <c r="O392" s="171"/>
      <c r="P392" s="171"/>
      <c r="Q392" s="171"/>
      <c r="R392" s="171"/>
      <c r="S392" s="171"/>
      <c r="T392" s="172"/>
      <c r="AT392" s="167" t="s">
        <v>206</v>
      </c>
      <c r="AU392" s="167" t="s">
        <v>223</v>
      </c>
      <c r="AV392" s="13" t="s">
        <v>87</v>
      </c>
      <c r="AW392" s="13" t="s">
        <v>41</v>
      </c>
      <c r="AX392" s="13" t="s">
        <v>80</v>
      </c>
      <c r="AY392" s="167" t="s">
        <v>195</v>
      </c>
    </row>
    <row r="393" spans="1:65" s="14" customFormat="1">
      <c r="B393" s="173"/>
      <c r="D393" s="166" t="s">
        <v>206</v>
      </c>
      <c r="E393" s="174" t="s">
        <v>3</v>
      </c>
      <c r="F393" s="175" t="s">
        <v>840</v>
      </c>
      <c r="H393" s="176">
        <v>15.321999999999999</v>
      </c>
      <c r="I393" s="177"/>
      <c r="L393" s="173"/>
      <c r="M393" s="178"/>
      <c r="N393" s="179"/>
      <c r="O393" s="179"/>
      <c r="P393" s="179"/>
      <c r="Q393" s="179"/>
      <c r="R393" s="179"/>
      <c r="S393" s="179"/>
      <c r="T393" s="180"/>
      <c r="AT393" s="174" t="s">
        <v>206</v>
      </c>
      <c r="AU393" s="174" t="s">
        <v>223</v>
      </c>
      <c r="AV393" s="14" t="s">
        <v>89</v>
      </c>
      <c r="AW393" s="14" t="s">
        <v>41</v>
      </c>
      <c r="AX393" s="14" t="s">
        <v>80</v>
      </c>
      <c r="AY393" s="174" t="s">
        <v>195</v>
      </c>
    </row>
    <row r="394" spans="1:65" s="15" customFormat="1">
      <c r="B394" s="181"/>
      <c r="D394" s="166" t="s">
        <v>206</v>
      </c>
      <c r="E394" s="182" t="s">
        <v>3</v>
      </c>
      <c r="F394" s="183" t="s">
        <v>215</v>
      </c>
      <c r="H394" s="184">
        <v>15.321999999999999</v>
      </c>
      <c r="I394" s="185"/>
      <c r="L394" s="181"/>
      <c r="M394" s="186"/>
      <c r="N394" s="187"/>
      <c r="O394" s="187"/>
      <c r="P394" s="187"/>
      <c r="Q394" s="187"/>
      <c r="R394" s="187"/>
      <c r="S394" s="187"/>
      <c r="T394" s="188"/>
      <c r="AT394" s="182" t="s">
        <v>206</v>
      </c>
      <c r="AU394" s="182" t="s">
        <v>223</v>
      </c>
      <c r="AV394" s="15" t="s">
        <v>202</v>
      </c>
      <c r="AW394" s="15" t="s">
        <v>41</v>
      </c>
      <c r="AX394" s="15" t="s">
        <v>87</v>
      </c>
      <c r="AY394" s="182" t="s">
        <v>195</v>
      </c>
    </row>
    <row r="395" spans="1:65" s="12" customFormat="1" ht="22.9" customHeight="1">
      <c r="B395" s="133"/>
      <c r="D395" s="134" t="s">
        <v>79</v>
      </c>
      <c r="E395" s="144" t="s">
        <v>265</v>
      </c>
      <c r="F395" s="144" t="s">
        <v>1062</v>
      </c>
      <c r="I395" s="136"/>
      <c r="J395" s="145">
        <f>BK395</f>
        <v>0</v>
      </c>
      <c r="L395" s="133"/>
      <c r="M395" s="138"/>
      <c r="N395" s="139"/>
      <c r="O395" s="139"/>
      <c r="P395" s="140">
        <f>SUM(P396:P405)</f>
        <v>0</v>
      </c>
      <c r="Q395" s="139"/>
      <c r="R395" s="140">
        <f>SUM(R396:R405)</f>
        <v>0</v>
      </c>
      <c r="S395" s="139"/>
      <c r="T395" s="141">
        <f>SUM(T396:T405)</f>
        <v>40.416200000000003</v>
      </c>
      <c r="AR395" s="134" t="s">
        <v>87</v>
      </c>
      <c r="AT395" s="142" t="s">
        <v>79</v>
      </c>
      <c r="AU395" s="142" t="s">
        <v>87</v>
      </c>
      <c r="AY395" s="134" t="s">
        <v>195</v>
      </c>
      <c r="BK395" s="143">
        <f>SUM(BK396:BK405)</f>
        <v>0</v>
      </c>
    </row>
    <row r="396" spans="1:65" s="2" customFormat="1" ht="16.5" customHeight="1">
      <c r="A396" s="35"/>
      <c r="B396" s="146"/>
      <c r="C396" s="147" t="s">
        <v>441</v>
      </c>
      <c r="D396" s="147" t="s">
        <v>197</v>
      </c>
      <c r="E396" s="148" t="s">
        <v>1063</v>
      </c>
      <c r="F396" s="149" t="s">
        <v>1064</v>
      </c>
      <c r="G396" s="150" t="s">
        <v>139</v>
      </c>
      <c r="H396" s="151">
        <v>18.370999999999999</v>
      </c>
      <c r="I396" s="152"/>
      <c r="J396" s="153">
        <f>ROUND(I396*H396,2)</f>
        <v>0</v>
      </c>
      <c r="K396" s="149" t="s">
        <v>201</v>
      </c>
      <c r="L396" s="36"/>
      <c r="M396" s="154" t="s">
        <v>3</v>
      </c>
      <c r="N396" s="155" t="s">
        <v>51</v>
      </c>
      <c r="O396" s="56"/>
      <c r="P396" s="156">
        <f>O396*H396</f>
        <v>0</v>
      </c>
      <c r="Q396" s="156">
        <v>0</v>
      </c>
      <c r="R396" s="156">
        <f>Q396*H396</f>
        <v>0</v>
      </c>
      <c r="S396" s="156">
        <v>2.2000000000000002</v>
      </c>
      <c r="T396" s="157">
        <f>S396*H396</f>
        <v>40.416200000000003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58" t="s">
        <v>202</v>
      </c>
      <c r="AT396" s="158" t="s">
        <v>197</v>
      </c>
      <c r="AU396" s="158" t="s">
        <v>89</v>
      </c>
      <c r="AY396" s="19" t="s">
        <v>195</v>
      </c>
      <c r="BE396" s="159">
        <f>IF(N396="základní",J396,0)</f>
        <v>0</v>
      </c>
      <c r="BF396" s="159">
        <f>IF(N396="snížená",J396,0)</f>
        <v>0</v>
      </c>
      <c r="BG396" s="159">
        <f>IF(N396="zákl. přenesená",J396,0)</f>
        <v>0</v>
      </c>
      <c r="BH396" s="159">
        <f>IF(N396="sníž. přenesená",J396,0)</f>
        <v>0</v>
      </c>
      <c r="BI396" s="159">
        <f>IF(N396="nulová",J396,0)</f>
        <v>0</v>
      </c>
      <c r="BJ396" s="19" t="s">
        <v>87</v>
      </c>
      <c r="BK396" s="159">
        <f>ROUND(I396*H396,2)</f>
        <v>0</v>
      </c>
      <c r="BL396" s="19" t="s">
        <v>202</v>
      </c>
      <c r="BM396" s="158" t="s">
        <v>1065</v>
      </c>
    </row>
    <row r="397" spans="1:65" s="2" customFormat="1">
      <c r="A397" s="35"/>
      <c r="B397" s="36"/>
      <c r="C397" s="35"/>
      <c r="D397" s="160" t="s">
        <v>204</v>
      </c>
      <c r="E397" s="35"/>
      <c r="F397" s="161" t="s">
        <v>1066</v>
      </c>
      <c r="G397" s="35"/>
      <c r="H397" s="35"/>
      <c r="I397" s="162"/>
      <c r="J397" s="35"/>
      <c r="K397" s="35"/>
      <c r="L397" s="36"/>
      <c r="M397" s="163"/>
      <c r="N397" s="164"/>
      <c r="O397" s="56"/>
      <c r="P397" s="56"/>
      <c r="Q397" s="56"/>
      <c r="R397" s="56"/>
      <c r="S397" s="56"/>
      <c r="T397" s="57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9" t="s">
        <v>204</v>
      </c>
      <c r="AU397" s="19" t="s">
        <v>89</v>
      </c>
    </row>
    <row r="398" spans="1:65" s="13" customFormat="1">
      <c r="B398" s="165"/>
      <c r="D398" s="166" t="s">
        <v>206</v>
      </c>
      <c r="E398" s="167" t="s">
        <v>3</v>
      </c>
      <c r="F398" s="168" t="s">
        <v>207</v>
      </c>
      <c r="H398" s="167" t="s">
        <v>3</v>
      </c>
      <c r="I398" s="169"/>
      <c r="L398" s="165"/>
      <c r="M398" s="170"/>
      <c r="N398" s="171"/>
      <c r="O398" s="171"/>
      <c r="P398" s="171"/>
      <c r="Q398" s="171"/>
      <c r="R398" s="171"/>
      <c r="S398" s="171"/>
      <c r="T398" s="172"/>
      <c r="AT398" s="167" t="s">
        <v>206</v>
      </c>
      <c r="AU398" s="167" t="s">
        <v>89</v>
      </c>
      <c r="AV398" s="13" t="s">
        <v>87</v>
      </c>
      <c r="AW398" s="13" t="s">
        <v>41</v>
      </c>
      <c r="AX398" s="13" t="s">
        <v>80</v>
      </c>
      <c r="AY398" s="167" t="s">
        <v>195</v>
      </c>
    </row>
    <row r="399" spans="1:65" s="13" customFormat="1">
      <c r="B399" s="165"/>
      <c r="D399" s="166" t="s">
        <v>206</v>
      </c>
      <c r="E399" s="167" t="s">
        <v>3</v>
      </c>
      <c r="F399" s="168" t="s">
        <v>208</v>
      </c>
      <c r="H399" s="167" t="s">
        <v>3</v>
      </c>
      <c r="I399" s="169"/>
      <c r="L399" s="165"/>
      <c r="M399" s="170"/>
      <c r="N399" s="171"/>
      <c r="O399" s="171"/>
      <c r="P399" s="171"/>
      <c r="Q399" s="171"/>
      <c r="R399" s="171"/>
      <c r="S399" s="171"/>
      <c r="T399" s="172"/>
      <c r="AT399" s="167" t="s">
        <v>206</v>
      </c>
      <c r="AU399" s="167" t="s">
        <v>89</v>
      </c>
      <c r="AV399" s="13" t="s">
        <v>87</v>
      </c>
      <c r="AW399" s="13" t="s">
        <v>41</v>
      </c>
      <c r="AX399" s="13" t="s">
        <v>80</v>
      </c>
      <c r="AY399" s="167" t="s">
        <v>195</v>
      </c>
    </row>
    <row r="400" spans="1:65" s="13" customFormat="1">
      <c r="B400" s="165"/>
      <c r="D400" s="166" t="s">
        <v>206</v>
      </c>
      <c r="E400" s="167" t="s">
        <v>3</v>
      </c>
      <c r="F400" s="168" t="s">
        <v>209</v>
      </c>
      <c r="H400" s="167" t="s">
        <v>3</v>
      </c>
      <c r="I400" s="169"/>
      <c r="L400" s="165"/>
      <c r="M400" s="170"/>
      <c r="N400" s="171"/>
      <c r="O400" s="171"/>
      <c r="P400" s="171"/>
      <c r="Q400" s="171"/>
      <c r="R400" s="171"/>
      <c r="S400" s="171"/>
      <c r="T400" s="172"/>
      <c r="AT400" s="167" t="s">
        <v>206</v>
      </c>
      <c r="AU400" s="167" t="s">
        <v>89</v>
      </c>
      <c r="AV400" s="13" t="s">
        <v>87</v>
      </c>
      <c r="AW400" s="13" t="s">
        <v>41</v>
      </c>
      <c r="AX400" s="13" t="s">
        <v>80</v>
      </c>
      <c r="AY400" s="167" t="s">
        <v>195</v>
      </c>
    </row>
    <row r="401" spans="1:65" s="13" customFormat="1">
      <c r="B401" s="165"/>
      <c r="D401" s="166" t="s">
        <v>206</v>
      </c>
      <c r="E401" s="167" t="s">
        <v>3</v>
      </c>
      <c r="F401" s="168" t="s">
        <v>1067</v>
      </c>
      <c r="H401" s="167" t="s">
        <v>3</v>
      </c>
      <c r="I401" s="169"/>
      <c r="L401" s="165"/>
      <c r="M401" s="170"/>
      <c r="N401" s="171"/>
      <c r="O401" s="171"/>
      <c r="P401" s="171"/>
      <c r="Q401" s="171"/>
      <c r="R401" s="171"/>
      <c r="S401" s="171"/>
      <c r="T401" s="172"/>
      <c r="AT401" s="167" t="s">
        <v>206</v>
      </c>
      <c r="AU401" s="167" t="s">
        <v>89</v>
      </c>
      <c r="AV401" s="13" t="s">
        <v>87</v>
      </c>
      <c r="AW401" s="13" t="s">
        <v>41</v>
      </c>
      <c r="AX401" s="13" t="s">
        <v>80</v>
      </c>
      <c r="AY401" s="167" t="s">
        <v>195</v>
      </c>
    </row>
    <row r="402" spans="1:65" s="14" customFormat="1">
      <c r="B402" s="173"/>
      <c r="D402" s="166" t="s">
        <v>206</v>
      </c>
      <c r="E402" s="174" t="s">
        <v>3</v>
      </c>
      <c r="F402" s="175" t="s">
        <v>1068</v>
      </c>
      <c r="H402" s="176">
        <v>16.224</v>
      </c>
      <c r="I402" s="177"/>
      <c r="L402" s="173"/>
      <c r="M402" s="178"/>
      <c r="N402" s="179"/>
      <c r="O402" s="179"/>
      <c r="P402" s="179"/>
      <c r="Q402" s="179"/>
      <c r="R402" s="179"/>
      <c r="S402" s="179"/>
      <c r="T402" s="180"/>
      <c r="AT402" s="174" t="s">
        <v>206</v>
      </c>
      <c r="AU402" s="174" t="s">
        <v>89</v>
      </c>
      <c r="AV402" s="14" t="s">
        <v>89</v>
      </c>
      <c r="AW402" s="14" t="s">
        <v>41</v>
      </c>
      <c r="AX402" s="14" t="s">
        <v>80</v>
      </c>
      <c r="AY402" s="174" t="s">
        <v>195</v>
      </c>
    </row>
    <row r="403" spans="1:65" s="13" customFormat="1">
      <c r="B403" s="165"/>
      <c r="D403" s="166" t="s">
        <v>206</v>
      </c>
      <c r="E403" s="167" t="s">
        <v>3</v>
      </c>
      <c r="F403" s="168" t="s">
        <v>967</v>
      </c>
      <c r="H403" s="167" t="s">
        <v>3</v>
      </c>
      <c r="I403" s="169"/>
      <c r="L403" s="165"/>
      <c r="M403" s="170"/>
      <c r="N403" s="171"/>
      <c r="O403" s="171"/>
      <c r="P403" s="171"/>
      <c r="Q403" s="171"/>
      <c r="R403" s="171"/>
      <c r="S403" s="171"/>
      <c r="T403" s="172"/>
      <c r="AT403" s="167" t="s">
        <v>206</v>
      </c>
      <c r="AU403" s="167" t="s">
        <v>89</v>
      </c>
      <c r="AV403" s="13" t="s">
        <v>87</v>
      </c>
      <c r="AW403" s="13" t="s">
        <v>41</v>
      </c>
      <c r="AX403" s="13" t="s">
        <v>80</v>
      </c>
      <c r="AY403" s="167" t="s">
        <v>195</v>
      </c>
    </row>
    <row r="404" spans="1:65" s="14" customFormat="1">
      <c r="B404" s="173"/>
      <c r="D404" s="166" t="s">
        <v>206</v>
      </c>
      <c r="E404" s="174" t="s">
        <v>3</v>
      </c>
      <c r="F404" s="175" t="s">
        <v>1069</v>
      </c>
      <c r="H404" s="176">
        <v>2.1469999999999998</v>
      </c>
      <c r="I404" s="177"/>
      <c r="L404" s="173"/>
      <c r="M404" s="178"/>
      <c r="N404" s="179"/>
      <c r="O404" s="179"/>
      <c r="P404" s="179"/>
      <c r="Q404" s="179"/>
      <c r="R404" s="179"/>
      <c r="S404" s="179"/>
      <c r="T404" s="180"/>
      <c r="AT404" s="174" t="s">
        <v>206</v>
      </c>
      <c r="AU404" s="174" t="s">
        <v>89</v>
      </c>
      <c r="AV404" s="14" t="s">
        <v>89</v>
      </c>
      <c r="AW404" s="14" t="s">
        <v>41</v>
      </c>
      <c r="AX404" s="14" t="s">
        <v>80</v>
      </c>
      <c r="AY404" s="174" t="s">
        <v>195</v>
      </c>
    </row>
    <row r="405" spans="1:65" s="15" customFormat="1">
      <c r="B405" s="181"/>
      <c r="D405" s="166" t="s">
        <v>206</v>
      </c>
      <c r="E405" s="182" t="s">
        <v>947</v>
      </c>
      <c r="F405" s="183" t="s">
        <v>215</v>
      </c>
      <c r="H405" s="184">
        <v>18.370999999999999</v>
      </c>
      <c r="I405" s="185"/>
      <c r="L405" s="181"/>
      <c r="M405" s="186"/>
      <c r="N405" s="187"/>
      <c r="O405" s="187"/>
      <c r="P405" s="187"/>
      <c r="Q405" s="187"/>
      <c r="R405" s="187"/>
      <c r="S405" s="187"/>
      <c r="T405" s="188"/>
      <c r="AT405" s="182" t="s">
        <v>206</v>
      </c>
      <c r="AU405" s="182" t="s">
        <v>89</v>
      </c>
      <c r="AV405" s="15" t="s">
        <v>202</v>
      </c>
      <c r="AW405" s="15" t="s">
        <v>41</v>
      </c>
      <c r="AX405" s="15" t="s">
        <v>87</v>
      </c>
      <c r="AY405" s="182" t="s">
        <v>195</v>
      </c>
    </row>
    <row r="406" spans="1:65" s="12" customFormat="1" ht="22.9" customHeight="1">
      <c r="B406" s="133"/>
      <c r="D406" s="134" t="s">
        <v>79</v>
      </c>
      <c r="E406" s="144" t="s">
        <v>1070</v>
      </c>
      <c r="F406" s="144" t="s">
        <v>1071</v>
      </c>
      <c r="I406" s="136"/>
      <c r="J406" s="145">
        <f>BK406</f>
        <v>0</v>
      </c>
      <c r="L406" s="133"/>
      <c r="M406" s="138"/>
      <c r="N406" s="139"/>
      <c r="O406" s="139"/>
      <c r="P406" s="140">
        <f>SUM(P407:P413)</f>
        <v>0</v>
      </c>
      <c r="Q406" s="139"/>
      <c r="R406" s="140">
        <f>SUM(R407:R413)</f>
        <v>0</v>
      </c>
      <c r="S406" s="139"/>
      <c r="T406" s="141">
        <f>SUM(T407:T413)</f>
        <v>0</v>
      </c>
      <c r="AR406" s="134" t="s">
        <v>87</v>
      </c>
      <c r="AT406" s="142" t="s">
        <v>79</v>
      </c>
      <c r="AU406" s="142" t="s">
        <v>87</v>
      </c>
      <c r="AY406" s="134" t="s">
        <v>195</v>
      </c>
      <c r="BK406" s="143">
        <f>SUM(BK407:BK413)</f>
        <v>0</v>
      </c>
    </row>
    <row r="407" spans="1:65" s="2" customFormat="1" ht="21.75" customHeight="1">
      <c r="A407" s="35"/>
      <c r="B407" s="146"/>
      <c r="C407" s="147" t="s">
        <v>444</v>
      </c>
      <c r="D407" s="147" t="s">
        <v>197</v>
      </c>
      <c r="E407" s="148" t="s">
        <v>1072</v>
      </c>
      <c r="F407" s="149" t="s">
        <v>3211</v>
      </c>
      <c r="G407" s="150" t="s">
        <v>467</v>
      </c>
      <c r="H407" s="151">
        <v>198.548</v>
      </c>
      <c r="I407" s="152"/>
      <c r="J407" s="153">
        <f>ROUND(I407*H407,2)</f>
        <v>0</v>
      </c>
      <c r="K407" s="149" t="s">
        <v>201</v>
      </c>
      <c r="L407" s="36"/>
      <c r="M407" s="154" t="s">
        <v>3</v>
      </c>
      <c r="N407" s="155" t="s">
        <v>51</v>
      </c>
      <c r="O407" s="56"/>
      <c r="P407" s="156">
        <f>O407*H407</f>
        <v>0</v>
      </c>
      <c r="Q407" s="156">
        <v>0</v>
      </c>
      <c r="R407" s="156">
        <f>Q407*H407</f>
        <v>0</v>
      </c>
      <c r="S407" s="156">
        <v>0</v>
      </c>
      <c r="T407" s="157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58" t="s">
        <v>202</v>
      </c>
      <c r="AT407" s="158" t="s">
        <v>197</v>
      </c>
      <c r="AU407" s="158" t="s">
        <v>89</v>
      </c>
      <c r="AY407" s="19" t="s">
        <v>195</v>
      </c>
      <c r="BE407" s="159">
        <f>IF(N407="základní",J407,0)</f>
        <v>0</v>
      </c>
      <c r="BF407" s="159">
        <f>IF(N407="snížená",J407,0)</f>
        <v>0</v>
      </c>
      <c r="BG407" s="159">
        <f>IF(N407="zákl. přenesená",J407,0)</f>
        <v>0</v>
      </c>
      <c r="BH407" s="159">
        <f>IF(N407="sníž. přenesená",J407,0)</f>
        <v>0</v>
      </c>
      <c r="BI407" s="159">
        <f>IF(N407="nulová",J407,0)</f>
        <v>0</v>
      </c>
      <c r="BJ407" s="19" t="s">
        <v>87</v>
      </c>
      <c r="BK407" s="159">
        <f>ROUND(I407*H407,2)</f>
        <v>0</v>
      </c>
      <c r="BL407" s="19" t="s">
        <v>202</v>
      </c>
      <c r="BM407" s="158" t="s">
        <v>1073</v>
      </c>
    </row>
    <row r="408" spans="1:65" s="2" customFormat="1">
      <c r="A408" s="35"/>
      <c r="B408" s="36"/>
      <c r="C408" s="35"/>
      <c r="D408" s="160" t="s">
        <v>204</v>
      </c>
      <c r="E408" s="35"/>
      <c r="F408" s="161" t="s">
        <v>1074</v>
      </c>
      <c r="G408" s="35"/>
      <c r="H408" s="35"/>
      <c r="I408" s="162"/>
      <c r="J408" s="35"/>
      <c r="K408" s="35"/>
      <c r="L408" s="36"/>
      <c r="M408" s="163"/>
      <c r="N408" s="164"/>
      <c r="O408" s="56"/>
      <c r="P408" s="56"/>
      <c r="Q408" s="56"/>
      <c r="R408" s="56"/>
      <c r="S408" s="56"/>
      <c r="T408" s="57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9" t="s">
        <v>204</v>
      </c>
      <c r="AU408" s="19" t="s">
        <v>89</v>
      </c>
    </row>
    <row r="409" spans="1:65" s="2" customFormat="1" ht="24.25" customHeight="1">
      <c r="A409" s="35"/>
      <c r="B409" s="146"/>
      <c r="C409" s="147" t="s">
        <v>449</v>
      </c>
      <c r="D409" s="147" t="s">
        <v>197</v>
      </c>
      <c r="E409" s="148" t="s">
        <v>3212</v>
      </c>
      <c r="F409" s="149"/>
      <c r="G409" s="150"/>
      <c r="H409" s="151"/>
      <c r="I409" s="152"/>
      <c r="J409" s="153"/>
      <c r="K409" s="149"/>
      <c r="L409" s="36"/>
      <c r="M409" s="154" t="s">
        <v>3</v>
      </c>
      <c r="N409" s="155" t="s">
        <v>51</v>
      </c>
      <c r="O409" s="56"/>
      <c r="P409" s="156">
        <f>O409*H409</f>
        <v>0</v>
      </c>
      <c r="Q409" s="156">
        <v>0</v>
      </c>
      <c r="R409" s="156">
        <f>Q409*H409</f>
        <v>0</v>
      </c>
      <c r="S409" s="156">
        <v>0</v>
      </c>
      <c r="T409" s="157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58" t="s">
        <v>202</v>
      </c>
      <c r="AT409" s="158" t="s">
        <v>197</v>
      </c>
      <c r="AU409" s="158" t="s">
        <v>89</v>
      </c>
      <c r="AY409" s="19" t="s">
        <v>195</v>
      </c>
      <c r="BE409" s="159">
        <f>IF(N409="základní",J409,0)</f>
        <v>0</v>
      </c>
      <c r="BF409" s="159">
        <f>IF(N409="snížená",J409,0)</f>
        <v>0</v>
      </c>
      <c r="BG409" s="159">
        <f>IF(N409="zákl. přenesená",J409,0)</f>
        <v>0</v>
      </c>
      <c r="BH409" s="159">
        <f>IF(N409="sníž. přenesená",J409,0)</f>
        <v>0</v>
      </c>
      <c r="BI409" s="159">
        <f>IF(N409="nulová",J409,0)</f>
        <v>0</v>
      </c>
      <c r="BJ409" s="19" t="s">
        <v>87</v>
      </c>
      <c r="BK409" s="159">
        <f>ROUND(I409*H409,2)</f>
        <v>0</v>
      </c>
      <c r="BL409" s="19" t="s">
        <v>202</v>
      </c>
      <c r="BM409" s="158" t="s">
        <v>1075</v>
      </c>
    </row>
    <row r="410" spans="1:65" s="2" customFormat="1">
      <c r="A410" s="35"/>
      <c r="B410" s="36"/>
      <c r="C410" s="35"/>
      <c r="D410" s="160" t="s">
        <v>204</v>
      </c>
      <c r="E410" s="35"/>
      <c r="F410" s="161" t="s">
        <v>1076</v>
      </c>
      <c r="G410" s="35"/>
      <c r="H410" s="35"/>
      <c r="I410" s="162"/>
      <c r="J410" s="35"/>
      <c r="K410" s="35"/>
      <c r="L410" s="36"/>
      <c r="M410" s="163"/>
      <c r="N410" s="164"/>
      <c r="O410" s="56"/>
      <c r="P410" s="56"/>
      <c r="Q410" s="56"/>
      <c r="R410" s="56"/>
      <c r="S410" s="56"/>
      <c r="T410" s="57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T410" s="19" t="s">
        <v>204</v>
      </c>
      <c r="AU410" s="19" t="s">
        <v>89</v>
      </c>
    </row>
    <row r="411" spans="1:65" s="14" customFormat="1">
      <c r="B411" s="173"/>
      <c r="D411" s="166" t="s">
        <v>206</v>
      </c>
      <c r="F411" s="175" t="s">
        <v>1077</v>
      </c>
      <c r="H411" s="176">
        <v>1786.932</v>
      </c>
      <c r="I411" s="177"/>
      <c r="L411" s="173"/>
      <c r="M411" s="178"/>
      <c r="N411" s="179"/>
      <c r="O411" s="179"/>
      <c r="P411" s="179"/>
      <c r="Q411" s="179"/>
      <c r="R411" s="179"/>
      <c r="S411" s="179"/>
      <c r="T411" s="180"/>
      <c r="AT411" s="174" t="s">
        <v>206</v>
      </c>
      <c r="AU411" s="174" t="s">
        <v>89</v>
      </c>
      <c r="AV411" s="14" t="s">
        <v>89</v>
      </c>
      <c r="AW411" s="14" t="s">
        <v>4</v>
      </c>
      <c r="AX411" s="14" t="s">
        <v>87</v>
      </c>
      <c r="AY411" s="174" t="s">
        <v>195</v>
      </c>
    </row>
    <row r="412" spans="1:65" s="2" customFormat="1" ht="24.25" customHeight="1">
      <c r="A412" s="35"/>
      <c r="B412" s="146"/>
      <c r="C412" s="147" t="s">
        <v>463</v>
      </c>
      <c r="D412" s="147" t="s">
        <v>197</v>
      </c>
      <c r="E412" s="148" t="s">
        <v>1078</v>
      </c>
      <c r="F412" s="149" t="s">
        <v>1079</v>
      </c>
      <c r="G412" s="150" t="s">
        <v>467</v>
      </c>
      <c r="H412" s="151">
        <v>198.548</v>
      </c>
      <c r="I412" s="152"/>
      <c r="J412" s="153">
        <f>ROUND(I412*H412,2)</f>
        <v>0</v>
      </c>
      <c r="K412" s="149" t="s">
        <v>201</v>
      </c>
      <c r="L412" s="36"/>
      <c r="M412" s="154" t="s">
        <v>3</v>
      </c>
      <c r="N412" s="155" t="s">
        <v>51</v>
      </c>
      <c r="O412" s="56"/>
      <c r="P412" s="156">
        <f>O412*H412</f>
        <v>0</v>
      </c>
      <c r="Q412" s="156">
        <v>0</v>
      </c>
      <c r="R412" s="156">
        <f>Q412*H412</f>
        <v>0</v>
      </c>
      <c r="S412" s="156">
        <v>0</v>
      </c>
      <c r="T412" s="157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58" t="s">
        <v>202</v>
      </c>
      <c r="AT412" s="158" t="s">
        <v>197</v>
      </c>
      <c r="AU412" s="158" t="s">
        <v>89</v>
      </c>
      <c r="AY412" s="19" t="s">
        <v>195</v>
      </c>
      <c r="BE412" s="159">
        <f>IF(N412="základní",J412,0)</f>
        <v>0</v>
      </c>
      <c r="BF412" s="159">
        <f>IF(N412="snížená",J412,0)</f>
        <v>0</v>
      </c>
      <c r="BG412" s="159">
        <f>IF(N412="zákl. přenesená",J412,0)</f>
        <v>0</v>
      </c>
      <c r="BH412" s="159">
        <f>IF(N412="sníž. přenesená",J412,0)</f>
        <v>0</v>
      </c>
      <c r="BI412" s="159">
        <f>IF(N412="nulová",J412,0)</f>
        <v>0</v>
      </c>
      <c r="BJ412" s="19" t="s">
        <v>87</v>
      </c>
      <c r="BK412" s="159">
        <f>ROUND(I412*H412,2)</f>
        <v>0</v>
      </c>
      <c r="BL412" s="19" t="s">
        <v>202</v>
      </c>
      <c r="BM412" s="158" t="s">
        <v>1080</v>
      </c>
    </row>
    <row r="413" spans="1:65" s="2" customFormat="1">
      <c r="A413" s="35"/>
      <c r="B413" s="36"/>
      <c r="C413" s="35"/>
      <c r="D413" s="160" t="s">
        <v>204</v>
      </c>
      <c r="E413" s="35"/>
      <c r="F413" s="161" t="s">
        <v>1081</v>
      </c>
      <c r="G413" s="35"/>
      <c r="H413" s="35"/>
      <c r="I413" s="162"/>
      <c r="J413" s="35"/>
      <c r="K413" s="35"/>
      <c r="L413" s="36"/>
      <c r="M413" s="163"/>
      <c r="N413" s="164"/>
      <c r="O413" s="56"/>
      <c r="P413" s="56"/>
      <c r="Q413" s="56"/>
      <c r="R413" s="56"/>
      <c r="S413" s="56"/>
      <c r="T413" s="57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T413" s="19" t="s">
        <v>204</v>
      </c>
      <c r="AU413" s="19" t="s">
        <v>89</v>
      </c>
    </row>
    <row r="414" spans="1:65" s="12" customFormat="1" ht="22.9" customHeight="1">
      <c r="B414" s="133"/>
      <c r="D414" s="134" t="s">
        <v>79</v>
      </c>
      <c r="E414" s="144" t="s">
        <v>665</v>
      </c>
      <c r="F414" s="144" t="s">
        <v>666</v>
      </c>
      <c r="I414" s="136"/>
      <c r="J414" s="145">
        <f>BK414</f>
        <v>0</v>
      </c>
      <c r="L414" s="133"/>
      <c r="M414" s="138"/>
      <c r="N414" s="139"/>
      <c r="O414" s="139"/>
      <c r="P414" s="140">
        <f>SUM(P415:P418)</f>
        <v>0</v>
      </c>
      <c r="Q414" s="139"/>
      <c r="R414" s="140">
        <f>SUM(R415:R418)</f>
        <v>0</v>
      </c>
      <c r="S414" s="139"/>
      <c r="T414" s="141">
        <f>SUM(T415:T418)</f>
        <v>0</v>
      </c>
      <c r="AR414" s="134" t="s">
        <v>87</v>
      </c>
      <c r="AT414" s="142" t="s">
        <v>79</v>
      </c>
      <c r="AU414" s="142" t="s">
        <v>87</v>
      </c>
      <c r="AY414" s="134" t="s">
        <v>195</v>
      </c>
      <c r="BK414" s="143">
        <f>SUM(BK415:BK418)</f>
        <v>0</v>
      </c>
    </row>
    <row r="415" spans="1:65" s="2" customFormat="1" ht="24.25" customHeight="1">
      <c r="A415" s="35"/>
      <c r="B415" s="146"/>
      <c r="C415" s="147" t="s">
        <v>469</v>
      </c>
      <c r="D415" s="147" t="s">
        <v>197</v>
      </c>
      <c r="E415" s="148" t="s">
        <v>1082</v>
      </c>
      <c r="F415" s="149" t="s">
        <v>1083</v>
      </c>
      <c r="G415" s="150" t="s">
        <v>467</v>
      </c>
      <c r="H415" s="151">
        <v>164.38399999999999</v>
      </c>
      <c r="I415" s="152"/>
      <c r="J415" s="153">
        <f>ROUND(I415*H415,2)</f>
        <v>0</v>
      </c>
      <c r="K415" s="149" t="s">
        <v>201</v>
      </c>
      <c r="L415" s="36"/>
      <c r="M415" s="154" t="s">
        <v>3</v>
      </c>
      <c r="N415" s="155" t="s">
        <v>51</v>
      </c>
      <c r="O415" s="56"/>
      <c r="P415" s="156">
        <f>O415*H415</f>
        <v>0</v>
      </c>
      <c r="Q415" s="156">
        <v>0</v>
      </c>
      <c r="R415" s="156">
        <f>Q415*H415</f>
        <v>0</v>
      </c>
      <c r="S415" s="156">
        <v>0</v>
      </c>
      <c r="T415" s="157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158" t="s">
        <v>202</v>
      </c>
      <c r="AT415" s="158" t="s">
        <v>197</v>
      </c>
      <c r="AU415" s="158" t="s">
        <v>89</v>
      </c>
      <c r="AY415" s="19" t="s">
        <v>195</v>
      </c>
      <c r="BE415" s="159">
        <f>IF(N415="základní",J415,0)</f>
        <v>0</v>
      </c>
      <c r="BF415" s="159">
        <f>IF(N415="snížená",J415,0)</f>
        <v>0</v>
      </c>
      <c r="BG415" s="159">
        <f>IF(N415="zákl. přenesená",J415,0)</f>
        <v>0</v>
      </c>
      <c r="BH415" s="159">
        <f>IF(N415="sníž. přenesená",J415,0)</f>
        <v>0</v>
      </c>
      <c r="BI415" s="159">
        <f>IF(N415="nulová",J415,0)</f>
        <v>0</v>
      </c>
      <c r="BJ415" s="19" t="s">
        <v>87</v>
      </c>
      <c r="BK415" s="159">
        <f>ROUND(I415*H415,2)</f>
        <v>0</v>
      </c>
      <c r="BL415" s="19" t="s">
        <v>202</v>
      </c>
      <c r="BM415" s="158" t="s">
        <v>1084</v>
      </c>
    </row>
    <row r="416" spans="1:65" s="2" customFormat="1">
      <c r="A416" s="35"/>
      <c r="B416" s="36"/>
      <c r="C416" s="35"/>
      <c r="D416" s="160" t="s">
        <v>204</v>
      </c>
      <c r="E416" s="35"/>
      <c r="F416" s="161" t="s">
        <v>1085</v>
      </c>
      <c r="G416" s="35"/>
      <c r="H416" s="35"/>
      <c r="I416" s="162"/>
      <c r="J416" s="35"/>
      <c r="K416" s="35"/>
      <c r="L416" s="36"/>
      <c r="M416" s="163"/>
      <c r="N416" s="164"/>
      <c r="O416" s="56"/>
      <c r="P416" s="56"/>
      <c r="Q416" s="56"/>
      <c r="R416" s="56"/>
      <c r="S416" s="56"/>
      <c r="T416" s="57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T416" s="19" t="s">
        <v>204</v>
      </c>
      <c r="AU416" s="19" t="s">
        <v>89</v>
      </c>
    </row>
    <row r="417" spans="1:65" s="2" customFormat="1" ht="24.25" customHeight="1">
      <c r="A417" s="35"/>
      <c r="B417" s="146"/>
      <c r="C417" s="147" t="s">
        <v>492</v>
      </c>
      <c r="D417" s="147" t="s">
        <v>197</v>
      </c>
      <c r="E417" s="148" t="s">
        <v>1086</v>
      </c>
      <c r="F417" s="149" t="s">
        <v>1087</v>
      </c>
      <c r="G417" s="150" t="s">
        <v>467</v>
      </c>
      <c r="H417" s="151">
        <v>164.38399999999999</v>
      </c>
      <c r="I417" s="152"/>
      <c r="J417" s="153">
        <f>ROUND(I417*H417,2)</f>
        <v>0</v>
      </c>
      <c r="K417" s="149" t="s">
        <v>201</v>
      </c>
      <c r="L417" s="36"/>
      <c r="M417" s="154" t="s">
        <v>3</v>
      </c>
      <c r="N417" s="155" t="s">
        <v>51</v>
      </c>
      <c r="O417" s="56"/>
      <c r="P417" s="156">
        <f>O417*H417</f>
        <v>0</v>
      </c>
      <c r="Q417" s="156">
        <v>0</v>
      </c>
      <c r="R417" s="156">
        <f>Q417*H417</f>
        <v>0</v>
      </c>
      <c r="S417" s="156">
        <v>0</v>
      </c>
      <c r="T417" s="157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58" t="s">
        <v>202</v>
      </c>
      <c r="AT417" s="158" t="s">
        <v>197</v>
      </c>
      <c r="AU417" s="158" t="s">
        <v>89</v>
      </c>
      <c r="AY417" s="19" t="s">
        <v>195</v>
      </c>
      <c r="BE417" s="159">
        <f>IF(N417="základní",J417,0)</f>
        <v>0</v>
      </c>
      <c r="BF417" s="159">
        <f>IF(N417="snížená",J417,0)</f>
        <v>0</v>
      </c>
      <c r="BG417" s="159">
        <f>IF(N417="zákl. přenesená",J417,0)</f>
        <v>0</v>
      </c>
      <c r="BH417" s="159">
        <f>IF(N417="sníž. přenesená",J417,0)</f>
        <v>0</v>
      </c>
      <c r="BI417" s="159">
        <f>IF(N417="nulová",J417,0)</f>
        <v>0</v>
      </c>
      <c r="BJ417" s="19" t="s">
        <v>87</v>
      </c>
      <c r="BK417" s="159">
        <f>ROUND(I417*H417,2)</f>
        <v>0</v>
      </c>
      <c r="BL417" s="19" t="s">
        <v>202</v>
      </c>
      <c r="BM417" s="158" t="s">
        <v>1088</v>
      </c>
    </row>
    <row r="418" spans="1:65" s="2" customFormat="1">
      <c r="A418" s="35"/>
      <c r="B418" s="36"/>
      <c r="C418" s="35"/>
      <c r="D418" s="160" t="s">
        <v>204</v>
      </c>
      <c r="E418" s="35"/>
      <c r="F418" s="161" t="s">
        <v>1089</v>
      </c>
      <c r="G418" s="35"/>
      <c r="H418" s="35"/>
      <c r="I418" s="162"/>
      <c r="J418" s="35"/>
      <c r="K418" s="35"/>
      <c r="L418" s="36"/>
      <c r="M418" s="163"/>
      <c r="N418" s="164"/>
      <c r="O418" s="56"/>
      <c r="P418" s="56"/>
      <c r="Q418" s="56"/>
      <c r="R418" s="56"/>
      <c r="S418" s="56"/>
      <c r="T418" s="57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T418" s="19" t="s">
        <v>204</v>
      </c>
      <c r="AU418" s="19" t="s">
        <v>89</v>
      </c>
    </row>
    <row r="419" spans="1:65" s="12" customFormat="1" ht="25.9" customHeight="1">
      <c r="B419" s="133"/>
      <c r="D419" s="134" t="s">
        <v>79</v>
      </c>
      <c r="E419" s="135" t="s">
        <v>677</v>
      </c>
      <c r="F419" s="135" t="s">
        <v>678</v>
      </c>
      <c r="I419" s="136"/>
      <c r="J419" s="137">
        <f>BK419</f>
        <v>0</v>
      </c>
      <c r="L419" s="133"/>
      <c r="M419" s="138"/>
      <c r="N419" s="139"/>
      <c r="O419" s="139"/>
      <c r="P419" s="140">
        <f>SUM(P420:P445)</f>
        <v>0</v>
      </c>
      <c r="Q419" s="139"/>
      <c r="R419" s="140">
        <f>SUM(R420:R445)</f>
        <v>0</v>
      </c>
      <c r="S419" s="139"/>
      <c r="T419" s="141">
        <f>SUM(T420:T445)</f>
        <v>0</v>
      </c>
      <c r="AR419" s="134" t="s">
        <v>87</v>
      </c>
      <c r="AT419" s="142" t="s">
        <v>79</v>
      </c>
      <c r="AU419" s="142" t="s">
        <v>80</v>
      </c>
      <c r="AY419" s="134" t="s">
        <v>195</v>
      </c>
      <c r="BK419" s="143">
        <f>SUM(BK420:BK445)</f>
        <v>0</v>
      </c>
    </row>
    <row r="420" spans="1:65" s="2" customFormat="1" ht="24.25" customHeight="1">
      <c r="A420" s="35"/>
      <c r="B420" s="146"/>
      <c r="C420" s="147" t="s">
        <v>249</v>
      </c>
      <c r="D420" s="147" t="s">
        <v>197</v>
      </c>
      <c r="E420" s="148" t="s">
        <v>680</v>
      </c>
      <c r="F420" s="149" t="s">
        <v>681</v>
      </c>
      <c r="G420" s="150" t="s">
        <v>467</v>
      </c>
      <c r="H420" s="151">
        <v>39.435000000000002</v>
      </c>
      <c r="I420" s="152"/>
      <c r="J420" s="153">
        <f>ROUND(I420*H420,2)</f>
        <v>0</v>
      </c>
      <c r="K420" s="149" t="s">
        <v>201</v>
      </c>
      <c r="L420" s="36"/>
      <c r="M420" s="154" t="s">
        <v>3</v>
      </c>
      <c r="N420" s="155" t="s">
        <v>51</v>
      </c>
      <c r="O420" s="56"/>
      <c r="P420" s="156">
        <f>O420*H420</f>
        <v>0</v>
      </c>
      <c r="Q420" s="156">
        <v>0</v>
      </c>
      <c r="R420" s="156">
        <f>Q420*H420</f>
        <v>0</v>
      </c>
      <c r="S420" s="156">
        <v>0</v>
      </c>
      <c r="T420" s="157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58" t="s">
        <v>202</v>
      </c>
      <c r="AT420" s="158" t="s">
        <v>197</v>
      </c>
      <c r="AU420" s="158" t="s">
        <v>87</v>
      </c>
      <c r="AY420" s="19" t="s">
        <v>195</v>
      </c>
      <c r="BE420" s="159">
        <f>IF(N420="základní",J420,0)</f>
        <v>0</v>
      </c>
      <c r="BF420" s="159">
        <f>IF(N420="snížená",J420,0)</f>
        <v>0</v>
      </c>
      <c r="BG420" s="159">
        <f>IF(N420="zákl. přenesená",J420,0)</f>
        <v>0</v>
      </c>
      <c r="BH420" s="159">
        <f>IF(N420="sníž. přenesená",J420,0)</f>
        <v>0</v>
      </c>
      <c r="BI420" s="159">
        <f>IF(N420="nulová",J420,0)</f>
        <v>0</v>
      </c>
      <c r="BJ420" s="19" t="s">
        <v>87</v>
      </c>
      <c r="BK420" s="159">
        <f>ROUND(I420*H420,2)</f>
        <v>0</v>
      </c>
      <c r="BL420" s="19" t="s">
        <v>202</v>
      </c>
      <c r="BM420" s="158" t="s">
        <v>1090</v>
      </c>
    </row>
    <row r="421" spans="1:65" s="2" customFormat="1">
      <c r="A421" s="35"/>
      <c r="B421" s="36"/>
      <c r="C421" s="35"/>
      <c r="D421" s="160" t="s">
        <v>204</v>
      </c>
      <c r="E421" s="35"/>
      <c r="F421" s="161" t="s">
        <v>683</v>
      </c>
      <c r="G421" s="35"/>
      <c r="H421" s="35"/>
      <c r="I421" s="162"/>
      <c r="J421" s="35"/>
      <c r="K421" s="35"/>
      <c r="L421" s="36"/>
      <c r="M421" s="163"/>
      <c r="N421" s="164"/>
      <c r="O421" s="56"/>
      <c r="P421" s="56"/>
      <c r="Q421" s="56"/>
      <c r="R421" s="56"/>
      <c r="S421" s="56"/>
      <c r="T421" s="57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19" t="s">
        <v>204</v>
      </c>
      <c r="AU421" s="19" t="s">
        <v>87</v>
      </c>
    </row>
    <row r="422" spans="1:65" s="13" customFormat="1">
      <c r="B422" s="165"/>
      <c r="D422" s="166" t="s">
        <v>206</v>
      </c>
      <c r="E422" s="167" t="s">
        <v>3</v>
      </c>
      <c r="F422" s="168" t="s">
        <v>207</v>
      </c>
      <c r="H422" s="167" t="s">
        <v>3</v>
      </c>
      <c r="I422" s="169"/>
      <c r="L422" s="165"/>
      <c r="M422" s="170"/>
      <c r="N422" s="171"/>
      <c r="O422" s="171"/>
      <c r="P422" s="171"/>
      <c r="Q422" s="171"/>
      <c r="R422" s="171"/>
      <c r="S422" s="171"/>
      <c r="T422" s="172"/>
      <c r="AT422" s="167" t="s">
        <v>206</v>
      </c>
      <c r="AU422" s="167" t="s">
        <v>87</v>
      </c>
      <c r="AV422" s="13" t="s">
        <v>87</v>
      </c>
      <c r="AW422" s="13" t="s">
        <v>41</v>
      </c>
      <c r="AX422" s="13" t="s">
        <v>80</v>
      </c>
      <c r="AY422" s="167" t="s">
        <v>195</v>
      </c>
    </row>
    <row r="423" spans="1:65" s="13" customFormat="1">
      <c r="B423" s="165"/>
      <c r="D423" s="166" t="s">
        <v>206</v>
      </c>
      <c r="E423" s="167" t="s">
        <v>3</v>
      </c>
      <c r="F423" s="168" t="s">
        <v>208</v>
      </c>
      <c r="H423" s="167" t="s">
        <v>3</v>
      </c>
      <c r="I423" s="169"/>
      <c r="L423" s="165"/>
      <c r="M423" s="170"/>
      <c r="N423" s="171"/>
      <c r="O423" s="171"/>
      <c r="P423" s="171"/>
      <c r="Q423" s="171"/>
      <c r="R423" s="171"/>
      <c r="S423" s="171"/>
      <c r="T423" s="172"/>
      <c r="AT423" s="167" t="s">
        <v>206</v>
      </c>
      <c r="AU423" s="167" t="s">
        <v>87</v>
      </c>
      <c r="AV423" s="13" t="s">
        <v>87</v>
      </c>
      <c r="AW423" s="13" t="s">
        <v>41</v>
      </c>
      <c r="AX423" s="13" t="s">
        <v>80</v>
      </c>
      <c r="AY423" s="167" t="s">
        <v>195</v>
      </c>
    </row>
    <row r="424" spans="1:65" s="13" customFormat="1">
      <c r="B424" s="165"/>
      <c r="D424" s="166" t="s">
        <v>206</v>
      </c>
      <c r="E424" s="167" t="s">
        <v>3</v>
      </c>
      <c r="F424" s="168" t="s">
        <v>209</v>
      </c>
      <c r="H424" s="167" t="s">
        <v>3</v>
      </c>
      <c r="I424" s="169"/>
      <c r="L424" s="165"/>
      <c r="M424" s="170"/>
      <c r="N424" s="171"/>
      <c r="O424" s="171"/>
      <c r="P424" s="171"/>
      <c r="Q424" s="171"/>
      <c r="R424" s="171"/>
      <c r="S424" s="171"/>
      <c r="T424" s="172"/>
      <c r="AT424" s="167" t="s">
        <v>206</v>
      </c>
      <c r="AU424" s="167" t="s">
        <v>87</v>
      </c>
      <c r="AV424" s="13" t="s">
        <v>87</v>
      </c>
      <c r="AW424" s="13" t="s">
        <v>41</v>
      </c>
      <c r="AX424" s="13" t="s">
        <v>80</v>
      </c>
      <c r="AY424" s="167" t="s">
        <v>195</v>
      </c>
    </row>
    <row r="425" spans="1:65" s="13" customFormat="1">
      <c r="B425" s="165"/>
      <c r="D425" s="166" t="s">
        <v>206</v>
      </c>
      <c r="E425" s="167" t="s">
        <v>3</v>
      </c>
      <c r="F425" s="168" t="s">
        <v>454</v>
      </c>
      <c r="H425" s="167" t="s">
        <v>3</v>
      </c>
      <c r="I425" s="169"/>
      <c r="L425" s="165"/>
      <c r="M425" s="170"/>
      <c r="N425" s="171"/>
      <c r="O425" s="171"/>
      <c r="P425" s="171"/>
      <c r="Q425" s="171"/>
      <c r="R425" s="171"/>
      <c r="S425" s="171"/>
      <c r="T425" s="172"/>
      <c r="AT425" s="167" t="s">
        <v>206</v>
      </c>
      <c r="AU425" s="167" t="s">
        <v>87</v>
      </c>
      <c r="AV425" s="13" t="s">
        <v>87</v>
      </c>
      <c r="AW425" s="13" t="s">
        <v>41</v>
      </c>
      <c r="AX425" s="13" t="s">
        <v>80</v>
      </c>
      <c r="AY425" s="167" t="s">
        <v>195</v>
      </c>
    </row>
    <row r="426" spans="1:65" s="14" customFormat="1">
      <c r="B426" s="173"/>
      <c r="D426" s="166" t="s">
        <v>206</v>
      </c>
      <c r="E426" s="174" t="s">
        <v>3</v>
      </c>
      <c r="F426" s="175" t="s">
        <v>684</v>
      </c>
      <c r="H426" s="176">
        <v>39.435000000000002</v>
      </c>
      <c r="I426" s="177"/>
      <c r="L426" s="173"/>
      <c r="M426" s="178"/>
      <c r="N426" s="179"/>
      <c r="O426" s="179"/>
      <c r="P426" s="179"/>
      <c r="Q426" s="179"/>
      <c r="R426" s="179"/>
      <c r="S426" s="179"/>
      <c r="T426" s="180"/>
      <c r="AT426" s="174" t="s">
        <v>206</v>
      </c>
      <c r="AU426" s="174" t="s">
        <v>87</v>
      </c>
      <c r="AV426" s="14" t="s">
        <v>89</v>
      </c>
      <c r="AW426" s="14" t="s">
        <v>41</v>
      </c>
      <c r="AX426" s="14" t="s">
        <v>80</v>
      </c>
      <c r="AY426" s="174" t="s">
        <v>195</v>
      </c>
    </row>
    <row r="427" spans="1:65" s="15" customFormat="1">
      <c r="B427" s="181"/>
      <c r="D427" s="166" t="s">
        <v>206</v>
      </c>
      <c r="E427" s="182" t="s">
        <v>3</v>
      </c>
      <c r="F427" s="183" t="s">
        <v>215</v>
      </c>
      <c r="H427" s="184">
        <v>39.435000000000002</v>
      </c>
      <c r="I427" s="185"/>
      <c r="L427" s="181"/>
      <c r="M427" s="186"/>
      <c r="N427" s="187"/>
      <c r="O427" s="187"/>
      <c r="P427" s="187"/>
      <c r="Q427" s="187"/>
      <c r="R427" s="187"/>
      <c r="S427" s="187"/>
      <c r="T427" s="188"/>
      <c r="AT427" s="182" t="s">
        <v>206</v>
      </c>
      <c r="AU427" s="182" t="s">
        <v>87</v>
      </c>
      <c r="AV427" s="15" t="s">
        <v>202</v>
      </c>
      <c r="AW427" s="15" t="s">
        <v>41</v>
      </c>
      <c r="AX427" s="15" t="s">
        <v>87</v>
      </c>
      <c r="AY427" s="182" t="s">
        <v>195</v>
      </c>
    </row>
    <row r="428" spans="1:65" s="2" customFormat="1" ht="24.25" customHeight="1">
      <c r="A428" s="35"/>
      <c r="B428" s="146"/>
      <c r="C428" s="147" t="s">
        <v>508</v>
      </c>
      <c r="D428" s="147" t="s">
        <v>197</v>
      </c>
      <c r="E428" s="148" t="s">
        <v>1091</v>
      </c>
      <c r="F428" s="149" t="s">
        <v>1092</v>
      </c>
      <c r="G428" s="150" t="s">
        <v>467</v>
      </c>
      <c r="H428" s="151">
        <v>141.09399999999999</v>
      </c>
      <c r="I428" s="152"/>
      <c r="J428" s="153">
        <f>ROUND(I428*H428,2)</f>
        <v>0</v>
      </c>
      <c r="K428" s="149" t="s">
        <v>201</v>
      </c>
      <c r="L428" s="36"/>
      <c r="M428" s="154" t="s">
        <v>3</v>
      </c>
      <c r="N428" s="155" t="s">
        <v>51</v>
      </c>
      <c r="O428" s="56"/>
      <c r="P428" s="156">
        <f>O428*H428</f>
        <v>0</v>
      </c>
      <c r="Q428" s="156">
        <v>0</v>
      </c>
      <c r="R428" s="156">
        <f>Q428*H428</f>
        <v>0</v>
      </c>
      <c r="S428" s="156">
        <v>0</v>
      </c>
      <c r="T428" s="157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158" t="s">
        <v>202</v>
      </c>
      <c r="AT428" s="158" t="s">
        <v>197</v>
      </c>
      <c r="AU428" s="158" t="s">
        <v>87</v>
      </c>
      <c r="AY428" s="19" t="s">
        <v>195</v>
      </c>
      <c r="BE428" s="159">
        <f>IF(N428="základní",J428,0)</f>
        <v>0</v>
      </c>
      <c r="BF428" s="159">
        <f>IF(N428="snížená",J428,0)</f>
        <v>0</v>
      </c>
      <c r="BG428" s="159">
        <f>IF(N428="zákl. přenesená",J428,0)</f>
        <v>0</v>
      </c>
      <c r="BH428" s="159">
        <f>IF(N428="sníž. přenesená",J428,0)</f>
        <v>0</v>
      </c>
      <c r="BI428" s="159">
        <f>IF(N428="nulová",J428,0)</f>
        <v>0</v>
      </c>
      <c r="BJ428" s="19" t="s">
        <v>87</v>
      </c>
      <c r="BK428" s="159">
        <f>ROUND(I428*H428,2)</f>
        <v>0</v>
      </c>
      <c r="BL428" s="19" t="s">
        <v>202</v>
      </c>
      <c r="BM428" s="158" t="s">
        <v>1093</v>
      </c>
    </row>
    <row r="429" spans="1:65" s="2" customFormat="1">
      <c r="A429" s="35"/>
      <c r="B429" s="36"/>
      <c r="C429" s="35"/>
      <c r="D429" s="160" t="s">
        <v>204</v>
      </c>
      <c r="E429" s="35"/>
      <c r="F429" s="161" t="s">
        <v>1094</v>
      </c>
      <c r="G429" s="35"/>
      <c r="H429" s="35"/>
      <c r="I429" s="162"/>
      <c r="J429" s="35"/>
      <c r="K429" s="35"/>
      <c r="L429" s="36"/>
      <c r="M429" s="163"/>
      <c r="N429" s="164"/>
      <c r="O429" s="56"/>
      <c r="P429" s="56"/>
      <c r="Q429" s="56"/>
      <c r="R429" s="56"/>
      <c r="S429" s="56"/>
      <c r="T429" s="57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T429" s="19" t="s">
        <v>204</v>
      </c>
      <c r="AU429" s="19" t="s">
        <v>87</v>
      </c>
    </row>
    <row r="430" spans="1:65" s="13" customFormat="1">
      <c r="B430" s="165"/>
      <c r="D430" s="166" t="s">
        <v>206</v>
      </c>
      <c r="E430" s="167" t="s">
        <v>3</v>
      </c>
      <c r="F430" s="168" t="s">
        <v>207</v>
      </c>
      <c r="H430" s="167" t="s">
        <v>3</v>
      </c>
      <c r="I430" s="169"/>
      <c r="L430" s="165"/>
      <c r="M430" s="170"/>
      <c r="N430" s="171"/>
      <c r="O430" s="171"/>
      <c r="P430" s="171"/>
      <c r="Q430" s="171"/>
      <c r="R430" s="171"/>
      <c r="S430" s="171"/>
      <c r="T430" s="172"/>
      <c r="AT430" s="167" t="s">
        <v>206</v>
      </c>
      <c r="AU430" s="167" t="s">
        <v>87</v>
      </c>
      <c r="AV430" s="13" t="s">
        <v>87</v>
      </c>
      <c r="AW430" s="13" t="s">
        <v>41</v>
      </c>
      <c r="AX430" s="13" t="s">
        <v>80</v>
      </c>
      <c r="AY430" s="167" t="s">
        <v>195</v>
      </c>
    </row>
    <row r="431" spans="1:65" s="13" customFormat="1">
      <c r="B431" s="165"/>
      <c r="D431" s="166" t="s">
        <v>206</v>
      </c>
      <c r="E431" s="167" t="s">
        <v>3</v>
      </c>
      <c r="F431" s="168" t="s">
        <v>208</v>
      </c>
      <c r="H431" s="167" t="s">
        <v>3</v>
      </c>
      <c r="I431" s="169"/>
      <c r="L431" s="165"/>
      <c r="M431" s="170"/>
      <c r="N431" s="171"/>
      <c r="O431" s="171"/>
      <c r="P431" s="171"/>
      <c r="Q431" s="171"/>
      <c r="R431" s="171"/>
      <c r="S431" s="171"/>
      <c r="T431" s="172"/>
      <c r="AT431" s="167" t="s">
        <v>206</v>
      </c>
      <c r="AU431" s="167" t="s">
        <v>87</v>
      </c>
      <c r="AV431" s="13" t="s">
        <v>87</v>
      </c>
      <c r="AW431" s="13" t="s">
        <v>41</v>
      </c>
      <c r="AX431" s="13" t="s">
        <v>80</v>
      </c>
      <c r="AY431" s="167" t="s">
        <v>195</v>
      </c>
    </row>
    <row r="432" spans="1:65" s="13" customFormat="1">
      <c r="B432" s="165"/>
      <c r="D432" s="166" t="s">
        <v>206</v>
      </c>
      <c r="E432" s="167" t="s">
        <v>3</v>
      </c>
      <c r="F432" s="168" t="s">
        <v>209</v>
      </c>
      <c r="H432" s="167" t="s">
        <v>3</v>
      </c>
      <c r="I432" s="169"/>
      <c r="L432" s="165"/>
      <c r="M432" s="170"/>
      <c r="N432" s="171"/>
      <c r="O432" s="171"/>
      <c r="P432" s="171"/>
      <c r="Q432" s="171"/>
      <c r="R432" s="171"/>
      <c r="S432" s="171"/>
      <c r="T432" s="172"/>
      <c r="AT432" s="167" t="s">
        <v>206</v>
      </c>
      <c r="AU432" s="167" t="s">
        <v>87</v>
      </c>
      <c r="AV432" s="13" t="s">
        <v>87</v>
      </c>
      <c r="AW432" s="13" t="s">
        <v>41</v>
      </c>
      <c r="AX432" s="13" t="s">
        <v>80</v>
      </c>
      <c r="AY432" s="167" t="s">
        <v>195</v>
      </c>
    </row>
    <row r="433" spans="1:65" s="13" customFormat="1">
      <c r="B433" s="165"/>
      <c r="D433" s="166" t="s">
        <v>206</v>
      </c>
      <c r="E433" s="167" t="s">
        <v>3</v>
      </c>
      <c r="F433" s="168" t="s">
        <v>1095</v>
      </c>
      <c r="H433" s="167" t="s">
        <v>3</v>
      </c>
      <c r="I433" s="169"/>
      <c r="L433" s="165"/>
      <c r="M433" s="170"/>
      <c r="N433" s="171"/>
      <c r="O433" s="171"/>
      <c r="P433" s="171"/>
      <c r="Q433" s="171"/>
      <c r="R433" s="171"/>
      <c r="S433" s="171"/>
      <c r="T433" s="172"/>
      <c r="AT433" s="167" t="s">
        <v>206</v>
      </c>
      <c r="AU433" s="167" t="s">
        <v>87</v>
      </c>
      <c r="AV433" s="13" t="s">
        <v>87</v>
      </c>
      <c r="AW433" s="13" t="s">
        <v>41</v>
      </c>
      <c r="AX433" s="13" t="s">
        <v>80</v>
      </c>
      <c r="AY433" s="167" t="s">
        <v>195</v>
      </c>
    </row>
    <row r="434" spans="1:65" s="14" customFormat="1">
      <c r="B434" s="173"/>
      <c r="D434" s="166" t="s">
        <v>206</v>
      </c>
      <c r="E434" s="174" t="s">
        <v>3</v>
      </c>
      <c r="F434" s="175" t="s">
        <v>1096</v>
      </c>
      <c r="H434" s="176">
        <v>40.415999999999997</v>
      </c>
      <c r="I434" s="177"/>
      <c r="L434" s="173"/>
      <c r="M434" s="178"/>
      <c r="N434" s="179"/>
      <c r="O434" s="179"/>
      <c r="P434" s="179"/>
      <c r="Q434" s="179"/>
      <c r="R434" s="179"/>
      <c r="S434" s="179"/>
      <c r="T434" s="180"/>
      <c r="AT434" s="174" t="s">
        <v>206</v>
      </c>
      <c r="AU434" s="174" t="s">
        <v>87</v>
      </c>
      <c r="AV434" s="14" t="s">
        <v>89</v>
      </c>
      <c r="AW434" s="14" t="s">
        <v>41</v>
      </c>
      <c r="AX434" s="14" t="s">
        <v>80</v>
      </c>
      <c r="AY434" s="174" t="s">
        <v>195</v>
      </c>
    </row>
    <row r="435" spans="1:65" s="14" customFormat="1">
      <c r="B435" s="173"/>
      <c r="D435" s="166" t="s">
        <v>206</v>
      </c>
      <c r="E435" s="174" t="s">
        <v>3</v>
      </c>
      <c r="F435" s="175" t="s">
        <v>1097</v>
      </c>
      <c r="H435" s="176">
        <v>97.92</v>
      </c>
      <c r="I435" s="177"/>
      <c r="L435" s="173"/>
      <c r="M435" s="178"/>
      <c r="N435" s="179"/>
      <c r="O435" s="179"/>
      <c r="P435" s="179"/>
      <c r="Q435" s="179"/>
      <c r="R435" s="179"/>
      <c r="S435" s="179"/>
      <c r="T435" s="180"/>
      <c r="AT435" s="174" t="s">
        <v>206</v>
      </c>
      <c r="AU435" s="174" t="s">
        <v>87</v>
      </c>
      <c r="AV435" s="14" t="s">
        <v>89</v>
      </c>
      <c r="AW435" s="14" t="s">
        <v>41</v>
      </c>
      <c r="AX435" s="14" t="s">
        <v>80</v>
      </c>
      <c r="AY435" s="174" t="s">
        <v>195</v>
      </c>
    </row>
    <row r="436" spans="1:65" s="14" customFormat="1">
      <c r="B436" s="173"/>
      <c r="D436" s="166" t="s">
        <v>206</v>
      </c>
      <c r="E436" s="174" t="s">
        <v>3</v>
      </c>
      <c r="F436" s="175" t="s">
        <v>1098</v>
      </c>
      <c r="H436" s="176">
        <v>2.758</v>
      </c>
      <c r="I436" s="177"/>
      <c r="L436" s="173"/>
      <c r="M436" s="178"/>
      <c r="N436" s="179"/>
      <c r="O436" s="179"/>
      <c r="P436" s="179"/>
      <c r="Q436" s="179"/>
      <c r="R436" s="179"/>
      <c r="S436" s="179"/>
      <c r="T436" s="180"/>
      <c r="AT436" s="174" t="s">
        <v>206</v>
      </c>
      <c r="AU436" s="174" t="s">
        <v>87</v>
      </c>
      <c r="AV436" s="14" t="s">
        <v>89</v>
      </c>
      <c r="AW436" s="14" t="s">
        <v>41</v>
      </c>
      <c r="AX436" s="14" t="s">
        <v>80</v>
      </c>
      <c r="AY436" s="174" t="s">
        <v>195</v>
      </c>
    </row>
    <row r="437" spans="1:65" s="15" customFormat="1">
      <c r="B437" s="181"/>
      <c r="D437" s="166" t="s">
        <v>206</v>
      </c>
      <c r="E437" s="182" t="s">
        <v>3</v>
      </c>
      <c r="F437" s="183" t="s">
        <v>215</v>
      </c>
      <c r="H437" s="184">
        <v>141.09399999999999</v>
      </c>
      <c r="I437" s="185"/>
      <c r="L437" s="181"/>
      <c r="M437" s="186"/>
      <c r="N437" s="187"/>
      <c r="O437" s="187"/>
      <c r="P437" s="187"/>
      <c r="Q437" s="187"/>
      <c r="R437" s="187"/>
      <c r="S437" s="187"/>
      <c r="T437" s="188"/>
      <c r="AT437" s="182" t="s">
        <v>206</v>
      </c>
      <c r="AU437" s="182" t="s">
        <v>87</v>
      </c>
      <c r="AV437" s="15" t="s">
        <v>202</v>
      </c>
      <c r="AW437" s="15" t="s">
        <v>41</v>
      </c>
      <c r="AX437" s="15" t="s">
        <v>87</v>
      </c>
      <c r="AY437" s="182" t="s">
        <v>195</v>
      </c>
    </row>
    <row r="438" spans="1:65" s="2" customFormat="1" ht="24.25" customHeight="1">
      <c r="A438" s="35"/>
      <c r="B438" s="146"/>
      <c r="C438" s="147" t="s">
        <v>514</v>
      </c>
      <c r="D438" s="147" t="s">
        <v>197</v>
      </c>
      <c r="E438" s="148" t="s">
        <v>1099</v>
      </c>
      <c r="F438" s="149" t="s">
        <v>1100</v>
      </c>
      <c r="G438" s="150" t="s">
        <v>467</v>
      </c>
      <c r="H438" s="151">
        <v>150.57400000000001</v>
      </c>
      <c r="I438" s="152"/>
      <c r="J438" s="153">
        <f>ROUND(I438*H438,2)</f>
        <v>0</v>
      </c>
      <c r="K438" s="149" t="s">
        <v>201</v>
      </c>
      <c r="L438" s="36"/>
      <c r="M438" s="154" t="s">
        <v>3</v>
      </c>
      <c r="N438" s="155" t="s">
        <v>51</v>
      </c>
      <c r="O438" s="56"/>
      <c r="P438" s="156">
        <f>O438*H438</f>
        <v>0</v>
      </c>
      <c r="Q438" s="156">
        <v>0</v>
      </c>
      <c r="R438" s="156">
        <f>Q438*H438</f>
        <v>0</v>
      </c>
      <c r="S438" s="156">
        <v>0</v>
      </c>
      <c r="T438" s="157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58" t="s">
        <v>202</v>
      </c>
      <c r="AT438" s="158" t="s">
        <v>197</v>
      </c>
      <c r="AU438" s="158" t="s">
        <v>87</v>
      </c>
      <c r="AY438" s="19" t="s">
        <v>195</v>
      </c>
      <c r="BE438" s="159">
        <f>IF(N438="základní",J438,0)</f>
        <v>0</v>
      </c>
      <c r="BF438" s="159">
        <f>IF(N438="snížená",J438,0)</f>
        <v>0</v>
      </c>
      <c r="BG438" s="159">
        <f>IF(N438="zákl. přenesená",J438,0)</f>
        <v>0</v>
      </c>
      <c r="BH438" s="159">
        <f>IF(N438="sníž. přenesená",J438,0)</f>
        <v>0</v>
      </c>
      <c r="BI438" s="159">
        <f>IF(N438="nulová",J438,0)</f>
        <v>0</v>
      </c>
      <c r="BJ438" s="19" t="s">
        <v>87</v>
      </c>
      <c r="BK438" s="159">
        <f>ROUND(I438*H438,2)</f>
        <v>0</v>
      </c>
      <c r="BL438" s="19" t="s">
        <v>202</v>
      </c>
      <c r="BM438" s="158" t="s">
        <v>1101</v>
      </c>
    </row>
    <row r="439" spans="1:65" s="2" customFormat="1">
      <c r="A439" s="35"/>
      <c r="B439" s="36"/>
      <c r="C439" s="35"/>
      <c r="D439" s="160" t="s">
        <v>204</v>
      </c>
      <c r="E439" s="35"/>
      <c r="F439" s="161" t="s">
        <v>1102</v>
      </c>
      <c r="G439" s="35"/>
      <c r="H439" s="35"/>
      <c r="I439" s="162"/>
      <c r="J439" s="35"/>
      <c r="K439" s="35"/>
      <c r="L439" s="36"/>
      <c r="M439" s="163"/>
      <c r="N439" s="164"/>
      <c r="O439" s="56"/>
      <c r="P439" s="56"/>
      <c r="Q439" s="56"/>
      <c r="R439" s="56"/>
      <c r="S439" s="56"/>
      <c r="T439" s="57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T439" s="19" t="s">
        <v>204</v>
      </c>
      <c r="AU439" s="19" t="s">
        <v>87</v>
      </c>
    </row>
    <row r="440" spans="1:65" s="13" customFormat="1">
      <c r="B440" s="165"/>
      <c r="D440" s="166" t="s">
        <v>206</v>
      </c>
      <c r="E440" s="167" t="s">
        <v>3</v>
      </c>
      <c r="F440" s="168" t="s">
        <v>207</v>
      </c>
      <c r="H440" s="167" t="s">
        <v>3</v>
      </c>
      <c r="I440" s="169"/>
      <c r="L440" s="165"/>
      <c r="M440" s="170"/>
      <c r="N440" s="171"/>
      <c r="O440" s="171"/>
      <c r="P440" s="171"/>
      <c r="Q440" s="171"/>
      <c r="R440" s="171"/>
      <c r="S440" s="171"/>
      <c r="T440" s="172"/>
      <c r="AT440" s="167" t="s">
        <v>206</v>
      </c>
      <c r="AU440" s="167" t="s">
        <v>87</v>
      </c>
      <c r="AV440" s="13" t="s">
        <v>87</v>
      </c>
      <c r="AW440" s="13" t="s">
        <v>41</v>
      </c>
      <c r="AX440" s="13" t="s">
        <v>80</v>
      </c>
      <c r="AY440" s="167" t="s">
        <v>195</v>
      </c>
    </row>
    <row r="441" spans="1:65" s="13" customFormat="1">
      <c r="B441" s="165"/>
      <c r="D441" s="166" t="s">
        <v>206</v>
      </c>
      <c r="E441" s="167" t="s">
        <v>3</v>
      </c>
      <c r="F441" s="168" t="s">
        <v>208</v>
      </c>
      <c r="H441" s="167" t="s">
        <v>3</v>
      </c>
      <c r="I441" s="169"/>
      <c r="L441" s="165"/>
      <c r="M441" s="170"/>
      <c r="N441" s="171"/>
      <c r="O441" s="171"/>
      <c r="P441" s="171"/>
      <c r="Q441" s="171"/>
      <c r="R441" s="171"/>
      <c r="S441" s="171"/>
      <c r="T441" s="172"/>
      <c r="AT441" s="167" t="s">
        <v>206</v>
      </c>
      <c r="AU441" s="167" t="s">
        <v>87</v>
      </c>
      <c r="AV441" s="13" t="s">
        <v>87</v>
      </c>
      <c r="AW441" s="13" t="s">
        <v>41</v>
      </c>
      <c r="AX441" s="13" t="s">
        <v>80</v>
      </c>
      <c r="AY441" s="167" t="s">
        <v>195</v>
      </c>
    </row>
    <row r="442" spans="1:65" s="13" customFormat="1">
      <c r="B442" s="165"/>
      <c r="D442" s="166" t="s">
        <v>206</v>
      </c>
      <c r="E442" s="167" t="s">
        <v>3</v>
      </c>
      <c r="F442" s="168" t="s">
        <v>209</v>
      </c>
      <c r="H442" s="167" t="s">
        <v>3</v>
      </c>
      <c r="I442" s="169"/>
      <c r="L442" s="165"/>
      <c r="M442" s="170"/>
      <c r="N442" s="171"/>
      <c r="O442" s="171"/>
      <c r="P442" s="171"/>
      <c r="Q442" s="171"/>
      <c r="R442" s="171"/>
      <c r="S442" s="171"/>
      <c r="T442" s="172"/>
      <c r="AT442" s="167" t="s">
        <v>206</v>
      </c>
      <c r="AU442" s="167" t="s">
        <v>87</v>
      </c>
      <c r="AV442" s="13" t="s">
        <v>87</v>
      </c>
      <c r="AW442" s="13" t="s">
        <v>41</v>
      </c>
      <c r="AX442" s="13" t="s">
        <v>80</v>
      </c>
      <c r="AY442" s="167" t="s">
        <v>195</v>
      </c>
    </row>
    <row r="443" spans="1:65" s="13" customFormat="1">
      <c r="B443" s="165"/>
      <c r="D443" s="166" t="s">
        <v>206</v>
      </c>
      <c r="E443" s="167" t="s">
        <v>3</v>
      </c>
      <c r="F443" s="168" t="s">
        <v>1103</v>
      </c>
      <c r="H443" s="167" t="s">
        <v>3</v>
      </c>
      <c r="I443" s="169"/>
      <c r="L443" s="165"/>
      <c r="M443" s="170"/>
      <c r="N443" s="171"/>
      <c r="O443" s="171"/>
      <c r="P443" s="171"/>
      <c r="Q443" s="171"/>
      <c r="R443" s="171"/>
      <c r="S443" s="171"/>
      <c r="T443" s="172"/>
      <c r="AT443" s="167" t="s">
        <v>206</v>
      </c>
      <c r="AU443" s="167" t="s">
        <v>87</v>
      </c>
      <c r="AV443" s="13" t="s">
        <v>87</v>
      </c>
      <c r="AW443" s="13" t="s">
        <v>41</v>
      </c>
      <c r="AX443" s="13" t="s">
        <v>80</v>
      </c>
      <c r="AY443" s="167" t="s">
        <v>195</v>
      </c>
    </row>
    <row r="444" spans="1:65" s="14" customFormat="1">
      <c r="B444" s="173"/>
      <c r="D444" s="166" t="s">
        <v>206</v>
      </c>
      <c r="E444" s="174" t="s">
        <v>3</v>
      </c>
      <c r="F444" s="175" t="s">
        <v>1104</v>
      </c>
      <c r="H444" s="176">
        <v>150.57400000000001</v>
      </c>
      <c r="I444" s="177"/>
      <c r="L444" s="173"/>
      <c r="M444" s="178"/>
      <c r="N444" s="179"/>
      <c r="O444" s="179"/>
      <c r="P444" s="179"/>
      <c r="Q444" s="179"/>
      <c r="R444" s="179"/>
      <c r="S444" s="179"/>
      <c r="T444" s="180"/>
      <c r="AT444" s="174" t="s">
        <v>206</v>
      </c>
      <c r="AU444" s="174" t="s">
        <v>87</v>
      </c>
      <c r="AV444" s="14" t="s">
        <v>89</v>
      </c>
      <c r="AW444" s="14" t="s">
        <v>41</v>
      </c>
      <c r="AX444" s="14" t="s">
        <v>80</v>
      </c>
      <c r="AY444" s="174" t="s">
        <v>195</v>
      </c>
    </row>
    <row r="445" spans="1:65" s="15" customFormat="1">
      <c r="B445" s="181"/>
      <c r="D445" s="166" t="s">
        <v>206</v>
      </c>
      <c r="E445" s="182" t="s">
        <v>3</v>
      </c>
      <c r="F445" s="183" t="s">
        <v>215</v>
      </c>
      <c r="H445" s="184">
        <v>150.57400000000001</v>
      </c>
      <c r="I445" s="185"/>
      <c r="L445" s="181"/>
      <c r="M445" s="200"/>
      <c r="N445" s="201"/>
      <c r="O445" s="201"/>
      <c r="P445" s="201"/>
      <c r="Q445" s="201"/>
      <c r="R445" s="201"/>
      <c r="S445" s="201"/>
      <c r="T445" s="202"/>
      <c r="AT445" s="182" t="s">
        <v>206</v>
      </c>
      <c r="AU445" s="182" t="s">
        <v>87</v>
      </c>
      <c r="AV445" s="15" t="s">
        <v>202</v>
      </c>
      <c r="AW445" s="15" t="s">
        <v>41</v>
      </c>
      <c r="AX445" s="15" t="s">
        <v>87</v>
      </c>
      <c r="AY445" s="182" t="s">
        <v>195</v>
      </c>
    </row>
    <row r="446" spans="1:65" s="2" customFormat="1" ht="7" customHeight="1">
      <c r="A446" s="35"/>
      <c r="B446" s="45"/>
      <c r="C446" s="46"/>
      <c r="D446" s="46"/>
      <c r="E446" s="46"/>
      <c r="F446" s="46"/>
      <c r="G446" s="46"/>
      <c r="H446" s="46"/>
      <c r="I446" s="46"/>
      <c r="J446" s="46"/>
      <c r="K446" s="46"/>
      <c r="L446" s="36"/>
      <c r="M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</row>
  </sheetData>
  <sheetProtection algorithmName="SHA-512" hashValue="nKUK4dxS06g5poZt9kuCqZ2okel27XptVALiLu4xztdsi6o0gXytEZiaz/BHl59pMfoTTdEggo2xvVTGq9rDuA==" saltValue="SXTQJVzlNrxFgImVZ7qlNg==" spinCount="100000" sheet="1" objects="1" scenarios="1"/>
  <autoFilter ref="C93:K445" xr:uid="{00000000-0009-0000-0000-000003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0300-000000000000}"/>
    <hyperlink ref="F107" r:id="rId2" xr:uid="{00000000-0004-0000-0300-000001000000}"/>
    <hyperlink ref="F124" r:id="rId3" xr:uid="{00000000-0004-0000-0300-000002000000}"/>
    <hyperlink ref="F133" r:id="rId4" xr:uid="{00000000-0004-0000-0300-000003000000}"/>
    <hyperlink ref="F143" r:id="rId5" xr:uid="{00000000-0004-0000-0300-000004000000}"/>
    <hyperlink ref="F152" r:id="rId6" xr:uid="{00000000-0004-0000-0300-000005000000}"/>
    <hyperlink ref="F161" r:id="rId7" xr:uid="{00000000-0004-0000-0300-000006000000}"/>
    <hyperlink ref="F170" r:id="rId8" xr:uid="{00000000-0004-0000-0300-000007000000}"/>
    <hyperlink ref="F179" r:id="rId9" xr:uid="{00000000-0004-0000-0300-000008000000}"/>
    <hyperlink ref="F188" r:id="rId10" xr:uid="{00000000-0004-0000-0300-000009000000}"/>
    <hyperlink ref="F197" r:id="rId11" xr:uid="{00000000-0004-0000-0300-00000A000000}"/>
    <hyperlink ref="F199" r:id="rId12" xr:uid="{00000000-0004-0000-0300-00000B000000}"/>
    <hyperlink ref="F210" r:id="rId13" xr:uid="{00000000-0004-0000-0300-00000C000000}"/>
    <hyperlink ref="F222" r:id="rId14" xr:uid="{00000000-0004-0000-0300-00000D000000}"/>
    <hyperlink ref="F232" r:id="rId15" xr:uid="{00000000-0004-0000-0300-00000E000000}"/>
    <hyperlink ref="F243" r:id="rId16" xr:uid="{00000000-0004-0000-0300-00000F000000}"/>
    <hyperlink ref="F255" r:id="rId17" xr:uid="{00000000-0004-0000-0300-000010000000}"/>
    <hyperlink ref="F266" r:id="rId18" xr:uid="{00000000-0004-0000-0300-000011000000}"/>
    <hyperlink ref="F278" r:id="rId19" xr:uid="{00000000-0004-0000-0300-000012000000}"/>
    <hyperlink ref="F289" r:id="rId20" xr:uid="{00000000-0004-0000-0300-000013000000}"/>
    <hyperlink ref="F300" r:id="rId21" xr:uid="{00000000-0004-0000-0300-000014000000}"/>
    <hyperlink ref="F310" r:id="rId22" xr:uid="{00000000-0004-0000-0300-000015000000}"/>
    <hyperlink ref="F325" r:id="rId23" xr:uid="{00000000-0004-0000-0300-000016000000}"/>
    <hyperlink ref="F363" r:id="rId24" xr:uid="{00000000-0004-0000-0300-000017000000}"/>
    <hyperlink ref="F372" r:id="rId25" xr:uid="{00000000-0004-0000-0300-000018000000}"/>
    <hyperlink ref="F380" r:id="rId26" xr:uid="{00000000-0004-0000-0300-000019000000}"/>
    <hyperlink ref="F388" r:id="rId27" xr:uid="{00000000-0004-0000-0300-00001A000000}"/>
    <hyperlink ref="F397" r:id="rId28" xr:uid="{00000000-0004-0000-0300-00001B000000}"/>
    <hyperlink ref="F408" r:id="rId29" xr:uid="{00000000-0004-0000-0300-00001C000000}"/>
    <hyperlink ref="F410" r:id="rId30" xr:uid="{00000000-0004-0000-0300-00001D000000}"/>
    <hyperlink ref="F413" r:id="rId31" xr:uid="{00000000-0004-0000-0300-00001E000000}"/>
    <hyperlink ref="F416" r:id="rId32" xr:uid="{00000000-0004-0000-0300-00001F000000}"/>
    <hyperlink ref="F418" r:id="rId33" xr:uid="{00000000-0004-0000-0300-000020000000}"/>
    <hyperlink ref="F421" r:id="rId34" xr:uid="{00000000-0004-0000-0300-000021000000}"/>
    <hyperlink ref="F429" r:id="rId35" xr:uid="{00000000-0004-0000-0300-000022000000}"/>
    <hyperlink ref="F439" r:id="rId36" xr:uid="{00000000-0004-0000-0300-000023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37"/>
  <headerFooter>
    <oddFooter>&amp;CStrana &amp;P z &amp;N</oddFooter>
  </headerFooter>
  <drawing r:id="rId3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782"/>
  <sheetViews>
    <sheetView showGridLines="0" workbookViewId="0"/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L2" s="320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106</v>
      </c>
      <c r="AZ2" s="96" t="s">
        <v>1105</v>
      </c>
      <c r="BA2" s="96" t="s">
        <v>3</v>
      </c>
      <c r="BB2" s="96" t="s">
        <v>3</v>
      </c>
      <c r="BC2" s="96" t="s">
        <v>1106</v>
      </c>
      <c r="BD2" s="96" t="s">
        <v>89</v>
      </c>
    </row>
    <row r="3" spans="1:5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89</v>
      </c>
      <c r="AZ3" s="96" t="s">
        <v>137</v>
      </c>
      <c r="BA3" s="96" t="s">
        <v>138</v>
      </c>
      <c r="BB3" s="96" t="s">
        <v>139</v>
      </c>
      <c r="BC3" s="96" t="s">
        <v>1107</v>
      </c>
      <c r="BD3" s="96" t="s">
        <v>89</v>
      </c>
    </row>
    <row r="4" spans="1:56" s="1" customFormat="1" ht="25" customHeight="1">
      <c r="B4" s="22"/>
      <c r="D4" s="23" t="s">
        <v>141</v>
      </c>
      <c r="L4" s="22"/>
      <c r="M4" s="97" t="s">
        <v>11</v>
      </c>
      <c r="AT4" s="19" t="s">
        <v>4</v>
      </c>
      <c r="AZ4" s="96" t="s">
        <v>1108</v>
      </c>
      <c r="BA4" s="96" t="s">
        <v>3</v>
      </c>
      <c r="BB4" s="96" t="s">
        <v>139</v>
      </c>
      <c r="BC4" s="96" t="s">
        <v>1109</v>
      </c>
      <c r="BD4" s="96" t="s">
        <v>89</v>
      </c>
    </row>
    <row r="5" spans="1:56" s="1" customFormat="1" ht="7" customHeight="1">
      <c r="B5" s="22"/>
      <c r="L5" s="22"/>
      <c r="AZ5" s="96" t="s">
        <v>1110</v>
      </c>
      <c r="BA5" s="96" t="s">
        <v>1111</v>
      </c>
      <c r="BB5" s="96" t="s">
        <v>139</v>
      </c>
      <c r="BC5" s="96" t="s">
        <v>1112</v>
      </c>
      <c r="BD5" s="96" t="s">
        <v>89</v>
      </c>
    </row>
    <row r="6" spans="1:56" s="1" customFormat="1" ht="12" customHeight="1">
      <c r="B6" s="22"/>
      <c r="D6" s="29" t="s">
        <v>17</v>
      </c>
      <c r="L6" s="22"/>
      <c r="AZ6" s="96" t="s">
        <v>1113</v>
      </c>
      <c r="BA6" s="96" t="s">
        <v>3</v>
      </c>
      <c r="BB6" s="96" t="s">
        <v>3</v>
      </c>
      <c r="BC6" s="96" t="s">
        <v>1114</v>
      </c>
      <c r="BD6" s="96" t="s">
        <v>89</v>
      </c>
    </row>
    <row r="7" spans="1:56" s="1" customFormat="1" ht="16.5" customHeight="1">
      <c r="B7" s="22"/>
      <c r="E7" s="354" t="str">
        <f>'Rekapitulace stavby'!K6</f>
        <v>DPS-Sezemovo Ústí, ul. Pod Vrbou</v>
      </c>
      <c r="F7" s="355"/>
      <c r="G7" s="355"/>
      <c r="H7" s="355"/>
      <c r="L7" s="22"/>
      <c r="AZ7" s="96" t="s">
        <v>1115</v>
      </c>
      <c r="BA7" s="96" t="s">
        <v>3</v>
      </c>
      <c r="BB7" s="96" t="s">
        <v>139</v>
      </c>
      <c r="BC7" s="96" t="s">
        <v>1116</v>
      </c>
      <c r="BD7" s="96" t="s">
        <v>89</v>
      </c>
    </row>
    <row r="8" spans="1:56" s="1" customFormat="1" ht="12" customHeight="1">
      <c r="B8" s="22"/>
      <c r="D8" s="29" t="s">
        <v>150</v>
      </c>
      <c r="L8" s="22"/>
      <c r="AZ8" s="96" t="s">
        <v>1117</v>
      </c>
      <c r="BA8" s="96" t="s">
        <v>3</v>
      </c>
      <c r="BB8" s="96" t="s">
        <v>139</v>
      </c>
      <c r="BC8" s="96" t="s">
        <v>1118</v>
      </c>
      <c r="BD8" s="96" t="s">
        <v>89</v>
      </c>
    </row>
    <row r="9" spans="1:56" s="2" customFormat="1" ht="16.5" customHeight="1">
      <c r="A9" s="35"/>
      <c r="B9" s="36"/>
      <c r="C9" s="35"/>
      <c r="D9" s="35"/>
      <c r="E9" s="354" t="s">
        <v>1119</v>
      </c>
      <c r="F9" s="353"/>
      <c r="G9" s="353"/>
      <c r="H9" s="353"/>
      <c r="I9" s="35"/>
      <c r="J9" s="35"/>
      <c r="K9" s="35"/>
      <c r="L9" s="9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96" t="s">
        <v>689</v>
      </c>
      <c r="BA9" s="96" t="s">
        <v>3</v>
      </c>
      <c r="BB9" s="96" t="s">
        <v>3</v>
      </c>
      <c r="BC9" s="96" t="s">
        <v>1112</v>
      </c>
      <c r="BD9" s="96" t="s">
        <v>89</v>
      </c>
    </row>
    <row r="10" spans="1:56" s="2" customFormat="1" ht="12" customHeight="1">
      <c r="A10" s="35"/>
      <c r="B10" s="36"/>
      <c r="C10" s="35"/>
      <c r="D10" s="29" t="s">
        <v>156</v>
      </c>
      <c r="E10" s="35"/>
      <c r="F10" s="35"/>
      <c r="G10" s="35"/>
      <c r="H10" s="35"/>
      <c r="I10" s="35"/>
      <c r="J10" s="35"/>
      <c r="K10" s="35"/>
      <c r="L10" s="9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96" t="s">
        <v>692</v>
      </c>
      <c r="BA10" s="96" t="s">
        <v>3</v>
      </c>
      <c r="BB10" s="96" t="s">
        <v>3</v>
      </c>
      <c r="BC10" s="96" t="s">
        <v>1114</v>
      </c>
      <c r="BD10" s="96" t="s">
        <v>89</v>
      </c>
    </row>
    <row r="11" spans="1:56" s="2" customFormat="1" ht="16.5" customHeight="1">
      <c r="A11" s="35"/>
      <c r="B11" s="36"/>
      <c r="C11" s="35"/>
      <c r="D11" s="35"/>
      <c r="E11" s="348" t="s">
        <v>1120</v>
      </c>
      <c r="F11" s="353"/>
      <c r="G11" s="353"/>
      <c r="H11" s="353"/>
      <c r="I11" s="35"/>
      <c r="J11" s="35"/>
      <c r="K11" s="35"/>
      <c r="L11" s="9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96" t="s">
        <v>695</v>
      </c>
      <c r="BA11" s="96" t="s">
        <v>3</v>
      </c>
      <c r="BB11" s="96" t="s">
        <v>3</v>
      </c>
      <c r="BC11" s="96" t="s">
        <v>1116</v>
      </c>
      <c r="BD11" s="96" t="s">
        <v>89</v>
      </c>
    </row>
    <row r="12" spans="1:5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96" t="s">
        <v>1121</v>
      </c>
      <c r="BA12" s="96" t="s">
        <v>3</v>
      </c>
      <c r="BB12" s="96" t="s">
        <v>3</v>
      </c>
      <c r="BC12" s="96" t="s">
        <v>1118</v>
      </c>
      <c r="BD12" s="96" t="s">
        <v>89</v>
      </c>
    </row>
    <row r="13" spans="1:56" s="2" customFormat="1" ht="12" customHeight="1">
      <c r="A13" s="35"/>
      <c r="B13" s="36"/>
      <c r="C13" s="35"/>
      <c r="D13" s="29" t="s">
        <v>19</v>
      </c>
      <c r="E13" s="35"/>
      <c r="F13" s="27" t="s">
        <v>3</v>
      </c>
      <c r="G13" s="35"/>
      <c r="H13" s="35"/>
      <c r="I13" s="29" t="s">
        <v>21</v>
      </c>
      <c r="J13" s="27" t="s">
        <v>3</v>
      </c>
      <c r="K13" s="35"/>
      <c r="L13" s="9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96" t="s">
        <v>1122</v>
      </c>
      <c r="BA13" s="96" t="s">
        <v>1123</v>
      </c>
      <c r="BB13" s="96" t="s">
        <v>139</v>
      </c>
      <c r="BC13" s="96" t="s">
        <v>1124</v>
      </c>
      <c r="BD13" s="96" t="s">
        <v>89</v>
      </c>
    </row>
    <row r="14" spans="1:56" s="2" customFormat="1" ht="12" customHeight="1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26. 1. 2022</v>
      </c>
      <c r="K14" s="35"/>
      <c r="L14" s="9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96" t="s">
        <v>1125</v>
      </c>
      <c r="BA14" s="96" t="s">
        <v>1126</v>
      </c>
      <c r="BB14" s="96" t="s">
        <v>139</v>
      </c>
      <c r="BC14" s="96" t="s">
        <v>1127</v>
      </c>
      <c r="BD14" s="96" t="s">
        <v>89</v>
      </c>
    </row>
    <row r="15" spans="1:5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96" t="s">
        <v>1128</v>
      </c>
      <c r="BA15" s="96" t="s">
        <v>3</v>
      </c>
      <c r="BB15" s="96" t="s">
        <v>3</v>
      </c>
      <c r="BC15" s="96" t="s">
        <v>1129</v>
      </c>
      <c r="BD15" s="96" t="s">
        <v>89</v>
      </c>
    </row>
    <row r="16" spans="1:56" s="2" customFormat="1" ht="12" customHeight="1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56" t="str">
        <f>'Rekapitulace stavby'!E14</f>
        <v>Vyplň údaj</v>
      </c>
      <c r="F20" s="338"/>
      <c r="G20" s="338"/>
      <c r="H20" s="338"/>
      <c r="I20" s="29" t="s">
        <v>35</v>
      </c>
      <c r="J20" s="30" t="str">
        <f>'Rekapitulace stavby'!AN14</f>
        <v>Vyplň údaj</v>
      </c>
      <c r="K20" s="35"/>
      <c r="L20" s="9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3</v>
      </c>
      <c r="K25" s="35"/>
      <c r="L25" s="9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7" t="s">
        <v>43</v>
      </c>
      <c r="F26" s="35"/>
      <c r="G26" s="35"/>
      <c r="H26" s="35"/>
      <c r="I26" s="29" t="s">
        <v>35</v>
      </c>
      <c r="J26" s="27" t="s">
        <v>3</v>
      </c>
      <c r="K26" s="35"/>
      <c r="L26" s="9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8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9" t="s">
        <v>44</v>
      </c>
      <c r="E28" s="35"/>
      <c r="F28" s="35"/>
      <c r="G28" s="35"/>
      <c r="H28" s="35"/>
      <c r="I28" s="35"/>
      <c r="J28" s="35"/>
      <c r="K28" s="35"/>
      <c r="L28" s="9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59.25" customHeight="1">
      <c r="A29" s="99"/>
      <c r="B29" s="100"/>
      <c r="C29" s="99"/>
      <c r="D29" s="99"/>
      <c r="E29" s="342" t="s">
        <v>169</v>
      </c>
      <c r="F29" s="342"/>
      <c r="G29" s="342"/>
      <c r="H29" s="342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36"/>
      <c r="C32" s="35"/>
      <c r="D32" s="102" t="s">
        <v>46</v>
      </c>
      <c r="E32" s="35"/>
      <c r="F32" s="35"/>
      <c r="G32" s="35"/>
      <c r="H32" s="35"/>
      <c r="I32" s="35"/>
      <c r="J32" s="69">
        <f>ROUND(J92, 2)</f>
        <v>0</v>
      </c>
      <c r="K32" s="35"/>
      <c r="L32" s="9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5" customHeight="1">
      <c r="A34" s="35"/>
      <c r="B34" s="36"/>
      <c r="C34" s="35"/>
      <c r="D34" s="35"/>
      <c r="E34" s="35"/>
      <c r="F34" s="39" t="s">
        <v>48</v>
      </c>
      <c r="G34" s="35"/>
      <c r="H34" s="35"/>
      <c r="I34" s="39" t="s">
        <v>47</v>
      </c>
      <c r="J34" s="39" t="s">
        <v>49</v>
      </c>
      <c r="K34" s="35"/>
      <c r="L34" s="9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5" customHeight="1">
      <c r="A35" s="35"/>
      <c r="B35" s="36"/>
      <c r="C35" s="35"/>
      <c r="D35" s="103" t="s">
        <v>50</v>
      </c>
      <c r="E35" s="29" t="s">
        <v>51</v>
      </c>
      <c r="F35" s="104">
        <f>ROUND((SUM(BE92:BE781)),  2)</f>
        <v>0</v>
      </c>
      <c r="G35" s="35"/>
      <c r="H35" s="35"/>
      <c r="I35" s="105">
        <v>0.21</v>
      </c>
      <c r="J35" s="104">
        <f>ROUND(((SUM(BE92:BE781))*I35),  2)</f>
        <v>0</v>
      </c>
      <c r="K35" s="35"/>
      <c r="L35" s="9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customHeight="1">
      <c r="A36" s="35"/>
      <c r="B36" s="36"/>
      <c r="C36" s="35"/>
      <c r="D36" s="35"/>
      <c r="E36" s="29" t="s">
        <v>52</v>
      </c>
      <c r="F36" s="104">
        <f>ROUND((SUM(BF92:BF781)),  2)</f>
        <v>0</v>
      </c>
      <c r="G36" s="35"/>
      <c r="H36" s="35"/>
      <c r="I36" s="105">
        <v>0.15</v>
      </c>
      <c r="J36" s="104">
        <f>ROUND(((SUM(BF92:BF781))*I36),  2)</f>
        <v>0</v>
      </c>
      <c r="K36" s="35"/>
      <c r="L36" s="9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hidden="1" customHeight="1">
      <c r="A37" s="35"/>
      <c r="B37" s="36"/>
      <c r="C37" s="35"/>
      <c r="D37" s="35"/>
      <c r="E37" s="29" t="s">
        <v>53</v>
      </c>
      <c r="F37" s="104">
        <f>ROUND((SUM(BG92:BG781)),  2)</f>
        <v>0</v>
      </c>
      <c r="G37" s="35"/>
      <c r="H37" s="35"/>
      <c r="I37" s="105">
        <v>0.21</v>
      </c>
      <c r="J37" s="104">
        <f>0</f>
        <v>0</v>
      </c>
      <c r="K37" s="35"/>
      <c r="L37" s="9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5" hidden="1" customHeight="1">
      <c r="A38" s="35"/>
      <c r="B38" s="36"/>
      <c r="C38" s="35"/>
      <c r="D38" s="35"/>
      <c r="E38" s="29" t="s">
        <v>54</v>
      </c>
      <c r="F38" s="104">
        <f>ROUND((SUM(BH92:BH781)),  2)</f>
        <v>0</v>
      </c>
      <c r="G38" s="35"/>
      <c r="H38" s="35"/>
      <c r="I38" s="105">
        <v>0.15</v>
      </c>
      <c r="J38" s="104">
        <f>0</f>
        <v>0</v>
      </c>
      <c r="K38" s="35"/>
      <c r="L38" s="9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5" hidden="1" customHeight="1">
      <c r="A39" s="35"/>
      <c r="B39" s="36"/>
      <c r="C39" s="35"/>
      <c r="D39" s="35"/>
      <c r="E39" s="29" t="s">
        <v>55</v>
      </c>
      <c r="F39" s="104">
        <f>ROUND((SUM(BI92:BI781)),  2)</f>
        <v>0</v>
      </c>
      <c r="G39" s="35"/>
      <c r="H39" s="35"/>
      <c r="I39" s="105">
        <v>0</v>
      </c>
      <c r="J39" s="104">
        <f>0</f>
        <v>0</v>
      </c>
      <c r="K39" s="35"/>
      <c r="L39" s="9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36"/>
      <c r="C41" s="106"/>
      <c r="D41" s="107" t="s">
        <v>56</v>
      </c>
      <c r="E41" s="58"/>
      <c r="F41" s="58"/>
      <c r="G41" s="108" t="s">
        <v>57</v>
      </c>
      <c r="H41" s="109" t="s">
        <v>58</v>
      </c>
      <c r="I41" s="58"/>
      <c r="J41" s="110">
        <f>SUM(J32:J39)</f>
        <v>0</v>
      </c>
      <c r="K41" s="111"/>
      <c r="L41" s="9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5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3" t="s">
        <v>170</v>
      </c>
      <c r="D47" s="35"/>
      <c r="E47" s="35"/>
      <c r="F47" s="35"/>
      <c r="G47" s="35"/>
      <c r="H47" s="35"/>
      <c r="I47" s="35"/>
      <c r="J47" s="35"/>
      <c r="K47" s="35"/>
      <c r="L47" s="9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54" t="str">
        <f>E7</f>
        <v>DPS-Sezemovo Ústí, ul. Pod Vrbou</v>
      </c>
      <c r="F50" s="355"/>
      <c r="G50" s="355"/>
      <c r="H50" s="355"/>
      <c r="I50" s="35"/>
      <c r="J50" s="35"/>
      <c r="K50" s="35"/>
      <c r="L50" s="9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29" t="s">
        <v>150</v>
      </c>
      <c r="L51" s="22"/>
    </row>
    <row r="52" spans="1:47" s="2" customFormat="1" ht="16.5" customHeight="1">
      <c r="A52" s="35"/>
      <c r="B52" s="36"/>
      <c r="C52" s="35"/>
      <c r="D52" s="35"/>
      <c r="E52" s="354" t="s">
        <v>1119</v>
      </c>
      <c r="F52" s="353"/>
      <c r="G52" s="353"/>
      <c r="H52" s="353"/>
      <c r="I52" s="35"/>
      <c r="J52" s="35"/>
      <c r="K52" s="35"/>
      <c r="L52" s="9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156</v>
      </c>
      <c r="D53" s="35"/>
      <c r="E53" s="35"/>
      <c r="F53" s="35"/>
      <c r="G53" s="35"/>
      <c r="H53" s="35"/>
      <c r="I53" s="35"/>
      <c r="J53" s="35"/>
      <c r="K53" s="35"/>
      <c r="L53" s="9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348" t="str">
        <f>E11</f>
        <v>SO 02A - Hlavní a vedlepší vodovodní řady</v>
      </c>
      <c r="F54" s="353"/>
      <c r="G54" s="353"/>
      <c r="H54" s="353"/>
      <c r="I54" s="35"/>
      <c r="J54" s="35"/>
      <c r="K54" s="35"/>
      <c r="L54" s="9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23</v>
      </c>
      <c r="D56" s="35"/>
      <c r="E56" s="35"/>
      <c r="F56" s="27" t="str">
        <f>F14</f>
        <v>Sezimovo Ústí</v>
      </c>
      <c r="G56" s="35"/>
      <c r="H56" s="35"/>
      <c r="I56" s="29" t="s">
        <v>25</v>
      </c>
      <c r="J56" s="53" t="str">
        <f>IF(J14="","",J14)</f>
        <v>26. 1. 2022</v>
      </c>
      <c r="K56" s="35"/>
      <c r="L56" s="9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5" customHeight="1">
      <c r="A58" s="35"/>
      <c r="B58" s="36"/>
      <c r="C58" s="29" t="s">
        <v>31</v>
      </c>
      <c r="D58" s="35"/>
      <c r="E58" s="35"/>
      <c r="F58" s="27" t="str">
        <f>E17</f>
        <v>Vodárenská společnost Táborsko s. r. o.</v>
      </c>
      <c r="G58" s="35"/>
      <c r="H58" s="35"/>
      <c r="I58" s="29" t="s">
        <v>38</v>
      </c>
      <c r="J58" s="33" t="str">
        <f>E23</f>
        <v>Sweco Hydroprojekt a.s.</v>
      </c>
      <c r="K58" s="35"/>
      <c r="L58" s="9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5" customHeight="1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Bc. Barbora Chladová</v>
      </c>
      <c r="K59" s="35"/>
      <c r="L59" s="9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4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2" t="s">
        <v>171</v>
      </c>
      <c r="D61" s="106"/>
      <c r="E61" s="106"/>
      <c r="F61" s="106"/>
      <c r="G61" s="106"/>
      <c r="H61" s="106"/>
      <c r="I61" s="106"/>
      <c r="J61" s="113" t="s">
        <v>172</v>
      </c>
      <c r="K61" s="106"/>
      <c r="L61" s="9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4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8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14" t="s">
        <v>78</v>
      </c>
      <c r="D63" s="35"/>
      <c r="E63" s="35"/>
      <c r="F63" s="35"/>
      <c r="G63" s="35"/>
      <c r="H63" s="35"/>
      <c r="I63" s="35"/>
      <c r="J63" s="69">
        <f>J92</f>
        <v>0</v>
      </c>
      <c r="K63" s="35"/>
      <c r="L63" s="98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173</v>
      </c>
    </row>
    <row r="64" spans="1:47" s="9" customFormat="1" ht="25" customHeight="1">
      <c r="B64" s="115"/>
      <c r="D64" s="116" t="s">
        <v>174</v>
      </c>
      <c r="E64" s="117"/>
      <c r="F64" s="117"/>
      <c r="G64" s="117"/>
      <c r="H64" s="117"/>
      <c r="I64" s="117"/>
      <c r="J64" s="118">
        <f>J93</f>
        <v>0</v>
      </c>
      <c r="L64" s="115"/>
    </row>
    <row r="65" spans="1:31" s="10" customFormat="1" ht="19.899999999999999" customHeight="1">
      <c r="B65" s="119"/>
      <c r="D65" s="120" t="s">
        <v>175</v>
      </c>
      <c r="E65" s="121"/>
      <c r="F65" s="121"/>
      <c r="G65" s="121"/>
      <c r="H65" s="121"/>
      <c r="I65" s="121"/>
      <c r="J65" s="122">
        <f>J94</f>
        <v>0</v>
      </c>
      <c r="L65" s="119"/>
    </row>
    <row r="66" spans="1:31" s="10" customFormat="1" ht="19.899999999999999" customHeight="1">
      <c r="B66" s="119"/>
      <c r="D66" s="120" t="s">
        <v>176</v>
      </c>
      <c r="E66" s="121"/>
      <c r="F66" s="121"/>
      <c r="G66" s="121"/>
      <c r="H66" s="121"/>
      <c r="I66" s="121"/>
      <c r="J66" s="122">
        <f>J412</f>
        <v>0</v>
      </c>
      <c r="L66" s="119"/>
    </row>
    <row r="67" spans="1:31" s="10" customFormat="1" ht="19.899999999999999" customHeight="1">
      <c r="B67" s="119"/>
      <c r="D67" s="120" t="s">
        <v>177</v>
      </c>
      <c r="E67" s="121"/>
      <c r="F67" s="121"/>
      <c r="G67" s="121"/>
      <c r="H67" s="121"/>
      <c r="I67" s="121"/>
      <c r="J67" s="122">
        <f>J430</f>
        <v>0</v>
      </c>
      <c r="L67" s="119"/>
    </row>
    <row r="68" spans="1:31" s="10" customFormat="1" ht="19.899999999999999" customHeight="1">
      <c r="B68" s="119"/>
      <c r="D68" s="120" t="s">
        <v>960</v>
      </c>
      <c r="E68" s="121"/>
      <c r="F68" s="121"/>
      <c r="G68" s="121"/>
      <c r="H68" s="121"/>
      <c r="I68" s="121"/>
      <c r="J68" s="122">
        <f>J752</f>
        <v>0</v>
      </c>
      <c r="L68" s="119"/>
    </row>
    <row r="69" spans="1:31" s="10" customFormat="1" ht="19.899999999999999" customHeight="1">
      <c r="B69" s="119"/>
      <c r="D69" s="120" t="s">
        <v>178</v>
      </c>
      <c r="E69" s="121"/>
      <c r="F69" s="121"/>
      <c r="G69" s="121"/>
      <c r="H69" s="121"/>
      <c r="I69" s="121"/>
      <c r="J69" s="122">
        <f>J761</f>
        <v>0</v>
      </c>
      <c r="L69" s="119"/>
    </row>
    <row r="70" spans="1:31" s="10" customFormat="1" ht="19.899999999999999" customHeight="1">
      <c r="B70" s="119"/>
      <c r="D70" s="120" t="s">
        <v>1130</v>
      </c>
      <c r="E70" s="121"/>
      <c r="F70" s="121"/>
      <c r="G70" s="121"/>
      <c r="H70" s="121"/>
      <c r="I70" s="121"/>
      <c r="J70" s="122">
        <f>J766</f>
        <v>0</v>
      </c>
      <c r="L70" s="119"/>
    </row>
    <row r="71" spans="1:31" s="2" customFormat="1" ht="21.75" customHeight="1">
      <c r="A71" s="35"/>
      <c r="B71" s="36"/>
      <c r="C71" s="35"/>
      <c r="D71" s="35"/>
      <c r="E71" s="35"/>
      <c r="F71" s="35"/>
      <c r="G71" s="35"/>
      <c r="H71" s="35"/>
      <c r="I71" s="35"/>
      <c r="J71" s="35"/>
      <c r="K71" s="35"/>
      <c r="L71" s="9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9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6" spans="1:31" s="2" customFormat="1" ht="7" customHeight="1">
      <c r="A76" s="35"/>
      <c r="B76" s="47"/>
      <c r="C76" s="48"/>
      <c r="D76" s="48"/>
      <c r="E76" s="48"/>
      <c r="F76" s="48"/>
      <c r="G76" s="48"/>
      <c r="H76" s="48"/>
      <c r="I76" s="48"/>
      <c r="J76" s="48"/>
      <c r="K76" s="48"/>
      <c r="L76" s="9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5" customHeight="1">
      <c r="A77" s="35"/>
      <c r="B77" s="36"/>
      <c r="C77" s="23" t="s">
        <v>180</v>
      </c>
      <c r="D77" s="35"/>
      <c r="E77" s="35"/>
      <c r="F77" s="35"/>
      <c r="G77" s="35"/>
      <c r="H77" s="35"/>
      <c r="I77" s="35"/>
      <c r="J77" s="35"/>
      <c r="K77" s="35"/>
      <c r="L77" s="9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7" customHeight="1">
      <c r="A78" s="35"/>
      <c r="B78" s="36"/>
      <c r="C78" s="35"/>
      <c r="D78" s="35"/>
      <c r="E78" s="35"/>
      <c r="F78" s="35"/>
      <c r="G78" s="35"/>
      <c r="H78" s="35"/>
      <c r="I78" s="35"/>
      <c r="J78" s="35"/>
      <c r="K78" s="35"/>
      <c r="L78" s="9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29" t="s">
        <v>17</v>
      </c>
      <c r="D79" s="35"/>
      <c r="E79" s="35"/>
      <c r="F79" s="35"/>
      <c r="G79" s="35"/>
      <c r="H79" s="35"/>
      <c r="I79" s="35"/>
      <c r="J79" s="35"/>
      <c r="K79" s="35"/>
      <c r="L79" s="9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5"/>
      <c r="D80" s="35"/>
      <c r="E80" s="354" t="str">
        <f>E7</f>
        <v>DPS-Sezemovo Ústí, ul. Pod Vrbou</v>
      </c>
      <c r="F80" s="355"/>
      <c r="G80" s="355"/>
      <c r="H80" s="355"/>
      <c r="I80" s="35"/>
      <c r="J80" s="35"/>
      <c r="K80" s="35"/>
      <c r="L80" s="9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" customFormat="1" ht="12" customHeight="1">
      <c r="B81" s="22"/>
      <c r="C81" s="29" t="s">
        <v>150</v>
      </c>
      <c r="L81" s="22"/>
    </row>
    <row r="82" spans="1:65" s="2" customFormat="1" ht="16.5" customHeight="1">
      <c r="A82" s="35"/>
      <c r="B82" s="36"/>
      <c r="C82" s="35"/>
      <c r="D82" s="35"/>
      <c r="E82" s="354" t="s">
        <v>1119</v>
      </c>
      <c r="F82" s="353"/>
      <c r="G82" s="353"/>
      <c r="H82" s="353"/>
      <c r="I82" s="35"/>
      <c r="J82" s="35"/>
      <c r="K82" s="35"/>
      <c r="L82" s="9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29" t="s">
        <v>156</v>
      </c>
      <c r="D83" s="35"/>
      <c r="E83" s="35"/>
      <c r="F83" s="35"/>
      <c r="G83" s="35"/>
      <c r="H83" s="35"/>
      <c r="I83" s="35"/>
      <c r="J83" s="35"/>
      <c r="K83" s="35"/>
      <c r="L83" s="9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5"/>
      <c r="D84" s="35"/>
      <c r="E84" s="348" t="str">
        <f>E11</f>
        <v>SO 02A - Hlavní a vedlepší vodovodní řady</v>
      </c>
      <c r="F84" s="353"/>
      <c r="G84" s="353"/>
      <c r="H84" s="353"/>
      <c r="I84" s="35"/>
      <c r="J84" s="35"/>
      <c r="K84" s="35"/>
      <c r="L84" s="9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7" customHeight="1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9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29" t="s">
        <v>23</v>
      </c>
      <c r="D86" s="35"/>
      <c r="E86" s="35"/>
      <c r="F86" s="27" t="str">
        <f>F14</f>
        <v>Sezimovo Ústí</v>
      </c>
      <c r="G86" s="35"/>
      <c r="H86" s="35"/>
      <c r="I86" s="29" t="s">
        <v>25</v>
      </c>
      <c r="J86" s="53" t="str">
        <f>IF(J14="","",J14)</f>
        <v>26. 1. 2022</v>
      </c>
      <c r="K86" s="35"/>
      <c r="L86" s="9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7" customHeight="1">
      <c r="A87" s="35"/>
      <c r="B87" s="36"/>
      <c r="C87" s="35"/>
      <c r="D87" s="35"/>
      <c r="E87" s="35"/>
      <c r="F87" s="35"/>
      <c r="G87" s="35"/>
      <c r="H87" s="35"/>
      <c r="I87" s="35"/>
      <c r="J87" s="35"/>
      <c r="K87" s="35"/>
      <c r="L87" s="9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25.75" customHeight="1">
      <c r="A88" s="35"/>
      <c r="B88" s="36"/>
      <c r="C88" s="29" t="s">
        <v>31</v>
      </c>
      <c r="D88" s="35"/>
      <c r="E88" s="35"/>
      <c r="F88" s="27" t="str">
        <f>E17</f>
        <v>Vodárenská společnost Táborsko s. r. o.</v>
      </c>
      <c r="G88" s="35"/>
      <c r="H88" s="35"/>
      <c r="I88" s="29" t="s">
        <v>38</v>
      </c>
      <c r="J88" s="33" t="str">
        <f>E23</f>
        <v>Sweco Hydroprojekt a.s.</v>
      </c>
      <c r="K88" s="35"/>
      <c r="L88" s="9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5" customHeight="1">
      <c r="A89" s="35"/>
      <c r="B89" s="36"/>
      <c r="C89" s="29" t="s">
        <v>36</v>
      </c>
      <c r="D89" s="35"/>
      <c r="E89" s="35"/>
      <c r="F89" s="27" t="str">
        <f>IF(E20="","",E20)</f>
        <v>Vyplň údaj</v>
      </c>
      <c r="G89" s="35"/>
      <c r="H89" s="35"/>
      <c r="I89" s="29" t="s">
        <v>42</v>
      </c>
      <c r="J89" s="33" t="str">
        <f>E26</f>
        <v>Bc. Barbora Chladová</v>
      </c>
      <c r="K89" s="35"/>
      <c r="L89" s="9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4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9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23"/>
      <c r="B91" s="124"/>
      <c r="C91" s="125" t="s">
        <v>181</v>
      </c>
      <c r="D91" s="126" t="s">
        <v>65</v>
      </c>
      <c r="E91" s="126" t="s">
        <v>61</v>
      </c>
      <c r="F91" s="126" t="s">
        <v>62</v>
      </c>
      <c r="G91" s="126" t="s">
        <v>182</v>
      </c>
      <c r="H91" s="126" t="s">
        <v>183</v>
      </c>
      <c r="I91" s="126" t="s">
        <v>184</v>
      </c>
      <c r="J91" s="126" t="s">
        <v>172</v>
      </c>
      <c r="K91" s="127" t="s">
        <v>185</v>
      </c>
      <c r="L91" s="128"/>
      <c r="M91" s="60" t="s">
        <v>3</v>
      </c>
      <c r="N91" s="61" t="s">
        <v>50</v>
      </c>
      <c r="O91" s="61" t="s">
        <v>186</v>
      </c>
      <c r="P91" s="61" t="s">
        <v>187</v>
      </c>
      <c r="Q91" s="61" t="s">
        <v>188</v>
      </c>
      <c r="R91" s="61" t="s">
        <v>189</v>
      </c>
      <c r="S91" s="61" t="s">
        <v>190</v>
      </c>
      <c r="T91" s="62" t="s">
        <v>191</v>
      </c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</row>
    <row r="92" spans="1:65" s="2" customFormat="1" ht="22.9" customHeight="1">
      <c r="A92" s="35"/>
      <c r="B92" s="36"/>
      <c r="C92" s="67" t="s">
        <v>192</v>
      </c>
      <c r="D92" s="35"/>
      <c r="E92" s="35"/>
      <c r="F92" s="35"/>
      <c r="G92" s="35"/>
      <c r="H92" s="35"/>
      <c r="I92" s="35"/>
      <c r="J92" s="129">
        <f>BK92</f>
        <v>0</v>
      </c>
      <c r="K92" s="35"/>
      <c r="L92" s="36"/>
      <c r="M92" s="63"/>
      <c r="N92" s="54"/>
      <c r="O92" s="64"/>
      <c r="P92" s="130">
        <f>P93</f>
        <v>0</v>
      </c>
      <c r="Q92" s="64"/>
      <c r="R92" s="130">
        <f>R93</f>
        <v>225.40773948</v>
      </c>
      <c r="S92" s="64"/>
      <c r="T92" s="131">
        <f>T93</f>
        <v>5.2499999999999998E-2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9" t="s">
        <v>79</v>
      </c>
      <c r="AU92" s="19" t="s">
        <v>173</v>
      </c>
      <c r="BK92" s="132">
        <f>BK93</f>
        <v>0</v>
      </c>
    </row>
    <row r="93" spans="1:65" s="12" customFormat="1" ht="25.9" customHeight="1">
      <c r="B93" s="133"/>
      <c r="D93" s="134" t="s">
        <v>79</v>
      </c>
      <c r="E93" s="135" t="s">
        <v>193</v>
      </c>
      <c r="F93" s="135" t="s">
        <v>194</v>
      </c>
      <c r="I93" s="136"/>
      <c r="J93" s="137">
        <f>BK93</f>
        <v>0</v>
      </c>
      <c r="L93" s="133"/>
      <c r="M93" s="138"/>
      <c r="N93" s="139"/>
      <c r="O93" s="139"/>
      <c r="P93" s="140">
        <f>P94+P412+P430+P752+P761+P766</f>
        <v>0</v>
      </c>
      <c r="Q93" s="139"/>
      <c r="R93" s="140">
        <f>R94+R412+R430+R752+R761+R766</f>
        <v>225.40773948</v>
      </c>
      <c r="S93" s="139"/>
      <c r="T93" s="141">
        <f>T94+T412+T430+T752+T761+T766</f>
        <v>5.2499999999999998E-2</v>
      </c>
      <c r="AR93" s="134" t="s">
        <v>87</v>
      </c>
      <c r="AT93" s="142" t="s">
        <v>79</v>
      </c>
      <c r="AU93" s="142" t="s">
        <v>80</v>
      </c>
      <c r="AY93" s="134" t="s">
        <v>195</v>
      </c>
      <c r="BK93" s="143">
        <f>BK94+BK412+BK430+BK752+BK761+BK766</f>
        <v>0</v>
      </c>
    </row>
    <row r="94" spans="1:65" s="12" customFormat="1" ht="22.9" customHeight="1">
      <c r="B94" s="133"/>
      <c r="D94" s="134" t="s">
        <v>79</v>
      </c>
      <c r="E94" s="144" t="s">
        <v>87</v>
      </c>
      <c r="F94" s="144" t="s">
        <v>196</v>
      </c>
      <c r="I94" s="136"/>
      <c r="J94" s="145">
        <f>BK94</f>
        <v>0</v>
      </c>
      <c r="L94" s="133"/>
      <c r="M94" s="138"/>
      <c r="N94" s="139"/>
      <c r="O94" s="139"/>
      <c r="P94" s="140">
        <f>SUM(P95:P411)</f>
        <v>0</v>
      </c>
      <c r="Q94" s="139"/>
      <c r="R94" s="140">
        <f>SUM(R95:R411)</f>
        <v>12.951587020000002</v>
      </c>
      <c r="S94" s="139"/>
      <c r="T94" s="141">
        <f>SUM(T95:T411)</f>
        <v>0</v>
      </c>
      <c r="AR94" s="134" t="s">
        <v>87</v>
      </c>
      <c r="AT94" s="142" t="s">
        <v>79</v>
      </c>
      <c r="AU94" s="142" t="s">
        <v>87</v>
      </c>
      <c r="AY94" s="134" t="s">
        <v>195</v>
      </c>
      <c r="BK94" s="143">
        <f>SUM(BK95:BK411)</f>
        <v>0</v>
      </c>
    </row>
    <row r="95" spans="1:65" s="2" customFormat="1" ht="49.15" customHeight="1">
      <c r="A95" s="35"/>
      <c r="B95" s="146"/>
      <c r="C95" s="147" t="s">
        <v>87</v>
      </c>
      <c r="D95" s="147" t="s">
        <v>197</v>
      </c>
      <c r="E95" s="148" t="s">
        <v>237</v>
      </c>
      <c r="F95" s="149" t="s">
        <v>238</v>
      </c>
      <c r="G95" s="150" t="s">
        <v>200</v>
      </c>
      <c r="H95" s="151">
        <v>132</v>
      </c>
      <c r="I95" s="152"/>
      <c r="J95" s="153">
        <f>ROUND(I95*H95,2)</f>
        <v>0</v>
      </c>
      <c r="K95" s="149" t="s">
        <v>201</v>
      </c>
      <c r="L95" s="36"/>
      <c r="M95" s="154" t="s">
        <v>3</v>
      </c>
      <c r="N95" s="155" t="s">
        <v>51</v>
      </c>
      <c r="O95" s="56"/>
      <c r="P95" s="156">
        <f>O95*H95</f>
        <v>0</v>
      </c>
      <c r="Q95" s="156">
        <v>3.6900000000000002E-2</v>
      </c>
      <c r="R95" s="156">
        <f>Q95*H95</f>
        <v>4.8708</v>
      </c>
      <c r="S95" s="156">
        <v>0</v>
      </c>
      <c r="T95" s="157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58" t="s">
        <v>202</v>
      </c>
      <c r="AT95" s="158" t="s">
        <v>197</v>
      </c>
      <c r="AU95" s="158" t="s">
        <v>89</v>
      </c>
      <c r="AY95" s="19" t="s">
        <v>195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87</v>
      </c>
      <c r="BK95" s="159">
        <f>ROUND(I95*H95,2)</f>
        <v>0</v>
      </c>
      <c r="BL95" s="19" t="s">
        <v>202</v>
      </c>
      <c r="BM95" s="158" t="s">
        <v>1131</v>
      </c>
    </row>
    <row r="96" spans="1:65" s="2" customFormat="1">
      <c r="A96" s="35"/>
      <c r="B96" s="36"/>
      <c r="C96" s="35"/>
      <c r="D96" s="160" t="s">
        <v>204</v>
      </c>
      <c r="E96" s="35"/>
      <c r="F96" s="161" t="s">
        <v>240</v>
      </c>
      <c r="G96" s="35"/>
      <c r="H96" s="35"/>
      <c r="I96" s="162"/>
      <c r="J96" s="35"/>
      <c r="K96" s="35"/>
      <c r="L96" s="36"/>
      <c r="M96" s="163"/>
      <c r="N96" s="164"/>
      <c r="O96" s="56"/>
      <c r="P96" s="56"/>
      <c r="Q96" s="56"/>
      <c r="R96" s="56"/>
      <c r="S96" s="56"/>
      <c r="T96" s="57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9" t="s">
        <v>204</v>
      </c>
      <c r="AU96" s="19" t="s">
        <v>89</v>
      </c>
    </row>
    <row r="97" spans="1:65" s="13" customFormat="1">
      <c r="B97" s="165"/>
      <c r="D97" s="166" t="s">
        <v>206</v>
      </c>
      <c r="E97" s="167" t="s">
        <v>3</v>
      </c>
      <c r="F97" s="168" t="s">
        <v>1132</v>
      </c>
      <c r="H97" s="167" t="s">
        <v>3</v>
      </c>
      <c r="I97" s="169"/>
      <c r="L97" s="165"/>
      <c r="M97" s="170"/>
      <c r="N97" s="171"/>
      <c r="O97" s="171"/>
      <c r="P97" s="171"/>
      <c r="Q97" s="171"/>
      <c r="R97" s="171"/>
      <c r="S97" s="171"/>
      <c r="T97" s="172"/>
      <c r="AT97" s="167" t="s">
        <v>206</v>
      </c>
      <c r="AU97" s="167" t="s">
        <v>89</v>
      </c>
      <c r="AV97" s="13" t="s">
        <v>87</v>
      </c>
      <c r="AW97" s="13" t="s">
        <v>41</v>
      </c>
      <c r="AX97" s="13" t="s">
        <v>80</v>
      </c>
      <c r="AY97" s="167" t="s">
        <v>195</v>
      </c>
    </row>
    <row r="98" spans="1:65" s="14" customFormat="1">
      <c r="B98" s="173"/>
      <c r="D98" s="166" t="s">
        <v>206</v>
      </c>
      <c r="E98" s="174" t="s">
        <v>3</v>
      </c>
      <c r="F98" s="175" t="s">
        <v>1133</v>
      </c>
      <c r="H98" s="176">
        <v>132</v>
      </c>
      <c r="I98" s="177"/>
      <c r="L98" s="173"/>
      <c r="M98" s="178"/>
      <c r="N98" s="179"/>
      <c r="O98" s="179"/>
      <c r="P98" s="179"/>
      <c r="Q98" s="179"/>
      <c r="R98" s="179"/>
      <c r="S98" s="179"/>
      <c r="T98" s="180"/>
      <c r="AT98" s="174" t="s">
        <v>206</v>
      </c>
      <c r="AU98" s="174" t="s">
        <v>89</v>
      </c>
      <c r="AV98" s="14" t="s">
        <v>89</v>
      </c>
      <c r="AW98" s="14" t="s">
        <v>41</v>
      </c>
      <c r="AX98" s="14" t="s">
        <v>80</v>
      </c>
      <c r="AY98" s="174" t="s">
        <v>195</v>
      </c>
    </row>
    <row r="99" spans="1:65" s="15" customFormat="1">
      <c r="B99" s="181"/>
      <c r="D99" s="166" t="s">
        <v>206</v>
      </c>
      <c r="E99" s="182" t="s">
        <v>3</v>
      </c>
      <c r="F99" s="183" t="s">
        <v>215</v>
      </c>
      <c r="H99" s="184">
        <v>132</v>
      </c>
      <c r="I99" s="185"/>
      <c r="L99" s="181"/>
      <c r="M99" s="186"/>
      <c r="N99" s="187"/>
      <c r="O99" s="187"/>
      <c r="P99" s="187"/>
      <c r="Q99" s="187"/>
      <c r="R99" s="187"/>
      <c r="S99" s="187"/>
      <c r="T99" s="188"/>
      <c r="AT99" s="182" t="s">
        <v>206</v>
      </c>
      <c r="AU99" s="182" t="s">
        <v>89</v>
      </c>
      <c r="AV99" s="15" t="s">
        <v>202</v>
      </c>
      <c r="AW99" s="15" t="s">
        <v>41</v>
      </c>
      <c r="AX99" s="15" t="s">
        <v>87</v>
      </c>
      <c r="AY99" s="182" t="s">
        <v>195</v>
      </c>
    </row>
    <row r="100" spans="1:65" s="2" customFormat="1" ht="49.15" customHeight="1">
      <c r="A100" s="35"/>
      <c r="B100" s="146"/>
      <c r="C100" s="147" t="s">
        <v>89</v>
      </c>
      <c r="D100" s="147" t="s">
        <v>197</v>
      </c>
      <c r="E100" s="148" t="s">
        <v>1134</v>
      </c>
      <c r="F100" s="149" t="s">
        <v>1135</v>
      </c>
      <c r="G100" s="150" t="s">
        <v>200</v>
      </c>
      <c r="H100" s="151">
        <v>18</v>
      </c>
      <c r="I100" s="152"/>
      <c r="J100" s="153">
        <f>ROUND(I100*H100,2)</f>
        <v>0</v>
      </c>
      <c r="K100" s="149" t="s">
        <v>201</v>
      </c>
      <c r="L100" s="36"/>
      <c r="M100" s="154" t="s">
        <v>3</v>
      </c>
      <c r="N100" s="155" t="s">
        <v>51</v>
      </c>
      <c r="O100" s="56"/>
      <c r="P100" s="156">
        <f>O100*H100</f>
        <v>0</v>
      </c>
      <c r="Q100" s="156">
        <v>8.6800000000000002E-3</v>
      </c>
      <c r="R100" s="156">
        <f>Q100*H100</f>
        <v>0.15623999999999999</v>
      </c>
      <c r="S100" s="156">
        <v>0</v>
      </c>
      <c r="T100" s="157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58" t="s">
        <v>202</v>
      </c>
      <c r="AT100" s="158" t="s">
        <v>197</v>
      </c>
      <c r="AU100" s="158" t="s">
        <v>89</v>
      </c>
      <c r="AY100" s="19" t="s">
        <v>195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19" t="s">
        <v>87</v>
      </c>
      <c r="BK100" s="159">
        <f>ROUND(I100*H100,2)</f>
        <v>0</v>
      </c>
      <c r="BL100" s="19" t="s">
        <v>202</v>
      </c>
      <c r="BM100" s="158" t="s">
        <v>1136</v>
      </c>
    </row>
    <row r="101" spans="1:65" s="2" customFormat="1">
      <c r="A101" s="35"/>
      <c r="B101" s="36"/>
      <c r="C101" s="35"/>
      <c r="D101" s="160" t="s">
        <v>204</v>
      </c>
      <c r="E101" s="35"/>
      <c r="F101" s="161" t="s">
        <v>1137</v>
      </c>
      <c r="G101" s="35"/>
      <c r="H101" s="35"/>
      <c r="I101" s="162"/>
      <c r="J101" s="35"/>
      <c r="K101" s="35"/>
      <c r="L101" s="36"/>
      <c r="M101" s="163"/>
      <c r="N101" s="164"/>
      <c r="O101" s="56"/>
      <c r="P101" s="56"/>
      <c r="Q101" s="56"/>
      <c r="R101" s="56"/>
      <c r="S101" s="56"/>
      <c r="T101" s="57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9" t="s">
        <v>204</v>
      </c>
      <c r="AU101" s="19" t="s">
        <v>89</v>
      </c>
    </row>
    <row r="102" spans="1:65" s="13" customFormat="1">
      <c r="B102" s="165"/>
      <c r="D102" s="166" t="s">
        <v>206</v>
      </c>
      <c r="E102" s="167" t="s">
        <v>3</v>
      </c>
      <c r="F102" s="168" t="s">
        <v>1138</v>
      </c>
      <c r="H102" s="167" t="s">
        <v>3</v>
      </c>
      <c r="I102" s="169"/>
      <c r="L102" s="165"/>
      <c r="M102" s="170"/>
      <c r="N102" s="171"/>
      <c r="O102" s="171"/>
      <c r="P102" s="171"/>
      <c r="Q102" s="171"/>
      <c r="R102" s="171"/>
      <c r="S102" s="171"/>
      <c r="T102" s="172"/>
      <c r="AT102" s="167" t="s">
        <v>206</v>
      </c>
      <c r="AU102" s="167" t="s">
        <v>89</v>
      </c>
      <c r="AV102" s="13" t="s">
        <v>87</v>
      </c>
      <c r="AW102" s="13" t="s">
        <v>41</v>
      </c>
      <c r="AX102" s="13" t="s">
        <v>80</v>
      </c>
      <c r="AY102" s="167" t="s">
        <v>195</v>
      </c>
    </row>
    <row r="103" spans="1:65" s="14" customFormat="1">
      <c r="B103" s="173"/>
      <c r="D103" s="166" t="s">
        <v>206</v>
      </c>
      <c r="E103" s="174" t="s">
        <v>3</v>
      </c>
      <c r="F103" s="175" t="s">
        <v>1139</v>
      </c>
      <c r="H103" s="176">
        <v>13.5</v>
      </c>
      <c r="I103" s="177"/>
      <c r="L103" s="173"/>
      <c r="M103" s="178"/>
      <c r="N103" s="179"/>
      <c r="O103" s="179"/>
      <c r="P103" s="179"/>
      <c r="Q103" s="179"/>
      <c r="R103" s="179"/>
      <c r="S103" s="179"/>
      <c r="T103" s="180"/>
      <c r="AT103" s="174" t="s">
        <v>206</v>
      </c>
      <c r="AU103" s="174" t="s">
        <v>89</v>
      </c>
      <c r="AV103" s="14" t="s">
        <v>89</v>
      </c>
      <c r="AW103" s="14" t="s">
        <v>41</v>
      </c>
      <c r="AX103" s="14" t="s">
        <v>80</v>
      </c>
      <c r="AY103" s="174" t="s">
        <v>195</v>
      </c>
    </row>
    <row r="104" spans="1:65" s="13" customFormat="1">
      <c r="B104" s="165"/>
      <c r="D104" s="166" t="s">
        <v>206</v>
      </c>
      <c r="E104" s="167" t="s">
        <v>3</v>
      </c>
      <c r="F104" s="168" t="s">
        <v>234</v>
      </c>
      <c r="H104" s="167" t="s">
        <v>3</v>
      </c>
      <c r="I104" s="169"/>
      <c r="L104" s="165"/>
      <c r="M104" s="170"/>
      <c r="N104" s="171"/>
      <c r="O104" s="171"/>
      <c r="P104" s="171"/>
      <c r="Q104" s="171"/>
      <c r="R104" s="171"/>
      <c r="S104" s="171"/>
      <c r="T104" s="172"/>
      <c r="AT104" s="167" t="s">
        <v>206</v>
      </c>
      <c r="AU104" s="167" t="s">
        <v>89</v>
      </c>
      <c r="AV104" s="13" t="s">
        <v>87</v>
      </c>
      <c r="AW104" s="13" t="s">
        <v>41</v>
      </c>
      <c r="AX104" s="13" t="s">
        <v>80</v>
      </c>
      <c r="AY104" s="167" t="s">
        <v>195</v>
      </c>
    </row>
    <row r="105" spans="1:65" s="14" customFormat="1">
      <c r="B105" s="173"/>
      <c r="D105" s="166" t="s">
        <v>206</v>
      </c>
      <c r="E105" s="174" t="s">
        <v>3</v>
      </c>
      <c r="F105" s="175" t="s">
        <v>1140</v>
      </c>
      <c r="H105" s="176">
        <v>4.5</v>
      </c>
      <c r="I105" s="177"/>
      <c r="L105" s="173"/>
      <c r="M105" s="178"/>
      <c r="N105" s="179"/>
      <c r="O105" s="179"/>
      <c r="P105" s="179"/>
      <c r="Q105" s="179"/>
      <c r="R105" s="179"/>
      <c r="S105" s="179"/>
      <c r="T105" s="180"/>
      <c r="AT105" s="174" t="s">
        <v>206</v>
      </c>
      <c r="AU105" s="174" t="s">
        <v>89</v>
      </c>
      <c r="AV105" s="14" t="s">
        <v>89</v>
      </c>
      <c r="AW105" s="14" t="s">
        <v>41</v>
      </c>
      <c r="AX105" s="14" t="s">
        <v>80</v>
      </c>
      <c r="AY105" s="174" t="s">
        <v>195</v>
      </c>
    </row>
    <row r="106" spans="1:65" s="15" customFormat="1">
      <c r="B106" s="181"/>
      <c r="D106" s="166" t="s">
        <v>206</v>
      </c>
      <c r="E106" s="182" t="s">
        <v>3</v>
      </c>
      <c r="F106" s="183" t="s">
        <v>215</v>
      </c>
      <c r="H106" s="184">
        <v>18</v>
      </c>
      <c r="I106" s="185"/>
      <c r="L106" s="181"/>
      <c r="M106" s="186"/>
      <c r="N106" s="187"/>
      <c r="O106" s="187"/>
      <c r="P106" s="187"/>
      <c r="Q106" s="187"/>
      <c r="R106" s="187"/>
      <c r="S106" s="187"/>
      <c r="T106" s="188"/>
      <c r="AT106" s="182" t="s">
        <v>206</v>
      </c>
      <c r="AU106" s="182" t="s">
        <v>89</v>
      </c>
      <c r="AV106" s="15" t="s">
        <v>202</v>
      </c>
      <c r="AW106" s="15" t="s">
        <v>41</v>
      </c>
      <c r="AX106" s="15" t="s">
        <v>87</v>
      </c>
      <c r="AY106" s="182" t="s">
        <v>195</v>
      </c>
    </row>
    <row r="107" spans="1:65" s="2" customFormat="1" ht="49.15" customHeight="1">
      <c r="A107" s="35"/>
      <c r="B107" s="146"/>
      <c r="C107" s="147" t="s">
        <v>223</v>
      </c>
      <c r="D107" s="147" t="s">
        <v>197</v>
      </c>
      <c r="E107" s="148" t="s">
        <v>244</v>
      </c>
      <c r="F107" s="149" t="s">
        <v>245</v>
      </c>
      <c r="G107" s="150" t="s">
        <v>200</v>
      </c>
      <c r="H107" s="151">
        <v>94.5</v>
      </c>
      <c r="I107" s="152"/>
      <c r="J107" s="153">
        <f>ROUND(I107*H107,2)</f>
        <v>0</v>
      </c>
      <c r="K107" s="149" t="s">
        <v>201</v>
      </c>
      <c r="L107" s="36"/>
      <c r="M107" s="154" t="s">
        <v>3</v>
      </c>
      <c r="N107" s="155" t="s">
        <v>51</v>
      </c>
      <c r="O107" s="56"/>
      <c r="P107" s="156">
        <f>O107*H107</f>
        <v>0</v>
      </c>
      <c r="Q107" s="156">
        <v>3.6900000000000002E-2</v>
      </c>
      <c r="R107" s="156">
        <f>Q107*H107</f>
        <v>3.4870500000000004</v>
      </c>
      <c r="S107" s="156">
        <v>0</v>
      </c>
      <c r="T107" s="157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58" t="s">
        <v>202</v>
      </c>
      <c r="AT107" s="158" t="s">
        <v>197</v>
      </c>
      <c r="AU107" s="158" t="s">
        <v>89</v>
      </c>
      <c r="AY107" s="19" t="s">
        <v>195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87</v>
      </c>
      <c r="BK107" s="159">
        <f>ROUND(I107*H107,2)</f>
        <v>0</v>
      </c>
      <c r="BL107" s="19" t="s">
        <v>202</v>
      </c>
      <c r="BM107" s="158" t="s">
        <v>1141</v>
      </c>
    </row>
    <row r="108" spans="1:65" s="2" customFormat="1">
      <c r="A108" s="35"/>
      <c r="B108" s="36"/>
      <c r="C108" s="35"/>
      <c r="D108" s="160" t="s">
        <v>204</v>
      </c>
      <c r="E108" s="35"/>
      <c r="F108" s="161" t="s">
        <v>247</v>
      </c>
      <c r="G108" s="35"/>
      <c r="H108" s="35"/>
      <c r="I108" s="162"/>
      <c r="J108" s="35"/>
      <c r="K108" s="35"/>
      <c r="L108" s="36"/>
      <c r="M108" s="163"/>
      <c r="N108" s="164"/>
      <c r="O108" s="56"/>
      <c r="P108" s="56"/>
      <c r="Q108" s="56"/>
      <c r="R108" s="56"/>
      <c r="S108" s="56"/>
      <c r="T108" s="57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9" t="s">
        <v>204</v>
      </c>
      <c r="AU108" s="19" t="s">
        <v>89</v>
      </c>
    </row>
    <row r="109" spans="1:65" s="13" customFormat="1">
      <c r="B109" s="165"/>
      <c r="D109" s="166" t="s">
        <v>206</v>
      </c>
      <c r="E109" s="167" t="s">
        <v>3</v>
      </c>
      <c r="F109" s="168" t="s">
        <v>1142</v>
      </c>
      <c r="H109" s="167" t="s">
        <v>3</v>
      </c>
      <c r="I109" s="169"/>
      <c r="L109" s="165"/>
      <c r="M109" s="170"/>
      <c r="N109" s="171"/>
      <c r="O109" s="171"/>
      <c r="P109" s="171"/>
      <c r="Q109" s="171"/>
      <c r="R109" s="171"/>
      <c r="S109" s="171"/>
      <c r="T109" s="172"/>
      <c r="AT109" s="167" t="s">
        <v>206</v>
      </c>
      <c r="AU109" s="167" t="s">
        <v>89</v>
      </c>
      <c r="AV109" s="13" t="s">
        <v>87</v>
      </c>
      <c r="AW109" s="13" t="s">
        <v>41</v>
      </c>
      <c r="AX109" s="13" t="s">
        <v>80</v>
      </c>
      <c r="AY109" s="167" t="s">
        <v>195</v>
      </c>
    </row>
    <row r="110" spans="1:65" s="14" customFormat="1">
      <c r="B110" s="173"/>
      <c r="D110" s="166" t="s">
        <v>206</v>
      </c>
      <c r="E110" s="174" t="s">
        <v>3</v>
      </c>
      <c r="F110" s="175" t="s">
        <v>1143</v>
      </c>
      <c r="H110" s="176">
        <v>94.5</v>
      </c>
      <c r="I110" s="177"/>
      <c r="L110" s="173"/>
      <c r="M110" s="178"/>
      <c r="N110" s="179"/>
      <c r="O110" s="179"/>
      <c r="P110" s="179"/>
      <c r="Q110" s="179"/>
      <c r="R110" s="179"/>
      <c r="S110" s="179"/>
      <c r="T110" s="180"/>
      <c r="AT110" s="174" t="s">
        <v>206</v>
      </c>
      <c r="AU110" s="174" t="s">
        <v>89</v>
      </c>
      <c r="AV110" s="14" t="s">
        <v>89</v>
      </c>
      <c r="AW110" s="14" t="s">
        <v>41</v>
      </c>
      <c r="AX110" s="14" t="s">
        <v>80</v>
      </c>
      <c r="AY110" s="174" t="s">
        <v>195</v>
      </c>
    </row>
    <row r="111" spans="1:65" s="15" customFormat="1">
      <c r="B111" s="181"/>
      <c r="D111" s="166" t="s">
        <v>206</v>
      </c>
      <c r="E111" s="182" t="s">
        <v>3</v>
      </c>
      <c r="F111" s="183" t="s">
        <v>215</v>
      </c>
      <c r="H111" s="184">
        <v>94.5</v>
      </c>
      <c r="I111" s="185"/>
      <c r="L111" s="181"/>
      <c r="M111" s="186"/>
      <c r="N111" s="187"/>
      <c r="O111" s="187"/>
      <c r="P111" s="187"/>
      <c r="Q111" s="187"/>
      <c r="R111" s="187"/>
      <c r="S111" s="187"/>
      <c r="T111" s="188"/>
      <c r="AT111" s="182" t="s">
        <v>206</v>
      </c>
      <c r="AU111" s="182" t="s">
        <v>89</v>
      </c>
      <c r="AV111" s="15" t="s">
        <v>202</v>
      </c>
      <c r="AW111" s="15" t="s">
        <v>41</v>
      </c>
      <c r="AX111" s="15" t="s">
        <v>87</v>
      </c>
      <c r="AY111" s="182" t="s">
        <v>195</v>
      </c>
    </row>
    <row r="112" spans="1:65" s="2" customFormat="1" ht="24.25" customHeight="1">
      <c r="A112" s="35"/>
      <c r="B112" s="146"/>
      <c r="C112" s="147" t="s">
        <v>202</v>
      </c>
      <c r="D112" s="147" t="s">
        <v>197</v>
      </c>
      <c r="E112" s="148" t="s">
        <v>251</v>
      </c>
      <c r="F112" s="149" t="s">
        <v>252</v>
      </c>
      <c r="G112" s="150" t="s">
        <v>139</v>
      </c>
      <c r="H112" s="151">
        <v>250.864</v>
      </c>
      <c r="I112" s="152"/>
      <c r="J112" s="153">
        <f>ROUND(I112*H112,2)</f>
        <v>0</v>
      </c>
      <c r="K112" s="149" t="s">
        <v>201</v>
      </c>
      <c r="L112" s="36"/>
      <c r="M112" s="154" t="s">
        <v>3</v>
      </c>
      <c r="N112" s="155" t="s">
        <v>51</v>
      </c>
      <c r="O112" s="56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58" t="s">
        <v>202</v>
      </c>
      <c r="AT112" s="158" t="s">
        <v>197</v>
      </c>
      <c r="AU112" s="158" t="s">
        <v>89</v>
      </c>
      <c r="AY112" s="19" t="s">
        <v>195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87</v>
      </c>
      <c r="BK112" s="159">
        <f>ROUND(I112*H112,2)</f>
        <v>0</v>
      </c>
      <c r="BL112" s="19" t="s">
        <v>202</v>
      </c>
      <c r="BM112" s="158" t="s">
        <v>1144</v>
      </c>
    </row>
    <row r="113" spans="1:65" s="2" customFormat="1">
      <c r="A113" s="35"/>
      <c r="B113" s="36"/>
      <c r="C113" s="35"/>
      <c r="D113" s="160" t="s">
        <v>204</v>
      </c>
      <c r="E113" s="35"/>
      <c r="F113" s="161" t="s">
        <v>254</v>
      </c>
      <c r="G113" s="35"/>
      <c r="H113" s="35"/>
      <c r="I113" s="162"/>
      <c r="J113" s="35"/>
      <c r="K113" s="35"/>
      <c r="L113" s="36"/>
      <c r="M113" s="163"/>
      <c r="N113" s="164"/>
      <c r="O113" s="56"/>
      <c r="P113" s="56"/>
      <c r="Q113" s="56"/>
      <c r="R113" s="56"/>
      <c r="S113" s="56"/>
      <c r="T113" s="57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9" t="s">
        <v>204</v>
      </c>
      <c r="AU113" s="19" t="s">
        <v>89</v>
      </c>
    </row>
    <row r="114" spans="1:65" s="13" customFormat="1">
      <c r="B114" s="165"/>
      <c r="D114" s="166" t="s">
        <v>206</v>
      </c>
      <c r="E114" s="167" t="s">
        <v>3</v>
      </c>
      <c r="F114" s="168" t="s">
        <v>1145</v>
      </c>
      <c r="H114" s="167" t="s">
        <v>3</v>
      </c>
      <c r="I114" s="169"/>
      <c r="L114" s="165"/>
      <c r="M114" s="170"/>
      <c r="N114" s="171"/>
      <c r="O114" s="171"/>
      <c r="P114" s="171"/>
      <c r="Q114" s="171"/>
      <c r="R114" s="171"/>
      <c r="S114" s="171"/>
      <c r="T114" s="172"/>
      <c r="AT114" s="167" t="s">
        <v>206</v>
      </c>
      <c r="AU114" s="167" t="s">
        <v>89</v>
      </c>
      <c r="AV114" s="13" t="s">
        <v>87</v>
      </c>
      <c r="AW114" s="13" t="s">
        <v>41</v>
      </c>
      <c r="AX114" s="13" t="s">
        <v>80</v>
      </c>
      <c r="AY114" s="167" t="s">
        <v>195</v>
      </c>
    </row>
    <row r="115" spans="1:65" s="14" customFormat="1">
      <c r="B115" s="173"/>
      <c r="D115" s="166" t="s">
        <v>206</v>
      </c>
      <c r="E115" s="174" t="s">
        <v>3</v>
      </c>
      <c r="F115" s="175" t="s">
        <v>1146</v>
      </c>
      <c r="H115" s="176">
        <v>250.864</v>
      </c>
      <c r="I115" s="177"/>
      <c r="L115" s="173"/>
      <c r="M115" s="178"/>
      <c r="N115" s="179"/>
      <c r="O115" s="179"/>
      <c r="P115" s="179"/>
      <c r="Q115" s="179"/>
      <c r="R115" s="179"/>
      <c r="S115" s="179"/>
      <c r="T115" s="180"/>
      <c r="AT115" s="174" t="s">
        <v>206</v>
      </c>
      <c r="AU115" s="174" t="s">
        <v>89</v>
      </c>
      <c r="AV115" s="14" t="s">
        <v>89</v>
      </c>
      <c r="AW115" s="14" t="s">
        <v>41</v>
      </c>
      <c r="AX115" s="14" t="s">
        <v>80</v>
      </c>
      <c r="AY115" s="174" t="s">
        <v>195</v>
      </c>
    </row>
    <row r="116" spans="1:65" s="15" customFormat="1">
      <c r="B116" s="181"/>
      <c r="D116" s="166" t="s">
        <v>206</v>
      </c>
      <c r="E116" s="182" t="s">
        <v>3</v>
      </c>
      <c r="F116" s="183" t="s">
        <v>215</v>
      </c>
      <c r="H116" s="184">
        <v>250.864</v>
      </c>
      <c r="I116" s="185"/>
      <c r="L116" s="181"/>
      <c r="M116" s="186"/>
      <c r="N116" s="187"/>
      <c r="O116" s="187"/>
      <c r="P116" s="187"/>
      <c r="Q116" s="187"/>
      <c r="R116" s="187"/>
      <c r="S116" s="187"/>
      <c r="T116" s="188"/>
      <c r="AT116" s="182" t="s">
        <v>206</v>
      </c>
      <c r="AU116" s="182" t="s">
        <v>89</v>
      </c>
      <c r="AV116" s="15" t="s">
        <v>202</v>
      </c>
      <c r="AW116" s="15" t="s">
        <v>41</v>
      </c>
      <c r="AX116" s="15" t="s">
        <v>87</v>
      </c>
      <c r="AY116" s="182" t="s">
        <v>195</v>
      </c>
    </row>
    <row r="117" spans="1:65" s="2" customFormat="1" ht="24.25" customHeight="1">
      <c r="A117" s="35"/>
      <c r="B117" s="146"/>
      <c r="C117" s="147" t="s">
        <v>236</v>
      </c>
      <c r="D117" s="147" t="s">
        <v>197</v>
      </c>
      <c r="E117" s="148" t="s">
        <v>258</v>
      </c>
      <c r="F117" s="149" t="s">
        <v>259</v>
      </c>
      <c r="G117" s="150" t="s">
        <v>139</v>
      </c>
      <c r="H117" s="151">
        <v>55.19</v>
      </c>
      <c r="I117" s="152"/>
      <c r="J117" s="153">
        <f>ROUND(I117*H117,2)</f>
        <v>0</v>
      </c>
      <c r="K117" s="149" t="s">
        <v>260</v>
      </c>
      <c r="L117" s="36"/>
      <c r="M117" s="154" t="s">
        <v>3</v>
      </c>
      <c r="N117" s="155" t="s">
        <v>51</v>
      </c>
      <c r="O117" s="56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58" t="s">
        <v>202</v>
      </c>
      <c r="AT117" s="158" t="s">
        <v>197</v>
      </c>
      <c r="AU117" s="158" t="s">
        <v>89</v>
      </c>
      <c r="AY117" s="19" t="s">
        <v>195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87</v>
      </c>
      <c r="BK117" s="159">
        <f>ROUND(I117*H117,2)</f>
        <v>0</v>
      </c>
      <c r="BL117" s="19" t="s">
        <v>202</v>
      </c>
      <c r="BM117" s="158" t="s">
        <v>1147</v>
      </c>
    </row>
    <row r="118" spans="1:65" s="13" customFormat="1">
      <c r="B118" s="165"/>
      <c r="D118" s="166" t="s">
        <v>206</v>
      </c>
      <c r="E118" s="167" t="s">
        <v>3</v>
      </c>
      <c r="F118" s="168" t="s">
        <v>207</v>
      </c>
      <c r="H118" s="167" t="s">
        <v>3</v>
      </c>
      <c r="I118" s="169"/>
      <c r="L118" s="165"/>
      <c r="M118" s="170"/>
      <c r="N118" s="171"/>
      <c r="O118" s="171"/>
      <c r="P118" s="171"/>
      <c r="Q118" s="171"/>
      <c r="R118" s="171"/>
      <c r="S118" s="171"/>
      <c r="T118" s="172"/>
      <c r="AT118" s="167" t="s">
        <v>206</v>
      </c>
      <c r="AU118" s="167" t="s">
        <v>89</v>
      </c>
      <c r="AV118" s="13" t="s">
        <v>87</v>
      </c>
      <c r="AW118" s="13" t="s">
        <v>41</v>
      </c>
      <c r="AX118" s="13" t="s">
        <v>80</v>
      </c>
      <c r="AY118" s="167" t="s">
        <v>195</v>
      </c>
    </row>
    <row r="119" spans="1:65" s="13" customFormat="1">
      <c r="B119" s="165"/>
      <c r="D119" s="166" t="s">
        <v>206</v>
      </c>
      <c r="E119" s="167" t="s">
        <v>3</v>
      </c>
      <c r="F119" s="168" t="s">
        <v>208</v>
      </c>
      <c r="H119" s="167" t="s">
        <v>3</v>
      </c>
      <c r="I119" s="169"/>
      <c r="L119" s="165"/>
      <c r="M119" s="170"/>
      <c r="N119" s="171"/>
      <c r="O119" s="171"/>
      <c r="P119" s="171"/>
      <c r="Q119" s="171"/>
      <c r="R119" s="171"/>
      <c r="S119" s="171"/>
      <c r="T119" s="172"/>
      <c r="AT119" s="167" t="s">
        <v>206</v>
      </c>
      <c r="AU119" s="167" t="s">
        <v>89</v>
      </c>
      <c r="AV119" s="13" t="s">
        <v>87</v>
      </c>
      <c r="AW119" s="13" t="s">
        <v>41</v>
      </c>
      <c r="AX119" s="13" t="s">
        <v>80</v>
      </c>
      <c r="AY119" s="167" t="s">
        <v>195</v>
      </c>
    </row>
    <row r="120" spans="1:65" s="13" customFormat="1">
      <c r="B120" s="165"/>
      <c r="D120" s="166" t="s">
        <v>206</v>
      </c>
      <c r="E120" s="167" t="s">
        <v>3</v>
      </c>
      <c r="F120" s="168" t="s">
        <v>1148</v>
      </c>
      <c r="H120" s="167" t="s">
        <v>3</v>
      </c>
      <c r="I120" s="169"/>
      <c r="L120" s="165"/>
      <c r="M120" s="170"/>
      <c r="N120" s="171"/>
      <c r="O120" s="171"/>
      <c r="P120" s="171"/>
      <c r="Q120" s="171"/>
      <c r="R120" s="171"/>
      <c r="S120" s="171"/>
      <c r="T120" s="172"/>
      <c r="AT120" s="167" t="s">
        <v>206</v>
      </c>
      <c r="AU120" s="167" t="s">
        <v>89</v>
      </c>
      <c r="AV120" s="13" t="s">
        <v>87</v>
      </c>
      <c r="AW120" s="13" t="s">
        <v>41</v>
      </c>
      <c r="AX120" s="13" t="s">
        <v>80</v>
      </c>
      <c r="AY120" s="167" t="s">
        <v>195</v>
      </c>
    </row>
    <row r="121" spans="1:65" s="13" customFormat="1">
      <c r="B121" s="165"/>
      <c r="D121" s="166" t="s">
        <v>206</v>
      </c>
      <c r="E121" s="167" t="s">
        <v>3</v>
      </c>
      <c r="F121" s="168" t="s">
        <v>1149</v>
      </c>
      <c r="H121" s="167" t="s">
        <v>3</v>
      </c>
      <c r="I121" s="169"/>
      <c r="L121" s="165"/>
      <c r="M121" s="170"/>
      <c r="N121" s="171"/>
      <c r="O121" s="171"/>
      <c r="P121" s="171"/>
      <c r="Q121" s="171"/>
      <c r="R121" s="171"/>
      <c r="S121" s="171"/>
      <c r="T121" s="172"/>
      <c r="AT121" s="167" t="s">
        <v>206</v>
      </c>
      <c r="AU121" s="167" t="s">
        <v>89</v>
      </c>
      <c r="AV121" s="13" t="s">
        <v>87</v>
      </c>
      <c r="AW121" s="13" t="s">
        <v>41</v>
      </c>
      <c r="AX121" s="13" t="s">
        <v>80</v>
      </c>
      <c r="AY121" s="167" t="s">
        <v>195</v>
      </c>
    </row>
    <row r="122" spans="1:65" s="13" customFormat="1">
      <c r="B122" s="165"/>
      <c r="D122" s="166" t="s">
        <v>206</v>
      </c>
      <c r="E122" s="167" t="s">
        <v>3</v>
      </c>
      <c r="F122" s="168" t="s">
        <v>729</v>
      </c>
      <c r="H122" s="167" t="s">
        <v>3</v>
      </c>
      <c r="I122" s="169"/>
      <c r="L122" s="165"/>
      <c r="M122" s="170"/>
      <c r="N122" s="171"/>
      <c r="O122" s="171"/>
      <c r="P122" s="171"/>
      <c r="Q122" s="171"/>
      <c r="R122" s="171"/>
      <c r="S122" s="171"/>
      <c r="T122" s="172"/>
      <c r="AT122" s="167" t="s">
        <v>206</v>
      </c>
      <c r="AU122" s="167" t="s">
        <v>89</v>
      </c>
      <c r="AV122" s="13" t="s">
        <v>87</v>
      </c>
      <c r="AW122" s="13" t="s">
        <v>41</v>
      </c>
      <c r="AX122" s="13" t="s">
        <v>80</v>
      </c>
      <c r="AY122" s="167" t="s">
        <v>195</v>
      </c>
    </row>
    <row r="123" spans="1:65" s="14" customFormat="1">
      <c r="B123" s="173"/>
      <c r="D123" s="166" t="s">
        <v>206</v>
      </c>
      <c r="E123" s="174" t="s">
        <v>3</v>
      </c>
      <c r="F123" s="175" t="s">
        <v>1150</v>
      </c>
      <c r="H123" s="176">
        <v>55.19</v>
      </c>
      <c r="I123" s="177"/>
      <c r="L123" s="173"/>
      <c r="M123" s="178"/>
      <c r="N123" s="179"/>
      <c r="O123" s="179"/>
      <c r="P123" s="179"/>
      <c r="Q123" s="179"/>
      <c r="R123" s="179"/>
      <c r="S123" s="179"/>
      <c r="T123" s="180"/>
      <c r="AT123" s="174" t="s">
        <v>206</v>
      </c>
      <c r="AU123" s="174" t="s">
        <v>89</v>
      </c>
      <c r="AV123" s="14" t="s">
        <v>89</v>
      </c>
      <c r="AW123" s="14" t="s">
        <v>41</v>
      </c>
      <c r="AX123" s="14" t="s">
        <v>80</v>
      </c>
      <c r="AY123" s="174" t="s">
        <v>195</v>
      </c>
    </row>
    <row r="124" spans="1:65" s="15" customFormat="1">
      <c r="B124" s="181"/>
      <c r="D124" s="166" t="s">
        <v>206</v>
      </c>
      <c r="E124" s="182" t="s">
        <v>689</v>
      </c>
      <c r="F124" s="183" t="s">
        <v>215</v>
      </c>
      <c r="H124" s="184">
        <v>55.19</v>
      </c>
      <c r="I124" s="185"/>
      <c r="L124" s="181"/>
      <c r="M124" s="186"/>
      <c r="N124" s="187"/>
      <c r="O124" s="187"/>
      <c r="P124" s="187"/>
      <c r="Q124" s="187"/>
      <c r="R124" s="187"/>
      <c r="S124" s="187"/>
      <c r="T124" s="188"/>
      <c r="AT124" s="182" t="s">
        <v>206</v>
      </c>
      <c r="AU124" s="182" t="s">
        <v>89</v>
      </c>
      <c r="AV124" s="15" t="s">
        <v>202</v>
      </c>
      <c r="AW124" s="15" t="s">
        <v>41</v>
      </c>
      <c r="AX124" s="15" t="s">
        <v>87</v>
      </c>
      <c r="AY124" s="182" t="s">
        <v>195</v>
      </c>
    </row>
    <row r="125" spans="1:65" s="2" customFormat="1" ht="24.25" customHeight="1">
      <c r="A125" s="35"/>
      <c r="B125" s="146"/>
      <c r="C125" s="147" t="s">
        <v>243</v>
      </c>
      <c r="D125" s="147" t="s">
        <v>197</v>
      </c>
      <c r="E125" s="148" t="s">
        <v>266</v>
      </c>
      <c r="F125" s="149" t="s">
        <v>267</v>
      </c>
      <c r="G125" s="150" t="s">
        <v>139</v>
      </c>
      <c r="H125" s="151">
        <v>55.19</v>
      </c>
      <c r="I125" s="152"/>
      <c r="J125" s="153">
        <f>ROUND(I125*H125,2)</f>
        <v>0</v>
      </c>
      <c r="K125" s="149" t="s">
        <v>201</v>
      </c>
      <c r="L125" s="36"/>
      <c r="M125" s="154" t="s">
        <v>3</v>
      </c>
      <c r="N125" s="155" t="s">
        <v>51</v>
      </c>
      <c r="O125" s="56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58" t="s">
        <v>202</v>
      </c>
      <c r="AT125" s="158" t="s">
        <v>197</v>
      </c>
      <c r="AU125" s="158" t="s">
        <v>89</v>
      </c>
      <c r="AY125" s="19" t="s">
        <v>195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87</v>
      </c>
      <c r="BK125" s="159">
        <f>ROUND(I125*H125,2)</f>
        <v>0</v>
      </c>
      <c r="BL125" s="19" t="s">
        <v>202</v>
      </c>
      <c r="BM125" s="158" t="s">
        <v>1151</v>
      </c>
    </row>
    <row r="126" spans="1:65" s="2" customFormat="1">
      <c r="A126" s="35"/>
      <c r="B126" s="36"/>
      <c r="C126" s="35"/>
      <c r="D126" s="160" t="s">
        <v>204</v>
      </c>
      <c r="E126" s="35"/>
      <c r="F126" s="161" t="s">
        <v>269</v>
      </c>
      <c r="G126" s="35"/>
      <c r="H126" s="35"/>
      <c r="I126" s="162"/>
      <c r="J126" s="35"/>
      <c r="K126" s="35"/>
      <c r="L126" s="36"/>
      <c r="M126" s="163"/>
      <c r="N126" s="164"/>
      <c r="O126" s="56"/>
      <c r="P126" s="56"/>
      <c r="Q126" s="56"/>
      <c r="R126" s="56"/>
      <c r="S126" s="56"/>
      <c r="T126" s="57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9" t="s">
        <v>204</v>
      </c>
      <c r="AU126" s="19" t="s">
        <v>89</v>
      </c>
    </row>
    <row r="127" spans="1:65" s="13" customFormat="1">
      <c r="B127" s="165"/>
      <c r="D127" s="166" t="s">
        <v>206</v>
      </c>
      <c r="E127" s="167" t="s">
        <v>3</v>
      </c>
      <c r="F127" s="168" t="s">
        <v>207</v>
      </c>
      <c r="H127" s="167" t="s">
        <v>3</v>
      </c>
      <c r="I127" s="169"/>
      <c r="L127" s="165"/>
      <c r="M127" s="170"/>
      <c r="N127" s="171"/>
      <c r="O127" s="171"/>
      <c r="P127" s="171"/>
      <c r="Q127" s="171"/>
      <c r="R127" s="171"/>
      <c r="S127" s="171"/>
      <c r="T127" s="172"/>
      <c r="AT127" s="167" t="s">
        <v>206</v>
      </c>
      <c r="AU127" s="167" t="s">
        <v>89</v>
      </c>
      <c r="AV127" s="13" t="s">
        <v>87</v>
      </c>
      <c r="AW127" s="13" t="s">
        <v>41</v>
      </c>
      <c r="AX127" s="13" t="s">
        <v>80</v>
      </c>
      <c r="AY127" s="167" t="s">
        <v>195</v>
      </c>
    </row>
    <row r="128" spans="1:65" s="13" customFormat="1">
      <c r="B128" s="165"/>
      <c r="D128" s="166" t="s">
        <v>206</v>
      </c>
      <c r="E128" s="167" t="s">
        <v>3</v>
      </c>
      <c r="F128" s="168" t="s">
        <v>208</v>
      </c>
      <c r="H128" s="167" t="s">
        <v>3</v>
      </c>
      <c r="I128" s="169"/>
      <c r="L128" s="165"/>
      <c r="M128" s="170"/>
      <c r="N128" s="171"/>
      <c r="O128" s="171"/>
      <c r="P128" s="171"/>
      <c r="Q128" s="171"/>
      <c r="R128" s="171"/>
      <c r="S128" s="171"/>
      <c r="T128" s="172"/>
      <c r="AT128" s="167" t="s">
        <v>206</v>
      </c>
      <c r="AU128" s="167" t="s">
        <v>89</v>
      </c>
      <c r="AV128" s="13" t="s">
        <v>87</v>
      </c>
      <c r="AW128" s="13" t="s">
        <v>41</v>
      </c>
      <c r="AX128" s="13" t="s">
        <v>80</v>
      </c>
      <c r="AY128" s="167" t="s">
        <v>195</v>
      </c>
    </row>
    <row r="129" spans="2:51" s="13" customFormat="1">
      <c r="B129" s="165"/>
      <c r="D129" s="166" t="s">
        <v>206</v>
      </c>
      <c r="E129" s="167" t="s">
        <v>3</v>
      </c>
      <c r="F129" s="168" t="s">
        <v>1148</v>
      </c>
      <c r="H129" s="167" t="s">
        <v>3</v>
      </c>
      <c r="I129" s="169"/>
      <c r="L129" s="165"/>
      <c r="M129" s="170"/>
      <c r="N129" s="171"/>
      <c r="O129" s="171"/>
      <c r="P129" s="171"/>
      <c r="Q129" s="171"/>
      <c r="R129" s="171"/>
      <c r="S129" s="171"/>
      <c r="T129" s="172"/>
      <c r="AT129" s="167" t="s">
        <v>206</v>
      </c>
      <c r="AU129" s="167" t="s">
        <v>89</v>
      </c>
      <c r="AV129" s="13" t="s">
        <v>87</v>
      </c>
      <c r="AW129" s="13" t="s">
        <v>41</v>
      </c>
      <c r="AX129" s="13" t="s">
        <v>80</v>
      </c>
      <c r="AY129" s="167" t="s">
        <v>195</v>
      </c>
    </row>
    <row r="130" spans="2:51" s="13" customFormat="1">
      <c r="B130" s="165"/>
      <c r="D130" s="166" t="s">
        <v>206</v>
      </c>
      <c r="E130" s="167" t="s">
        <v>3</v>
      </c>
      <c r="F130" s="168" t="s">
        <v>1152</v>
      </c>
      <c r="H130" s="167" t="s">
        <v>3</v>
      </c>
      <c r="I130" s="169"/>
      <c r="L130" s="165"/>
      <c r="M130" s="170"/>
      <c r="N130" s="171"/>
      <c r="O130" s="171"/>
      <c r="P130" s="171"/>
      <c r="Q130" s="171"/>
      <c r="R130" s="171"/>
      <c r="S130" s="171"/>
      <c r="T130" s="172"/>
      <c r="AT130" s="167" t="s">
        <v>206</v>
      </c>
      <c r="AU130" s="167" t="s">
        <v>89</v>
      </c>
      <c r="AV130" s="13" t="s">
        <v>87</v>
      </c>
      <c r="AW130" s="13" t="s">
        <v>41</v>
      </c>
      <c r="AX130" s="13" t="s">
        <v>80</v>
      </c>
      <c r="AY130" s="167" t="s">
        <v>195</v>
      </c>
    </row>
    <row r="131" spans="2:51" s="13" customFormat="1">
      <c r="B131" s="165"/>
      <c r="D131" s="166" t="s">
        <v>206</v>
      </c>
      <c r="E131" s="167" t="s">
        <v>3</v>
      </c>
      <c r="F131" s="168" t="s">
        <v>1153</v>
      </c>
      <c r="H131" s="167" t="s">
        <v>3</v>
      </c>
      <c r="I131" s="169"/>
      <c r="L131" s="165"/>
      <c r="M131" s="170"/>
      <c r="N131" s="171"/>
      <c r="O131" s="171"/>
      <c r="P131" s="171"/>
      <c r="Q131" s="171"/>
      <c r="R131" s="171"/>
      <c r="S131" s="171"/>
      <c r="T131" s="172"/>
      <c r="AT131" s="167" t="s">
        <v>206</v>
      </c>
      <c r="AU131" s="167" t="s">
        <v>89</v>
      </c>
      <c r="AV131" s="13" t="s">
        <v>87</v>
      </c>
      <c r="AW131" s="13" t="s">
        <v>41</v>
      </c>
      <c r="AX131" s="13" t="s">
        <v>80</v>
      </c>
      <c r="AY131" s="167" t="s">
        <v>195</v>
      </c>
    </row>
    <row r="132" spans="2:51" s="13" customFormat="1">
      <c r="B132" s="165"/>
      <c r="D132" s="166" t="s">
        <v>206</v>
      </c>
      <c r="E132" s="167" t="s">
        <v>3</v>
      </c>
      <c r="F132" s="168" t="s">
        <v>1154</v>
      </c>
      <c r="H132" s="167" t="s">
        <v>3</v>
      </c>
      <c r="I132" s="169"/>
      <c r="L132" s="165"/>
      <c r="M132" s="170"/>
      <c r="N132" s="171"/>
      <c r="O132" s="171"/>
      <c r="P132" s="171"/>
      <c r="Q132" s="171"/>
      <c r="R132" s="171"/>
      <c r="S132" s="171"/>
      <c r="T132" s="172"/>
      <c r="AT132" s="167" t="s">
        <v>206</v>
      </c>
      <c r="AU132" s="167" t="s">
        <v>89</v>
      </c>
      <c r="AV132" s="13" t="s">
        <v>87</v>
      </c>
      <c r="AW132" s="13" t="s">
        <v>41</v>
      </c>
      <c r="AX132" s="13" t="s">
        <v>80</v>
      </c>
      <c r="AY132" s="167" t="s">
        <v>195</v>
      </c>
    </row>
    <row r="133" spans="2:51" s="14" customFormat="1">
      <c r="B133" s="173"/>
      <c r="D133" s="166" t="s">
        <v>206</v>
      </c>
      <c r="E133" s="174" t="s">
        <v>3</v>
      </c>
      <c r="F133" s="175" t="s">
        <v>1155</v>
      </c>
      <c r="H133" s="176">
        <v>405.13</v>
      </c>
      <c r="I133" s="177"/>
      <c r="L133" s="173"/>
      <c r="M133" s="178"/>
      <c r="N133" s="179"/>
      <c r="O133" s="179"/>
      <c r="P133" s="179"/>
      <c r="Q133" s="179"/>
      <c r="R133" s="179"/>
      <c r="S133" s="179"/>
      <c r="T133" s="180"/>
      <c r="AT133" s="174" t="s">
        <v>206</v>
      </c>
      <c r="AU133" s="174" t="s">
        <v>89</v>
      </c>
      <c r="AV133" s="14" t="s">
        <v>89</v>
      </c>
      <c r="AW133" s="14" t="s">
        <v>41</v>
      </c>
      <c r="AX133" s="14" t="s">
        <v>80</v>
      </c>
      <c r="AY133" s="174" t="s">
        <v>195</v>
      </c>
    </row>
    <row r="134" spans="2:51" s="13" customFormat="1">
      <c r="B134" s="165"/>
      <c r="D134" s="166" t="s">
        <v>206</v>
      </c>
      <c r="E134" s="167" t="s">
        <v>3</v>
      </c>
      <c r="F134" s="168" t="s">
        <v>1156</v>
      </c>
      <c r="H134" s="167" t="s">
        <v>3</v>
      </c>
      <c r="I134" s="169"/>
      <c r="L134" s="165"/>
      <c r="M134" s="170"/>
      <c r="N134" s="171"/>
      <c r="O134" s="171"/>
      <c r="P134" s="171"/>
      <c r="Q134" s="171"/>
      <c r="R134" s="171"/>
      <c r="S134" s="171"/>
      <c r="T134" s="172"/>
      <c r="AT134" s="167" t="s">
        <v>206</v>
      </c>
      <c r="AU134" s="167" t="s">
        <v>89</v>
      </c>
      <c r="AV134" s="13" t="s">
        <v>87</v>
      </c>
      <c r="AW134" s="13" t="s">
        <v>41</v>
      </c>
      <c r="AX134" s="13" t="s">
        <v>80</v>
      </c>
      <c r="AY134" s="167" t="s">
        <v>195</v>
      </c>
    </row>
    <row r="135" spans="2:51" s="13" customFormat="1">
      <c r="B135" s="165"/>
      <c r="D135" s="166" t="s">
        <v>206</v>
      </c>
      <c r="E135" s="167" t="s">
        <v>3</v>
      </c>
      <c r="F135" s="168" t="s">
        <v>1157</v>
      </c>
      <c r="H135" s="167" t="s">
        <v>3</v>
      </c>
      <c r="I135" s="169"/>
      <c r="L135" s="165"/>
      <c r="M135" s="170"/>
      <c r="N135" s="171"/>
      <c r="O135" s="171"/>
      <c r="P135" s="171"/>
      <c r="Q135" s="171"/>
      <c r="R135" s="171"/>
      <c r="S135" s="171"/>
      <c r="T135" s="172"/>
      <c r="AT135" s="167" t="s">
        <v>206</v>
      </c>
      <c r="AU135" s="167" t="s">
        <v>89</v>
      </c>
      <c r="AV135" s="13" t="s">
        <v>87</v>
      </c>
      <c r="AW135" s="13" t="s">
        <v>41</v>
      </c>
      <c r="AX135" s="13" t="s">
        <v>80</v>
      </c>
      <c r="AY135" s="167" t="s">
        <v>195</v>
      </c>
    </row>
    <row r="136" spans="2:51" s="14" customFormat="1">
      <c r="B136" s="173"/>
      <c r="D136" s="166" t="s">
        <v>206</v>
      </c>
      <c r="E136" s="174" t="s">
        <v>3</v>
      </c>
      <c r="F136" s="175" t="s">
        <v>1158</v>
      </c>
      <c r="H136" s="176">
        <v>36.735999999999997</v>
      </c>
      <c r="I136" s="177"/>
      <c r="L136" s="173"/>
      <c r="M136" s="178"/>
      <c r="N136" s="179"/>
      <c r="O136" s="179"/>
      <c r="P136" s="179"/>
      <c r="Q136" s="179"/>
      <c r="R136" s="179"/>
      <c r="S136" s="179"/>
      <c r="T136" s="180"/>
      <c r="AT136" s="174" t="s">
        <v>206</v>
      </c>
      <c r="AU136" s="174" t="s">
        <v>89</v>
      </c>
      <c r="AV136" s="14" t="s">
        <v>89</v>
      </c>
      <c r="AW136" s="14" t="s">
        <v>41</v>
      </c>
      <c r="AX136" s="14" t="s">
        <v>80</v>
      </c>
      <c r="AY136" s="174" t="s">
        <v>195</v>
      </c>
    </row>
    <row r="137" spans="2:51" s="13" customFormat="1">
      <c r="B137" s="165"/>
      <c r="D137" s="166" t="s">
        <v>206</v>
      </c>
      <c r="E137" s="167" t="s">
        <v>3</v>
      </c>
      <c r="F137" s="168" t="s">
        <v>1159</v>
      </c>
      <c r="H137" s="167" t="s">
        <v>3</v>
      </c>
      <c r="I137" s="169"/>
      <c r="L137" s="165"/>
      <c r="M137" s="170"/>
      <c r="N137" s="171"/>
      <c r="O137" s="171"/>
      <c r="P137" s="171"/>
      <c r="Q137" s="171"/>
      <c r="R137" s="171"/>
      <c r="S137" s="171"/>
      <c r="T137" s="172"/>
      <c r="AT137" s="167" t="s">
        <v>206</v>
      </c>
      <c r="AU137" s="167" t="s">
        <v>89</v>
      </c>
      <c r="AV137" s="13" t="s">
        <v>87</v>
      </c>
      <c r="AW137" s="13" t="s">
        <v>41</v>
      </c>
      <c r="AX137" s="13" t="s">
        <v>80</v>
      </c>
      <c r="AY137" s="167" t="s">
        <v>195</v>
      </c>
    </row>
    <row r="138" spans="2:51" s="13" customFormat="1">
      <c r="B138" s="165"/>
      <c r="D138" s="166" t="s">
        <v>206</v>
      </c>
      <c r="E138" s="167" t="s">
        <v>3</v>
      </c>
      <c r="F138" s="168" t="s">
        <v>1160</v>
      </c>
      <c r="H138" s="167" t="s">
        <v>3</v>
      </c>
      <c r="I138" s="169"/>
      <c r="L138" s="165"/>
      <c r="M138" s="170"/>
      <c r="N138" s="171"/>
      <c r="O138" s="171"/>
      <c r="P138" s="171"/>
      <c r="Q138" s="171"/>
      <c r="R138" s="171"/>
      <c r="S138" s="171"/>
      <c r="T138" s="172"/>
      <c r="AT138" s="167" t="s">
        <v>206</v>
      </c>
      <c r="AU138" s="167" t="s">
        <v>89</v>
      </c>
      <c r="AV138" s="13" t="s">
        <v>87</v>
      </c>
      <c r="AW138" s="13" t="s">
        <v>41</v>
      </c>
      <c r="AX138" s="13" t="s">
        <v>80</v>
      </c>
      <c r="AY138" s="167" t="s">
        <v>195</v>
      </c>
    </row>
    <row r="139" spans="2:51" s="14" customFormat="1">
      <c r="B139" s="173"/>
      <c r="D139" s="166" t="s">
        <v>206</v>
      </c>
      <c r="E139" s="174" t="s">
        <v>3</v>
      </c>
      <c r="F139" s="175" t="s">
        <v>1161</v>
      </c>
      <c r="H139" s="176">
        <v>32.69</v>
      </c>
      <c r="I139" s="177"/>
      <c r="L139" s="173"/>
      <c r="M139" s="178"/>
      <c r="N139" s="179"/>
      <c r="O139" s="179"/>
      <c r="P139" s="179"/>
      <c r="Q139" s="179"/>
      <c r="R139" s="179"/>
      <c r="S139" s="179"/>
      <c r="T139" s="180"/>
      <c r="AT139" s="174" t="s">
        <v>206</v>
      </c>
      <c r="AU139" s="174" t="s">
        <v>89</v>
      </c>
      <c r="AV139" s="14" t="s">
        <v>89</v>
      </c>
      <c r="AW139" s="14" t="s">
        <v>41</v>
      </c>
      <c r="AX139" s="14" t="s">
        <v>80</v>
      </c>
      <c r="AY139" s="174" t="s">
        <v>195</v>
      </c>
    </row>
    <row r="140" spans="2:51" s="13" customFormat="1">
      <c r="B140" s="165"/>
      <c r="D140" s="166" t="s">
        <v>206</v>
      </c>
      <c r="E140" s="167" t="s">
        <v>3</v>
      </c>
      <c r="F140" s="168" t="s">
        <v>1162</v>
      </c>
      <c r="H140" s="167" t="s">
        <v>3</v>
      </c>
      <c r="I140" s="169"/>
      <c r="L140" s="165"/>
      <c r="M140" s="170"/>
      <c r="N140" s="171"/>
      <c r="O140" s="171"/>
      <c r="P140" s="171"/>
      <c r="Q140" s="171"/>
      <c r="R140" s="171"/>
      <c r="S140" s="171"/>
      <c r="T140" s="172"/>
      <c r="AT140" s="167" t="s">
        <v>206</v>
      </c>
      <c r="AU140" s="167" t="s">
        <v>89</v>
      </c>
      <c r="AV140" s="13" t="s">
        <v>87</v>
      </c>
      <c r="AW140" s="13" t="s">
        <v>41</v>
      </c>
      <c r="AX140" s="13" t="s">
        <v>80</v>
      </c>
      <c r="AY140" s="167" t="s">
        <v>195</v>
      </c>
    </row>
    <row r="141" spans="2:51" s="13" customFormat="1">
      <c r="B141" s="165"/>
      <c r="D141" s="166" t="s">
        <v>206</v>
      </c>
      <c r="E141" s="167" t="s">
        <v>3</v>
      </c>
      <c r="F141" s="168" t="s">
        <v>1163</v>
      </c>
      <c r="H141" s="167" t="s">
        <v>3</v>
      </c>
      <c r="I141" s="169"/>
      <c r="L141" s="165"/>
      <c r="M141" s="170"/>
      <c r="N141" s="171"/>
      <c r="O141" s="171"/>
      <c r="P141" s="171"/>
      <c r="Q141" s="171"/>
      <c r="R141" s="171"/>
      <c r="S141" s="171"/>
      <c r="T141" s="172"/>
      <c r="AT141" s="167" t="s">
        <v>206</v>
      </c>
      <c r="AU141" s="167" t="s">
        <v>89</v>
      </c>
      <c r="AV141" s="13" t="s">
        <v>87</v>
      </c>
      <c r="AW141" s="13" t="s">
        <v>41</v>
      </c>
      <c r="AX141" s="13" t="s">
        <v>80</v>
      </c>
      <c r="AY141" s="167" t="s">
        <v>195</v>
      </c>
    </row>
    <row r="142" spans="2:51" s="14" customFormat="1">
      <c r="B142" s="173"/>
      <c r="D142" s="166" t="s">
        <v>206</v>
      </c>
      <c r="E142" s="174" t="s">
        <v>3</v>
      </c>
      <c r="F142" s="175" t="s">
        <v>1164</v>
      </c>
      <c r="H142" s="176">
        <v>35.527000000000001</v>
      </c>
      <c r="I142" s="177"/>
      <c r="L142" s="173"/>
      <c r="M142" s="178"/>
      <c r="N142" s="179"/>
      <c r="O142" s="179"/>
      <c r="P142" s="179"/>
      <c r="Q142" s="179"/>
      <c r="R142" s="179"/>
      <c r="S142" s="179"/>
      <c r="T142" s="180"/>
      <c r="AT142" s="174" t="s">
        <v>206</v>
      </c>
      <c r="AU142" s="174" t="s">
        <v>89</v>
      </c>
      <c r="AV142" s="14" t="s">
        <v>89</v>
      </c>
      <c r="AW142" s="14" t="s">
        <v>41</v>
      </c>
      <c r="AX142" s="14" t="s">
        <v>80</v>
      </c>
      <c r="AY142" s="174" t="s">
        <v>195</v>
      </c>
    </row>
    <row r="143" spans="2:51" s="13" customFormat="1">
      <c r="B143" s="165"/>
      <c r="D143" s="166" t="s">
        <v>206</v>
      </c>
      <c r="E143" s="167" t="s">
        <v>3</v>
      </c>
      <c r="F143" s="168" t="s">
        <v>1165</v>
      </c>
      <c r="H143" s="167" t="s">
        <v>3</v>
      </c>
      <c r="I143" s="169"/>
      <c r="L143" s="165"/>
      <c r="M143" s="170"/>
      <c r="N143" s="171"/>
      <c r="O143" s="171"/>
      <c r="P143" s="171"/>
      <c r="Q143" s="171"/>
      <c r="R143" s="171"/>
      <c r="S143" s="171"/>
      <c r="T143" s="172"/>
      <c r="AT143" s="167" t="s">
        <v>206</v>
      </c>
      <c r="AU143" s="167" t="s">
        <v>89</v>
      </c>
      <c r="AV143" s="13" t="s">
        <v>87</v>
      </c>
      <c r="AW143" s="13" t="s">
        <v>41</v>
      </c>
      <c r="AX143" s="13" t="s">
        <v>80</v>
      </c>
      <c r="AY143" s="167" t="s">
        <v>195</v>
      </c>
    </row>
    <row r="144" spans="2:51" s="13" customFormat="1">
      <c r="B144" s="165"/>
      <c r="D144" s="166" t="s">
        <v>206</v>
      </c>
      <c r="E144" s="167" t="s">
        <v>3</v>
      </c>
      <c r="F144" s="168" t="s">
        <v>1163</v>
      </c>
      <c r="H144" s="167" t="s">
        <v>3</v>
      </c>
      <c r="I144" s="169"/>
      <c r="L144" s="165"/>
      <c r="M144" s="170"/>
      <c r="N144" s="171"/>
      <c r="O144" s="171"/>
      <c r="P144" s="171"/>
      <c r="Q144" s="171"/>
      <c r="R144" s="171"/>
      <c r="S144" s="171"/>
      <c r="T144" s="172"/>
      <c r="AT144" s="167" t="s">
        <v>206</v>
      </c>
      <c r="AU144" s="167" t="s">
        <v>89</v>
      </c>
      <c r="AV144" s="13" t="s">
        <v>87</v>
      </c>
      <c r="AW144" s="13" t="s">
        <v>41</v>
      </c>
      <c r="AX144" s="13" t="s">
        <v>80</v>
      </c>
      <c r="AY144" s="167" t="s">
        <v>195</v>
      </c>
    </row>
    <row r="145" spans="2:51" s="14" customFormat="1">
      <c r="B145" s="173"/>
      <c r="D145" s="166" t="s">
        <v>206</v>
      </c>
      <c r="E145" s="174" t="s">
        <v>3</v>
      </c>
      <c r="F145" s="175" t="s">
        <v>1166</v>
      </c>
      <c r="H145" s="176">
        <v>34.472000000000001</v>
      </c>
      <c r="I145" s="177"/>
      <c r="L145" s="173"/>
      <c r="M145" s="178"/>
      <c r="N145" s="179"/>
      <c r="O145" s="179"/>
      <c r="P145" s="179"/>
      <c r="Q145" s="179"/>
      <c r="R145" s="179"/>
      <c r="S145" s="179"/>
      <c r="T145" s="180"/>
      <c r="AT145" s="174" t="s">
        <v>206</v>
      </c>
      <c r="AU145" s="174" t="s">
        <v>89</v>
      </c>
      <c r="AV145" s="14" t="s">
        <v>89</v>
      </c>
      <c r="AW145" s="14" t="s">
        <v>41</v>
      </c>
      <c r="AX145" s="14" t="s">
        <v>80</v>
      </c>
      <c r="AY145" s="174" t="s">
        <v>195</v>
      </c>
    </row>
    <row r="146" spans="2:51" s="13" customFormat="1">
      <c r="B146" s="165"/>
      <c r="D146" s="166" t="s">
        <v>206</v>
      </c>
      <c r="E146" s="167" t="s">
        <v>3</v>
      </c>
      <c r="F146" s="168" t="s">
        <v>1167</v>
      </c>
      <c r="H146" s="167" t="s">
        <v>3</v>
      </c>
      <c r="I146" s="169"/>
      <c r="L146" s="165"/>
      <c r="M146" s="170"/>
      <c r="N146" s="171"/>
      <c r="O146" s="171"/>
      <c r="P146" s="171"/>
      <c r="Q146" s="171"/>
      <c r="R146" s="171"/>
      <c r="S146" s="171"/>
      <c r="T146" s="172"/>
      <c r="AT146" s="167" t="s">
        <v>206</v>
      </c>
      <c r="AU146" s="167" t="s">
        <v>89</v>
      </c>
      <c r="AV146" s="13" t="s">
        <v>87</v>
      </c>
      <c r="AW146" s="13" t="s">
        <v>41</v>
      </c>
      <c r="AX146" s="13" t="s">
        <v>80</v>
      </c>
      <c r="AY146" s="167" t="s">
        <v>195</v>
      </c>
    </row>
    <row r="147" spans="2:51" s="13" customFormat="1">
      <c r="B147" s="165"/>
      <c r="D147" s="166" t="s">
        <v>206</v>
      </c>
      <c r="E147" s="167" t="s">
        <v>3</v>
      </c>
      <c r="F147" s="168" t="s">
        <v>1168</v>
      </c>
      <c r="H147" s="167" t="s">
        <v>3</v>
      </c>
      <c r="I147" s="169"/>
      <c r="L147" s="165"/>
      <c r="M147" s="170"/>
      <c r="N147" s="171"/>
      <c r="O147" s="171"/>
      <c r="P147" s="171"/>
      <c r="Q147" s="171"/>
      <c r="R147" s="171"/>
      <c r="S147" s="171"/>
      <c r="T147" s="172"/>
      <c r="AT147" s="167" t="s">
        <v>206</v>
      </c>
      <c r="AU147" s="167" t="s">
        <v>89</v>
      </c>
      <c r="AV147" s="13" t="s">
        <v>87</v>
      </c>
      <c r="AW147" s="13" t="s">
        <v>41</v>
      </c>
      <c r="AX147" s="13" t="s">
        <v>80</v>
      </c>
      <c r="AY147" s="167" t="s">
        <v>195</v>
      </c>
    </row>
    <row r="148" spans="2:51" s="14" customFormat="1">
      <c r="B148" s="173"/>
      <c r="D148" s="166" t="s">
        <v>206</v>
      </c>
      <c r="E148" s="174" t="s">
        <v>3</v>
      </c>
      <c r="F148" s="175" t="s">
        <v>1169</v>
      </c>
      <c r="H148" s="176">
        <v>35.880000000000003</v>
      </c>
      <c r="I148" s="177"/>
      <c r="L148" s="173"/>
      <c r="M148" s="178"/>
      <c r="N148" s="179"/>
      <c r="O148" s="179"/>
      <c r="P148" s="179"/>
      <c r="Q148" s="179"/>
      <c r="R148" s="179"/>
      <c r="S148" s="179"/>
      <c r="T148" s="180"/>
      <c r="AT148" s="174" t="s">
        <v>206</v>
      </c>
      <c r="AU148" s="174" t="s">
        <v>89</v>
      </c>
      <c r="AV148" s="14" t="s">
        <v>89</v>
      </c>
      <c r="AW148" s="14" t="s">
        <v>41</v>
      </c>
      <c r="AX148" s="14" t="s">
        <v>80</v>
      </c>
      <c r="AY148" s="174" t="s">
        <v>195</v>
      </c>
    </row>
    <row r="149" spans="2:51" s="13" customFormat="1">
      <c r="B149" s="165"/>
      <c r="D149" s="166" t="s">
        <v>206</v>
      </c>
      <c r="E149" s="167" t="s">
        <v>3</v>
      </c>
      <c r="F149" s="168" t="s">
        <v>1170</v>
      </c>
      <c r="H149" s="167" t="s">
        <v>3</v>
      </c>
      <c r="I149" s="169"/>
      <c r="L149" s="165"/>
      <c r="M149" s="170"/>
      <c r="N149" s="171"/>
      <c r="O149" s="171"/>
      <c r="P149" s="171"/>
      <c r="Q149" s="171"/>
      <c r="R149" s="171"/>
      <c r="S149" s="171"/>
      <c r="T149" s="172"/>
      <c r="AT149" s="167" t="s">
        <v>206</v>
      </c>
      <c r="AU149" s="167" t="s">
        <v>89</v>
      </c>
      <c r="AV149" s="13" t="s">
        <v>87</v>
      </c>
      <c r="AW149" s="13" t="s">
        <v>41</v>
      </c>
      <c r="AX149" s="13" t="s">
        <v>80</v>
      </c>
      <c r="AY149" s="167" t="s">
        <v>195</v>
      </c>
    </row>
    <row r="150" spans="2:51" s="13" customFormat="1">
      <c r="B150" s="165"/>
      <c r="D150" s="166" t="s">
        <v>206</v>
      </c>
      <c r="E150" s="167" t="s">
        <v>3</v>
      </c>
      <c r="F150" s="168" t="s">
        <v>1168</v>
      </c>
      <c r="H150" s="167" t="s">
        <v>3</v>
      </c>
      <c r="I150" s="169"/>
      <c r="L150" s="165"/>
      <c r="M150" s="170"/>
      <c r="N150" s="171"/>
      <c r="O150" s="171"/>
      <c r="P150" s="171"/>
      <c r="Q150" s="171"/>
      <c r="R150" s="171"/>
      <c r="S150" s="171"/>
      <c r="T150" s="172"/>
      <c r="AT150" s="167" t="s">
        <v>206</v>
      </c>
      <c r="AU150" s="167" t="s">
        <v>89</v>
      </c>
      <c r="AV150" s="13" t="s">
        <v>87</v>
      </c>
      <c r="AW150" s="13" t="s">
        <v>41</v>
      </c>
      <c r="AX150" s="13" t="s">
        <v>80</v>
      </c>
      <c r="AY150" s="167" t="s">
        <v>195</v>
      </c>
    </row>
    <row r="151" spans="2:51" s="14" customFormat="1">
      <c r="B151" s="173"/>
      <c r="D151" s="166" t="s">
        <v>206</v>
      </c>
      <c r="E151" s="174" t="s">
        <v>3</v>
      </c>
      <c r="F151" s="175" t="s">
        <v>1171</v>
      </c>
      <c r="H151" s="176">
        <v>36.18</v>
      </c>
      <c r="I151" s="177"/>
      <c r="L151" s="173"/>
      <c r="M151" s="178"/>
      <c r="N151" s="179"/>
      <c r="O151" s="179"/>
      <c r="P151" s="179"/>
      <c r="Q151" s="179"/>
      <c r="R151" s="179"/>
      <c r="S151" s="179"/>
      <c r="T151" s="180"/>
      <c r="AT151" s="174" t="s">
        <v>206</v>
      </c>
      <c r="AU151" s="174" t="s">
        <v>89</v>
      </c>
      <c r="AV151" s="14" t="s">
        <v>89</v>
      </c>
      <c r="AW151" s="14" t="s">
        <v>41</v>
      </c>
      <c r="AX151" s="14" t="s">
        <v>80</v>
      </c>
      <c r="AY151" s="174" t="s">
        <v>195</v>
      </c>
    </row>
    <row r="152" spans="2:51" s="13" customFormat="1">
      <c r="B152" s="165"/>
      <c r="D152" s="166" t="s">
        <v>206</v>
      </c>
      <c r="E152" s="167" t="s">
        <v>3</v>
      </c>
      <c r="F152" s="168" t="s">
        <v>1172</v>
      </c>
      <c r="H152" s="167" t="s">
        <v>3</v>
      </c>
      <c r="I152" s="169"/>
      <c r="L152" s="165"/>
      <c r="M152" s="170"/>
      <c r="N152" s="171"/>
      <c r="O152" s="171"/>
      <c r="P152" s="171"/>
      <c r="Q152" s="171"/>
      <c r="R152" s="171"/>
      <c r="S152" s="171"/>
      <c r="T152" s="172"/>
      <c r="AT152" s="167" t="s">
        <v>206</v>
      </c>
      <c r="AU152" s="167" t="s">
        <v>89</v>
      </c>
      <c r="AV152" s="13" t="s">
        <v>87</v>
      </c>
      <c r="AW152" s="13" t="s">
        <v>41</v>
      </c>
      <c r="AX152" s="13" t="s">
        <v>80</v>
      </c>
      <c r="AY152" s="167" t="s">
        <v>195</v>
      </c>
    </row>
    <row r="153" spans="2:51" s="13" customFormat="1">
      <c r="B153" s="165"/>
      <c r="D153" s="166" t="s">
        <v>206</v>
      </c>
      <c r="E153" s="167" t="s">
        <v>3</v>
      </c>
      <c r="F153" s="168" t="s">
        <v>1163</v>
      </c>
      <c r="H153" s="167" t="s">
        <v>3</v>
      </c>
      <c r="I153" s="169"/>
      <c r="L153" s="165"/>
      <c r="M153" s="170"/>
      <c r="N153" s="171"/>
      <c r="O153" s="171"/>
      <c r="P153" s="171"/>
      <c r="Q153" s="171"/>
      <c r="R153" s="171"/>
      <c r="S153" s="171"/>
      <c r="T153" s="172"/>
      <c r="AT153" s="167" t="s">
        <v>206</v>
      </c>
      <c r="AU153" s="167" t="s">
        <v>89</v>
      </c>
      <c r="AV153" s="13" t="s">
        <v>87</v>
      </c>
      <c r="AW153" s="13" t="s">
        <v>41</v>
      </c>
      <c r="AX153" s="13" t="s">
        <v>80</v>
      </c>
      <c r="AY153" s="167" t="s">
        <v>195</v>
      </c>
    </row>
    <row r="154" spans="2:51" s="14" customFormat="1">
      <c r="B154" s="173"/>
      <c r="D154" s="166" t="s">
        <v>206</v>
      </c>
      <c r="E154" s="174" t="s">
        <v>3</v>
      </c>
      <c r="F154" s="175" t="s">
        <v>1173</v>
      </c>
      <c r="H154" s="176">
        <v>30.888000000000002</v>
      </c>
      <c r="I154" s="177"/>
      <c r="L154" s="173"/>
      <c r="M154" s="178"/>
      <c r="N154" s="179"/>
      <c r="O154" s="179"/>
      <c r="P154" s="179"/>
      <c r="Q154" s="179"/>
      <c r="R154" s="179"/>
      <c r="S154" s="179"/>
      <c r="T154" s="180"/>
      <c r="AT154" s="174" t="s">
        <v>206</v>
      </c>
      <c r="AU154" s="174" t="s">
        <v>89</v>
      </c>
      <c r="AV154" s="14" t="s">
        <v>89</v>
      </c>
      <c r="AW154" s="14" t="s">
        <v>41</v>
      </c>
      <c r="AX154" s="14" t="s">
        <v>80</v>
      </c>
      <c r="AY154" s="174" t="s">
        <v>195</v>
      </c>
    </row>
    <row r="155" spans="2:51" s="13" customFormat="1">
      <c r="B155" s="165"/>
      <c r="D155" s="166" t="s">
        <v>206</v>
      </c>
      <c r="E155" s="167" t="s">
        <v>3</v>
      </c>
      <c r="F155" s="168" t="s">
        <v>1174</v>
      </c>
      <c r="H155" s="167" t="s">
        <v>3</v>
      </c>
      <c r="I155" s="169"/>
      <c r="L155" s="165"/>
      <c r="M155" s="170"/>
      <c r="N155" s="171"/>
      <c r="O155" s="171"/>
      <c r="P155" s="171"/>
      <c r="Q155" s="171"/>
      <c r="R155" s="171"/>
      <c r="S155" s="171"/>
      <c r="T155" s="172"/>
      <c r="AT155" s="167" t="s">
        <v>206</v>
      </c>
      <c r="AU155" s="167" t="s">
        <v>89</v>
      </c>
      <c r="AV155" s="13" t="s">
        <v>87</v>
      </c>
      <c r="AW155" s="13" t="s">
        <v>41</v>
      </c>
      <c r="AX155" s="13" t="s">
        <v>80</v>
      </c>
      <c r="AY155" s="167" t="s">
        <v>195</v>
      </c>
    </row>
    <row r="156" spans="2:51" s="13" customFormat="1">
      <c r="B156" s="165"/>
      <c r="D156" s="166" t="s">
        <v>206</v>
      </c>
      <c r="E156" s="167" t="s">
        <v>3</v>
      </c>
      <c r="F156" s="168" t="s">
        <v>1168</v>
      </c>
      <c r="H156" s="167" t="s">
        <v>3</v>
      </c>
      <c r="I156" s="169"/>
      <c r="L156" s="165"/>
      <c r="M156" s="170"/>
      <c r="N156" s="171"/>
      <c r="O156" s="171"/>
      <c r="P156" s="171"/>
      <c r="Q156" s="171"/>
      <c r="R156" s="171"/>
      <c r="S156" s="171"/>
      <c r="T156" s="172"/>
      <c r="AT156" s="167" t="s">
        <v>206</v>
      </c>
      <c r="AU156" s="167" t="s">
        <v>89</v>
      </c>
      <c r="AV156" s="13" t="s">
        <v>87</v>
      </c>
      <c r="AW156" s="13" t="s">
        <v>41</v>
      </c>
      <c r="AX156" s="13" t="s">
        <v>80</v>
      </c>
      <c r="AY156" s="167" t="s">
        <v>195</v>
      </c>
    </row>
    <row r="157" spans="2:51" s="14" customFormat="1">
      <c r="B157" s="173"/>
      <c r="D157" s="166" t="s">
        <v>206</v>
      </c>
      <c r="E157" s="174" t="s">
        <v>3</v>
      </c>
      <c r="F157" s="175" t="s">
        <v>1175</v>
      </c>
      <c r="H157" s="176">
        <v>30.026</v>
      </c>
      <c r="I157" s="177"/>
      <c r="L157" s="173"/>
      <c r="M157" s="178"/>
      <c r="N157" s="179"/>
      <c r="O157" s="179"/>
      <c r="P157" s="179"/>
      <c r="Q157" s="179"/>
      <c r="R157" s="179"/>
      <c r="S157" s="179"/>
      <c r="T157" s="180"/>
      <c r="AT157" s="174" t="s">
        <v>206</v>
      </c>
      <c r="AU157" s="174" t="s">
        <v>89</v>
      </c>
      <c r="AV157" s="14" t="s">
        <v>89</v>
      </c>
      <c r="AW157" s="14" t="s">
        <v>41</v>
      </c>
      <c r="AX157" s="14" t="s">
        <v>80</v>
      </c>
      <c r="AY157" s="174" t="s">
        <v>195</v>
      </c>
    </row>
    <row r="158" spans="2:51" s="13" customFormat="1">
      <c r="B158" s="165"/>
      <c r="D158" s="166" t="s">
        <v>206</v>
      </c>
      <c r="E158" s="167" t="s">
        <v>3</v>
      </c>
      <c r="F158" s="168" t="s">
        <v>1176</v>
      </c>
      <c r="H158" s="167" t="s">
        <v>3</v>
      </c>
      <c r="I158" s="169"/>
      <c r="L158" s="165"/>
      <c r="M158" s="170"/>
      <c r="N158" s="171"/>
      <c r="O158" s="171"/>
      <c r="P158" s="171"/>
      <c r="Q158" s="171"/>
      <c r="R158" s="171"/>
      <c r="S158" s="171"/>
      <c r="T158" s="172"/>
      <c r="AT158" s="167" t="s">
        <v>206</v>
      </c>
      <c r="AU158" s="167" t="s">
        <v>89</v>
      </c>
      <c r="AV158" s="13" t="s">
        <v>87</v>
      </c>
      <c r="AW158" s="13" t="s">
        <v>41</v>
      </c>
      <c r="AX158" s="13" t="s">
        <v>80</v>
      </c>
      <c r="AY158" s="167" t="s">
        <v>195</v>
      </c>
    </row>
    <row r="159" spans="2:51" s="13" customFormat="1">
      <c r="B159" s="165"/>
      <c r="D159" s="166" t="s">
        <v>206</v>
      </c>
      <c r="E159" s="167" t="s">
        <v>3</v>
      </c>
      <c r="F159" s="168" t="s">
        <v>1163</v>
      </c>
      <c r="H159" s="167" t="s">
        <v>3</v>
      </c>
      <c r="I159" s="169"/>
      <c r="L159" s="165"/>
      <c r="M159" s="170"/>
      <c r="N159" s="171"/>
      <c r="O159" s="171"/>
      <c r="P159" s="171"/>
      <c r="Q159" s="171"/>
      <c r="R159" s="171"/>
      <c r="S159" s="171"/>
      <c r="T159" s="172"/>
      <c r="AT159" s="167" t="s">
        <v>206</v>
      </c>
      <c r="AU159" s="167" t="s">
        <v>89</v>
      </c>
      <c r="AV159" s="13" t="s">
        <v>87</v>
      </c>
      <c r="AW159" s="13" t="s">
        <v>41</v>
      </c>
      <c r="AX159" s="13" t="s">
        <v>80</v>
      </c>
      <c r="AY159" s="167" t="s">
        <v>195</v>
      </c>
    </row>
    <row r="160" spans="2:51" s="14" customFormat="1">
      <c r="B160" s="173"/>
      <c r="D160" s="166" t="s">
        <v>206</v>
      </c>
      <c r="E160" s="174" t="s">
        <v>3</v>
      </c>
      <c r="F160" s="175" t="s">
        <v>1177</v>
      </c>
      <c r="H160" s="176">
        <v>35.655999999999999</v>
      </c>
      <c r="I160" s="177"/>
      <c r="L160" s="173"/>
      <c r="M160" s="178"/>
      <c r="N160" s="179"/>
      <c r="O160" s="179"/>
      <c r="P160" s="179"/>
      <c r="Q160" s="179"/>
      <c r="R160" s="179"/>
      <c r="S160" s="179"/>
      <c r="T160" s="180"/>
      <c r="AT160" s="174" t="s">
        <v>206</v>
      </c>
      <c r="AU160" s="174" t="s">
        <v>89</v>
      </c>
      <c r="AV160" s="14" t="s">
        <v>89</v>
      </c>
      <c r="AW160" s="14" t="s">
        <v>41</v>
      </c>
      <c r="AX160" s="14" t="s">
        <v>80</v>
      </c>
      <c r="AY160" s="174" t="s">
        <v>195</v>
      </c>
    </row>
    <row r="161" spans="2:51" s="13" customFormat="1">
      <c r="B161" s="165"/>
      <c r="D161" s="166" t="s">
        <v>206</v>
      </c>
      <c r="E161" s="167" t="s">
        <v>3</v>
      </c>
      <c r="F161" s="168" t="s">
        <v>1178</v>
      </c>
      <c r="H161" s="167" t="s">
        <v>3</v>
      </c>
      <c r="I161" s="169"/>
      <c r="L161" s="165"/>
      <c r="M161" s="170"/>
      <c r="N161" s="171"/>
      <c r="O161" s="171"/>
      <c r="P161" s="171"/>
      <c r="Q161" s="171"/>
      <c r="R161" s="171"/>
      <c r="S161" s="171"/>
      <c r="T161" s="172"/>
      <c r="AT161" s="167" t="s">
        <v>206</v>
      </c>
      <c r="AU161" s="167" t="s">
        <v>89</v>
      </c>
      <c r="AV161" s="13" t="s">
        <v>87</v>
      </c>
      <c r="AW161" s="13" t="s">
        <v>41</v>
      </c>
      <c r="AX161" s="13" t="s">
        <v>80</v>
      </c>
      <c r="AY161" s="167" t="s">
        <v>195</v>
      </c>
    </row>
    <row r="162" spans="2:51" s="13" customFormat="1">
      <c r="B162" s="165"/>
      <c r="D162" s="166" t="s">
        <v>206</v>
      </c>
      <c r="E162" s="167" t="s">
        <v>3</v>
      </c>
      <c r="F162" s="168" t="s">
        <v>1163</v>
      </c>
      <c r="H162" s="167" t="s">
        <v>3</v>
      </c>
      <c r="I162" s="169"/>
      <c r="L162" s="165"/>
      <c r="M162" s="170"/>
      <c r="N162" s="171"/>
      <c r="O162" s="171"/>
      <c r="P162" s="171"/>
      <c r="Q162" s="171"/>
      <c r="R162" s="171"/>
      <c r="S162" s="171"/>
      <c r="T162" s="172"/>
      <c r="AT162" s="167" t="s">
        <v>206</v>
      </c>
      <c r="AU162" s="167" t="s">
        <v>89</v>
      </c>
      <c r="AV162" s="13" t="s">
        <v>87</v>
      </c>
      <c r="AW162" s="13" t="s">
        <v>41</v>
      </c>
      <c r="AX162" s="13" t="s">
        <v>80</v>
      </c>
      <c r="AY162" s="167" t="s">
        <v>195</v>
      </c>
    </row>
    <row r="163" spans="2:51" s="14" customFormat="1">
      <c r="B163" s="173"/>
      <c r="D163" s="166" t="s">
        <v>206</v>
      </c>
      <c r="E163" s="174" t="s">
        <v>3</v>
      </c>
      <c r="F163" s="175" t="s">
        <v>1179</v>
      </c>
      <c r="H163" s="176">
        <v>51.154000000000003</v>
      </c>
      <c r="I163" s="177"/>
      <c r="L163" s="173"/>
      <c r="M163" s="178"/>
      <c r="N163" s="179"/>
      <c r="O163" s="179"/>
      <c r="P163" s="179"/>
      <c r="Q163" s="179"/>
      <c r="R163" s="179"/>
      <c r="S163" s="179"/>
      <c r="T163" s="180"/>
      <c r="AT163" s="174" t="s">
        <v>206</v>
      </c>
      <c r="AU163" s="174" t="s">
        <v>89</v>
      </c>
      <c r="AV163" s="14" t="s">
        <v>89</v>
      </c>
      <c r="AW163" s="14" t="s">
        <v>41</v>
      </c>
      <c r="AX163" s="14" t="s">
        <v>80</v>
      </c>
      <c r="AY163" s="174" t="s">
        <v>195</v>
      </c>
    </row>
    <row r="164" spans="2:51" s="13" customFormat="1">
      <c r="B164" s="165"/>
      <c r="D164" s="166" t="s">
        <v>206</v>
      </c>
      <c r="E164" s="167" t="s">
        <v>3</v>
      </c>
      <c r="F164" s="168" t="s">
        <v>1180</v>
      </c>
      <c r="H164" s="167" t="s">
        <v>3</v>
      </c>
      <c r="I164" s="169"/>
      <c r="L164" s="165"/>
      <c r="M164" s="170"/>
      <c r="N164" s="171"/>
      <c r="O164" s="171"/>
      <c r="P164" s="171"/>
      <c r="Q164" s="171"/>
      <c r="R164" s="171"/>
      <c r="S164" s="171"/>
      <c r="T164" s="172"/>
      <c r="AT164" s="167" t="s">
        <v>206</v>
      </c>
      <c r="AU164" s="167" t="s">
        <v>89</v>
      </c>
      <c r="AV164" s="13" t="s">
        <v>87</v>
      </c>
      <c r="AW164" s="13" t="s">
        <v>41</v>
      </c>
      <c r="AX164" s="13" t="s">
        <v>80</v>
      </c>
      <c r="AY164" s="167" t="s">
        <v>195</v>
      </c>
    </row>
    <row r="165" spans="2:51" s="13" customFormat="1">
      <c r="B165" s="165"/>
      <c r="D165" s="166" t="s">
        <v>206</v>
      </c>
      <c r="E165" s="167" t="s">
        <v>3</v>
      </c>
      <c r="F165" s="168" t="s">
        <v>1163</v>
      </c>
      <c r="H165" s="167" t="s">
        <v>3</v>
      </c>
      <c r="I165" s="169"/>
      <c r="L165" s="165"/>
      <c r="M165" s="170"/>
      <c r="N165" s="171"/>
      <c r="O165" s="171"/>
      <c r="P165" s="171"/>
      <c r="Q165" s="171"/>
      <c r="R165" s="171"/>
      <c r="S165" s="171"/>
      <c r="T165" s="172"/>
      <c r="AT165" s="167" t="s">
        <v>206</v>
      </c>
      <c r="AU165" s="167" t="s">
        <v>89</v>
      </c>
      <c r="AV165" s="13" t="s">
        <v>87</v>
      </c>
      <c r="AW165" s="13" t="s">
        <v>41</v>
      </c>
      <c r="AX165" s="13" t="s">
        <v>80</v>
      </c>
      <c r="AY165" s="167" t="s">
        <v>195</v>
      </c>
    </row>
    <row r="166" spans="2:51" s="14" customFormat="1">
      <c r="B166" s="173"/>
      <c r="D166" s="166" t="s">
        <v>206</v>
      </c>
      <c r="E166" s="174" t="s">
        <v>3</v>
      </c>
      <c r="F166" s="175" t="s">
        <v>1181</v>
      </c>
      <c r="H166" s="176">
        <v>34.103999999999999</v>
      </c>
      <c r="I166" s="177"/>
      <c r="L166" s="173"/>
      <c r="M166" s="178"/>
      <c r="N166" s="179"/>
      <c r="O166" s="179"/>
      <c r="P166" s="179"/>
      <c r="Q166" s="179"/>
      <c r="R166" s="179"/>
      <c r="S166" s="179"/>
      <c r="T166" s="180"/>
      <c r="AT166" s="174" t="s">
        <v>206</v>
      </c>
      <c r="AU166" s="174" t="s">
        <v>89</v>
      </c>
      <c r="AV166" s="14" t="s">
        <v>89</v>
      </c>
      <c r="AW166" s="14" t="s">
        <v>41</v>
      </c>
      <c r="AX166" s="14" t="s">
        <v>80</v>
      </c>
      <c r="AY166" s="174" t="s">
        <v>195</v>
      </c>
    </row>
    <row r="167" spans="2:51" s="13" customFormat="1">
      <c r="B167" s="165"/>
      <c r="D167" s="166" t="s">
        <v>206</v>
      </c>
      <c r="E167" s="167" t="s">
        <v>3</v>
      </c>
      <c r="F167" s="168" t="s">
        <v>1182</v>
      </c>
      <c r="H167" s="167" t="s">
        <v>3</v>
      </c>
      <c r="I167" s="169"/>
      <c r="L167" s="165"/>
      <c r="M167" s="170"/>
      <c r="N167" s="171"/>
      <c r="O167" s="171"/>
      <c r="P167" s="171"/>
      <c r="Q167" s="171"/>
      <c r="R167" s="171"/>
      <c r="S167" s="171"/>
      <c r="T167" s="172"/>
      <c r="AT167" s="167" t="s">
        <v>206</v>
      </c>
      <c r="AU167" s="167" t="s">
        <v>89</v>
      </c>
      <c r="AV167" s="13" t="s">
        <v>87</v>
      </c>
      <c r="AW167" s="13" t="s">
        <v>41</v>
      </c>
      <c r="AX167" s="13" t="s">
        <v>80</v>
      </c>
      <c r="AY167" s="167" t="s">
        <v>195</v>
      </c>
    </row>
    <row r="168" spans="2:51" s="13" customFormat="1">
      <c r="B168" s="165"/>
      <c r="D168" s="166" t="s">
        <v>206</v>
      </c>
      <c r="E168" s="167" t="s">
        <v>3</v>
      </c>
      <c r="F168" s="168" t="s">
        <v>1163</v>
      </c>
      <c r="H168" s="167" t="s">
        <v>3</v>
      </c>
      <c r="I168" s="169"/>
      <c r="L168" s="165"/>
      <c r="M168" s="170"/>
      <c r="N168" s="171"/>
      <c r="O168" s="171"/>
      <c r="P168" s="171"/>
      <c r="Q168" s="171"/>
      <c r="R168" s="171"/>
      <c r="S168" s="171"/>
      <c r="T168" s="172"/>
      <c r="AT168" s="167" t="s">
        <v>206</v>
      </c>
      <c r="AU168" s="167" t="s">
        <v>89</v>
      </c>
      <c r="AV168" s="13" t="s">
        <v>87</v>
      </c>
      <c r="AW168" s="13" t="s">
        <v>41</v>
      </c>
      <c r="AX168" s="13" t="s">
        <v>80</v>
      </c>
      <c r="AY168" s="167" t="s">
        <v>195</v>
      </c>
    </row>
    <row r="169" spans="2:51" s="14" customFormat="1">
      <c r="B169" s="173"/>
      <c r="D169" s="166" t="s">
        <v>206</v>
      </c>
      <c r="E169" s="174" t="s">
        <v>3</v>
      </c>
      <c r="F169" s="175" t="s">
        <v>1183</v>
      </c>
      <c r="H169" s="176">
        <v>32.426000000000002</v>
      </c>
      <c r="I169" s="177"/>
      <c r="L169" s="173"/>
      <c r="M169" s="178"/>
      <c r="N169" s="179"/>
      <c r="O169" s="179"/>
      <c r="P169" s="179"/>
      <c r="Q169" s="179"/>
      <c r="R169" s="179"/>
      <c r="S169" s="179"/>
      <c r="T169" s="180"/>
      <c r="AT169" s="174" t="s">
        <v>206</v>
      </c>
      <c r="AU169" s="174" t="s">
        <v>89</v>
      </c>
      <c r="AV169" s="14" t="s">
        <v>89</v>
      </c>
      <c r="AW169" s="14" t="s">
        <v>41</v>
      </c>
      <c r="AX169" s="14" t="s">
        <v>80</v>
      </c>
      <c r="AY169" s="174" t="s">
        <v>195</v>
      </c>
    </row>
    <row r="170" spans="2:51" s="13" customFormat="1">
      <c r="B170" s="165"/>
      <c r="D170" s="166" t="s">
        <v>206</v>
      </c>
      <c r="E170" s="167" t="s">
        <v>3</v>
      </c>
      <c r="F170" s="168" t="s">
        <v>1184</v>
      </c>
      <c r="H170" s="167" t="s">
        <v>3</v>
      </c>
      <c r="I170" s="169"/>
      <c r="L170" s="165"/>
      <c r="M170" s="170"/>
      <c r="N170" s="171"/>
      <c r="O170" s="171"/>
      <c r="P170" s="171"/>
      <c r="Q170" s="171"/>
      <c r="R170" s="171"/>
      <c r="S170" s="171"/>
      <c r="T170" s="172"/>
      <c r="AT170" s="167" t="s">
        <v>206</v>
      </c>
      <c r="AU170" s="167" t="s">
        <v>89</v>
      </c>
      <c r="AV170" s="13" t="s">
        <v>87</v>
      </c>
      <c r="AW170" s="13" t="s">
        <v>41</v>
      </c>
      <c r="AX170" s="13" t="s">
        <v>80</v>
      </c>
      <c r="AY170" s="167" t="s">
        <v>195</v>
      </c>
    </row>
    <row r="171" spans="2:51" s="13" customFormat="1">
      <c r="B171" s="165"/>
      <c r="D171" s="166" t="s">
        <v>206</v>
      </c>
      <c r="E171" s="167" t="s">
        <v>3</v>
      </c>
      <c r="F171" s="168" t="s">
        <v>1163</v>
      </c>
      <c r="H171" s="167" t="s">
        <v>3</v>
      </c>
      <c r="I171" s="169"/>
      <c r="L171" s="165"/>
      <c r="M171" s="170"/>
      <c r="N171" s="171"/>
      <c r="O171" s="171"/>
      <c r="P171" s="171"/>
      <c r="Q171" s="171"/>
      <c r="R171" s="171"/>
      <c r="S171" s="171"/>
      <c r="T171" s="172"/>
      <c r="AT171" s="167" t="s">
        <v>206</v>
      </c>
      <c r="AU171" s="167" t="s">
        <v>89</v>
      </c>
      <c r="AV171" s="13" t="s">
        <v>87</v>
      </c>
      <c r="AW171" s="13" t="s">
        <v>41</v>
      </c>
      <c r="AX171" s="13" t="s">
        <v>80</v>
      </c>
      <c r="AY171" s="167" t="s">
        <v>195</v>
      </c>
    </row>
    <row r="172" spans="2:51" s="14" customFormat="1">
      <c r="B172" s="173"/>
      <c r="D172" s="166" t="s">
        <v>206</v>
      </c>
      <c r="E172" s="174" t="s">
        <v>3</v>
      </c>
      <c r="F172" s="175" t="s">
        <v>1185</v>
      </c>
      <c r="H172" s="176">
        <v>34.677999999999997</v>
      </c>
      <c r="I172" s="177"/>
      <c r="L172" s="173"/>
      <c r="M172" s="178"/>
      <c r="N172" s="179"/>
      <c r="O172" s="179"/>
      <c r="P172" s="179"/>
      <c r="Q172" s="179"/>
      <c r="R172" s="179"/>
      <c r="S172" s="179"/>
      <c r="T172" s="180"/>
      <c r="AT172" s="174" t="s">
        <v>206</v>
      </c>
      <c r="AU172" s="174" t="s">
        <v>89</v>
      </c>
      <c r="AV172" s="14" t="s">
        <v>89</v>
      </c>
      <c r="AW172" s="14" t="s">
        <v>41</v>
      </c>
      <c r="AX172" s="14" t="s">
        <v>80</v>
      </c>
      <c r="AY172" s="174" t="s">
        <v>195</v>
      </c>
    </row>
    <row r="173" spans="2:51" s="13" customFormat="1">
      <c r="B173" s="165"/>
      <c r="D173" s="166" t="s">
        <v>206</v>
      </c>
      <c r="E173" s="167" t="s">
        <v>3</v>
      </c>
      <c r="F173" s="168" t="s">
        <v>1186</v>
      </c>
      <c r="H173" s="167" t="s">
        <v>3</v>
      </c>
      <c r="I173" s="169"/>
      <c r="L173" s="165"/>
      <c r="M173" s="170"/>
      <c r="N173" s="171"/>
      <c r="O173" s="171"/>
      <c r="P173" s="171"/>
      <c r="Q173" s="171"/>
      <c r="R173" s="171"/>
      <c r="S173" s="171"/>
      <c r="T173" s="172"/>
      <c r="AT173" s="167" t="s">
        <v>206</v>
      </c>
      <c r="AU173" s="167" t="s">
        <v>89</v>
      </c>
      <c r="AV173" s="13" t="s">
        <v>87</v>
      </c>
      <c r="AW173" s="13" t="s">
        <v>41</v>
      </c>
      <c r="AX173" s="13" t="s">
        <v>80</v>
      </c>
      <c r="AY173" s="167" t="s">
        <v>195</v>
      </c>
    </row>
    <row r="174" spans="2:51" s="13" customFormat="1">
      <c r="B174" s="165"/>
      <c r="D174" s="166" t="s">
        <v>206</v>
      </c>
      <c r="E174" s="167" t="s">
        <v>3</v>
      </c>
      <c r="F174" s="168" t="s">
        <v>1187</v>
      </c>
      <c r="H174" s="167" t="s">
        <v>3</v>
      </c>
      <c r="I174" s="169"/>
      <c r="L174" s="165"/>
      <c r="M174" s="170"/>
      <c r="N174" s="171"/>
      <c r="O174" s="171"/>
      <c r="P174" s="171"/>
      <c r="Q174" s="171"/>
      <c r="R174" s="171"/>
      <c r="S174" s="171"/>
      <c r="T174" s="172"/>
      <c r="AT174" s="167" t="s">
        <v>206</v>
      </c>
      <c r="AU174" s="167" t="s">
        <v>89</v>
      </c>
      <c r="AV174" s="13" t="s">
        <v>87</v>
      </c>
      <c r="AW174" s="13" t="s">
        <v>41</v>
      </c>
      <c r="AX174" s="13" t="s">
        <v>80</v>
      </c>
      <c r="AY174" s="167" t="s">
        <v>195</v>
      </c>
    </row>
    <row r="175" spans="2:51" s="14" customFormat="1">
      <c r="B175" s="173"/>
      <c r="D175" s="166" t="s">
        <v>206</v>
      </c>
      <c r="E175" s="174" t="s">
        <v>3</v>
      </c>
      <c r="F175" s="175" t="s">
        <v>1188</v>
      </c>
      <c r="H175" s="176">
        <v>98.24</v>
      </c>
      <c r="I175" s="177"/>
      <c r="L175" s="173"/>
      <c r="M175" s="178"/>
      <c r="N175" s="179"/>
      <c r="O175" s="179"/>
      <c r="P175" s="179"/>
      <c r="Q175" s="179"/>
      <c r="R175" s="179"/>
      <c r="S175" s="179"/>
      <c r="T175" s="180"/>
      <c r="AT175" s="174" t="s">
        <v>206</v>
      </c>
      <c r="AU175" s="174" t="s">
        <v>89</v>
      </c>
      <c r="AV175" s="14" t="s">
        <v>89</v>
      </c>
      <c r="AW175" s="14" t="s">
        <v>41</v>
      </c>
      <c r="AX175" s="14" t="s">
        <v>80</v>
      </c>
      <c r="AY175" s="174" t="s">
        <v>195</v>
      </c>
    </row>
    <row r="176" spans="2:51" s="13" customFormat="1">
      <c r="B176" s="165"/>
      <c r="D176" s="166" t="s">
        <v>206</v>
      </c>
      <c r="E176" s="167" t="s">
        <v>3</v>
      </c>
      <c r="F176" s="168" t="s">
        <v>1189</v>
      </c>
      <c r="H176" s="167" t="s">
        <v>3</v>
      </c>
      <c r="I176" s="169"/>
      <c r="L176" s="165"/>
      <c r="M176" s="170"/>
      <c r="N176" s="171"/>
      <c r="O176" s="171"/>
      <c r="P176" s="171"/>
      <c r="Q176" s="171"/>
      <c r="R176" s="171"/>
      <c r="S176" s="171"/>
      <c r="T176" s="172"/>
      <c r="AT176" s="167" t="s">
        <v>206</v>
      </c>
      <c r="AU176" s="167" t="s">
        <v>89</v>
      </c>
      <c r="AV176" s="13" t="s">
        <v>87</v>
      </c>
      <c r="AW176" s="13" t="s">
        <v>41</v>
      </c>
      <c r="AX176" s="13" t="s">
        <v>80</v>
      </c>
      <c r="AY176" s="167" t="s">
        <v>195</v>
      </c>
    </row>
    <row r="177" spans="1:65" s="13" customFormat="1">
      <c r="B177" s="165"/>
      <c r="D177" s="166" t="s">
        <v>206</v>
      </c>
      <c r="E177" s="167" t="s">
        <v>3</v>
      </c>
      <c r="F177" s="168" t="s">
        <v>1154</v>
      </c>
      <c r="H177" s="167" t="s">
        <v>3</v>
      </c>
      <c r="I177" s="169"/>
      <c r="L177" s="165"/>
      <c r="M177" s="170"/>
      <c r="N177" s="171"/>
      <c r="O177" s="171"/>
      <c r="P177" s="171"/>
      <c r="Q177" s="171"/>
      <c r="R177" s="171"/>
      <c r="S177" s="171"/>
      <c r="T177" s="172"/>
      <c r="AT177" s="167" t="s">
        <v>206</v>
      </c>
      <c r="AU177" s="167" t="s">
        <v>89</v>
      </c>
      <c r="AV177" s="13" t="s">
        <v>87</v>
      </c>
      <c r="AW177" s="13" t="s">
        <v>41</v>
      </c>
      <c r="AX177" s="13" t="s">
        <v>80</v>
      </c>
      <c r="AY177" s="167" t="s">
        <v>195</v>
      </c>
    </row>
    <row r="178" spans="1:65" s="14" customFormat="1">
      <c r="B178" s="173"/>
      <c r="D178" s="166" t="s">
        <v>206</v>
      </c>
      <c r="E178" s="174" t="s">
        <v>3</v>
      </c>
      <c r="F178" s="175" t="s">
        <v>1190</v>
      </c>
      <c r="H178" s="176">
        <v>39.668999999999997</v>
      </c>
      <c r="I178" s="177"/>
      <c r="L178" s="173"/>
      <c r="M178" s="178"/>
      <c r="N178" s="179"/>
      <c r="O178" s="179"/>
      <c r="P178" s="179"/>
      <c r="Q178" s="179"/>
      <c r="R178" s="179"/>
      <c r="S178" s="179"/>
      <c r="T178" s="180"/>
      <c r="AT178" s="174" t="s">
        <v>206</v>
      </c>
      <c r="AU178" s="174" t="s">
        <v>89</v>
      </c>
      <c r="AV178" s="14" t="s">
        <v>89</v>
      </c>
      <c r="AW178" s="14" t="s">
        <v>41</v>
      </c>
      <c r="AX178" s="14" t="s">
        <v>80</v>
      </c>
      <c r="AY178" s="174" t="s">
        <v>195</v>
      </c>
    </row>
    <row r="179" spans="1:65" s="15" customFormat="1">
      <c r="B179" s="181"/>
      <c r="D179" s="166" t="s">
        <v>206</v>
      </c>
      <c r="E179" s="182" t="s">
        <v>1122</v>
      </c>
      <c r="F179" s="183" t="s">
        <v>215</v>
      </c>
      <c r="H179" s="184">
        <v>1003.456</v>
      </c>
      <c r="I179" s="185"/>
      <c r="L179" s="181"/>
      <c r="M179" s="186"/>
      <c r="N179" s="187"/>
      <c r="O179" s="187"/>
      <c r="P179" s="187"/>
      <c r="Q179" s="187"/>
      <c r="R179" s="187"/>
      <c r="S179" s="187"/>
      <c r="T179" s="188"/>
      <c r="AT179" s="182" t="s">
        <v>206</v>
      </c>
      <c r="AU179" s="182" t="s">
        <v>89</v>
      </c>
      <c r="AV179" s="15" t="s">
        <v>202</v>
      </c>
      <c r="AW179" s="15" t="s">
        <v>41</v>
      </c>
      <c r="AX179" s="15" t="s">
        <v>80</v>
      </c>
      <c r="AY179" s="182" t="s">
        <v>195</v>
      </c>
    </row>
    <row r="180" spans="1:65" s="13" customFormat="1">
      <c r="B180" s="165"/>
      <c r="D180" s="166" t="s">
        <v>206</v>
      </c>
      <c r="E180" s="167" t="s">
        <v>3</v>
      </c>
      <c r="F180" s="168" t="s">
        <v>1149</v>
      </c>
      <c r="H180" s="167" t="s">
        <v>3</v>
      </c>
      <c r="I180" s="169"/>
      <c r="L180" s="165"/>
      <c r="M180" s="170"/>
      <c r="N180" s="171"/>
      <c r="O180" s="171"/>
      <c r="P180" s="171"/>
      <c r="Q180" s="171"/>
      <c r="R180" s="171"/>
      <c r="S180" s="171"/>
      <c r="T180" s="172"/>
      <c r="AT180" s="167" t="s">
        <v>206</v>
      </c>
      <c r="AU180" s="167" t="s">
        <v>89</v>
      </c>
      <c r="AV180" s="13" t="s">
        <v>87</v>
      </c>
      <c r="AW180" s="13" t="s">
        <v>41</v>
      </c>
      <c r="AX180" s="13" t="s">
        <v>80</v>
      </c>
      <c r="AY180" s="167" t="s">
        <v>195</v>
      </c>
    </row>
    <row r="181" spans="1:65" s="13" customFormat="1">
      <c r="B181" s="165"/>
      <c r="D181" s="166" t="s">
        <v>206</v>
      </c>
      <c r="E181" s="167" t="s">
        <v>3</v>
      </c>
      <c r="F181" s="168" t="s">
        <v>729</v>
      </c>
      <c r="H181" s="167" t="s">
        <v>3</v>
      </c>
      <c r="I181" s="169"/>
      <c r="L181" s="165"/>
      <c r="M181" s="170"/>
      <c r="N181" s="171"/>
      <c r="O181" s="171"/>
      <c r="P181" s="171"/>
      <c r="Q181" s="171"/>
      <c r="R181" s="171"/>
      <c r="S181" s="171"/>
      <c r="T181" s="172"/>
      <c r="AT181" s="167" t="s">
        <v>206</v>
      </c>
      <c r="AU181" s="167" t="s">
        <v>89</v>
      </c>
      <c r="AV181" s="13" t="s">
        <v>87</v>
      </c>
      <c r="AW181" s="13" t="s">
        <v>41</v>
      </c>
      <c r="AX181" s="13" t="s">
        <v>80</v>
      </c>
      <c r="AY181" s="167" t="s">
        <v>195</v>
      </c>
    </row>
    <row r="182" spans="1:65" s="14" customFormat="1">
      <c r="B182" s="173"/>
      <c r="D182" s="166" t="s">
        <v>206</v>
      </c>
      <c r="E182" s="174" t="s">
        <v>1110</v>
      </c>
      <c r="F182" s="175" t="s">
        <v>1150</v>
      </c>
      <c r="H182" s="176">
        <v>55.19</v>
      </c>
      <c r="I182" s="177"/>
      <c r="L182" s="173"/>
      <c r="M182" s="178"/>
      <c r="N182" s="179"/>
      <c r="O182" s="179"/>
      <c r="P182" s="179"/>
      <c r="Q182" s="179"/>
      <c r="R182" s="179"/>
      <c r="S182" s="179"/>
      <c r="T182" s="180"/>
      <c r="AT182" s="174" t="s">
        <v>206</v>
      </c>
      <c r="AU182" s="174" t="s">
        <v>89</v>
      </c>
      <c r="AV182" s="14" t="s">
        <v>89</v>
      </c>
      <c r="AW182" s="14" t="s">
        <v>41</v>
      </c>
      <c r="AX182" s="14" t="s">
        <v>80</v>
      </c>
      <c r="AY182" s="174" t="s">
        <v>195</v>
      </c>
    </row>
    <row r="183" spans="1:65" s="15" customFormat="1">
      <c r="B183" s="181"/>
      <c r="D183" s="166" t="s">
        <v>206</v>
      </c>
      <c r="E183" s="182" t="s">
        <v>3</v>
      </c>
      <c r="F183" s="183" t="s">
        <v>215</v>
      </c>
      <c r="H183" s="184">
        <v>55.19</v>
      </c>
      <c r="I183" s="185"/>
      <c r="L183" s="181"/>
      <c r="M183" s="186"/>
      <c r="N183" s="187"/>
      <c r="O183" s="187"/>
      <c r="P183" s="187"/>
      <c r="Q183" s="187"/>
      <c r="R183" s="187"/>
      <c r="S183" s="187"/>
      <c r="T183" s="188"/>
      <c r="AT183" s="182" t="s">
        <v>206</v>
      </c>
      <c r="AU183" s="182" t="s">
        <v>89</v>
      </c>
      <c r="AV183" s="15" t="s">
        <v>202</v>
      </c>
      <c r="AW183" s="15" t="s">
        <v>41</v>
      </c>
      <c r="AX183" s="15" t="s">
        <v>87</v>
      </c>
      <c r="AY183" s="182" t="s">
        <v>195</v>
      </c>
    </row>
    <row r="184" spans="1:65" s="2" customFormat="1" ht="24.25" customHeight="1">
      <c r="A184" s="35"/>
      <c r="B184" s="146"/>
      <c r="C184" s="147" t="s">
        <v>250</v>
      </c>
      <c r="D184" s="147" t="s">
        <v>197</v>
      </c>
      <c r="E184" s="148" t="s">
        <v>303</v>
      </c>
      <c r="F184" s="149" t="s">
        <v>304</v>
      </c>
      <c r="G184" s="150" t="s">
        <v>139</v>
      </c>
      <c r="H184" s="151">
        <v>175.60499999999999</v>
      </c>
      <c r="I184" s="152"/>
      <c r="J184" s="153">
        <f>ROUND(I184*H184,2)</f>
        <v>0</v>
      </c>
      <c r="K184" s="149" t="s">
        <v>260</v>
      </c>
      <c r="L184" s="36"/>
      <c r="M184" s="154" t="s">
        <v>3</v>
      </c>
      <c r="N184" s="155" t="s">
        <v>51</v>
      </c>
      <c r="O184" s="56"/>
      <c r="P184" s="156">
        <f>O184*H184</f>
        <v>0</v>
      </c>
      <c r="Q184" s="156">
        <v>0</v>
      </c>
      <c r="R184" s="156">
        <f>Q184*H184</f>
        <v>0</v>
      </c>
      <c r="S184" s="156">
        <v>0</v>
      </c>
      <c r="T184" s="157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58" t="s">
        <v>202</v>
      </c>
      <c r="AT184" s="158" t="s">
        <v>197</v>
      </c>
      <c r="AU184" s="158" t="s">
        <v>89</v>
      </c>
      <c r="AY184" s="19" t="s">
        <v>195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9" t="s">
        <v>87</v>
      </c>
      <c r="BK184" s="159">
        <f>ROUND(I184*H184,2)</f>
        <v>0</v>
      </c>
      <c r="BL184" s="19" t="s">
        <v>202</v>
      </c>
      <c r="BM184" s="158" t="s">
        <v>1191</v>
      </c>
    </row>
    <row r="185" spans="1:65" s="13" customFormat="1">
      <c r="B185" s="165"/>
      <c r="D185" s="166" t="s">
        <v>206</v>
      </c>
      <c r="E185" s="167" t="s">
        <v>3</v>
      </c>
      <c r="F185" s="168" t="s">
        <v>207</v>
      </c>
      <c r="H185" s="167" t="s">
        <v>3</v>
      </c>
      <c r="I185" s="169"/>
      <c r="L185" s="165"/>
      <c r="M185" s="170"/>
      <c r="N185" s="171"/>
      <c r="O185" s="171"/>
      <c r="P185" s="171"/>
      <c r="Q185" s="171"/>
      <c r="R185" s="171"/>
      <c r="S185" s="171"/>
      <c r="T185" s="172"/>
      <c r="AT185" s="167" t="s">
        <v>206</v>
      </c>
      <c r="AU185" s="167" t="s">
        <v>89</v>
      </c>
      <c r="AV185" s="13" t="s">
        <v>87</v>
      </c>
      <c r="AW185" s="13" t="s">
        <v>41</v>
      </c>
      <c r="AX185" s="13" t="s">
        <v>80</v>
      </c>
      <c r="AY185" s="167" t="s">
        <v>195</v>
      </c>
    </row>
    <row r="186" spans="1:65" s="13" customFormat="1">
      <c r="B186" s="165"/>
      <c r="D186" s="166" t="s">
        <v>206</v>
      </c>
      <c r="E186" s="167" t="s">
        <v>3</v>
      </c>
      <c r="F186" s="168" t="s">
        <v>208</v>
      </c>
      <c r="H186" s="167" t="s">
        <v>3</v>
      </c>
      <c r="I186" s="169"/>
      <c r="L186" s="165"/>
      <c r="M186" s="170"/>
      <c r="N186" s="171"/>
      <c r="O186" s="171"/>
      <c r="P186" s="171"/>
      <c r="Q186" s="171"/>
      <c r="R186" s="171"/>
      <c r="S186" s="171"/>
      <c r="T186" s="172"/>
      <c r="AT186" s="167" t="s">
        <v>206</v>
      </c>
      <c r="AU186" s="167" t="s">
        <v>89</v>
      </c>
      <c r="AV186" s="13" t="s">
        <v>87</v>
      </c>
      <c r="AW186" s="13" t="s">
        <v>41</v>
      </c>
      <c r="AX186" s="13" t="s">
        <v>80</v>
      </c>
      <c r="AY186" s="167" t="s">
        <v>195</v>
      </c>
    </row>
    <row r="187" spans="1:65" s="13" customFormat="1">
      <c r="B187" s="165"/>
      <c r="D187" s="166" t="s">
        <v>206</v>
      </c>
      <c r="E187" s="167" t="s">
        <v>3</v>
      </c>
      <c r="F187" s="168" t="s">
        <v>1148</v>
      </c>
      <c r="H187" s="167" t="s">
        <v>3</v>
      </c>
      <c r="I187" s="169"/>
      <c r="L187" s="165"/>
      <c r="M187" s="170"/>
      <c r="N187" s="171"/>
      <c r="O187" s="171"/>
      <c r="P187" s="171"/>
      <c r="Q187" s="171"/>
      <c r="R187" s="171"/>
      <c r="S187" s="171"/>
      <c r="T187" s="172"/>
      <c r="AT187" s="167" t="s">
        <v>206</v>
      </c>
      <c r="AU187" s="167" t="s">
        <v>89</v>
      </c>
      <c r="AV187" s="13" t="s">
        <v>87</v>
      </c>
      <c r="AW187" s="13" t="s">
        <v>41</v>
      </c>
      <c r="AX187" s="13" t="s">
        <v>80</v>
      </c>
      <c r="AY187" s="167" t="s">
        <v>195</v>
      </c>
    </row>
    <row r="188" spans="1:65" s="13" customFormat="1">
      <c r="B188" s="165"/>
      <c r="D188" s="166" t="s">
        <v>206</v>
      </c>
      <c r="E188" s="167" t="s">
        <v>3</v>
      </c>
      <c r="F188" s="168" t="s">
        <v>1149</v>
      </c>
      <c r="H188" s="167" t="s">
        <v>3</v>
      </c>
      <c r="I188" s="169"/>
      <c r="L188" s="165"/>
      <c r="M188" s="170"/>
      <c r="N188" s="171"/>
      <c r="O188" s="171"/>
      <c r="P188" s="171"/>
      <c r="Q188" s="171"/>
      <c r="R188" s="171"/>
      <c r="S188" s="171"/>
      <c r="T188" s="172"/>
      <c r="AT188" s="167" t="s">
        <v>206</v>
      </c>
      <c r="AU188" s="167" t="s">
        <v>89</v>
      </c>
      <c r="AV188" s="13" t="s">
        <v>87</v>
      </c>
      <c r="AW188" s="13" t="s">
        <v>41</v>
      </c>
      <c r="AX188" s="13" t="s">
        <v>80</v>
      </c>
      <c r="AY188" s="167" t="s">
        <v>195</v>
      </c>
    </row>
    <row r="189" spans="1:65" s="13" customFormat="1">
      <c r="B189" s="165"/>
      <c r="D189" s="166" t="s">
        <v>206</v>
      </c>
      <c r="E189" s="167" t="s">
        <v>3</v>
      </c>
      <c r="F189" s="168" t="s">
        <v>729</v>
      </c>
      <c r="H189" s="167" t="s">
        <v>3</v>
      </c>
      <c r="I189" s="169"/>
      <c r="L189" s="165"/>
      <c r="M189" s="170"/>
      <c r="N189" s="171"/>
      <c r="O189" s="171"/>
      <c r="P189" s="171"/>
      <c r="Q189" s="171"/>
      <c r="R189" s="171"/>
      <c r="S189" s="171"/>
      <c r="T189" s="172"/>
      <c r="AT189" s="167" t="s">
        <v>206</v>
      </c>
      <c r="AU189" s="167" t="s">
        <v>89</v>
      </c>
      <c r="AV189" s="13" t="s">
        <v>87</v>
      </c>
      <c r="AW189" s="13" t="s">
        <v>41</v>
      </c>
      <c r="AX189" s="13" t="s">
        <v>80</v>
      </c>
      <c r="AY189" s="167" t="s">
        <v>195</v>
      </c>
    </row>
    <row r="190" spans="1:65" s="14" customFormat="1">
      <c r="B190" s="173"/>
      <c r="D190" s="166" t="s">
        <v>206</v>
      </c>
      <c r="E190" s="174" t="s">
        <v>3</v>
      </c>
      <c r="F190" s="175" t="s">
        <v>1192</v>
      </c>
      <c r="H190" s="176">
        <v>175.60499999999999</v>
      </c>
      <c r="I190" s="177"/>
      <c r="L190" s="173"/>
      <c r="M190" s="178"/>
      <c r="N190" s="179"/>
      <c r="O190" s="179"/>
      <c r="P190" s="179"/>
      <c r="Q190" s="179"/>
      <c r="R190" s="179"/>
      <c r="S190" s="179"/>
      <c r="T190" s="180"/>
      <c r="AT190" s="174" t="s">
        <v>206</v>
      </c>
      <c r="AU190" s="174" t="s">
        <v>89</v>
      </c>
      <c r="AV190" s="14" t="s">
        <v>89</v>
      </c>
      <c r="AW190" s="14" t="s">
        <v>41</v>
      </c>
      <c r="AX190" s="14" t="s">
        <v>80</v>
      </c>
      <c r="AY190" s="174" t="s">
        <v>195</v>
      </c>
    </row>
    <row r="191" spans="1:65" s="15" customFormat="1">
      <c r="B191" s="181"/>
      <c r="D191" s="166" t="s">
        <v>206</v>
      </c>
      <c r="E191" s="182" t="s">
        <v>692</v>
      </c>
      <c r="F191" s="183" t="s">
        <v>215</v>
      </c>
      <c r="H191" s="184">
        <v>175.60499999999999</v>
      </c>
      <c r="I191" s="185"/>
      <c r="L191" s="181"/>
      <c r="M191" s="186"/>
      <c r="N191" s="187"/>
      <c r="O191" s="187"/>
      <c r="P191" s="187"/>
      <c r="Q191" s="187"/>
      <c r="R191" s="187"/>
      <c r="S191" s="187"/>
      <c r="T191" s="188"/>
      <c r="AT191" s="182" t="s">
        <v>206</v>
      </c>
      <c r="AU191" s="182" t="s">
        <v>89</v>
      </c>
      <c r="AV191" s="15" t="s">
        <v>202</v>
      </c>
      <c r="AW191" s="15" t="s">
        <v>41</v>
      </c>
      <c r="AX191" s="15" t="s">
        <v>87</v>
      </c>
      <c r="AY191" s="182" t="s">
        <v>195</v>
      </c>
    </row>
    <row r="192" spans="1:65" s="2" customFormat="1" ht="24.25" customHeight="1">
      <c r="A192" s="35"/>
      <c r="B192" s="146"/>
      <c r="C192" s="147" t="s">
        <v>257</v>
      </c>
      <c r="D192" s="147" t="s">
        <v>197</v>
      </c>
      <c r="E192" s="148" t="s">
        <v>308</v>
      </c>
      <c r="F192" s="149" t="s">
        <v>309</v>
      </c>
      <c r="G192" s="150" t="s">
        <v>139</v>
      </c>
      <c r="H192" s="151">
        <v>175.60499999999999</v>
      </c>
      <c r="I192" s="152"/>
      <c r="J192" s="153">
        <f>ROUND(I192*H192,2)</f>
        <v>0</v>
      </c>
      <c r="K192" s="149" t="s">
        <v>201</v>
      </c>
      <c r="L192" s="36"/>
      <c r="M192" s="154" t="s">
        <v>3</v>
      </c>
      <c r="N192" s="155" t="s">
        <v>51</v>
      </c>
      <c r="O192" s="56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58" t="s">
        <v>202</v>
      </c>
      <c r="AT192" s="158" t="s">
        <v>197</v>
      </c>
      <c r="AU192" s="158" t="s">
        <v>89</v>
      </c>
      <c r="AY192" s="19" t="s">
        <v>195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87</v>
      </c>
      <c r="BK192" s="159">
        <f>ROUND(I192*H192,2)</f>
        <v>0</v>
      </c>
      <c r="BL192" s="19" t="s">
        <v>202</v>
      </c>
      <c r="BM192" s="158" t="s">
        <v>1193</v>
      </c>
    </row>
    <row r="193" spans="1:65" s="2" customFormat="1">
      <c r="A193" s="35"/>
      <c r="B193" s="36"/>
      <c r="C193" s="35"/>
      <c r="D193" s="160" t="s">
        <v>204</v>
      </c>
      <c r="E193" s="35"/>
      <c r="F193" s="161" t="s">
        <v>311</v>
      </c>
      <c r="G193" s="35"/>
      <c r="H193" s="35"/>
      <c r="I193" s="162"/>
      <c r="J193" s="35"/>
      <c r="K193" s="35"/>
      <c r="L193" s="36"/>
      <c r="M193" s="163"/>
      <c r="N193" s="164"/>
      <c r="O193" s="56"/>
      <c r="P193" s="56"/>
      <c r="Q193" s="56"/>
      <c r="R193" s="56"/>
      <c r="S193" s="56"/>
      <c r="T193" s="57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9" t="s">
        <v>204</v>
      </c>
      <c r="AU193" s="19" t="s">
        <v>89</v>
      </c>
    </row>
    <row r="194" spans="1:65" s="13" customFormat="1">
      <c r="B194" s="165"/>
      <c r="D194" s="166" t="s">
        <v>206</v>
      </c>
      <c r="E194" s="167" t="s">
        <v>3</v>
      </c>
      <c r="F194" s="168" t="s">
        <v>207</v>
      </c>
      <c r="H194" s="167" t="s">
        <v>3</v>
      </c>
      <c r="I194" s="169"/>
      <c r="L194" s="165"/>
      <c r="M194" s="170"/>
      <c r="N194" s="171"/>
      <c r="O194" s="171"/>
      <c r="P194" s="171"/>
      <c r="Q194" s="171"/>
      <c r="R194" s="171"/>
      <c r="S194" s="171"/>
      <c r="T194" s="172"/>
      <c r="AT194" s="167" t="s">
        <v>206</v>
      </c>
      <c r="AU194" s="167" t="s">
        <v>89</v>
      </c>
      <c r="AV194" s="13" t="s">
        <v>87</v>
      </c>
      <c r="AW194" s="13" t="s">
        <v>41</v>
      </c>
      <c r="AX194" s="13" t="s">
        <v>80</v>
      </c>
      <c r="AY194" s="167" t="s">
        <v>195</v>
      </c>
    </row>
    <row r="195" spans="1:65" s="13" customFormat="1">
      <c r="B195" s="165"/>
      <c r="D195" s="166" t="s">
        <v>206</v>
      </c>
      <c r="E195" s="167" t="s">
        <v>3</v>
      </c>
      <c r="F195" s="168" t="s">
        <v>208</v>
      </c>
      <c r="H195" s="167" t="s">
        <v>3</v>
      </c>
      <c r="I195" s="169"/>
      <c r="L195" s="165"/>
      <c r="M195" s="170"/>
      <c r="N195" s="171"/>
      <c r="O195" s="171"/>
      <c r="P195" s="171"/>
      <c r="Q195" s="171"/>
      <c r="R195" s="171"/>
      <c r="S195" s="171"/>
      <c r="T195" s="172"/>
      <c r="AT195" s="167" t="s">
        <v>206</v>
      </c>
      <c r="AU195" s="167" t="s">
        <v>89</v>
      </c>
      <c r="AV195" s="13" t="s">
        <v>87</v>
      </c>
      <c r="AW195" s="13" t="s">
        <v>41</v>
      </c>
      <c r="AX195" s="13" t="s">
        <v>80</v>
      </c>
      <c r="AY195" s="167" t="s">
        <v>195</v>
      </c>
    </row>
    <row r="196" spans="1:65" s="13" customFormat="1">
      <c r="B196" s="165"/>
      <c r="D196" s="166" t="s">
        <v>206</v>
      </c>
      <c r="E196" s="167" t="s">
        <v>3</v>
      </c>
      <c r="F196" s="168" t="s">
        <v>1148</v>
      </c>
      <c r="H196" s="167" t="s">
        <v>3</v>
      </c>
      <c r="I196" s="169"/>
      <c r="L196" s="165"/>
      <c r="M196" s="170"/>
      <c r="N196" s="171"/>
      <c r="O196" s="171"/>
      <c r="P196" s="171"/>
      <c r="Q196" s="171"/>
      <c r="R196" s="171"/>
      <c r="S196" s="171"/>
      <c r="T196" s="172"/>
      <c r="AT196" s="167" t="s">
        <v>206</v>
      </c>
      <c r="AU196" s="167" t="s">
        <v>89</v>
      </c>
      <c r="AV196" s="13" t="s">
        <v>87</v>
      </c>
      <c r="AW196" s="13" t="s">
        <v>41</v>
      </c>
      <c r="AX196" s="13" t="s">
        <v>80</v>
      </c>
      <c r="AY196" s="167" t="s">
        <v>195</v>
      </c>
    </row>
    <row r="197" spans="1:65" s="13" customFormat="1">
      <c r="B197" s="165"/>
      <c r="D197" s="166" t="s">
        <v>206</v>
      </c>
      <c r="E197" s="167" t="s">
        <v>3</v>
      </c>
      <c r="F197" s="168" t="s">
        <v>1149</v>
      </c>
      <c r="H197" s="167" t="s">
        <v>3</v>
      </c>
      <c r="I197" s="169"/>
      <c r="L197" s="165"/>
      <c r="M197" s="170"/>
      <c r="N197" s="171"/>
      <c r="O197" s="171"/>
      <c r="P197" s="171"/>
      <c r="Q197" s="171"/>
      <c r="R197" s="171"/>
      <c r="S197" s="171"/>
      <c r="T197" s="172"/>
      <c r="AT197" s="167" t="s">
        <v>206</v>
      </c>
      <c r="AU197" s="167" t="s">
        <v>89</v>
      </c>
      <c r="AV197" s="13" t="s">
        <v>87</v>
      </c>
      <c r="AW197" s="13" t="s">
        <v>41</v>
      </c>
      <c r="AX197" s="13" t="s">
        <v>80</v>
      </c>
      <c r="AY197" s="167" t="s">
        <v>195</v>
      </c>
    </row>
    <row r="198" spans="1:65" s="13" customFormat="1">
      <c r="B198" s="165"/>
      <c r="D198" s="166" t="s">
        <v>206</v>
      </c>
      <c r="E198" s="167" t="s">
        <v>3</v>
      </c>
      <c r="F198" s="168" t="s">
        <v>729</v>
      </c>
      <c r="H198" s="167" t="s">
        <v>3</v>
      </c>
      <c r="I198" s="169"/>
      <c r="L198" s="165"/>
      <c r="M198" s="170"/>
      <c r="N198" s="171"/>
      <c r="O198" s="171"/>
      <c r="P198" s="171"/>
      <c r="Q198" s="171"/>
      <c r="R198" s="171"/>
      <c r="S198" s="171"/>
      <c r="T198" s="172"/>
      <c r="AT198" s="167" t="s">
        <v>206</v>
      </c>
      <c r="AU198" s="167" t="s">
        <v>89</v>
      </c>
      <c r="AV198" s="13" t="s">
        <v>87</v>
      </c>
      <c r="AW198" s="13" t="s">
        <v>41</v>
      </c>
      <c r="AX198" s="13" t="s">
        <v>80</v>
      </c>
      <c r="AY198" s="167" t="s">
        <v>195</v>
      </c>
    </row>
    <row r="199" spans="1:65" s="14" customFormat="1">
      <c r="B199" s="173"/>
      <c r="D199" s="166" t="s">
        <v>206</v>
      </c>
      <c r="E199" s="174" t="s">
        <v>1113</v>
      </c>
      <c r="F199" s="175" t="s">
        <v>1192</v>
      </c>
      <c r="H199" s="176">
        <v>175.60499999999999</v>
      </c>
      <c r="I199" s="177"/>
      <c r="L199" s="173"/>
      <c r="M199" s="178"/>
      <c r="N199" s="179"/>
      <c r="O199" s="179"/>
      <c r="P199" s="179"/>
      <c r="Q199" s="179"/>
      <c r="R199" s="179"/>
      <c r="S199" s="179"/>
      <c r="T199" s="180"/>
      <c r="AT199" s="174" t="s">
        <v>206</v>
      </c>
      <c r="AU199" s="174" t="s">
        <v>89</v>
      </c>
      <c r="AV199" s="14" t="s">
        <v>89</v>
      </c>
      <c r="AW199" s="14" t="s">
        <v>41</v>
      </c>
      <c r="AX199" s="14" t="s">
        <v>80</v>
      </c>
      <c r="AY199" s="174" t="s">
        <v>195</v>
      </c>
    </row>
    <row r="200" spans="1:65" s="15" customFormat="1">
      <c r="B200" s="181"/>
      <c r="D200" s="166" t="s">
        <v>206</v>
      </c>
      <c r="E200" s="182" t="s">
        <v>3</v>
      </c>
      <c r="F200" s="183" t="s">
        <v>215</v>
      </c>
      <c r="H200" s="184">
        <v>175.60499999999999</v>
      </c>
      <c r="I200" s="185"/>
      <c r="L200" s="181"/>
      <c r="M200" s="186"/>
      <c r="N200" s="187"/>
      <c r="O200" s="187"/>
      <c r="P200" s="187"/>
      <c r="Q200" s="187"/>
      <c r="R200" s="187"/>
      <c r="S200" s="187"/>
      <c r="T200" s="188"/>
      <c r="AT200" s="182" t="s">
        <v>206</v>
      </c>
      <c r="AU200" s="182" t="s">
        <v>89</v>
      </c>
      <c r="AV200" s="15" t="s">
        <v>202</v>
      </c>
      <c r="AW200" s="15" t="s">
        <v>41</v>
      </c>
      <c r="AX200" s="15" t="s">
        <v>87</v>
      </c>
      <c r="AY200" s="182" t="s">
        <v>195</v>
      </c>
    </row>
    <row r="201" spans="1:65" s="2" customFormat="1" ht="24.25" customHeight="1">
      <c r="A201" s="35"/>
      <c r="B201" s="146"/>
      <c r="C201" s="147" t="s">
        <v>265</v>
      </c>
      <c r="D201" s="147" t="s">
        <v>197</v>
      </c>
      <c r="E201" s="148" t="s">
        <v>316</v>
      </c>
      <c r="F201" s="149" t="s">
        <v>317</v>
      </c>
      <c r="G201" s="150" t="s">
        <v>139</v>
      </c>
      <c r="H201" s="151">
        <v>170.58799999999999</v>
      </c>
      <c r="I201" s="152"/>
      <c r="J201" s="153">
        <f>ROUND(I201*H201,2)</f>
        <v>0</v>
      </c>
      <c r="K201" s="149" t="s">
        <v>260</v>
      </c>
      <c r="L201" s="36"/>
      <c r="M201" s="154" t="s">
        <v>3</v>
      </c>
      <c r="N201" s="155" t="s">
        <v>51</v>
      </c>
      <c r="O201" s="56"/>
      <c r="P201" s="156">
        <f>O201*H201</f>
        <v>0</v>
      </c>
      <c r="Q201" s="156">
        <v>0</v>
      </c>
      <c r="R201" s="156">
        <f>Q201*H201</f>
        <v>0</v>
      </c>
      <c r="S201" s="156">
        <v>0</v>
      </c>
      <c r="T201" s="157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58" t="s">
        <v>202</v>
      </c>
      <c r="AT201" s="158" t="s">
        <v>197</v>
      </c>
      <c r="AU201" s="158" t="s">
        <v>89</v>
      </c>
      <c r="AY201" s="19" t="s">
        <v>195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9" t="s">
        <v>87</v>
      </c>
      <c r="BK201" s="159">
        <f>ROUND(I201*H201,2)</f>
        <v>0</v>
      </c>
      <c r="BL201" s="19" t="s">
        <v>202</v>
      </c>
      <c r="BM201" s="158" t="s">
        <v>1194</v>
      </c>
    </row>
    <row r="202" spans="1:65" s="13" customFormat="1">
      <c r="B202" s="165"/>
      <c r="D202" s="166" t="s">
        <v>206</v>
      </c>
      <c r="E202" s="167" t="s">
        <v>3</v>
      </c>
      <c r="F202" s="168" t="s">
        <v>207</v>
      </c>
      <c r="H202" s="167" t="s">
        <v>3</v>
      </c>
      <c r="I202" s="169"/>
      <c r="L202" s="165"/>
      <c r="M202" s="170"/>
      <c r="N202" s="171"/>
      <c r="O202" s="171"/>
      <c r="P202" s="171"/>
      <c r="Q202" s="171"/>
      <c r="R202" s="171"/>
      <c r="S202" s="171"/>
      <c r="T202" s="172"/>
      <c r="AT202" s="167" t="s">
        <v>206</v>
      </c>
      <c r="AU202" s="167" t="s">
        <v>89</v>
      </c>
      <c r="AV202" s="13" t="s">
        <v>87</v>
      </c>
      <c r="AW202" s="13" t="s">
        <v>41</v>
      </c>
      <c r="AX202" s="13" t="s">
        <v>80</v>
      </c>
      <c r="AY202" s="167" t="s">
        <v>195</v>
      </c>
    </row>
    <row r="203" spans="1:65" s="13" customFormat="1">
      <c r="B203" s="165"/>
      <c r="D203" s="166" t="s">
        <v>206</v>
      </c>
      <c r="E203" s="167" t="s">
        <v>3</v>
      </c>
      <c r="F203" s="168" t="s">
        <v>208</v>
      </c>
      <c r="H203" s="167" t="s">
        <v>3</v>
      </c>
      <c r="I203" s="169"/>
      <c r="L203" s="165"/>
      <c r="M203" s="170"/>
      <c r="N203" s="171"/>
      <c r="O203" s="171"/>
      <c r="P203" s="171"/>
      <c r="Q203" s="171"/>
      <c r="R203" s="171"/>
      <c r="S203" s="171"/>
      <c r="T203" s="172"/>
      <c r="AT203" s="167" t="s">
        <v>206</v>
      </c>
      <c r="AU203" s="167" t="s">
        <v>89</v>
      </c>
      <c r="AV203" s="13" t="s">
        <v>87</v>
      </c>
      <c r="AW203" s="13" t="s">
        <v>41</v>
      </c>
      <c r="AX203" s="13" t="s">
        <v>80</v>
      </c>
      <c r="AY203" s="167" t="s">
        <v>195</v>
      </c>
    </row>
    <row r="204" spans="1:65" s="13" customFormat="1">
      <c r="B204" s="165"/>
      <c r="D204" s="166" t="s">
        <v>206</v>
      </c>
      <c r="E204" s="167" t="s">
        <v>3</v>
      </c>
      <c r="F204" s="168" t="s">
        <v>1148</v>
      </c>
      <c r="H204" s="167" t="s">
        <v>3</v>
      </c>
      <c r="I204" s="169"/>
      <c r="L204" s="165"/>
      <c r="M204" s="170"/>
      <c r="N204" s="171"/>
      <c r="O204" s="171"/>
      <c r="P204" s="171"/>
      <c r="Q204" s="171"/>
      <c r="R204" s="171"/>
      <c r="S204" s="171"/>
      <c r="T204" s="172"/>
      <c r="AT204" s="167" t="s">
        <v>206</v>
      </c>
      <c r="AU204" s="167" t="s">
        <v>89</v>
      </c>
      <c r="AV204" s="13" t="s">
        <v>87</v>
      </c>
      <c r="AW204" s="13" t="s">
        <v>41</v>
      </c>
      <c r="AX204" s="13" t="s">
        <v>80</v>
      </c>
      <c r="AY204" s="167" t="s">
        <v>195</v>
      </c>
    </row>
    <row r="205" spans="1:65" s="13" customFormat="1">
      <c r="B205" s="165"/>
      <c r="D205" s="166" t="s">
        <v>206</v>
      </c>
      <c r="E205" s="167" t="s">
        <v>3</v>
      </c>
      <c r="F205" s="168" t="s">
        <v>1149</v>
      </c>
      <c r="H205" s="167" t="s">
        <v>3</v>
      </c>
      <c r="I205" s="169"/>
      <c r="L205" s="165"/>
      <c r="M205" s="170"/>
      <c r="N205" s="171"/>
      <c r="O205" s="171"/>
      <c r="P205" s="171"/>
      <c r="Q205" s="171"/>
      <c r="R205" s="171"/>
      <c r="S205" s="171"/>
      <c r="T205" s="172"/>
      <c r="AT205" s="167" t="s">
        <v>206</v>
      </c>
      <c r="AU205" s="167" t="s">
        <v>89</v>
      </c>
      <c r="AV205" s="13" t="s">
        <v>87</v>
      </c>
      <c r="AW205" s="13" t="s">
        <v>41</v>
      </c>
      <c r="AX205" s="13" t="s">
        <v>80</v>
      </c>
      <c r="AY205" s="167" t="s">
        <v>195</v>
      </c>
    </row>
    <row r="206" spans="1:65" s="13" customFormat="1">
      <c r="B206" s="165"/>
      <c r="D206" s="166" t="s">
        <v>206</v>
      </c>
      <c r="E206" s="167" t="s">
        <v>3</v>
      </c>
      <c r="F206" s="168" t="s">
        <v>729</v>
      </c>
      <c r="H206" s="167" t="s">
        <v>3</v>
      </c>
      <c r="I206" s="169"/>
      <c r="L206" s="165"/>
      <c r="M206" s="170"/>
      <c r="N206" s="171"/>
      <c r="O206" s="171"/>
      <c r="P206" s="171"/>
      <c r="Q206" s="171"/>
      <c r="R206" s="171"/>
      <c r="S206" s="171"/>
      <c r="T206" s="172"/>
      <c r="AT206" s="167" t="s">
        <v>206</v>
      </c>
      <c r="AU206" s="167" t="s">
        <v>89</v>
      </c>
      <c r="AV206" s="13" t="s">
        <v>87</v>
      </c>
      <c r="AW206" s="13" t="s">
        <v>41</v>
      </c>
      <c r="AX206" s="13" t="s">
        <v>80</v>
      </c>
      <c r="AY206" s="167" t="s">
        <v>195</v>
      </c>
    </row>
    <row r="207" spans="1:65" s="14" customFormat="1">
      <c r="B207" s="173"/>
      <c r="D207" s="166" t="s">
        <v>206</v>
      </c>
      <c r="E207" s="174" t="s">
        <v>3</v>
      </c>
      <c r="F207" s="175" t="s">
        <v>1195</v>
      </c>
      <c r="H207" s="176">
        <v>170.58799999999999</v>
      </c>
      <c r="I207" s="177"/>
      <c r="L207" s="173"/>
      <c r="M207" s="178"/>
      <c r="N207" s="179"/>
      <c r="O207" s="179"/>
      <c r="P207" s="179"/>
      <c r="Q207" s="179"/>
      <c r="R207" s="179"/>
      <c r="S207" s="179"/>
      <c r="T207" s="180"/>
      <c r="AT207" s="174" t="s">
        <v>206</v>
      </c>
      <c r="AU207" s="174" t="s">
        <v>89</v>
      </c>
      <c r="AV207" s="14" t="s">
        <v>89</v>
      </c>
      <c r="AW207" s="14" t="s">
        <v>41</v>
      </c>
      <c r="AX207" s="14" t="s">
        <v>80</v>
      </c>
      <c r="AY207" s="174" t="s">
        <v>195</v>
      </c>
    </row>
    <row r="208" spans="1:65" s="15" customFormat="1">
      <c r="B208" s="181"/>
      <c r="D208" s="166" t="s">
        <v>206</v>
      </c>
      <c r="E208" s="182" t="s">
        <v>695</v>
      </c>
      <c r="F208" s="183" t="s">
        <v>215</v>
      </c>
      <c r="H208" s="184">
        <v>170.58799999999999</v>
      </c>
      <c r="I208" s="185"/>
      <c r="L208" s="181"/>
      <c r="M208" s="186"/>
      <c r="N208" s="187"/>
      <c r="O208" s="187"/>
      <c r="P208" s="187"/>
      <c r="Q208" s="187"/>
      <c r="R208" s="187"/>
      <c r="S208" s="187"/>
      <c r="T208" s="188"/>
      <c r="AT208" s="182" t="s">
        <v>206</v>
      </c>
      <c r="AU208" s="182" t="s">
        <v>89</v>
      </c>
      <c r="AV208" s="15" t="s">
        <v>202</v>
      </c>
      <c r="AW208" s="15" t="s">
        <v>41</v>
      </c>
      <c r="AX208" s="15" t="s">
        <v>87</v>
      </c>
      <c r="AY208" s="182" t="s">
        <v>195</v>
      </c>
    </row>
    <row r="209" spans="1:65" s="2" customFormat="1" ht="24.25" customHeight="1">
      <c r="A209" s="35"/>
      <c r="B209" s="146"/>
      <c r="C209" s="147" t="s">
        <v>302</v>
      </c>
      <c r="D209" s="147" t="s">
        <v>197</v>
      </c>
      <c r="E209" s="148" t="s">
        <v>1196</v>
      </c>
      <c r="F209" s="149" t="s">
        <v>1197</v>
      </c>
      <c r="G209" s="150" t="s">
        <v>139</v>
      </c>
      <c r="H209" s="151">
        <v>170.58799999999999</v>
      </c>
      <c r="I209" s="152"/>
      <c r="J209" s="153">
        <f>ROUND(I209*H209,2)</f>
        <v>0</v>
      </c>
      <c r="K209" s="149" t="s">
        <v>201</v>
      </c>
      <c r="L209" s="36"/>
      <c r="M209" s="154" t="s">
        <v>3</v>
      </c>
      <c r="N209" s="155" t="s">
        <v>51</v>
      </c>
      <c r="O209" s="56"/>
      <c r="P209" s="156">
        <f>O209*H209</f>
        <v>0</v>
      </c>
      <c r="Q209" s="156">
        <v>0</v>
      </c>
      <c r="R209" s="156">
        <f>Q209*H209</f>
        <v>0</v>
      </c>
      <c r="S209" s="156">
        <v>0</v>
      </c>
      <c r="T209" s="15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58" t="s">
        <v>202</v>
      </c>
      <c r="AT209" s="158" t="s">
        <v>197</v>
      </c>
      <c r="AU209" s="158" t="s">
        <v>89</v>
      </c>
      <c r="AY209" s="19" t="s">
        <v>195</v>
      </c>
      <c r="BE209" s="159">
        <f>IF(N209="základní",J209,0)</f>
        <v>0</v>
      </c>
      <c r="BF209" s="159">
        <f>IF(N209="snížená",J209,0)</f>
        <v>0</v>
      </c>
      <c r="BG209" s="159">
        <f>IF(N209="zákl. přenesená",J209,0)</f>
        <v>0</v>
      </c>
      <c r="BH209" s="159">
        <f>IF(N209="sníž. přenesená",J209,0)</f>
        <v>0</v>
      </c>
      <c r="BI209" s="159">
        <f>IF(N209="nulová",J209,0)</f>
        <v>0</v>
      </c>
      <c r="BJ209" s="19" t="s">
        <v>87</v>
      </c>
      <c r="BK209" s="159">
        <f>ROUND(I209*H209,2)</f>
        <v>0</v>
      </c>
      <c r="BL209" s="19" t="s">
        <v>202</v>
      </c>
      <c r="BM209" s="158" t="s">
        <v>1198</v>
      </c>
    </row>
    <row r="210" spans="1:65" s="2" customFormat="1">
      <c r="A210" s="35"/>
      <c r="B210" s="36"/>
      <c r="C210" s="35"/>
      <c r="D210" s="160" t="s">
        <v>204</v>
      </c>
      <c r="E210" s="35"/>
      <c r="F210" s="161" t="s">
        <v>1199</v>
      </c>
      <c r="G210" s="35"/>
      <c r="H210" s="35"/>
      <c r="I210" s="162"/>
      <c r="J210" s="35"/>
      <c r="K210" s="35"/>
      <c r="L210" s="36"/>
      <c r="M210" s="163"/>
      <c r="N210" s="164"/>
      <c r="O210" s="56"/>
      <c r="P210" s="56"/>
      <c r="Q210" s="56"/>
      <c r="R210" s="56"/>
      <c r="S210" s="56"/>
      <c r="T210" s="57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9" t="s">
        <v>204</v>
      </c>
      <c r="AU210" s="19" t="s">
        <v>89</v>
      </c>
    </row>
    <row r="211" spans="1:65" s="13" customFormat="1">
      <c r="B211" s="165"/>
      <c r="D211" s="166" t="s">
        <v>206</v>
      </c>
      <c r="E211" s="167" t="s">
        <v>3</v>
      </c>
      <c r="F211" s="168" t="s">
        <v>207</v>
      </c>
      <c r="H211" s="167" t="s">
        <v>3</v>
      </c>
      <c r="I211" s="169"/>
      <c r="L211" s="165"/>
      <c r="M211" s="170"/>
      <c r="N211" s="171"/>
      <c r="O211" s="171"/>
      <c r="P211" s="171"/>
      <c r="Q211" s="171"/>
      <c r="R211" s="171"/>
      <c r="S211" s="171"/>
      <c r="T211" s="172"/>
      <c r="AT211" s="167" t="s">
        <v>206</v>
      </c>
      <c r="AU211" s="167" t="s">
        <v>89</v>
      </c>
      <c r="AV211" s="13" t="s">
        <v>87</v>
      </c>
      <c r="AW211" s="13" t="s">
        <v>41</v>
      </c>
      <c r="AX211" s="13" t="s">
        <v>80</v>
      </c>
      <c r="AY211" s="167" t="s">
        <v>195</v>
      </c>
    </row>
    <row r="212" spans="1:65" s="13" customFormat="1">
      <c r="B212" s="165"/>
      <c r="D212" s="166" t="s">
        <v>206</v>
      </c>
      <c r="E212" s="167" t="s">
        <v>3</v>
      </c>
      <c r="F212" s="168" t="s">
        <v>208</v>
      </c>
      <c r="H212" s="167" t="s">
        <v>3</v>
      </c>
      <c r="I212" s="169"/>
      <c r="L212" s="165"/>
      <c r="M212" s="170"/>
      <c r="N212" s="171"/>
      <c r="O212" s="171"/>
      <c r="P212" s="171"/>
      <c r="Q212" s="171"/>
      <c r="R212" s="171"/>
      <c r="S212" s="171"/>
      <c r="T212" s="172"/>
      <c r="AT212" s="167" t="s">
        <v>206</v>
      </c>
      <c r="AU212" s="167" t="s">
        <v>89</v>
      </c>
      <c r="AV212" s="13" t="s">
        <v>87</v>
      </c>
      <c r="AW212" s="13" t="s">
        <v>41</v>
      </c>
      <c r="AX212" s="13" t="s">
        <v>80</v>
      </c>
      <c r="AY212" s="167" t="s">
        <v>195</v>
      </c>
    </row>
    <row r="213" spans="1:65" s="13" customFormat="1">
      <c r="B213" s="165"/>
      <c r="D213" s="166" t="s">
        <v>206</v>
      </c>
      <c r="E213" s="167" t="s">
        <v>3</v>
      </c>
      <c r="F213" s="168" t="s">
        <v>1148</v>
      </c>
      <c r="H213" s="167" t="s">
        <v>3</v>
      </c>
      <c r="I213" s="169"/>
      <c r="L213" s="165"/>
      <c r="M213" s="170"/>
      <c r="N213" s="171"/>
      <c r="O213" s="171"/>
      <c r="P213" s="171"/>
      <c r="Q213" s="171"/>
      <c r="R213" s="171"/>
      <c r="S213" s="171"/>
      <c r="T213" s="172"/>
      <c r="AT213" s="167" t="s">
        <v>206</v>
      </c>
      <c r="AU213" s="167" t="s">
        <v>89</v>
      </c>
      <c r="AV213" s="13" t="s">
        <v>87</v>
      </c>
      <c r="AW213" s="13" t="s">
        <v>41</v>
      </c>
      <c r="AX213" s="13" t="s">
        <v>80</v>
      </c>
      <c r="AY213" s="167" t="s">
        <v>195</v>
      </c>
    </row>
    <row r="214" spans="1:65" s="13" customFormat="1">
      <c r="B214" s="165"/>
      <c r="D214" s="166" t="s">
        <v>206</v>
      </c>
      <c r="E214" s="167" t="s">
        <v>3</v>
      </c>
      <c r="F214" s="168" t="s">
        <v>1149</v>
      </c>
      <c r="H214" s="167" t="s">
        <v>3</v>
      </c>
      <c r="I214" s="169"/>
      <c r="L214" s="165"/>
      <c r="M214" s="170"/>
      <c r="N214" s="171"/>
      <c r="O214" s="171"/>
      <c r="P214" s="171"/>
      <c r="Q214" s="171"/>
      <c r="R214" s="171"/>
      <c r="S214" s="171"/>
      <c r="T214" s="172"/>
      <c r="AT214" s="167" t="s">
        <v>206</v>
      </c>
      <c r="AU214" s="167" t="s">
        <v>89</v>
      </c>
      <c r="AV214" s="13" t="s">
        <v>87</v>
      </c>
      <c r="AW214" s="13" t="s">
        <v>41</v>
      </c>
      <c r="AX214" s="13" t="s">
        <v>80</v>
      </c>
      <c r="AY214" s="167" t="s">
        <v>195</v>
      </c>
    </row>
    <row r="215" spans="1:65" s="13" customFormat="1">
      <c r="B215" s="165"/>
      <c r="D215" s="166" t="s">
        <v>206</v>
      </c>
      <c r="E215" s="167" t="s">
        <v>3</v>
      </c>
      <c r="F215" s="168" t="s">
        <v>729</v>
      </c>
      <c r="H215" s="167" t="s">
        <v>3</v>
      </c>
      <c r="I215" s="169"/>
      <c r="L215" s="165"/>
      <c r="M215" s="170"/>
      <c r="N215" s="171"/>
      <c r="O215" s="171"/>
      <c r="P215" s="171"/>
      <c r="Q215" s="171"/>
      <c r="R215" s="171"/>
      <c r="S215" s="171"/>
      <c r="T215" s="172"/>
      <c r="AT215" s="167" t="s">
        <v>206</v>
      </c>
      <c r="AU215" s="167" t="s">
        <v>89</v>
      </c>
      <c r="AV215" s="13" t="s">
        <v>87</v>
      </c>
      <c r="AW215" s="13" t="s">
        <v>41</v>
      </c>
      <c r="AX215" s="13" t="s">
        <v>80</v>
      </c>
      <c r="AY215" s="167" t="s">
        <v>195</v>
      </c>
    </row>
    <row r="216" spans="1:65" s="14" customFormat="1">
      <c r="B216" s="173"/>
      <c r="D216" s="166" t="s">
        <v>206</v>
      </c>
      <c r="E216" s="174" t="s">
        <v>1115</v>
      </c>
      <c r="F216" s="175" t="s">
        <v>1195</v>
      </c>
      <c r="H216" s="176">
        <v>170.58799999999999</v>
      </c>
      <c r="I216" s="177"/>
      <c r="L216" s="173"/>
      <c r="M216" s="178"/>
      <c r="N216" s="179"/>
      <c r="O216" s="179"/>
      <c r="P216" s="179"/>
      <c r="Q216" s="179"/>
      <c r="R216" s="179"/>
      <c r="S216" s="179"/>
      <c r="T216" s="180"/>
      <c r="AT216" s="174" t="s">
        <v>206</v>
      </c>
      <c r="AU216" s="174" t="s">
        <v>89</v>
      </c>
      <c r="AV216" s="14" t="s">
        <v>89</v>
      </c>
      <c r="AW216" s="14" t="s">
        <v>41</v>
      </c>
      <c r="AX216" s="14" t="s">
        <v>80</v>
      </c>
      <c r="AY216" s="174" t="s">
        <v>195</v>
      </c>
    </row>
    <row r="217" spans="1:65" s="15" customFormat="1">
      <c r="B217" s="181"/>
      <c r="D217" s="166" t="s">
        <v>206</v>
      </c>
      <c r="E217" s="182" t="s">
        <v>3</v>
      </c>
      <c r="F217" s="183" t="s">
        <v>215</v>
      </c>
      <c r="H217" s="184">
        <v>170.58799999999999</v>
      </c>
      <c r="I217" s="185"/>
      <c r="L217" s="181"/>
      <c r="M217" s="186"/>
      <c r="N217" s="187"/>
      <c r="O217" s="187"/>
      <c r="P217" s="187"/>
      <c r="Q217" s="187"/>
      <c r="R217" s="187"/>
      <c r="S217" s="187"/>
      <c r="T217" s="188"/>
      <c r="AT217" s="182" t="s">
        <v>206</v>
      </c>
      <c r="AU217" s="182" t="s">
        <v>89</v>
      </c>
      <c r="AV217" s="15" t="s">
        <v>202</v>
      </c>
      <c r="AW217" s="15" t="s">
        <v>41</v>
      </c>
      <c r="AX217" s="15" t="s">
        <v>87</v>
      </c>
      <c r="AY217" s="182" t="s">
        <v>195</v>
      </c>
    </row>
    <row r="218" spans="1:65" s="2" customFormat="1" ht="24.25" customHeight="1">
      <c r="A218" s="35"/>
      <c r="B218" s="146"/>
      <c r="C218" s="147" t="s">
        <v>307</v>
      </c>
      <c r="D218" s="147" t="s">
        <v>197</v>
      </c>
      <c r="E218" s="148" t="s">
        <v>327</v>
      </c>
      <c r="F218" s="149" t="s">
        <v>328</v>
      </c>
      <c r="G218" s="150" t="s">
        <v>139</v>
      </c>
      <c r="H218" s="151">
        <v>100.346</v>
      </c>
      <c r="I218" s="152"/>
      <c r="J218" s="153">
        <f>ROUND(I218*H218,2)</f>
        <v>0</v>
      </c>
      <c r="K218" s="149" t="s">
        <v>260</v>
      </c>
      <c r="L218" s="36"/>
      <c r="M218" s="154" t="s">
        <v>3</v>
      </c>
      <c r="N218" s="155" t="s">
        <v>51</v>
      </c>
      <c r="O218" s="56"/>
      <c r="P218" s="156">
        <f>O218*H218</f>
        <v>0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58" t="s">
        <v>202</v>
      </c>
      <c r="AT218" s="158" t="s">
        <v>197</v>
      </c>
      <c r="AU218" s="158" t="s">
        <v>89</v>
      </c>
      <c r="AY218" s="19" t="s">
        <v>195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87</v>
      </c>
      <c r="BK218" s="159">
        <f>ROUND(I218*H218,2)</f>
        <v>0</v>
      </c>
      <c r="BL218" s="19" t="s">
        <v>202</v>
      </c>
      <c r="BM218" s="158" t="s">
        <v>1200</v>
      </c>
    </row>
    <row r="219" spans="1:65" s="13" customFormat="1">
      <c r="B219" s="165"/>
      <c r="D219" s="166" t="s">
        <v>206</v>
      </c>
      <c r="E219" s="167" t="s">
        <v>3</v>
      </c>
      <c r="F219" s="168" t="s">
        <v>207</v>
      </c>
      <c r="H219" s="167" t="s">
        <v>3</v>
      </c>
      <c r="I219" s="169"/>
      <c r="L219" s="165"/>
      <c r="M219" s="170"/>
      <c r="N219" s="171"/>
      <c r="O219" s="171"/>
      <c r="P219" s="171"/>
      <c r="Q219" s="171"/>
      <c r="R219" s="171"/>
      <c r="S219" s="171"/>
      <c r="T219" s="172"/>
      <c r="AT219" s="167" t="s">
        <v>206</v>
      </c>
      <c r="AU219" s="167" t="s">
        <v>89</v>
      </c>
      <c r="AV219" s="13" t="s">
        <v>87</v>
      </c>
      <c r="AW219" s="13" t="s">
        <v>41</v>
      </c>
      <c r="AX219" s="13" t="s">
        <v>80</v>
      </c>
      <c r="AY219" s="167" t="s">
        <v>195</v>
      </c>
    </row>
    <row r="220" spans="1:65" s="13" customFormat="1">
      <c r="B220" s="165"/>
      <c r="D220" s="166" t="s">
        <v>206</v>
      </c>
      <c r="E220" s="167" t="s">
        <v>3</v>
      </c>
      <c r="F220" s="168" t="s">
        <v>208</v>
      </c>
      <c r="H220" s="167" t="s">
        <v>3</v>
      </c>
      <c r="I220" s="169"/>
      <c r="L220" s="165"/>
      <c r="M220" s="170"/>
      <c r="N220" s="171"/>
      <c r="O220" s="171"/>
      <c r="P220" s="171"/>
      <c r="Q220" s="171"/>
      <c r="R220" s="171"/>
      <c r="S220" s="171"/>
      <c r="T220" s="172"/>
      <c r="AT220" s="167" t="s">
        <v>206</v>
      </c>
      <c r="AU220" s="167" t="s">
        <v>89</v>
      </c>
      <c r="AV220" s="13" t="s">
        <v>87</v>
      </c>
      <c r="AW220" s="13" t="s">
        <v>41</v>
      </c>
      <c r="AX220" s="13" t="s">
        <v>80</v>
      </c>
      <c r="AY220" s="167" t="s">
        <v>195</v>
      </c>
    </row>
    <row r="221" spans="1:65" s="13" customFormat="1">
      <c r="B221" s="165"/>
      <c r="D221" s="166" t="s">
        <v>206</v>
      </c>
      <c r="E221" s="167" t="s">
        <v>3</v>
      </c>
      <c r="F221" s="168" t="s">
        <v>1148</v>
      </c>
      <c r="H221" s="167" t="s">
        <v>3</v>
      </c>
      <c r="I221" s="169"/>
      <c r="L221" s="165"/>
      <c r="M221" s="170"/>
      <c r="N221" s="171"/>
      <c r="O221" s="171"/>
      <c r="P221" s="171"/>
      <c r="Q221" s="171"/>
      <c r="R221" s="171"/>
      <c r="S221" s="171"/>
      <c r="T221" s="172"/>
      <c r="AT221" s="167" t="s">
        <v>206</v>
      </c>
      <c r="AU221" s="167" t="s">
        <v>89</v>
      </c>
      <c r="AV221" s="13" t="s">
        <v>87</v>
      </c>
      <c r="AW221" s="13" t="s">
        <v>41</v>
      </c>
      <c r="AX221" s="13" t="s">
        <v>80</v>
      </c>
      <c r="AY221" s="167" t="s">
        <v>195</v>
      </c>
    </row>
    <row r="222" spans="1:65" s="13" customFormat="1">
      <c r="B222" s="165"/>
      <c r="D222" s="166" t="s">
        <v>206</v>
      </c>
      <c r="E222" s="167" t="s">
        <v>3</v>
      </c>
      <c r="F222" s="168" t="s">
        <v>1149</v>
      </c>
      <c r="H222" s="167" t="s">
        <v>3</v>
      </c>
      <c r="I222" s="169"/>
      <c r="L222" s="165"/>
      <c r="M222" s="170"/>
      <c r="N222" s="171"/>
      <c r="O222" s="171"/>
      <c r="P222" s="171"/>
      <c r="Q222" s="171"/>
      <c r="R222" s="171"/>
      <c r="S222" s="171"/>
      <c r="T222" s="172"/>
      <c r="AT222" s="167" t="s">
        <v>206</v>
      </c>
      <c r="AU222" s="167" t="s">
        <v>89</v>
      </c>
      <c r="AV222" s="13" t="s">
        <v>87</v>
      </c>
      <c r="AW222" s="13" t="s">
        <v>41</v>
      </c>
      <c r="AX222" s="13" t="s">
        <v>80</v>
      </c>
      <c r="AY222" s="167" t="s">
        <v>195</v>
      </c>
    </row>
    <row r="223" spans="1:65" s="13" customFormat="1">
      <c r="B223" s="165"/>
      <c r="D223" s="166" t="s">
        <v>206</v>
      </c>
      <c r="E223" s="167" t="s">
        <v>3</v>
      </c>
      <c r="F223" s="168" t="s">
        <v>729</v>
      </c>
      <c r="H223" s="167" t="s">
        <v>3</v>
      </c>
      <c r="I223" s="169"/>
      <c r="L223" s="165"/>
      <c r="M223" s="170"/>
      <c r="N223" s="171"/>
      <c r="O223" s="171"/>
      <c r="P223" s="171"/>
      <c r="Q223" s="171"/>
      <c r="R223" s="171"/>
      <c r="S223" s="171"/>
      <c r="T223" s="172"/>
      <c r="AT223" s="167" t="s">
        <v>206</v>
      </c>
      <c r="AU223" s="167" t="s">
        <v>89</v>
      </c>
      <c r="AV223" s="13" t="s">
        <v>87</v>
      </c>
      <c r="AW223" s="13" t="s">
        <v>41</v>
      </c>
      <c r="AX223" s="13" t="s">
        <v>80</v>
      </c>
      <c r="AY223" s="167" t="s">
        <v>195</v>
      </c>
    </row>
    <row r="224" spans="1:65" s="14" customFormat="1">
      <c r="B224" s="173"/>
      <c r="D224" s="166" t="s">
        <v>206</v>
      </c>
      <c r="E224" s="174" t="s">
        <v>3</v>
      </c>
      <c r="F224" s="175" t="s">
        <v>1201</v>
      </c>
      <c r="H224" s="176">
        <v>100.346</v>
      </c>
      <c r="I224" s="177"/>
      <c r="L224" s="173"/>
      <c r="M224" s="178"/>
      <c r="N224" s="179"/>
      <c r="O224" s="179"/>
      <c r="P224" s="179"/>
      <c r="Q224" s="179"/>
      <c r="R224" s="179"/>
      <c r="S224" s="179"/>
      <c r="T224" s="180"/>
      <c r="AT224" s="174" t="s">
        <v>206</v>
      </c>
      <c r="AU224" s="174" t="s">
        <v>89</v>
      </c>
      <c r="AV224" s="14" t="s">
        <v>89</v>
      </c>
      <c r="AW224" s="14" t="s">
        <v>41</v>
      </c>
      <c r="AX224" s="14" t="s">
        <v>80</v>
      </c>
      <c r="AY224" s="174" t="s">
        <v>195</v>
      </c>
    </row>
    <row r="225" spans="1:65" s="15" customFormat="1">
      <c r="B225" s="181"/>
      <c r="D225" s="166" t="s">
        <v>206</v>
      </c>
      <c r="E225" s="182" t="s">
        <v>1121</v>
      </c>
      <c r="F225" s="183" t="s">
        <v>215</v>
      </c>
      <c r="H225" s="184">
        <v>100.346</v>
      </c>
      <c r="I225" s="185"/>
      <c r="L225" s="181"/>
      <c r="M225" s="186"/>
      <c r="N225" s="187"/>
      <c r="O225" s="187"/>
      <c r="P225" s="187"/>
      <c r="Q225" s="187"/>
      <c r="R225" s="187"/>
      <c r="S225" s="187"/>
      <c r="T225" s="188"/>
      <c r="AT225" s="182" t="s">
        <v>206</v>
      </c>
      <c r="AU225" s="182" t="s">
        <v>89</v>
      </c>
      <c r="AV225" s="15" t="s">
        <v>202</v>
      </c>
      <c r="AW225" s="15" t="s">
        <v>41</v>
      </c>
      <c r="AX225" s="15" t="s">
        <v>87</v>
      </c>
      <c r="AY225" s="182" t="s">
        <v>195</v>
      </c>
    </row>
    <row r="226" spans="1:65" s="2" customFormat="1" ht="24.25" customHeight="1">
      <c r="A226" s="35"/>
      <c r="B226" s="146"/>
      <c r="C226" s="147" t="s">
        <v>315</v>
      </c>
      <c r="D226" s="147" t="s">
        <v>197</v>
      </c>
      <c r="E226" s="148" t="s">
        <v>1202</v>
      </c>
      <c r="F226" s="149" t="s">
        <v>1203</v>
      </c>
      <c r="G226" s="150" t="s">
        <v>139</v>
      </c>
      <c r="H226" s="151">
        <v>100.346</v>
      </c>
      <c r="I226" s="152"/>
      <c r="J226" s="153">
        <f>ROUND(I226*H226,2)</f>
        <v>0</v>
      </c>
      <c r="K226" s="149" t="s">
        <v>201</v>
      </c>
      <c r="L226" s="36"/>
      <c r="M226" s="154" t="s">
        <v>3</v>
      </c>
      <c r="N226" s="155" t="s">
        <v>51</v>
      </c>
      <c r="O226" s="56"/>
      <c r="P226" s="156">
        <f>O226*H226</f>
        <v>0</v>
      </c>
      <c r="Q226" s="156">
        <v>0</v>
      </c>
      <c r="R226" s="156">
        <f>Q226*H226</f>
        <v>0</v>
      </c>
      <c r="S226" s="156">
        <v>0</v>
      </c>
      <c r="T226" s="15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58" t="s">
        <v>202</v>
      </c>
      <c r="AT226" s="158" t="s">
        <v>197</v>
      </c>
      <c r="AU226" s="158" t="s">
        <v>89</v>
      </c>
      <c r="AY226" s="19" t="s">
        <v>195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9" t="s">
        <v>87</v>
      </c>
      <c r="BK226" s="159">
        <f>ROUND(I226*H226,2)</f>
        <v>0</v>
      </c>
      <c r="BL226" s="19" t="s">
        <v>202</v>
      </c>
      <c r="BM226" s="158" t="s">
        <v>1204</v>
      </c>
    </row>
    <row r="227" spans="1:65" s="2" customFormat="1">
      <c r="A227" s="35"/>
      <c r="B227" s="36"/>
      <c r="C227" s="35"/>
      <c r="D227" s="160" t="s">
        <v>204</v>
      </c>
      <c r="E227" s="35"/>
      <c r="F227" s="161" t="s">
        <v>1205</v>
      </c>
      <c r="G227" s="35"/>
      <c r="H227" s="35"/>
      <c r="I227" s="162"/>
      <c r="J227" s="35"/>
      <c r="K227" s="35"/>
      <c r="L227" s="36"/>
      <c r="M227" s="163"/>
      <c r="N227" s="164"/>
      <c r="O227" s="56"/>
      <c r="P227" s="56"/>
      <c r="Q227" s="56"/>
      <c r="R227" s="56"/>
      <c r="S227" s="56"/>
      <c r="T227" s="57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9" t="s">
        <v>204</v>
      </c>
      <c r="AU227" s="19" t="s">
        <v>89</v>
      </c>
    </row>
    <row r="228" spans="1:65" s="13" customFormat="1">
      <c r="B228" s="165"/>
      <c r="D228" s="166" t="s">
        <v>206</v>
      </c>
      <c r="E228" s="167" t="s">
        <v>3</v>
      </c>
      <c r="F228" s="168" t="s">
        <v>207</v>
      </c>
      <c r="H228" s="167" t="s">
        <v>3</v>
      </c>
      <c r="I228" s="169"/>
      <c r="L228" s="165"/>
      <c r="M228" s="170"/>
      <c r="N228" s="171"/>
      <c r="O228" s="171"/>
      <c r="P228" s="171"/>
      <c r="Q228" s="171"/>
      <c r="R228" s="171"/>
      <c r="S228" s="171"/>
      <c r="T228" s="172"/>
      <c r="AT228" s="167" t="s">
        <v>206</v>
      </c>
      <c r="AU228" s="167" t="s">
        <v>89</v>
      </c>
      <c r="AV228" s="13" t="s">
        <v>87</v>
      </c>
      <c r="AW228" s="13" t="s">
        <v>41</v>
      </c>
      <c r="AX228" s="13" t="s">
        <v>80</v>
      </c>
      <c r="AY228" s="167" t="s">
        <v>195</v>
      </c>
    </row>
    <row r="229" spans="1:65" s="13" customFormat="1">
      <c r="B229" s="165"/>
      <c r="D229" s="166" t="s">
        <v>206</v>
      </c>
      <c r="E229" s="167" t="s">
        <v>3</v>
      </c>
      <c r="F229" s="168" t="s">
        <v>208</v>
      </c>
      <c r="H229" s="167" t="s">
        <v>3</v>
      </c>
      <c r="I229" s="169"/>
      <c r="L229" s="165"/>
      <c r="M229" s="170"/>
      <c r="N229" s="171"/>
      <c r="O229" s="171"/>
      <c r="P229" s="171"/>
      <c r="Q229" s="171"/>
      <c r="R229" s="171"/>
      <c r="S229" s="171"/>
      <c r="T229" s="172"/>
      <c r="AT229" s="167" t="s">
        <v>206</v>
      </c>
      <c r="AU229" s="167" t="s">
        <v>89</v>
      </c>
      <c r="AV229" s="13" t="s">
        <v>87</v>
      </c>
      <c r="AW229" s="13" t="s">
        <v>41</v>
      </c>
      <c r="AX229" s="13" t="s">
        <v>80</v>
      </c>
      <c r="AY229" s="167" t="s">
        <v>195</v>
      </c>
    </row>
    <row r="230" spans="1:65" s="13" customFormat="1">
      <c r="B230" s="165"/>
      <c r="D230" s="166" t="s">
        <v>206</v>
      </c>
      <c r="E230" s="167" t="s">
        <v>3</v>
      </c>
      <c r="F230" s="168" t="s">
        <v>1148</v>
      </c>
      <c r="H230" s="167" t="s">
        <v>3</v>
      </c>
      <c r="I230" s="169"/>
      <c r="L230" s="165"/>
      <c r="M230" s="170"/>
      <c r="N230" s="171"/>
      <c r="O230" s="171"/>
      <c r="P230" s="171"/>
      <c r="Q230" s="171"/>
      <c r="R230" s="171"/>
      <c r="S230" s="171"/>
      <c r="T230" s="172"/>
      <c r="AT230" s="167" t="s">
        <v>206</v>
      </c>
      <c r="AU230" s="167" t="s">
        <v>89</v>
      </c>
      <c r="AV230" s="13" t="s">
        <v>87</v>
      </c>
      <c r="AW230" s="13" t="s">
        <v>41</v>
      </c>
      <c r="AX230" s="13" t="s">
        <v>80</v>
      </c>
      <c r="AY230" s="167" t="s">
        <v>195</v>
      </c>
    </row>
    <row r="231" spans="1:65" s="13" customFormat="1">
      <c r="B231" s="165"/>
      <c r="D231" s="166" t="s">
        <v>206</v>
      </c>
      <c r="E231" s="167" t="s">
        <v>3</v>
      </c>
      <c r="F231" s="168" t="s">
        <v>1149</v>
      </c>
      <c r="H231" s="167" t="s">
        <v>3</v>
      </c>
      <c r="I231" s="169"/>
      <c r="L231" s="165"/>
      <c r="M231" s="170"/>
      <c r="N231" s="171"/>
      <c r="O231" s="171"/>
      <c r="P231" s="171"/>
      <c r="Q231" s="171"/>
      <c r="R231" s="171"/>
      <c r="S231" s="171"/>
      <c r="T231" s="172"/>
      <c r="AT231" s="167" t="s">
        <v>206</v>
      </c>
      <c r="AU231" s="167" t="s">
        <v>89</v>
      </c>
      <c r="AV231" s="13" t="s">
        <v>87</v>
      </c>
      <c r="AW231" s="13" t="s">
        <v>41</v>
      </c>
      <c r="AX231" s="13" t="s">
        <v>80</v>
      </c>
      <c r="AY231" s="167" t="s">
        <v>195</v>
      </c>
    </row>
    <row r="232" spans="1:65" s="13" customFormat="1">
      <c r="B232" s="165"/>
      <c r="D232" s="166" t="s">
        <v>206</v>
      </c>
      <c r="E232" s="167" t="s">
        <v>3</v>
      </c>
      <c r="F232" s="168" t="s">
        <v>729</v>
      </c>
      <c r="H232" s="167" t="s">
        <v>3</v>
      </c>
      <c r="I232" s="169"/>
      <c r="L232" s="165"/>
      <c r="M232" s="170"/>
      <c r="N232" s="171"/>
      <c r="O232" s="171"/>
      <c r="P232" s="171"/>
      <c r="Q232" s="171"/>
      <c r="R232" s="171"/>
      <c r="S232" s="171"/>
      <c r="T232" s="172"/>
      <c r="AT232" s="167" t="s">
        <v>206</v>
      </c>
      <c r="AU232" s="167" t="s">
        <v>89</v>
      </c>
      <c r="AV232" s="13" t="s">
        <v>87</v>
      </c>
      <c r="AW232" s="13" t="s">
        <v>41</v>
      </c>
      <c r="AX232" s="13" t="s">
        <v>80</v>
      </c>
      <c r="AY232" s="167" t="s">
        <v>195</v>
      </c>
    </row>
    <row r="233" spans="1:65" s="14" customFormat="1">
      <c r="B233" s="173"/>
      <c r="D233" s="166" t="s">
        <v>206</v>
      </c>
      <c r="E233" s="174" t="s">
        <v>1117</v>
      </c>
      <c r="F233" s="175" t="s">
        <v>1201</v>
      </c>
      <c r="H233" s="176">
        <v>100.346</v>
      </c>
      <c r="I233" s="177"/>
      <c r="L233" s="173"/>
      <c r="M233" s="178"/>
      <c r="N233" s="179"/>
      <c r="O233" s="179"/>
      <c r="P233" s="179"/>
      <c r="Q233" s="179"/>
      <c r="R233" s="179"/>
      <c r="S233" s="179"/>
      <c r="T233" s="180"/>
      <c r="AT233" s="174" t="s">
        <v>206</v>
      </c>
      <c r="AU233" s="174" t="s">
        <v>89</v>
      </c>
      <c r="AV233" s="14" t="s">
        <v>89</v>
      </c>
      <c r="AW233" s="14" t="s">
        <v>41</v>
      </c>
      <c r="AX233" s="14" t="s">
        <v>80</v>
      </c>
      <c r="AY233" s="174" t="s">
        <v>195</v>
      </c>
    </row>
    <row r="234" spans="1:65" s="15" customFormat="1">
      <c r="B234" s="181"/>
      <c r="D234" s="166" t="s">
        <v>206</v>
      </c>
      <c r="E234" s="182" t="s">
        <v>3</v>
      </c>
      <c r="F234" s="183" t="s">
        <v>215</v>
      </c>
      <c r="H234" s="184">
        <v>100.346</v>
      </c>
      <c r="I234" s="185"/>
      <c r="L234" s="181"/>
      <c r="M234" s="186"/>
      <c r="N234" s="187"/>
      <c r="O234" s="187"/>
      <c r="P234" s="187"/>
      <c r="Q234" s="187"/>
      <c r="R234" s="187"/>
      <c r="S234" s="187"/>
      <c r="T234" s="188"/>
      <c r="AT234" s="182" t="s">
        <v>206</v>
      </c>
      <c r="AU234" s="182" t="s">
        <v>89</v>
      </c>
      <c r="AV234" s="15" t="s">
        <v>202</v>
      </c>
      <c r="AW234" s="15" t="s">
        <v>41</v>
      </c>
      <c r="AX234" s="15" t="s">
        <v>87</v>
      </c>
      <c r="AY234" s="182" t="s">
        <v>195</v>
      </c>
    </row>
    <row r="235" spans="1:65" s="2" customFormat="1" ht="16.5" customHeight="1">
      <c r="A235" s="35"/>
      <c r="B235" s="146"/>
      <c r="C235" s="147" t="s">
        <v>320</v>
      </c>
      <c r="D235" s="147" t="s">
        <v>197</v>
      </c>
      <c r="E235" s="148" t="s">
        <v>342</v>
      </c>
      <c r="F235" s="149" t="s">
        <v>343</v>
      </c>
      <c r="G235" s="150" t="s">
        <v>344</v>
      </c>
      <c r="H235" s="151">
        <v>2229.8980000000001</v>
      </c>
      <c r="I235" s="152"/>
      <c r="J235" s="153">
        <f>ROUND(I235*H235,2)</f>
        <v>0</v>
      </c>
      <c r="K235" s="149" t="s">
        <v>201</v>
      </c>
      <c r="L235" s="36"/>
      <c r="M235" s="154" t="s">
        <v>3</v>
      </c>
      <c r="N235" s="155" t="s">
        <v>51</v>
      </c>
      <c r="O235" s="56"/>
      <c r="P235" s="156">
        <f>O235*H235</f>
        <v>0</v>
      </c>
      <c r="Q235" s="156">
        <v>1.99E-3</v>
      </c>
      <c r="R235" s="156">
        <f>Q235*H235</f>
        <v>4.4374970200000003</v>
      </c>
      <c r="S235" s="156">
        <v>0</v>
      </c>
      <c r="T235" s="15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58" t="s">
        <v>202</v>
      </c>
      <c r="AT235" s="158" t="s">
        <v>197</v>
      </c>
      <c r="AU235" s="158" t="s">
        <v>89</v>
      </c>
      <c r="AY235" s="19" t="s">
        <v>195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19" t="s">
        <v>87</v>
      </c>
      <c r="BK235" s="159">
        <f>ROUND(I235*H235,2)</f>
        <v>0</v>
      </c>
      <c r="BL235" s="19" t="s">
        <v>202</v>
      </c>
      <c r="BM235" s="158" t="s">
        <v>1206</v>
      </c>
    </row>
    <row r="236" spans="1:65" s="2" customFormat="1">
      <c r="A236" s="35"/>
      <c r="B236" s="36"/>
      <c r="C236" s="35"/>
      <c r="D236" s="160" t="s">
        <v>204</v>
      </c>
      <c r="E236" s="35"/>
      <c r="F236" s="161" t="s">
        <v>346</v>
      </c>
      <c r="G236" s="35"/>
      <c r="H236" s="35"/>
      <c r="I236" s="162"/>
      <c r="J236" s="35"/>
      <c r="K236" s="35"/>
      <c r="L236" s="36"/>
      <c r="M236" s="163"/>
      <c r="N236" s="164"/>
      <c r="O236" s="56"/>
      <c r="P236" s="56"/>
      <c r="Q236" s="56"/>
      <c r="R236" s="56"/>
      <c r="S236" s="56"/>
      <c r="T236" s="57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9" t="s">
        <v>204</v>
      </c>
      <c r="AU236" s="19" t="s">
        <v>89</v>
      </c>
    </row>
    <row r="237" spans="1:65" s="13" customFormat="1">
      <c r="B237" s="165"/>
      <c r="D237" s="166" t="s">
        <v>206</v>
      </c>
      <c r="E237" s="167" t="s">
        <v>3</v>
      </c>
      <c r="F237" s="168" t="s">
        <v>207</v>
      </c>
      <c r="H237" s="167" t="s">
        <v>3</v>
      </c>
      <c r="I237" s="169"/>
      <c r="L237" s="165"/>
      <c r="M237" s="170"/>
      <c r="N237" s="171"/>
      <c r="O237" s="171"/>
      <c r="P237" s="171"/>
      <c r="Q237" s="171"/>
      <c r="R237" s="171"/>
      <c r="S237" s="171"/>
      <c r="T237" s="172"/>
      <c r="AT237" s="167" t="s">
        <v>206</v>
      </c>
      <c r="AU237" s="167" t="s">
        <v>89</v>
      </c>
      <c r="AV237" s="13" t="s">
        <v>87</v>
      </c>
      <c r="AW237" s="13" t="s">
        <v>41</v>
      </c>
      <c r="AX237" s="13" t="s">
        <v>80</v>
      </c>
      <c r="AY237" s="167" t="s">
        <v>195</v>
      </c>
    </row>
    <row r="238" spans="1:65" s="13" customFormat="1">
      <c r="B238" s="165"/>
      <c r="D238" s="166" t="s">
        <v>206</v>
      </c>
      <c r="E238" s="167" t="s">
        <v>3</v>
      </c>
      <c r="F238" s="168" t="s">
        <v>208</v>
      </c>
      <c r="H238" s="167" t="s">
        <v>3</v>
      </c>
      <c r="I238" s="169"/>
      <c r="L238" s="165"/>
      <c r="M238" s="170"/>
      <c r="N238" s="171"/>
      <c r="O238" s="171"/>
      <c r="P238" s="171"/>
      <c r="Q238" s="171"/>
      <c r="R238" s="171"/>
      <c r="S238" s="171"/>
      <c r="T238" s="172"/>
      <c r="AT238" s="167" t="s">
        <v>206</v>
      </c>
      <c r="AU238" s="167" t="s">
        <v>89</v>
      </c>
      <c r="AV238" s="13" t="s">
        <v>87</v>
      </c>
      <c r="AW238" s="13" t="s">
        <v>41</v>
      </c>
      <c r="AX238" s="13" t="s">
        <v>80</v>
      </c>
      <c r="AY238" s="167" t="s">
        <v>195</v>
      </c>
    </row>
    <row r="239" spans="1:65" s="13" customFormat="1">
      <c r="B239" s="165"/>
      <c r="D239" s="166" t="s">
        <v>206</v>
      </c>
      <c r="E239" s="167" t="s">
        <v>3</v>
      </c>
      <c r="F239" s="168" t="s">
        <v>1148</v>
      </c>
      <c r="H239" s="167" t="s">
        <v>3</v>
      </c>
      <c r="I239" s="169"/>
      <c r="L239" s="165"/>
      <c r="M239" s="170"/>
      <c r="N239" s="171"/>
      <c r="O239" s="171"/>
      <c r="P239" s="171"/>
      <c r="Q239" s="171"/>
      <c r="R239" s="171"/>
      <c r="S239" s="171"/>
      <c r="T239" s="172"/>
      <c r="AT239" s="167" t="s">
        <v>206</v>
      </c>
      <c r="AU239" s="167" t="s">
        <v>89</v>
      </c>
      <c r="AV239" s="13" t="s">
        <v>87</v>
      </c>
      <c r="AW239" s="13" t="s">
        <v>41</v>
      </c>
      <c r="AX239" s="13" t="s">
        <v>80</v>
      </c>
      <c r="AY239" s="167" t="s">
        <v>195</v>
      </c>
    </row>
    <row r="240" spans="1:65" s="13" customFormat="1">
      <c r="B240" s="165"/>
      <c r="D240" s="166" t="s">
        <v>206</v>
      </c>
      <c r="E240" s="167" t="s">
        <v>3</v>
      </c>
      <c r="F240" s="168" t="s">
        <v>1152</v>
      </c>
      <c r="H240" s="167" t="s">
        <v>3</v>
      </c>
      <c r="I240" s="169"/>
      <c r="L240" s="165"/>
      <c r="M240" s="170"/>
      <c r="N240" s="171"/>
      <c r="O240" s="171"/>
      <c r="P240" s="171"/>
      <c r="Q240" s="171"/>
      <c r="R240" s="171"/>
      <c r="S240" s="171"/>
      <c r="T240" s="172"/>
      <c r="AT240" s="167" t="s">
        <v>206</v>
      </c>
      <c r="AU240" s="167" t="s">
        <v>89</v>
      </c>
      <c r="AV240" s="13" t="s">
        <v>87</v>
      </c>
      <c r="AW240" s="13" t="s">
        <v>41</v>
      </c>
      <c r="AX240" s="13" t="s">
        <v>80</v>
      </c>
      <c r="AY240" s="167" t="s">
        <v>195</v>
      </c>
    </row>
    <row r="241" spans="2:51" s="13" customFormat="1">
      <c r="B241" s="165"/>
      <c r="D241" s="166" t="s">
        <v>206</v>
      </c>
      <c r="E241" s="167" t="s">
        <v>3</v>
      </c>
      <c r="F241" s="168" t="s">
        <v>1153</v>
      </c>
      <c r="H241" s="167" t="s">
        <v>3</v>
      </c>
      <c r="I241" s="169"/>
      <c r="L241" s="165"/>
      <c r="M241" s="170"/>
      <c r="N241" s="171"/>
      <c r="O241" s="171"/>
      <c r="P241" s="171"/>
      <c r="Q241" s="171"/>
      <c r="R241" s="171"/>
      <c r="S241" s="171"/>
      <c r="T241" s="172"/>
      <c r="AT241" s="167" t="s">
        <v>206</v>
      </c>
      <c r="AU241" s="167" t="s">
        <v>89</v>
      </c>
      <c r="AV241" s="13" t="s">
        <v>87</v>
      </c>
      <c r="AW241" s="13" t="s">
        <v>41</v>
      </c>
      <c r="AX241" s="13" t="s">
        <v>80</v>
      </c>
      <c r="AY241" s="167" t="s">
        <v>195</v>
      </c>
    </row>
    <row r="242" spans="2:51" s="14" customFormat="1">
      <c r="B242" s="173"/>
      <c r="D242" s="166" t="s">
        <v>206</v>
      </c>
      <c r="E242" s="174" t="s">
        <v>3</v>
      </c>
      <c r="F242" s="175" t="s">
        <v>1207</v>
      </c>
      <c r="H242" s="176">
        <v>900.28800000000001</v>
      </c>
      <c r="I242" s="177"/>
      <c r="L242" s="173"/>
      <c r="M242" s="178"/>
      <c r="N242" s="179"/>
      <c r="O242" s="179"/>
      <c r="P242" s="179"/>
      <c r="Q242" s="179"/>
      <c r="R242" s="179"/>
      <c r="S242" s="179"/>
      <c r="T242" s="180"/>
      <c r="AT242" s="174" t="s">
        <v>206</v>
      </c>
      <c r="AU242" s="174" t="s">
        <v>89</v>
      </c>
      <c r="AV242" s="14" t="s">
        <v>89</v>
      </c>
      <c r="AW242" s="14" t="s">
        <v>41</v>
      </c>
      <c r="AX242" s="14" t="s">
        <v>80</v>
      </c>
      <c r="AY242" s="174" t="s">
        <v>195</v>
      </c>
    </row>
    <row r="243" spans="2:51" s="13" customFormat="1">
      <c r="B243" s="165"/>
      <c r="D243" s="166" t="s">
        <v>206</v>
      </c>
      <c r="E243" s="167" t="s">
        <v>3</v>
      </c>
      <c r="F243" s="168" t="s">
        <v>1156</v>
      </c>
      <c r="H243" s="167" t="s">
        <v>3</v>
      </c>
      <c r="I243" s="169"/>
      <c r="L243" s="165"/>
      <c r="M243" s="170"/>
      <c r="N243" s="171"/>
      <c r="O243" s="171"/>
      <c r="P243" s="171"/>
      <c r="Q243" s="171"/>
      <c r="R243" s="171"/>
      <c r="S243" s="171"/>
      <c r="T243" s="172"/>
      <c r="AT243" s="167" t="s">
        <v>206</v>
      </c>
      <c r="AU243" s="167" t="s">
        <v>89</v>
      </c>
      <c r="AV243" s="13" t="s">
        <v>87</v>
      </c>
      <c r="AW243" s="13" t="s">
        <v>41</v>
      </c>
      <c r="AX243" s="13" t="s">
        <v>80</v>
      </c>
      <c r="AY243" s="167" t="s">
        <v>195</v>
      </c>
    </row>
    <row r="244" spans="2:51" s="14" customFormat="1">
      <c r="B244" s="173"/>
      <c r="D244" s="166" t="s">
        <v>206</v>
      </c>
      <c r="E244" s="174" t="s">
        <v>3</v>
      </c>
      <c r="F244" s="175" t="s">
        <v>1208</v>
      </c>
      <c r="H244" s="176">
        <v>81.635000000000005</v>
      </c>
      <c r="I244" s="177"/>
      <c r="L244" s="173"/>
      <c r="M244" s="178"/>
      <c r="N244" s="179"/>
      <c r="O244" s="179"/>
      <c r="P244" s="179"/>
      <c r="Q244" s="179"/>
      <c r="R244" s="179"/>
      <c r="S244" s="179"/>
      <c r="T244" s="180"/>
      <c r="AT244" s="174" t="s">
        <v>206</v>
      </c>
      <c r="AU244" s="174" t="s">
        <v>89</v>
      </c>
      <c r="AV244" s="14" t="s">
        <v>89</v>
      </c>
      <c r="AW244" s="14" t="s">
        <v>41</v>
      </c>
      <c r="AX244" s="14" t="s">
        <v>80</v>
      </c>
      <c r="AY244" s="174" t="s">
        <v>195</v>
      </c>
    </row>
    <row r="245" spans="2:51" s="13" customFormat="1">
      <c r="B245" s="165"/>
      <c r="D245" s="166" t="s">
        <v>206</v>
      </c>
      <c r="E245" s="167" t="s">
        <v>3</v>
      </c>
      <c r="F245" s="168" t="s">
        <v>1159</v>
      </c>
      <c r="H245" s="167" t="s">
        <v>3</v>
      </c>
      <c r="I245" s="169"/>
      <c r="L245" s="165"/>
      <c r="M245" s="170"/>
      <c r="N245" s="171"/>
      <c r="O245" s="171"/>
      <c r="P245" s="171"/>
      <c r="Q245" s="171"/>
      <c r="R245" s="171"/>
      <c r="S245" s="171"/>
      <c r="T245" s="172"/>
      <c r="AT245" s="167" t="s">
        <v>206</v>
      </c>
      <c r="AU245" s="167" t="s">
        <v>89</v>
      </c>
      <c r="AV245" s="13" t="s">
        <v>87</v>
      </c>
      <c r="AW245" s="13" t="s">
        <v>41</v>
      </c>
      <c r="AX245" s="13" t="s">
        <v>80</v>
      </c>
      <c r="AY245" s="167" t="s">
        <v>195</v>
      </c>
    </row>
    <row r="246" spans="2:51" s="14" customFormat="1">
      <c r="B246" s="173"/>
      <c r="D246" s="166" t="s">
        <v>206</v>
      </c>
      <c r="E246" s="174" t="s">
        <v>3</v>
      </c>
      <c r="F246" s="175" t="s">
        <v>1209</v>
      </c>
      <c r="H246" s="176">
        <v>72.644000000000005</v>
      </c>
      <c r="I246" s="177"/>
      <c r="L246" s="173"/>
      <c r="M246" s="178"/>
      <c r="N246" s="179"/>
      <c r="O246" s="179"/>
      <c r="P246" s="179"/>
      <c r="Q246" s="179"/>
      <c r="R246" s="179"/>
      <c r="S246" s="179"/>
      <c r="T246" s="180"/>
      <c r="AT246" s="174" t="s">
        <v>206</v>
      </c>
      <c r="AU246" s="174" t="s">
        <v>89</v>
      </c>
      <c r="AV246" s="14" t="s">
        <v>89</v>
      </c>
      <c r="AW246" s="14" t="s">
        <v>41</v>
      </c>
      <c r="AX246" s="14" t="s">
        <v>80</v>
      </c>
      <c r="AY246" s="174" t="s">
        <v>195</v>
      </c>
    </row>
    <row r="247" spans="2:51" s="13" customFormat="1">
      <c r="B247" s="165"/>
      <c r="D247" s="166" t="s">
        <v>206</v>
      </c>
      <c r="E247" s="167" t="s">
        <v>3</v>
      </c>
      <c r="F247" s="168" t="s">
        <v>1162</v>
      </c>
      <c r="H247" s="167" t="s">
        <v>3</v>
      </c>
      <c r="I247" s="169"/>
      <c r="L247" s="165"/>
      <c r="M247" s="170"/>
      <c r="N247" s="171"/>
      <c r="O247" s="171"/>
      <c r="P247" s="171"/>
      <c r="Q247" s="171"/>
      <c r="R247" s="171"/>
      <c r="S247" s="171"/>
      <c r="T247" s="172"/>
      <c r="AT247" s="167" t="s">
        <v>206</v>
      </c>
      <c r="AU247" s="167" t="s">
        <v>89</v>
      </c>
      <c r="AV247" s="13" t="s">
        <v>87</v>
      </c>
      <c r="AW247" s="13" t="s">
        <v>41</v>
      </c>
      <c r="AX247" s="13" t="s">
        <v>80</v>
      </c>
      <c r="AY247" s="167" t="s">
        <v>195</v>
      </c>
    </row>
    <row r="248" spans="2:51" s="14" customFormat="1">
      <c r="B248" s="173"/>
      <c r="D248" s="166" t="s">
        <v>206</v>
      </c>
      <c r="E248" s="174" t="s">
        <v>3</v>
      </c>
      <c r="F248" s="175" t="s">
        <v>1210</v>
      </c>
      <c r="H248" s="176">
        <v>78.947999999999993</v>
      </c>
      <c r="I248" s="177"/>
      <c r="L248" s="173"/>
      <c r="M248" s="178"/>
      <c r="N248" s="179"/>
      <c r="O248" s="179"/>
      <c r="P248" s="179"/>
      <c r="Q248" s="179"/>
      <c r="R248" s="179"/>
      <c r="S248" s="179"/>
      <c r="T248" s="180"/>
      <c r="AT248" s="174" t="s">
        <v>206</v>
      </c>
      <c r="AU248" s="174" t="s">
        <v>89</v>
      </c>
      <c r="AV248" s="14" t="s">
        <v>89</v>
      </c>
      <c r="AW248" s="14" t="s">
        <v>41</v>
      </c>
      <c r="AX248" s="14" t="s">
        <v>80</v>
      </c>
      <c r="AY248" s="174" t="s">
        <v>195</v>
      </c>
    </row>
    <row r="249" spans="2:51" s="13" customFormat="1">
      <c r="B249" s="165"/>
      <c r="D249" s="166" t="s">
        <v>206</v>
      </c>
      <c r="E249" s="167" t="s">
        <v>3</v>
      </c>
      <c r="F249" s="168" t="s">
        <v>1165</v>
      </c>
      <c r="H249" s="167" t="s">
        <v>3</v>
      </c>
      <c r="I249" s="169"/>
      <c r="L249" s="165"/>
      <c r="M249" s="170"/>
      <c r="N249" s="171"/>
      <c r="O249" s="171"/>
      <c r="P249" s="171"/>
      <c r="Q249" s="171"/>
      <c r="R249" s="171"/>
      <c r="S249" s="171"/>
      <c r="T249" s="172"/>
      <c r="AT249" s="167" t="s">
        <v>206</v>
      </c>
      <c r="AU249" s="167" t="s">
        <v>89</v>
      </c>
      <c r="AV249" s="13" t="s">
        <v>87</v>
      </c>
      <c r="AW249" s="13" t="s">
        <v>41</v>
      </c>
      <c r="AX249" s="13" t="s">
        <v>80</v>
      </c>
      <c r="AY249" s="167" t="s">
        <v>195</v>
      </c>
    </row>
    <row r="250" spans="2:51" s="14" customFormat="1">
      <c r="B250" s="173"/>
      <c r="D250" s="166" t="s">
        <v>206</v>
      </c>
      <c r="E250" s="174" t="s">
        <v>3</v>
      </c>
      <c r="F250" s="175" t="s">
        <v>1211</v>
      </c>
      <c r="H250" s="176">
        <v>76.605000000000004</v>
      </c>
      <c r="I250" s="177"/>
      <c r="L250" s="173"/>
      <c r="M250" s="178"/>
      <c r="N250" s="179"/>
      <c r="O250" s="179"/>
      <c r="P250" s="179"/>
      <c r="Q250" s="179"/>
      <c r="R250" s="179"/>
      <c r="S250" s="179"/>
      <c r="T250" s="180"/>
      <c r="AT250" s="174" t="s">
        <v>206</v>
      </c>
      <c r="AU250" s="174" t="s">
        <v>89</v>
      </c>
      <c r="AV250" s="14" t="s">
        <v>89</v>
      </c>
      <c r="AW250" s="14" t="s">
        <v>41</v>
      </c>
      <c r="AX250" s="14" t="s">
        <v>80</v>
      </c>
      <c r="AY250" s="174" t="s">
        <v>195</v>
      </c>
    </row>
    <row r="251" spans="2:51" s="13" customFormat="1">
      <c r="B251" s="165"/>
      <c r="D251" s="166" t="s">
        <v>206</v>
      </c>
      <c r="E251" s="167" t="s">
        <v>3</v>
      </c>
      <c r="F251" s="168" t="s">
        <v>1167</v>
      </c>
      <c r="H251" s="167" t="s">
        <v>3</v>
      </c>
      <c r="I251" s="169"/>
      <c r="L251" s="165"/>
      <c r="M251" s="170"/>
      <c r="N251" s="171"/>
      <c r="O251" s="171"/>
      <c r="P251" s="171"/>
      <c r="Q251" s="171"/>
      <c r="R251" s="171"/>
      <c r="S251" s="171"/>
      <c r="T251" s="172"/>
      <c r="AT251" s="167" t="s">
        <v>206</v>
      </c>
      <c r="AU251" s="167" t="s">
        <v>89</v>
      </c>
      <c r="AV251" s="13" t="s">
        <v>87</v>
      </c>
      <c r="AW251" s="13" t="s">
        <v>41</v>
      </c>
      <c r="AX251" s="13" t="s">
        <v>80</v>
      </c>
      <c r="AY251" s="167" t="s">
        <v>195</v>
      </c>
    </row>
    <row r="252" spans="2:51" s="14" customFormat="1">
      <c r="B252" s="173"/>
      <c r="D252" s="166" t="s">
        <v>206</v>
      </c>
      <c r="E252" s="174" t="s">
        <v>3</v>
      </c>
      <c r="F252" s="175" t="s">
        <v>1212</v>
      </c>
      <c r="H252" s="176">
        <v>79.733000000000004</v>
      </c>
      <c r="I252" s="177"/>
      <c r="L252" s="173"/>
      <c r="M252" s="178"/>
      <c r="N252" s="179"/>
      <c r="O252" s="179"/>
      <c r="P252" s="179"/>
      <c r="Q252" s="179"/>
      <c r="R252" s="179"/>
      <c r="S252" s="179"/>
      <c r="T252" s="180"/>
      <c r="AT252" s="174" t="s">
        <v>206</v>
      </c>
      <c r="AU252" s="174" t="s">
        <v>89</v>
      </c>
      <c r="AV252" s="14" t="s">
        <v>89</v>
      </c>
      <c r="AW252" s="14" t="s">
        <v>41</v>
      </c>
      <c r="AX252" s="14" t="s">
        <v>80</v>
      </c>
      <c r="AY252" s="174" t="s">
        <v>195</v>
      </c>
    </row>
    <row r="253" spans="2:51" s="13" customFormat="1">
      <c r="B253" s="165"/>
      <c r="D253" s="166" t="s">
        <v>206</v>
      </c>
      <c r="E253" s="167" t="s">
        <v>3</v>
      </c>
      <c r="F253" s="168" t="s">
        <v>1170</v>
      </c>
      <c r="H253" s="167" t="s">
        <v>3</v>
      </c>
      <c r="I253" s="169"/>
      <c r="L253" s="165"/>
      <c r="M253" s="170"/>
      <c r="N253" s="171"/>
      <c r="O253" s="171"/>
      <c r="P253" s="171"/>
      <c r="Q253" s="171"/>
      <c r="R253" s="171"/>
      <c r="S253" s="171"/>
      <c r="T253" s="172"/>
      <c r="AT253" s="167" t="s">
        <v>206</v>
      </c>
      <c r="AU253" s="167" t="s">
        <v>89</v>
      </c>
      <c r="AV253" s="13" t="s">
        <v>87</v>
      </c>
      <c r="AW253" s="13" t="s">
        <v>41</v>
      </c>
      <c r="AX253" s="13" t="s">
        <v>80</v>
      </c>
      <c r="AY253" s="167" t="s">
        <v>195</v>
      </c>
    </row>
    <row r="254" spans="2:51" s="14" customFormat="1">
      <c r="B254" s="173"/>
      <c r="D254" s="166" t="s">
        <v>206</v>
      </c>
      <c r="E254" s="174" t="s">
        <v>3</v>
      </c>
      <c r="F254" s="175" t="s">
        <v>1213</v>
      </c>
      <c r="H254" s="176">
        <v>80.400000000000006</v>
      </c>
      <c r="I254" s="177"/>
      <c r="L254" s="173"/>
      <c r="M254" s="178"/>
      <c r="N254" s="179"/>
      <c r="O254" s="179"/>
      <c r="P254" s="179"/>
      <c r="Q254" s="179"/>
      <c r="R254" s="179"/>
      <c r="S254" s="179"/>
      <c r="T254" s="180"/>
      <c r="AT254" s="174" t="s">
        <v>206</v>
      </c>
      <c r="AU254" s="174" t="s">
        <v>89</v>
      </c>
      <c r="AV254" s="14" t="s">
        <v>89</v>
      </c>
      <c r="AW254" s="14" t="s">
        <v>41</v>
      </c>
      <c r="AX254" s="14" t="s">
        <v>80</v>
      </c>
      <c r="AY254" s="174" t="s">
        <v>195</v>
      </c>
    </row>
    <row r="255" spans="2:51" s="13" customFormat="1">
      <c r="B255" s="165"/>
      <c r="D255" s="166" t="s">
        <v>206</v>
      </c>
      <c r="E255" s="167" t="s">
        <v>3</v>
      </c>
      <c r="F255" s="168" t="s">
        <v>1172</v>
      </c>
      <c r="H255" s="167" t="s">
        <v>3</v>
      </c>
      <c r="I255" s="169"/>
      <c r="L255" s="165"/>
      <c r="M255" s="170"/>
      <c r="N255" s="171"/>
      <c r="O255" s="171"/>
      <c r="P255" s="171"/>
      <c r="Q255" s="171"/>
      <c r="R255" s="171"/>
      <c r="S255" s="171"/>
      <c r="T255" s="172"/>
      <c r="AT255" s="167" t="s">
        <v>206</v>
      </c>
      <c r="AU255" s="167" t="s">
        <v>89</v>
      </c>
      <c r="AV255" s="13" t="s">
        <v>87</v>
      </c>
      <c r="AW255" s="13" t="s">
        <v>41</v>
      </c>
      <c r="AX255" s="13" t="s">
        <v>80</v>
      </c>
      <c r="AY255" s="167" t="s">
        <v>195</v>
      </c>
    </row>
    <row r="256" spans="2:51" s="14" customFormat="1">
      <c r="B256" s="173"/>
      <c r="D256" s="166" t="s">
        <v>206</v>
      </c>
      <c r="E256" s="174" t="s">
        <v>3</v>
      </c>
      <c r="F256" s="175" t="s">
        <v>1214</v>
      </c>
      <c r="H256" s="176">
        <v>68.64</v>
      </c>
      <c r="I256" s="177"/>
      <c r="L256" s="173"/>
      <c r="M256" s="178"/>
      <c r="N256" s="179"/>
      <c r="O256" s="179"/>
      <c r="P256" s="179"/>
      <c r="Q256" s="179"/>
      <c r="R256" s="179"/>
      <c r="S256" s="179"/>
      <c r="T256" s="180"/>
      <c r="AT256" s="174" t="s">
        <v>206</v>
      </c>
      <c r="AU256" s="174" t="s">
        <v>89</v>
      </c>
      <c r="AV256" s="14" t="s">
        <v>89</v>
      </c>
      <c r="AW256" s="14" t="s">
        <v>41</v>
      </c>
      <c r="AX256" s="14" t="s">
        <v>80</v>
      </c>
      <c r="AY256" s="174" t="s">
        <v>195</v>
      </c>
    </row>
    <row r="257" spans="2:51" s="13" customFormat="1">
      <c r="B257" s="165"/>
      <c r="D257" s="166" t="s">
        <v>206</v>
      </c>
      <c r="E257" s="167" t="s">
        <v>3</v>
      </c>
      <c r="F257" s="168" t="s">
        <v>1174</v>
      </c>
      <c r="H257" s="167" t="s">
        <v>3</v>
      </c>
      <c r="I257" s="169"/>
      <c r="L257" s="165"/>
      <c r="M257" s="170"/>
      <c r="N257" s="171"/>
      <c r="O257" s="171"/>
      <c r="P257" s="171"/>
      <c r="Q257" s="171"/>
      <c r="R257" s="171"/>
      <c r="S257" s="171"/>
      <c r="T257" s="172"/>
      <c r="AT257" s="167" t="s">
        <v>206</v>
      </c>
      <c r="AU257" s="167" t="s">
        <v>89</v>
      </c>
      <c r="AV257" s="13" t="s">
        <v>87</v>
      </c>
      <c r="AW257" s="13" t="s">
        <v>41</v>
      </c>
      <c r="AX257" s="13" t="s">
        <v>80</v>
      </c>
      <c r="AY257" s="167" t="s">
        <v>195</v>
      </c>
    </row>
    <row r="258" spans="2:51" s="14" customFormat="1">
      <c r="B258" s="173"/>
      <c r="D258" s="166" t="s">
        <v>206</v>
      </c>
      <c r="E258" s="174" t="s">
        <v>3</v>
      </c>
      <c r="F258" s="175" t="s">
        <v>1215</v>
      </c>
      <c r="H258" s="176">
        <v>66.724000000000004</v>
      </c>
      <c r="I258" s="177"/>
      <c r="L258" s="173"/>
      <c r="M258" s="178"/>
      <c r="N258" s="179"/>
      <c r="O258" s="179"/>
      <c r="P258" s="179"/>
      <c r="Q258" s="179"/>
      <c r="R258" s="179"/>
      <c r="S258" s="179"/>
      <c r="T258" s="180"/>
      <c r="AT258" s="174" t="s">
        <v>206</v>
      </c>
      <c r="AU258" s="174" t="s">
        <v>89</v>
      </c>
      <c r="AV258" s="14" t="s">
        <v>89</v>
      </c>
      <c r="AW258" s="14" t="s">
        <v>41</v>
      </c>
      <c r="AX258" s="14" t="s">
        <v>80</v>
      </c>
      <c r="AY258" s="174" t="s">
        <v>195</v>
      </c>
    </row>
    <row r="259" spans="2:51" s="13" customFormat="1">
      <c r="B259" s="165"/>
      <c r="D259" s="166" t="s">
        <v>206</v>
      </c>
      <c r="E259" s="167" t="s">
        <v>3</v>
      </c>
      <c r="F259" s="168" t="s">
        <v>1176</v>
      </c>
      <c r="H259" s="167" t="s">
        <v>3</v>
      </c>
      <c r="I259" s="169"/>
      <c r="L259" s="165"/>
      <c r="M259" s="170"/>
      <c r="N259" s="171"/>
      <c r="O259" s="171"/>
      <c r="P259" s="171"/>
      <c r="Q259" s="171"/>
      <c r="R259" s="171"/>
      <c r="S259" s="171"/>
      <c r="T259" s="172"/>
      <c r="AT259" s="167" t="s">
        <v>206</v>
      </c>
      <c r="AU259" s="167" t="s">
        <v>89</v>
      </c>
      <c r="AV259" s="13" t="s">
        <v>87</v>
      </c>
      <c r="AW259" s="13" t="s">
        <v>41</v>
      </c>
      <c r="AX259" s="13" t="s">
        <v>80</v>
      </c>
      <c r="AY259" s="167" t="s">
        <v>195</v>
      </c>
    </row>
    <row r="260" spans="2:51" s="14" customFormat="1">
      <c r="B260" s="173"/>
      <c r="D260" s="166" t="s">
        <v>206</v>
      </c>
      <c r="E260" s="174" t="s">
        <v>3</v>
      </c>
      <c r="F260" s="175" t="s">
        <v>1216</v>
      </c>
      <c r="H260" s="176">
        <v>79.236000000000004</v>
      </c>
      <c r="I260" s="177"/>
      <c r="L260" s="173"/>
      <c r="M260" s="178"/>
      <c r="N260" s="179"/>
      <c r="O260" s="179"/>
      <c r="P260" s="179"/>
      <c r="Q260" s="179"/>
      <c r="R260" s="179"/>
      <c r="S260" s="179"/>
      <c r="T260" s="180"/>
      <c r="AT260" s="174" t="s">
        <v>206</v>
      </c>
      <c r="AU260" s="174" t="s">
        <v>89</v>
      </c>
      <c r="AV260" s="14" t="s">
        <v>89</v>
      </c>
      <c r="AW260" s="14" t="s">
        <v>41</v>
      </c>
      <c r="AX260" s="14" t="s">
        <v>80</v>
      </c>
      <c r="AY260" s="174" t="s">
        <v>195</v>
      </c>
    </row>
    <row r="261" spans="2:51" s="13" customFormat="1">
      <c r="B261" s="165"/>
      <c r="D261" s="166" t="s">
        <v>206</v>
      </c>
      <c r="E261" s="167" t="s">
        <v>3</v>
      </c>
      <c r="F261" s="168" t="s">
        <v>1178</v>
      </c>
      <c r="H261" s="167" t="s">
        <v>3</v>
      </c>
      <c r="I261" s="169"/>
      <c r="L261" s="165"/>
      <c r="M261" s="170"/>
      <c r="N261" s="171"/>
      <c r="O261" s="171"/>
      <c r="P261" s="171"/>
      <c r="Q261" s="171"/>
      <c r="R261" s="171"/>
      <c r="S261" s="171"/>
      <c r="T261" s="172"/>
      <c r="AT261" s="167" t="s">
        <v>206</v>
      </c>
      <c r="AU261" s="167" t="s">
        <v>89</v>
      </c>
      <c r="AV261" s="13" t="s">
        <v>87</v>
      </c>
      <c r="AW261" s="13" t="s">
        <v>41</v>
      </c>
      <c r="AX261" s="13" t="s">
        <v>80</v>
      </c>
      <c r="AY261" s="167" t="s">
        <v>195</v>
      </c>
    </row>
    <row r="262" spans="2:51" s="14" customFormat="1">
      <c r="B262" s="173"/>
      <c r="D262" s="166" t="s">
        <v>206</v>
      </c>
      <c r="E262" s="174" t="s">
        <v>3</v>
      </c>
      <c r="F262" s="175" t="s">
        <v>1217</v>
      </c>
      <c r="H262" s="176">
        <v>113.676</v>
      </c>
      <c r="I262" s="177"/>
      <c r="L262" s="173"/>
      <c r="M262" s="178"/>
      <c r="N262" s="179"/>
      <c r="O262" s="179"/>
      <c r="P262" s="179"/>
      <c r="Q262" s="179"/>
      <c r="R262" s="179"/>
      <c r="S262" s="179"/>
      <c r="T262" s="180"/>
      <c r="AT262" s="174" t="s">
        <v>206</v>
      </c>
      <c r="AU262" s="174" t="s">
        <v>89</v>
      </c>
      <c r="AV262" s="14" t="s">
        <v>89</v>
      </c>
      <c r="AW262" s="14" t="s">
        <v>41</v>
      </c>
      <c r="AX262" s="14" t="s">
        <v>80</v>
      </c>
      <c r="AY262" s="174" t="s">
        <v>195</v>
      </c>
    </row>
    <row r="263" spans="2:51" s="13" customFormat="1">
      <c r="B263" s="165"/>
      <c r="D263" s="166" t="s">
        <v>206</v>
      </c>
      <c r="E263" s="167" t="s">
        <v>3</v>
      </c>
      <c r="F263" s="168" t="s">
        <v>1180</v>
      </c>
      <c r="H263" s="167" t="s">
        <v>3</v>
      </c>
      <c r="I263" s="169"/>
      <c r="L263" s="165"/>
      <c r="M263" s="170"/>
      <c r="N263" s="171"/>
      <c r="O263" s="171"/>
      <c r="P263" s="171"/>
      <c r="Q263" s="171"/>
      <c r="R263" s="171"/>
      <c r="S263" s="171"/>
      <c r="T263" s="172"/>
      <c r="AT263" s="167" t="s">
        <v>206</v>
      </c>
      <c r="AU263" s="167" t="s">
        <v>89</v>
      </c>
      <c r="AV263" s="13" t="s">
        <v>87</v>
      </c>
      <c r="AW263" s="13" t="s">
        <v>41</v>
      </c>
      <c r="AX263" s="13" t="s">
        <v>80</v>
      </c>
      <c r="AY263" s="167" t="s">
        <v>195</v>
      </c>
    </row>
    <row r="264" spans="2:51" s="14" customFormat="1">
      <c r="B264" s="173"/>
      <c r="D264" s="166" t="s">
        <v>206</v>
      </c>
      <c r="E264" s="174" t="s">
        <v>3</v>
      </c>
      <c r="F264" s="175" t="s">
        <v>1218</v>
      </c>
      <c r="H264" s="176">
        <v>75.787000000000006</v>
      </c>
      <c r="I264" s="177"/>
      <c r="L264" s="173"/>
      <c r="M264" s="178"/>
      <c r="N264" s="179"/>
      <c r="O264" s="179"/>
      <c r="P264" s="179"/>
      <c r="Q264" s="179"/>
      <c r="R264" s="179"/>
      <c r="S264" s="179"/>
      <c r="T264" s="180"/>
      <c r="AT264" s="174" t="s">
        <v>206</v>
      </c>
      <c r="AU264" s="174" t="s">
        <v>89</v>
      </c>
      <c r="AV264" s="14" t="s">
        <v>89</v>
      </c>
      <c r="AW264" s="14" t="s">
        <v>41</v>
      </c>
      <c r="AX264" s="14" t="s">
        <v>80</v>
      </c>
      <c r="AY264" s="174" t="s">
        <v>195</v>
      </c>
    </row>
    <row r="265" spans="2:51" s="13" customFormat="1">
      <c r="B265" s="165"/>
      <c r="D265" s="166" t="s">
        <v>206</v>
      </c>
      <c r="E265" s="167" t="s">
        <v>3</v>
      </c>
      <c r="F265" s="168" t="s">
        <v>1182</v>
      </c>
      <c r="H265" s="167" t="s">
        <v>3</v>
      </c>
      <c r="I265" s="169"/>
      <c r="L265" s="165"/>
      <c r="M265" s="170"/>
      <c r="N265" s="171"/>
      <c r="O265" s="171"/>
      <c r="P265" s="171"/>
      <c r="Q265" s="171"/>
      <c r="R265" s="171"/>
      <c r="S265" s="171"/>
      <c r="T265" s="172"/>
      <c r="AT265" s="167" t="s">
        <v>206</v>
      </c>
      <c r="AU265" s="167" t="s">
        <v>89</v>
      </c>
      <c r="AV265" s="13" t="s">
        <v>87</v>
      </c>
      <c r="AW265" s="13" t="s">
        <v>41</v>
      </c>
      <c r="AX265" s="13" t="s">
        <v>80</v>
      </c>
      <c r="AY265" s="167" t="s">
        <v>195</v>
      </c>
    </row>
    <row r="266" spans="2:51" s="14" customFormat="1">
      <c r="B266" s="173"/>
      <c r="D266" s="166" t="s">
        <v>206</v>
      </c>
      <c r="E266" s="174" t="s">
        <v>3</v>
      </c>
      <c r="F266" s="175" t="s">
        <v>1219</v>
      </c>
      <c r="H266" s="176">
        <v>72.057000000000002</v>
      </c>
      <c r="I266" s="177"/>
      <c r="L266" s="173"/>
      <c r="M266" s="178"/>
      <c r="N266" s="179"/>
      <c r="O266" s="179"/>
      <c r="P266" s="179"/>
      <c r="Q266" s="179"/>
      <c r="R266" s="179"/>
      <c r="S266" s="179"/>
      <c r="T266" s="180"/>
      <c r="AT266" s="174" t="s">
        <v>206</v>
      </c>
      <c r="AU266" s="174" t="s">
        <v>89</v>
      </c>
      <c r="AV266" s="14" t="s">
        <v>89</v>
      </c>
      <c r="AW266" s="14" t="s">
        <v>41</v>
      </c>
      <c r="AX266" s="14" t="s">
        <v>80</v>
      </c>
      <c r="AY266" s="174" t="s">
        <v>195</v>
      </c>
    </row>
    <row r="267" spans="2:51" s="13" customFormat="1">
      <c r="B267" s="165"/>
      <c r="D267" s="166" t="s">
        <v>206</v>
      </c>
      <c r="E267" s="167" t="s">
        <v>3</v>
      </c>
      <c r="F267" s="168" t="s">
        <v>1184</v>
      </c>
      <c r="H267" s="167" t="s">
        <v>3</v>
      </c>
      <c r="I267" s="169"/>
      <c r="L267" s="165"/>
      <c r="M267" s="170"/>
      <c r="N267" s="171"/>
      <c r="O267" s="171"/>
      <c r="P267" s="171"/>
      <c r="Q267" s="171"/>
      <c r="R267" s="171"/>
      <c r="S267" s="171"/>
      <c r="T267" s="172"/>
      <c r="AT267" s="167" t="s">
        <v>206</v>
      </c>
      <c r="AU267" s="167" t="s">
        <v>89</v>
      </c>
      <c r="AV267" s="13" t="s">
        <v>87</v>
      </c>
      <c r="AW267" s="13" t="s">
        <v>41</v>
      </c>
      <c r="AX267" s="13" t="s">
        <v>80</v>
      </c>
      <c r="AY267" s="167" t="s">
        <v>195</v>
      </c>
    </row>
    <row r="268" spans="2:51" s="14" customFormat="1">
      <c r="B268" s="173"/>
      <c r="D268" s="166" t="s">
        <v>206</v>
      </c>
      <c r="E268" s="174" t="s">
        <v>3</v>
      </c>
      <c r="F268" s="175" t="s">
        <v>1220</v>
      </c>
      <c r="H268" s="176">
        <v>77.063000000000002</v>
      </c>
      <c r="I268" s="177"/>
      <c r="L268" s="173"/>
      <c r="M268" s="178"/>
      <c r="N268" s="179"/>
      <c r="O268" s="179"/>
      <c r="P268" s="179"/>
      <c r="Q268" s="179"/>
      <c r="R268" s="179"/>
      <c r="S268" s="179"/>
      <c r="T268" s="180"/>
      <c r="AT268" s="174" t="s">
        <v>206</v>
      </c>
      <c r="AU268" s="174" t="s">
        <v>89</v>
      </c>
      <c r="AV268" s="14" t="s">
        <v>89</v>
      </c>
      <c r="AW268" s="14" t="s">
        <v>41</v>
      </c>
      <c r="AX268" s="14" t="s">
        <v>80</v>
      </c>
      <c r="AY268" s="174" t="s">
        <v>195</v>
      </c>
    </row>
    <row r="269" spans="2:51" s="13" customFormat="1">
      <c r="B269" s="165"/>
      <c r="D269" s="166" t="s">
        <v>206</v>
      </c>
      <c r="E269" s="167" t="s">
        <v>3</v>
      </c>
      <c r="F269" s="168" t="s">
        <v>1186</v>
      </c>
      <c r="H269" s="167" t="s">
        <v>3</v>
      </c>
      <c r="I269" s="169"/>
      <c r="L269" s="165"/>
      <c r="M269" s="170"/>
      <c r="N269" s="171"/>
      <c r="O269" s="171"/>
      <c r="P269" s="171"/>
      <c r="Q269" s="171"/>
      <c r="R269" s="171"/>
      <c r="S269" s="171"/>
      <c r="T269" s="172"/>
      <c r="AT269" s="167" t="s">
        <v>206</v>
      </c>
      <c r="AU269" s="167" t="s">
        <v>89</v>
      </c>
      <c r="AV269" s="13" t="s">
        <v>87</v>
      </c>
      <c r="AW269" s="13" t="s">
        <v>41</v>
      </c>
      <c r="AX269" s="13" t="s">
        <v>80</v>
      </c>
      <c r="AY269" s="167" t="s">
        <v>195</v>
      </c>
    </row>
    <row r="270" spans="2:51" s="14" customFormat="1">
      <c r="B270" s="173"/>
      <c r="D270" s="166" t="s">
        <v>206</v>
      </c>
      <c r="E270" s="174" t="s">
        <v>3</v>
      </c>
      <c r="F270" s="175" t="s">
        <v>1221</v>
      </c>
      <c r="H270" s="176">
        <v>218.31</v>
      </c>
      <c r="I270" s="177"/>
      <c r="L270" s="173"/>
      <c r="M270" s="178"/>
      <c r="N270" s="179"/>
      <c r="O270" s="179"/>
      <c r="P270" s="179"/>
      <c r="Q270" s="179"/>
      <c r="R270" s="179"/>
      <c r="S270" s="179"/>
      <c r="T270" s="180"/>
      <c r="AT270" s="174" t="s">
        <v>206</v>
      </c>
      <c r="AU270" s="174" t="s">
        <v>89</v>
      </c>
      <c r="AV270" s="14" t="s">
        <v>89</v>
      </c>
      <c r="AW270" s="14" t="s">
        <v>41</v>
      </c>
      <c r="AX270" s="14" t="s">
        <v>80</v>
      </c>
      <c r="AY270" s="174" t="s">
        <v>195</v>
      </c>
    </row>
    <row r="271" spans="2:51" s="13" customFormat="1">
      <c r="B271" s="165"/>
      <c r="D271" s="166" t="s">
        <v>206</v>
      </c>
      <c r="E271" s="167" t="s">
        <v>3</v>
      </c>
      <c r="F271" s="168" t="s">
        <v>1189</v>
      </c>
      <c r="H271" s="167" t="s">
        <v>3</v>
      </c>
      <c r="I271" s="169"/>
      <c r="L271" s="165"/>
      <c r="M271" s="170"/>
      <c r="N271" s="171"/>
      <c r="O271" s="171"/>
      <c r="P271" s="171"/>
      <c r="Q271" s="171"/>
      <c r="R271" s="171"/>
      <c r="S271" s="171"/>
      <c r="T271" s="172"/>
      <c r="AT271" s="167" t="s">
        <v>206</v>
      </c>
      <c r="AU271" s="167" t="s">
        <v>89</v>
      </c>
      <c r="AV271" s="13" t="s">
        <v>87</v>
      </c>
      <c r="AW271" s="13" t="s">
        <v>41</v>
      </c>
      <c r="AX271" s="13" t="s">
        <v>80</v>
      </c>
      <c r="AY271" s="167" t="s">
        <v>195</v>
      </c>
    </row>
    <row r="272" spans="2:51" s="14" customFormat="1">
      <c r="B272" s="173"/>
      <c r="D272" s="166" t="s">
        <v>206</v>
      </c>
      <c r="E272" s="174" t="s">
        <v>3</v>
      </c>
      <c r="F272" s="175" t="s">
        <v>1222</v>
      </c>
      <c r="H272" s="176">
        <v>88.152000000000001</v>
      </c>
      <c r="I272" s="177"/>
      <c r="L272" s="173"/>
      <c r="M272" s="178"/>
      <c r="N272" s="179"/>
      <c r="O272" s="179"/>
      <c r="P272" s="179"/>
      <c r="Q272" s="179"/>
      <c r="R272" s="179"/>
      <c r="S272" s="179"/>
      <c r="T272" s="180"/>
      <c r="AT272" s="174" t="s">
        <v>206</v>
      </c>
      <c r="AU272" s="174" t="s">
        <v>89</v>
      </c>
      <c r="AV272" s="14" t="s">
        <v>89</v>
      </c>
      <c r="AW272" s="14" t="s">
        <v>41</v>
      </c>
      <c r="AX272" s="14" t="s">
        <v>80</v>
      </c>
      <c r="AY272" s="174" t="s">
        <v>195</v>
      </c>
    </row>
    <row r="273" spans="1:65" s="15" customFormat="1">
      <c r="B273" s="181"/>
      <c r="D273" s="166" t="s">
        <v>206</v>
      </c>
      <c r="E273" s="182" t="s">
        <v>3</v>
      </c>
      <c r="F273" s="183" t="s">
        <v>215</v>
      </c>
      <c r="H273" s="184">
        <v>2229.8980000000001</v>
      </c>
      <c r="I273" s="185"/>
      <c r="L273" s="181"/>
      <c r="M273" s="186"/>
      <c r="N273" s="187"/>
      <c r="O273" s="187"/>
      <c r="P273" s="187"/>
      <c r="Q273" s="187"/>
      <c r="R273" s="187"/>
      <c r="S273" s="187"/>
      <c r="T273" s="188"/>
      <c r="AT273" s="182" t="s">
        <v>206</v>
      </c>
      <c r="AU273" s="182" t="s">
        <v>89</v>
      </c>
      <c r="AV273" s="15" t="s">
        <v>202</v>
      </c>
      <c r="AW273" s="15" t="s">
        <v>41</v>
      </c>
      <c r="AX273" s="15" t="s">
        <v>87</v>
      </c>
      <c r="AY273" s="182" t="s">
        <v>195</v>
      </c>
    </row>
    <row r="274" spans="1:65" s="2" customFormat="1" ht="24.25" customHeight="1">
      <c r="A274" s="35"/>
      <c r="B274" s="146"/>
      <c r="C274" s="147" t="s">
        <v>326</v>
      </c>
      <c r="D274" s="147" t="s">
        <v>197</v>
      </c>
      <c r="E274" s="148" t="s">
        <v>373</v>
      </c>
      <c r="F274" s="149" t="s">
        <v>374</v>
      </c>
      <c r="G274" s="150" t="s">
        <v>344</v>
      </c>
      <c r="H274" s="151">
        <v>2229.8980000000001</v>
      </c>
      <c r="I274" s="152"/>
      <c r="J274" s="153">
        <f>ROUND(I274*H274,2)</f>
        <v>0</v>
      </c>
      <c r="K274" s="149" t="s">
        <v>201</v>
      </c>
      <c r="L274" s="36"/>
      <c r="M274" s="154" t="s">
        <v>3</v>
      </c>
      <c r="N274" s="155" t="s">
        <v>51</v>
      </c>
      <c r="O274" s="56"/>
      <c r="P274" s="156">
        <f>O274*H274</f>
        <v>0</v>
      </c>
      <c r="Q274" s="156">
        <v>0</v>
      </c>
      <c r="R274" s="156">
        <f>Q274*H274</f>
        <v>0</v>
      </c>
      <c r="S274" s="156">
        <v>0</v>
      </c>
      <c r="T274" s="15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58" t="s">
        <v>202</v>
      </c>
      <c r="AT274" s="158" t="s">
        <v>197</v>
      </c>
      <c r="AU274" s="158" t="s">
        <v>89</v>
      </c>
      <c r="AY274" s="19" t="s">
        <v>195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87</v>
      </c>
      <c r="BK274" s="159">
        <f>ROUND(I274*H274,2)</f>
        <v>0</v>
      </c>
      <c r="BL274" s="19" t="s">
        <v>202</v>
      </c>
      <c r="BM274" s="158" t="s">
        <v>1223</v>
      </c>
    </row>
    <row r="275" spans="1:65" s="2" customFormat="1">
      <c r="A275" s="35"/>
      <c r="B275" s="36"/>
      <c r="C275" s="35"/>
      <c r="D275" s="160" t="s">
        <v>204</v>
      </c>
      <c r="E275" s="35"/>
      <c r="F275" s="161" t="s">
        <v>376</v>
      </c>
      <c r="G275" s="35"/>
      <c r="H275" s="35"/>
      <c r="I275" s="162"/>
      <c r="J275" s="35"/>
      <c r="K275" s="35"/>
      <c r="L275" s="36"/>
      <c r="M275" s="163"/>
      <c r="N275" s="164"/>
      <c r="O275" s="56"/>
      <c r="P275" s="56"/>
      <c r="Q275" s="56"/>
      <c r="R275" s="56"/>
      <c r="S275" s="56"/>
      <c r="T275" s="57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9" t="s">
        <v>204</v>
      </c>
      <c r="AU275" s="19" t="s">
        <v>89</v>
      </c>
    </row>
    <row r="276" spans="1:65" s="2" customFormat="1" ht="37.9" customHeight="1">
      <c r="A276" s="35"/>
      <c r="B276" s="146"/>
      <c r="C276" s="147" t="s">
        <v>9</v>
      </c>
      <c r="D276" s="147" t="s">
        <v>197</v>
      </c>
      <c r="E276" s="148" t="s">
        <v>390</v>
      </c>
      <c r="F276" s="149" t="s">
        <v>391</v>
      </c>
      <c r="G276" s="150" t="s">
        <v>139</v>
      </c>
      <c r="H276" s="151">
        <v>923.18</v>
      </c>
      <c r="I276" s="152"/>
      <c r="J276" s="153">
        <f>ROUND(I276*H276,2)</f>
        <v>0</v>
      </c>
      <c r="K276" s="149" t="s">
        <v>201</v>
      </c>
      <c r="L276" s="36"/>
      <c r="M276" s="154" t="s">
        <v>3</v>
      </c>
      <c r="N276" s="155" t="s">
        <v>51</v>
      </c>
      <c r="O276" s="56"/>
      <c r="P276" s="156">
        <f>O276*H276</f>
        <v>0</v>
      </c>
      <c r="Q276" s="156">
        <v>0</v>
      </c>
      <c r="R276" s="156">
        <f>Q276*H276</f>
        <v>0</v>
      </c>
      <c r="S276" s="156">
        <v>0</v>
      </c>
      <c r="T276" s="157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58" t="s">
        <v>202</v>
      </c>
      <c r="AT276" s="158" t="s">
        <v>197</v>
      </c>
      <c r="AU276" s="158" t="s">
        <v>89</v>
      </c>
      <c r="AY276" s="19" t="s">
        <v>195</v>
      </c>
      <c r="BE276" s="159">
        <f>IF(N276="základní",J276,0)</f>
        <v>0</v>
      </c>
      <c r="BF276" s="159">
        <f>IF(N276="snížená",J276,0)</f>
        <v>0</v>
      </c>
      <c r="BG276" s="159">
        <f>IF(N276="zákl. přenesená",J276,0)</f>
        <v>0</v>
      </c>
      <c r="BH276" s="159">
        <f>IF(N276="sníž. přenesená",J276,0)</f>
        <v>0</v>
      </c>
      <c r="BI276" s="159">
        <f>IF(N276="nulová",J276,0)</f>
        <v>0</v>
      </c>
      <c r="BJ276" s="19" t="s">
        <v>87</v>
      </c>
      <c r="BK276" s="159">
        <f>ROUND(I276*H276,2)</f>
        <v>0</v>
      </c>
      <c r="BL276" s="19" t="s">
        <v>202</v>
      </c>
      <c r="BM276" s="158" t="s">
        <v>1224</v>
      </c>
    </row>
    <row r="277" spans="1:65" s="2" customFormat="1">
      <c r="A277" s="35"/>
      <c r="B277" s="36"/>
      <c r="C277" s="35"/>
      <c r="D277" s="160" t="s">
        <v>204</v>
      </c>
      <c r="E277" s="35"/>
      <c r="F277" s="161" t="s">
        <v>393</v>
      </c>
      <c r="G277" s="35"/>
      <c r="H277" s="35"/>
      <c r="I277" s="162"/>
      <c r="J277" s="35"/>
      <c r="K277" s="35"/>
      <c r="L277" s="36"/>
      <c r="M277" s="163"/>
      <c r="N277" s="164"/>
      <c r="O277" s="56"/>
      <c r="P277" s="56"/>
      <c r="Q277" s="56"/>
      <c r="R277" s="56"/>
      <c r="S277" s="56"/>
      <c r="T277" s="57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9" t="s">
        <v>204</v>
      </c>
      <c r="AU277" s="19" t="s">
        <v>89</v>
      </c>
    </row>
    <row r="278" spans="1:65" s="13" customFormat="1">
      <c r="B278" s="165"/>
      <c r="D278" s="166" t="s">
        <v>206</v>
      </c>
      <c r="E278" s="167" t="s">
        <v>3</v>
      </c>
      <c r="F278" s="168" t="s">
        <v>207</v>
      </c>
      <c r="H278" s="167" t="s">
        <v>3</v>
      </c>
      <c r="I278" s="169"/>
      <c r="L278" s="165"/>
      <c r="M278" s="170"/>
      <c r="N278" s="171"/>
      <c r="O278" s="171"/>
      <c r="P278" s="171"/>
      <c r="Q278" s="171"/>
      <c r="R278" s="171"/>
      <c r="S278" s="171"/>
      <c r="T278" s="172"/>
      <c r="AT278" s="167" t="s">
        <v>206</v>
      </c>
      <c r="AU278" s="167" t="s">
        <v>89</v>
      </c>
      <c r="AV278" s="13" t="s">
        <v>87</v>
      </c>
      <c r="AW278" s="13" t="s">
        <v>41</v>
      </c>
      <c r="AX278" s="13" t="s">
        <v>80</v>
      </c>
      <c r="AY278" s="167" t="s">
        <v>195</v>
      </c>
    </row>
    <row r="279" spans="1:65" s="13" customFormat="1">
      <c r="B279" s="165"/>
      <c r="D279" s="166" t="s">
        <v>206</v>
      </c>
      <c r="E279" s="167" t="s">
        <v>3</v>
      </c>
      <c r="F279" s="168" t="s">
        <v>208</v>
      </c>
      <c r="H279" s="167" t="s">
        <v>3</v>
      </c>
      <c r="I279" s="169"/>
      <c r="L279" s="165"/>
      <c r="M279" s="170"/>
      <c r="N279" s="171"/>
      <c r="O279" s="171"/>
      <c r="P279" s="171"/>
      <c r="Q279" s="171"/>
      <c r="R279" s="171"/>
      <c r="S279" s="171"/>
      <c r="T279" s="172"/>
      <c r="AT279" s="167" t="s">
        <v>206</v>
      </c>
      <c r="AU279" s="167" t="s">
        <v>89</v>
      </c>
      <c r="AV279" s="13" t="s">
        <v>87</v>
      </c>
      <c r="AW279" s="13" t="s">
        <v>41</v>
      </c>
      <c r="AX279" s="13" t="s">
        <v>80</v>
      </c>
      <c r="AY279" s="167" t="s">
        <v>195</v>
      </c>
    </row>
    <row r="280" spans="1:65" s="13" customFormat="1">
      <c r="B280" s="165"/>
      <c r="D280" s="166" t="s">
        <v>206</v>
      </c>
      <c r="E280" s="167" t="s">
        <v>3</v>
      </c>
      <c r="F280" s="168" t="s">
        <v>1148</v>
      </c>
      <c r="H280" s="167" t="s">
        <v>3</v>
      </c>
      <c r="I280" s="169"/>
      <c r="L280" s="165"/>
      <c r="M280" s="170"/>
      <c r="N280" s="171"/>
      <c r="O280" s="171"/>
      <c r="P280" s="171"/>
      <c r="Q280" s="171"/>
      <c r="R280" s="171"/>
      <c r="S280" s="171"/>
      <c r="T280" s="172"/>
      <c r="AT280" s="167" t="s">
        <v>206</v>
      </c>
      <c r="AU280" s="167" t="s">
        <v>89</v>
      </c>
      <c r="AV280" s="13" t="s">
        <v>87</v>
      </c>
      <c r="AW280" s="13" t="s">
        <v>41</v>
      </c>
      <c r="AX280" s="13" t="s">
        <v>80</v>
      </c>
      <c r="AY280" s="167" t="s">
        <v>195</v>
      </c>
    </row>
    <row r="281" spans="1:65" s="13" customFormat="1">
      <c r="B281" s="165"/>
      <c r="D281" s="166" t="s">
        <v>206</v>
      </c>
      <c r="E281" s="167" t="s">
        <v>3</v>
      </c>
      <c r="F281" s="168" t="s">
        <v>394</v>
      </c>
      <c r="H281" s="167" t="s">
        <v>3</v>
      </c>
      <c r="I281" s="169"/>
      <c r="L281" s="165"/>
      <c r="M281" s="170"/>
      <c r="N281" s="171"/>
      <c r="O281" s="171"/>
      <c r="P281" s="171"/>
      <c r="Q281" s="171"/>
      <c r="R281" s="171"/>
      <c r="S281" s="171"/>
      <c r="T281" s="172"/>
      <c r="AT281" s="167" t="s">
        <v>206</v>
      </c>
      <c r="AU281" s="167" t="s">
        <v>89</v>
      </c>
      <c r="AV281" s="13" t="s">
        <v>87</v>
      </c>
      <c r="AW281" s="13" t="s">
        <v>41</v>
      </c>
      <c r="AX281" s="13" t="s">
        <v>80</v>
      </c>
      <c r="AY281" s="167" t="s">
        <v>195</v>
      </c>
    </row>
    <row r="282" spans="1:65" s="13" customFormat="1">
      <c r="B282" s="165"/>
      <c r="D282" s="166" t="s">
        <v>206</v>
      </c>
      <c r="E282" s="167" t="s">
        <v>3</v>
      </c>
      <c r="F282" s="168" t="s">
        <v>1149</v>
      </c>
      <c r="H282" s="167" t="s">
        <v>3</v>
      </c>
      <c r="I282" s="169"/>
      <c r="L282" s="165"/>
      <c r="M282" s="170"/>
      <c r="N282" s="171"/>
      <c r="O282" s="171"/>
      <c r="P282" s="171"/>
      <c r="Q282" s="171"/>
      <c r="R282" s="171"/>
      <c r="S282" s="171"/>
      <c r="T282" s="172"/>
      <c r="AT282" s="167" t="s">
        <v>206</v>
      </c>
      <c r="AU282" s="167" t="s">
        <v>89</v>
      </c>
      <c r="AV282" s="13" t="s">
        <v>87</v>
      </c>
      <c r="AW282" s="13" t="s">
        <v>41</v>
      </c>
      <c r="AX282" s="13" t="s">
        <v>80</v>
      </c>
      <c r="AY282" s="167" t="s">
        <v>195</v>
      </c>
    </row>
    <row r="283" spans="1:65" s="14" customFormat="1">
      <c r="B283" s="173"/>
      <c r="D283" s="166" t="s">
        <v>206</v>
      </c>
      <c r="E283" s="174" t="s">
        <v>3</v>
      </c>
      <c r="F283" s="175" t="s">
        <v>1225</v>
      </c>
      <c r="H283" s="176">
        <v>110.38</v>
      </c>
      <c r="I283" s="177"/>
      <c r="L283" s="173"/>
      <c r="M283" s="178"/>
      <c r="N283" s="179"/>
      <c r="O283" s="179"/>
      <c r="P283" s="179"/>
      <c r="Q283" s="179"/>
      <c r="R283" s="179"/>
      <c r="S283" s="179"/>
      <c r="T283" s="180"/>
      <c r="AT283" s="174" t="s">
        <v>206</v>
      </c>
      <c r="AU283" s="174" t="s">
        <v>89</v>
      </c>
      <c r="AV283" s="14" t="s">
        <v>89</v>
      </c>
      <c r="AW283" s="14" t="s">
        <v>41</v>
      </c>
      <c r="AX283" s="14" t="s">
        <v>80</v>
      </c>
      <c r="AY283" s="174" t="s">
        <v>195</v>
      </c>
    </row>
    <row r="284" spans="1:65" s="14" customFormat="1">
      <c r="B284" s="173"/>
      <c r="D284" s="166" t="s">
        <v>206</v>
      </c>
      <c r="E284" s="174" t="s">
        <v>3</v>
      </c>
      <c r="F284" s="175" t="s">
        <v>1226</v>
      </c>
      <c r="H284" s="176">
        <v>351.21</v>
      </c>
      <c r="I284" s="177"/>
      <c r="L284" s="173"/>
      <c r="M284" s="178"/>
      <c r="N284" s="179"/>
      <c r="O284" s="179"/>
      <c r="P284" s="179"/>
      <c r="Q284" s="179"/>
      <c r="R284" s="179"/>
      <c r="S284" s="179"/>
      <c r="T284" s="180"/>
      <c r="AT284" s="174" t="s">
        <v>206</v>
      </c>
      <c r="AU284" s="174" t="s">
        <v>89</v>
      </c>
      <c r="AV284" s="14" t="s">
        <v>89</v>
      </c>
      <c r="AW284" s="14" t="s">
        <v>41</v>
      </c>
      <c r="AX284" s="14" t="s">
        <v>80</v>
      </c>
      <c r="AY284" s="174" t="s">
        <v>195</v>
      </c>
    </row>
    <row r="285" spans="1:65" s="15" customFormat="1">
      <c r="B285" s="181"/>
      <c r="D285" s="166" t="s">
        <v>206</v>
      </c>
      <c r="E285" s="182" t="s">
        <v>3</v>
      </c>
      <c r="F285" s="183" t="s">
        <v>215</v>
      </c>
      <c r="H285" s="184">
        <v>461.59</v>
      </c>
      <c r="I285" s="185"/>
      <c r="L285" s="181"/>
      <c r="M285" s="186"/>
      <c r="N285" s="187"/>
      <c r="O285" s="187"/>
      <c r="P285" s="187"/>
      <c r="Q285" s="187"/>
      <c r="R285" s="187"/>
      <c r="S285" s="187"/>
      <c r="T285" s="188"/>
      <c r="AT285" s="182" t="s">
        <v>206</v>
      </c>
      <c r="AU285" s="182" t="s">
        <v>89</v>
      </c>
      <c r="AV285" s="15" t="s">
        <v>202</v>
      </c>
      <c r="AW285" s="15" t="s">
        <v>41</v>
      </c>
      <c r="AX285" s="15" t="s">
        <v>87</v>
      </c>
      <c r="AY285" s="182" t="s">
        <v>195</v>
      </c>
    </row>
    <row r="286" spans="1:65" s="14" customFormat="1">
      <c r="B286" s="173"/>
      <c r="D286" s="166" t="s">
        <v>206</v>
      </c>
      <c r="F286" s="175" t="s">
        <v>1227</v>
      </c>
      <c r="H286" s="176">
        <v>923.18</v>
      </c>
      <c r="I286" s="177"/>
      <c r="L286" s="173"/>
      <c r="M286" s="178"/>
      <c r="N286" s="179"/>
      <c r="O286" s="179"/>
      <c r="P286" s="179"/>
      <c r="Q286" s="179"/>
      <c r="R286" s="179"/>
      <c r="S286" s="179"/>
      <c r="T286" s="180"/>
      <c r="AT286" s="174" t="s">
        <v>206</v>
      </c>
      <c r="AU286" s="174" t="s">
        <v>89</v>
      </c>
      <c r="AV286" s="14" t="s">
        <v>89</v>
      </c>
      <c r="AW286" s="14" t="s">
        <v>4</v>
      </c>
      <c r="AX286" s="14" t="s">
        <v>87</v>
      </c>
      <c r="AY286" s="174" t="s">
        <v>195</v>
      </c>
    </row>
    <row r="287" spans="1:65" s="2" customFormat="1" ht="37.9" customHeight="1">
      <c r="A287" s="35"/>
      <c r="B287" s="146"/>
      <c r="C287" s="147" t="s">
        <v>336</v>
      </c>
      <c r="D287" s="147" t="s">
        <v>197</v>
      </c>
      <c r="E287" s="148" t="s">
        <v>397</v>
      </c>
      <c r="F287" s="149" t="s">
        <v>398</v>
      </c>
      <c r="G287" s="150" t="s">
        <v>139</v>
      </c>
      <c r="H287" s="151">
        <v>1083.7360000000001</v>
      </c>
      <c r="I287" s="152"/>
      <c r="J287" s="153">
        <f>ROUND(I287*H287,2)</f>
        <v>0</v>
      </c>
      <c r="K287" s="149" t="s">
        <v>201</v>
      </c>
      <c r="L287" s="36"/>
      <c r="M287" s="154" t="s">
        <v>3</v>
      </c>
      <c r="N287" s="155" t="s">
        <v>51</v>
      </c>
      <c r="O287" s="56"/>
      <c r="P287" s="156">
        <f>O287*H287</f>
        <v>0</v>
      </c>
      <c r="Q287" s="156">
        <v>0</v>
      </c>
      <c r="R287" s="156">
        <f>Q287*H287</f>
        <v>0</v>
      </c>
      <c r="S287" s="156">
        <v>0</v>
      </c>
      <c r="T287" s="157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58" t="s">
        <v>202</v>
      </c>
      <c r="AT287" s="158" t="s">
        <v>197</v>
      </c>
      <c r="AU287" s="158" t="s">
        <v>89</v>
      </c>
      <c r="AY287" s="19" t="s">
        <v>195</v>
      </c>
      <c r="BE287" s="159">
        <f>IF(N287="základní",J287,0)</f>
        <v>0</v>
      </c>
      <c r="BF287" s="159">
        <f>IF(N287="snížená",J287,0)</f>
        <v>0</v>
      </c>
      <c r="BG287" s="159">
        <f>IF(N287="zákl. přenesená",J287,0)</f>
        <v>0</v>
      </c>
      <c r="BH287" s="159">
        <f>IF(N287="sníž. přenesená",J287,0)</f>
        <v>0</v>
      </c>
      <c r="BI287" s="159">
        <f>IF(N287="nulová",J287,0)</f>
        <v>0</v>
      </c>
      <c r="BJ287" s="19" t="s">
        <v>87</v>
      </c>
      <c r="BK287" s="159">
        <f>ROUND(I287*H287,2)</f>
        <v>0</v>
      </c>
      <c r="BL287" s="19" t="s">
        <v>202</v>
      </c>
      <c r="BM287" s="158" t="s">
        <v>1228</v>
      </c>
    </row>
    <row r="288" spans="1:65" s="2" customFormat="1">
      <c r="A288" s="35"/>
      <c r="B288" s="36"/>
      <c r="C288" s="35"/>
      <c r="D288" s="160" t="s">
        <v>204</v>
      </c>
      <c r="E288" s="35"/>
      <c r="F288" s="161" t="s">
        <v>400</v>
      </c>
      <c r="G288" s="35"/>
      <c r="H288" s="35"/>
      <c r="I288" s="162"/>
      <c r="J288" s="35"/>
      <c r="K288" s="35"/>
      <c r="L288" s="36"/>
      <c r="M288" s="163"/>
      <c r="N288" s="164"/>
      <c r="O288" s="56"/>
      <c r="P288" s="56"/>
      <c r="Q288" s="56"/>
      <c r="R288" s="56"/>
      <c r="S288" s="56"/>
      <c r="T288" s="57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9" t="s">
        <v>204</v>
      </c>
      <c r="AU288" s="19" t="s">
        <v>89</v>
      </c>
    </row>
    <row r="289" spans="1:65" s="13" customFormat="1">
      <c r="B289" s="165"/>
      <c r="D289" s="166" t="s">
        <v>206</v>
      </c>
      <c r="E289" s="167" t="s">
        <v>3</v>
      </c>
      <c r="F289" s="168" t="s">
        <v>207</v>
      </c>
      <c r="H289" s="167" t="s">
        <v>3</v>
      </c>
      <c r="I289" s="169"/>
      <c r="L289" s="165"/>
      <c r="M289" s="170"/>
      <c r="N289" s="171"/>
      <c r="O289" s="171"/>
      <c r="P289" s="171"/>
      <c r="Q289" s="171"/>
      <c r="R289" s="171"/>
      <c r="S289" s="171"/>
      <c r="T289" s="172"/>
      <c r="AT289" s="167" t="s">
        <v>206</v>
      </c>
      <c r="AU289" s="167" t="s">
        <v>89</v>
      </c>
      <c r="AV289" s="13" t="s">
        <v>87</v>
      </c>
      <c r="AW289" s="13" t="s">
        <v>41</v>
      </c>
      <c r="AX289" s="13" t="s">
        <v>80</v>
      </c>
      <c r="AY289" s="167" t="s">
        <v>195</v>
      </c>
    </row>
    <row r="290" spans="1:65" s="13" customFormat="1">
      <c r="B290" s="165"/>
      <c r="D290" s="166" t="s">
        <v>206</v>
      </c>
      <c r="E290" s="167" t="s">
        <v>3</v>
      </c>
      <c r="F290" s="168" t="s">
        <v>208</v>
      </c>
      <c r="H290" s="167" t="s">
        <v>3</v>
      </c>
      <c r="I290" s="169"/>
      <c r="L290" s="165"/>
      <c r="M290" s="170"/>
      <c r="N290" s="171"/>
      <c r="O290" s="171"/>
      <c r="P290" s="171"/>
      <c r="Q290" s="171"/>
      <c r="R290" s="171"/>
      <c r="S290" s="171"/>
      <c r="T290" s="172"/>
      <c r="AT290" s="167" t="s">
        <v>206</v>
      </c>
      <c r="AU290" s="167" t="s">
        <v>89</v>
      </c>
      <c r="AV290" s="13" t="s">
        <v>87</v>
      </c>
      <c r="AW290" s="13" t="s">
        <v>41</v>
      </c>
      <c r="AX290" s="13" t="s">
        <v>80</v>
      </c>
      <c r="AY290" s="167" t="s">
        <v>195</v>
      </c>
    </row>
    <row r="291" spans="1:65" s="13" customFormat="1">
      <c r="B291" s="165"/>
      <c r="D291" s="166" t="s">
        <v>206</v>
      </c>
      <c r="E291" s="167" t="s">
        <v>3</v>
      </c>
      <c r="F291" s="168" t="s">
        <v>1148</v>
      </c>
      <c r="H291" s="167" t="s">
        <v>3</v>
      </c>
      <c r="I291" s="169"/>
      <c r="L291" s="165"/>
      <c r="M291" s="170"/>
      <c r="N291" s="171"/>
      <c r="O291" s="171"/>
      <c r="P291" s="171"/>
      <c r="Q291" s="171"/>
      <c r="R291" s="171"/>
      <c r="S291" s="171"/>
      <c r="T291" s="172"/>
      <c r="AT291" s="167" t="s">
        <v>206</v>
      </c>
      <c r="AU291" s="167" t="s">
        <v>89</v>
      </c>
      <c r="AV291" s="13" t="s">
        <v>87</v>
      </c>
      <c r="AW291" s="13" t="s">
        <v>41</v>
      </c>
      <c r="AX291" s="13" t="s">
        <v>80</v>
      </c>
      <c r="AY291" s="167" t="s">
        <v>195</v>
      </c>
    </row>
    <row r="292" spans="1:65" s="13" customFormat="1">
      <c r="B292" s="165"/>
      <c r="D292" s="166" t="s">
        <v>206</v>
      </c>
      <c r="E292" s="167" t="s">
        <v>3</v>
      </c>
      <c r="F292" s="168" t="s">
        <v>394</v>
      </c>
      <c r="H292" s="167" t="s">
        <v>3</v>
      </c>
      <c r="I292" s="169"/>
      <c r="L292" s="165"/>
      <c r="M292" s="170"/>
      <c r="N292" s="171"/>
      <c r="O292" s="171"/>
      <c r="P292" s="171"/>
      <c r="Q292" s="171"/>
      <c r="R292" s="171"/>
      <c r="S292" s="171"/>
      <c r="T292" s="172"/>
      <c r="AT292" s="167" t="s">
        <v>206</v>
      </c>
      <c r="AU292" s="167" t="s">
        <v>89</v>
      </c>
      <c r="AV292" s="13" t="s">
        <v>87</v>
      </c>
      <c r="AW292" s="13" t="s">
        <v>41</v>
      </c>
      <c r="AX292" s="13" t="s">
        <v>80</v>
      </c>
      <c r="AY292" s="167" t="s">
        <v>195</v>
      </c>
    </row>
    <row r="293" spans="1:65" s="13" customFormat="1">
      <c r="B293" s="165"/>
      <c r="D293" s="166" t="s">
        <v>206</v>
      </c>
      <c r="E293" s="167" t="s">
        <v>3</v>
      </c>
      <c r="F293" s="168" t="s">
        <v>1149</v>
      </c>
      <c r="H293" s="167" t="s">
        <v>3</v>
      </c>
      <c r="I293" s="169"/>
      <c r="L293" s="165"/>
      <c r="M293" s="170"/>
      <c r="N293" s="171"/>
      <c r="O293" s="171"/>
      <c r="P293" s="171"/>
      <c r="Q293" s="171"/>
      <c r="R293" s="171"/>
      <c r="S293" s="171"/>
      <c r="T293" s="172"/>
      <c r="AT293" s="167" t="s">
        <v>206</v>
      </c>
      <c r="AU293" s="167" t="s">
        <v>89</v>
      </c>
      <c r="AV293" s="13" t="s">
        <v>87</v>
      </c>
      <c r="AW293" s="13" t="s">
        <v>41</v>
      </c>
      <c r="AX293" s="13" t="s">
        <v>80</v>
      </c>
      <c r="AY293" s="167" t="s">
        <v>195</v>
      </c>
    </row>
    <row r="294" spans="1:65" s="14" customFormat="1">
      <c r="B294" s="173"/>
      <c r="D294" s="166" t="s">
        <v>206</v>
      </c>
      <c r="E294" s="174" t="s">
        <v>3</v>
      </c>
      <c r="F294" s="175" t="s">
        <v>1229</v>
      </c>
      <c r="H294" s="176">
        <v>341.17599999999999</v>
      </c>
      <c r="I294" s="177"/>
      <c r="L294" s="173"/>
      <c r="M294" s="178"/>
      <c r="N294" s="179"/>
      <c r="O294" s="179"/>
      <c r="P294" s="179"/>
      <c r="Q294" s="179"/>
      <c r="R294" s="179"/>
      <c r="S294" s="179"/>
      <c r="T294" s="180"/>
      <c r="AT294" s="174" t="s">
        <v>206</v>
      </c>
      <c r="AU294" s="174" t="s">
        <v>89</v>
      </c>
      <c r="AV294" s="14" t="s">
        <v>89</v>
      </c>
      <c r="AW294" s="14" t="s">
        <v>41</v>
      </c>
      <c r="AX294" s="14" t="s">
        <v>80</v>
      </c>
      <c r="AY294" s="174" t="s">
        <v>195</v>
      </c>
    </row>
    <row r="295" spans="1:65" s="14" customFormat="1">
      <c r="B295" s="173"/>
      <c r="D295" s="166" t="s">
        <v>206</v>
      </c>
      <c r="E295" s="174" t="s">
        <v>3</v>
      </c>
      <c r="F295" s="175" t="s">
        <v>1230</v>
      </c>
      <c r="H295" s="176">
        <v>200.69200000000001</v>
      </c>
      <c r="I295" s="177"/>
      <c r="L295" s="173"/>
      <c r="M295" s="178"/>
      <c r="N295" s="179"/>
      <c r="O295" s="179"/>
      <c r="P295" s="179"/>
      <c r="Q295" s="179"/>
      <c r="R295" s="179"/>
      <c r="S295" s="179"/>
      <c r="T295" s="180"/>
      <c r="AT295" s="174" t="s">
        <v>206</v>
      </c>
      <c r="AU295" s="174" t="s">
        <v>89</v>
      </c>
      <c r="AV295" s="14" t="s">
        <v>89</v>
      </c>
      <c r="AW295" s="14" t="s">
        <v>41</v>
      </c>
      <c r="AX295" s="14" t="s">
        <v>80</v>
      </c>
      <c r="AY295" s="174" t="s">
        <v>195</v>
      </c>
    </row>
    <row r="296" spans="1:65" s="15" customFormat="1">
      <c r="B296" s="181"/>
      <c r="D296" s="166" t="s">
        <v>206</v>
      </c>
      <c r="E296" s="182" t="s">
        <v>3</v>
      </c>
      <c r="F296" s="183" t="s">
        <v>215</v>
      </c>
      <c r="H296" s="184">
        <v>541.86800000000005</v>
      </c>
      <c r="I296" s="185"/>
      <c r="L296" s="181"/>
      <c r="M296" s="186"/>
      <c r="N296" s="187"/>
      <c r="O296" s="187"/>
      <c r="P296" s="187"/>
      <c r="Q296" s="187"/>
      <c r="R296" s="187"/>
      <c r="S296" s="187"/>
      <c r="T296" s="188"/>
      <c r="AT296" s="182" t="s">
        <v>206</v>
      </c>
      <c r="AU296" s="182" t="s">
        <v>89</v>
      </c>
      <c r="AV296" s="15" t="s">
        <v>202</v>
      </c>
      <c r="AW296" s="15" t="s">
        <v>41</v>
      </c>
      <c r="AX296" s="15" t="s">
        <v>87</v>
      </c>
      <c r="AY296" s="182" t="s">
        <v>195</v>
      </c>
    </row>
    <row r="297" spans="1:65" s="14" customFormat="1">
      <c r="B297" s="173"/>
      <c r="D297" s="166" t="s">
        <v>206</v>
      </c>
      <c r="F297" s="175" t="s">
        <v>1231</v>
      </c>
      <c r="H297" s="176">
        <v>1083.7360000000001</v>
      </c>
      <c r="I297" s="177"/>
      <c r="L297" s="173"/>
      <c r="M297" s="178"/>
      <c r="N297" s="179"/>
      <c r="O297" s="179"/>
      <c r="P297" s="179"/>
      <c r="Q297" s="179"/>
      <c r="R297" s="179"/>
      <c r="S297" s="179"/>
      <c r="T297" s="180"/>
      <c r="AT297" s="174" t="s">
        <v>206</v>
      </c>
      <c r="AU297" s="174" t="s">
        <v>89</v>
      </c>
      <c r="AV297" s="14" t="s">
        <v>89</v>
      </c>
      <c r="AW297" s="14" t="s">
        <v>4</v>
      </c>
      <c r="AX297" s="14" t="s">
        <v>87</v>
      </c>
      <c r="AY297" s="174" t="s">
        <v>195</v>
      </c>
    </row>
    <row r="298" spans="1:65" s="2" customFormat="1" ht="37.9" customHeight="1">
      <c r="A298" s="35"/>
      <c r="B298" s="146"/>
      <c r="C298" s="147" t="s">
        <v>341</v>
      </c>
      <c r="D298" s="147" t="s">
        <v>197</v>
      </c>
      <c r="E298" s="148" t="s">
        <v>382</v>
      </c>
      <c r="F298" s="149" t="s">
        <v>383</v>
      </c>
      <c r="G298" s="150" t="s">
        <v>139</v>
      </c>
      <c r="H298" s="151">
        <v>230.79499999999999</v>
      </c>
      <c r="I298" s="152"/>
      <c r="J298" s="153">
        <f>ROUND(I298*H298,2)</f>
        <v>0</v>
      </c>
      <c r="K298" s="149" t="s">
        <v>201</v>
      </c>
      <c r="L298" s="36"/>
      <c r="M298" s="154" t="s">
        <v>3</v>
      </c>
      <c r="N298" s="155" t="s">
        <v>51</v>
      </c>
      <c r="O298" s="56"/>
      <c r="P298" s="156">
        <f>O298*H298</f>
        <v>0</v>
      </c>
      <c r="Q298" s="156">
        <v>0</v>
      </c>
      <c r="R298" s="156">
        <f>Q298*H298</f>
        <v>0</v>
      </c>
      <c r="S298" s="156">
        <v>0</v>
      </c>
      <c r="T298" s="157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58" t="s">
        <v>202</v>
      </c>
      <c r="AT298" s="158" t="s">
        <v>197</v>
      </c>
      <c r="AU298" s="158" t="s">
        <v>89</v>
      </c>
      <c r="AY298" s="19" t="s">
        <v>195</v>
      </c>
      <c r="BE298" s="159">
        <f>IF(N298="základní",J298,0)</f>
        <v>0</v>
      </c>
      <c r="BF298" s="159">
        <f>IF(N298="snížená",J298,0)</f>
        <v>0</v>
      </c>
      <c r="BG298" s="159">
        <f>IF(N298="zákl. přenesená",J298,0)</f>
        <v>0</v>
      </c>
      <c r="BH298" s="159">
        <f>IF(N298="sníž. přenesená",J298,0)</f>
        <v>0</v>
      </c>
      <c r="BI298" s="159">
        <f>IF(N298="nulová",J298,0)</f>
        <v>0</v>
      </c>
      <c r="BJ298" s="19" t="s">
        <v>87</v>
      </c>
      <c r="BK298" s="159">
        <f>ROUND(I298*H298,2)</f>
        <v>0</v>
      </c>
      <c r="BL298" s="19" t="s">
        <v>202</v>
      </c>
      <c r="BM298" s="158" t="s">
        <v>1232</v>
      </c>
    </row>
    <row r="299" spans="1:65" s="2" customFormat="1">
      <c r="A299" s="35"/>
      <c r="B299" s="36"/>
      <c r="C299" s="35"/>
      <c r="D299" s="160" t="s">
        <v>204</v>
      </c>
      <c r="E299" s="35"/>
      <c r="F299" s="161" t="s">
        <v>385</v>
      </c>
      <c r="G299" s="35"/>
      <c r="H299" s="35"/>
      <c r="I299" s="162"/>
      <c r="J299" s="35"/>
      <c r="K299" s="35"/>
      <c r="L299" s="36"/>
      <c r="M299" s="163"/>
      <c r="N299" s="164"/>
      <c r="O299" s="56"/>
      <c r="P299" s="56"/>
      <c r="Q299" s="56"/>
      <c r="R299" s="56"/>
      <c r="S299" s="56"/>
      <c r="T299" s="57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9" t="s">
        <v>204</v>
      </c>
      <c r="AU299" s="19" t="s">
        <v>89</v>
      </c>
    </row>
    <row r="300" spans="1:65" s="13" customFormat="1">
      <c r="B300" s="165"/>
      <c r="D300" s="166" t="s">
        <v>206</v>
      </c>
      <c r="E300" s="167" t="s">
        <v>3</v>
      </c>
      <c r="F300" s="168" t="s">
        <v>207</v>
      </c>
      <c r="H300" s="167" t="s">
        <v>3</v>
      </c>
      <c r="I300" s="169"/>
      <c r="L300" s="165"/>
      <c r="M300" s="170"/>
      <c r="N300" s="171"/>
      <c r="O300" s="171"/>
      <c r="P300" s="171"/>
      <c r="Q300" s="171"/>
      <c r="R300" s="171"/>
      <c r="S300" s="171"/>
      <c r="T300" s="172"/>
      <c r="AT300" s="167" t="s">
        <v>206</v>
      </c>
      <c r="AU300" s="167" t="s">
        <v>89</v>
      </c>
      <c r="AV300" s="13" t="s">
        <v>87</v>
      </c>
      <c r="AW300" s="13" t="s">
        <v>41</v>
      </c>
      <c r="AX300" s="13" t="s">
        <v>80</v>
      </c>
      <c r="AY300" s="167" t="s">
        <v>195</v>
      </c>
    </row>
    <row r="301" spans="1:65" s="13" customFormat="1">
      <c r="B301" s="165"/>
      <c r="D301" s="166" t="s">
        <v>206</v>
      </c>
      <c r="E301" s="167" t="s">
        <v>3</v>
      </c>
      <c r="F301" s="168" t="s">
        <v>208</v>
      </c>
      <c r="H301" s="167" t="s">
        <v>3</v>
      </c>
      <c r="I301" s="169"/>
      <c r="L301" s="165"/>
      <c r="M301" s="170"/>
      <c r="N301" s="171"/>
      <c r="O301" s="171"/>
      <c r="P301" s="171"/>
      <c r="Q301" s="171"/>
      <c r="R301" s="171"/>
      <c r="S301" s="171"/>
      <c r="T301" s="172"/>
      <c r="AT301" s="167" t="s">
        <v>206</v>
      </c>
      <c r="AU301" s="167" t="s">
        <v>89</v>
      </c>
      <c r="AV301" s="13" t="s">
        <v>87</v>
      </c>
      <c r="AW301" s="13" t="s">
        <v>41</v>
      </c>
      <c r="AX301" s="13" t="s">
        <v>80</v>
      </c>
      <c r="AY301" s="167" t="s">
        <v>195</v>
      </c>
    </row>
    <row r="302" spans="1:65" s="13" customFormat="1">
      <c r="B302" s="165"/>
      <c r="D302" s="166" t="s">
        <v>206</v>
      </c>
      <c r="E302" s="167" t="s">
        <v>3</v>
      </c>
      <c r="F302" s="168" t="s">
        <v>1148</v>
      </c>
      <c r="H302" s="167" t="s">
        <v>3</v>
      </c>
      <c r="I302" s="169"/>
      <c r="L302" s="165"/>
      <c r="M302" s="170"/>
      <c r="N302" s="171"/>
      <c r="O302" s="171"/>
      <c r="P302" s="171"/>
      <c r="Q302" s="171"/>
      <c r="R302" s="171"/>
      <c r="S302" s="171"/>
      <c r="T302" s="172"/>
      <c r="AT302" s="167" t="s">
        <v>206</v>
      </c>
      <c r="AU302" s="167" t="s">
        <v>89</v>
      </c>
      <c r="AV302" s="13" t="s">
        <v>87</v>
      </c>
      <c r="AW302" s="13" t="s">
        <v>41</v>
      </c>
      <c r="AX302" s="13" t="s">
        <v>80</v>
      </c>
      <c r="AY302" s="167" t="s">
        <v>195</v>
      </c>
    </row>
    <row r="303" spans="1:65" s="13" customFormat="1">
      <c r="B303" s="165"/>
      <c r="D303" s="166" t="s">
        <v>206</v>
      </c>
      <c r="E303" s="167" t="s">
        <v>3</v>
      </c>
      <c r="F303" s="168" t="s">
        <v>1149</v>
      </c>
      <c r="H303" s="167" t="s">
        <v>3</v>
      </c>
      <c r="I303" s="169"/>
      <c r="L303" s="165"/>
      <c r="M303" s="170"/>
      <c r="N303" s="171"/>
      <c r="O303" s="171"/>
      <c r="P303" s="171"/>
      <c r="Q303" s="171"/>
      <c r="R303" s="171"/>
      <c r="S303" s="171"/>
      <c r="T303" s="172"/>
      <c r="AT303" s="167" t="s">
        <v>206</v>
      </c>
      <c r="AU303" s="167" t="s">
        <v>89</v>
      </c>
      <c r="AV303" s="13" t="s">
        <v>87</v>
      </c>
      <c r="AW303" s="13" t="s">
        <v>41</v>
      </c>
      <c r="AX303" s="13" t="s">
        <v>80</v>
      </c>
      <c r="AY303" s="167" t="s">
        <v>195</v>
      </c>
    </row>
    <row r="304" spans="1:65" s="13" customFormat="1">
      <c r="B304" s="165"/>
      <c r="D304" s="166" t="s">
        <v>206</v>
      </c>
      <c r="E304" s="167" t="s">
        <v>3</v>
      </c>
      <c r="F304" s="168" t="s">
        <v>386</v>
      </c>
      <c r="H304" s="167" t="s">
        <v>3</v>
      </c>
      <c r="I304" s="169"/>
      <c r="L304" s="165"/>
      <c r="M304" s="170"/>
      <c r="N304" s="171"/>
      <c r="O304" s="171"/>
      <c r="P304" s="171"/>
      <c r="Q304" s="171"/>
      <c r="R304" s="171"/>
      <c r="S304" s="171"/>
      <c r="T304" s="172"/>
      <c r="AT304" s="167" t="s">
        <v>206</v>
      </c>
      <c r="AU304" s="167" t="s">
        <v>89</v>
      </c>
      <c r="AV304" s="13" t="s">
        <v>87</v>
      </c>
      <c r="AW304" s="13" t="s">
        <v>41</v>
      </c>
      <c r="AX304" s="13" t="s">
        <v>80</v>
      </c>
      <c r="AY304" s="167" t="s">
        <v>195</v>
      </c>
    </row>
    <row r="305" spans="1:65" s="14" customFormat="1">
      <c r="B305" s="173"/>
      <c r="D305" s="166" t="s">
        <v>206</v>
      </c>
      <c r="E305" s="174" t="s">
        <v>3</v>
      </c>
      <c r="F305" s="175" t="s">
        <v>1233</v>
      </c>
      <c r="H305" s="176">
        <v>55.19</v>
      </c>
      <c r="I305" s="177"/>
      <c r="L305" s="173"/>
      <c r="M305" s="178"/>
      <c r="N305" s="179"/>
      <c r="O305" s="179"/>
      <c r="P305" s="179"/>
      <c r="Q305" s="179"/>
      <c r="R305" s="179"/>
      <c r="S305" s="179"/>
      <c r="T305" s="180"/>
      <c r="AT305" s="174" t="s">
        <v>206</v>
      </c>
      <c r="AU305" s="174" t="s">
        <v>89</v>
      </c>
      <c r="AV305" s="14" t="s">
        <v>89</v>
      </c>
      <c r="AW305" s="14" t="s">
        <v>41</v>
      </c>
      <c r="AX305" s="14" t="s">
        <v>80</v>
      </c>
      <c r="AY305" s="174" t="s">
        <v>195</v>
      </c>
    </row>
    <row r="306" spans="1:65" s="14" customFormat="1">
      <c r="B306" s="173"/>
      <c r="D306" s="166" t="s">
        <v>206</v>
      </c>
      <c r="E306" s="174" t="s">
        <v>3</v>
      </c>
      <c r="F306" s="175" t="s">
        <v>1234</v>
      </c>
      <c r="H306" s="176">
        <v>175.60499999999999</v>
      </c>
      <c r="I306" s="177"/>
      <c r="L306" s="173"/>
      <c r="M306" s="178"/>
      <c r="N306" s="179"/>
      <c r="O306" s="179"/>
      <c r="P306" s="179"/>
      <c r="Q306" s="179"/>
      <c r="R306" s="179"/>
      <c r="S306" s="179"/>
      <c r="T306" s="180"/>
      <c r="AT306" s="174" t="s">
        <v>206</v>
      </c>
      <c r="AU306" s="174" t="s">
        <v>89</v>
      </c>
      <c r="AV306" s="14" t="s">
        <v>89</v>
      </c>
      <c r="AW306" s="14" t="s">
        <v>41</v>
      </c>
      <c r="AX306" s="14" t="s">
        <v>80</v>
      </c>
      <c r="AY306" s="174" t="s">
        <v>195</v>
      </c>
    </row>
    <row r="307" spans="1:65" s="15" customFormat="1">
      <c r="B307" s="181"/>
      <c r="D307" s="166" t="s">
        <v>206</v>
      </c>
      <c r="E307" s="182" t="s">
        <v>3</v>
      </c>
      <c r="F307" s="183" t="s">
        <v>215</v>
      </c>
      <c r="H307" s="184">
        <v>230.79499999999999</v>
      </c>
      <c r="I307" s="185"/>
      <c r="L307" s="181"/>
      <c r="M307" s="186"/>
      <c r="N307" s="187"/>
      <c r="O307" s="187"/>
      <c r="P307" s="187"/>
      <c r="Q307" s="187"/>
      <c r="R307" s="187"/>
      <c r="S307" s="187"/>
      <c r="T307" s="188"/>
      <c r="AT307" s="182" t="s">
        <v>206</v>
      </c>
      <c r="AU307" s="182" t="s">
        <v>89</v>
      </c>
      <c r="AV307" s="15" t="s">
        <v>202</v>
      </c>
      <c r="AW307" s="15" t="s">
        <v>41</v>
      </c>
      <c r="AX307" s="15" t="s">
        <v>87</v>
      </c>
      <c r="AY307" s="182" t="s">
        <v>195</v>
      </c>
    </row>
    <row r="308" spans="1:65" s="2" customFormat="1" ht="37.9" customHeight="1">
      <c r="A308" s="35"/>
      <c r="B308" s="146"/>
      <c r="C308" s="147" t="s">
        <v>350</v>
      </c>
      <c r="D308" s="147" t="s">
        <v>197</v>
      </c>
      <c r="E308" s="148" t="s">
        <v>406</v>
      </c>
      <c r="F308" s="149" t="s">
        <v>407</v>
      </c>
      <c r="G308" s="150" t="s">
        <v>139</v>
      </c>
      <c r="H308" s="151">
        <v>270.93400000000003</v>
      </c>
      <c r="I308" s="152"/>
      <c r="J308" s="153">
        <f>ROUND(I308*H308,2)</f>
        <v>0</v>
      </c>
      <c r="K308" s="149" t="s">
        <v>201</v>
      </c>
      <c r="L308" s="36"/>
      <c r="M308" s="154" t="s">
        <v>3</v>
      </c>
      <c r="N308" s="155" t="s">
        <v>51</v>
      </c>
      <c r="O308" s="56"/>
      <c r="P308" s="156">
        <f>O308*H308</f>
        <v>0</v>
      </c>
      <c r="Q308" s="156">
        <v>0</v>
      </c>
      <c r="R308" s="156">
        <f>Q308*H308</f>
        <v>0</v>
      </c>
      <c r="S308" s="156">
        <v>0</v>
      </c>
      <c r="T308" s="157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58" t="s">
        <v>202</v>
      </c>
      <c r="AT308" s="158" t="s">
        <v>197</v>
      </c>
      <c r="AU308" s="158" t="s">
        <v>89</v>
      </c>
      <c r="AY308" s="19" t="s">
        <v>195</v>
      </c>
      <c r="BE308" s="159">
        <f>IF(N308="základní",J308,0)</f>
        <v>0</v>
      </c>
      <c r="BF308" s="159">
        <f>IF(N308="snížená",J308,0)</f>
        <v>0</v>
      </c>
      <c r="BG308" s="159">
        <f>IF(N308="zákl. přenesená",J308,0)</f>
        <v>0</v>
      </c>
      <c r="BH308" s="159">
        <f>IF(N308="sníž. přenesená",J308,0)</f>
        <v>0</v>
      </c>
      <c r="BI308" s="159">
        <f>IF(N308="nulová",J308,0)</f>
        <v>0</v>
      </c>
      <c r="BJ308" s="19" t="s">
        <v>87</v>
      </c>
      <c r="BK308" s="159">
        <f>ROUND(I308*H308,2)</f>
        <v>0</v>
      </c>
      <c r="BL308" s="19" t="s">
        <v>202</v>
      </c>
      <c r="BM308" s="158" t="s">
        <v>1235</v>
      </c>
    </row>
    <row r="309" spans="1:65" s="2" customFormat="1">
      <c r="A309" s="35"/>
      <c r="B309" s="36"/>
      <c r="C309" s="35"/>
      <c r="D309" s="160" t="s">
        <v>204</v>
      </c>
      <c r="E309" s="35"/>
      <c r="F309" s="161" t="s">
        <v>409</v>
      </c>
      <c r="G309" s="35"/>
      <c r="H309" s="35"/>
      <c r="I309" s="162"/>
      <c r="J309" s="35"/>
      <c r="K309" s="35"/>
      <c r="L309" s="36"/>
      <c r="M309" s="163"/>
      <c r="N309" s="164"/>
      <c r="O309" s="56"/>
      <c r="P309" s="56"/>
      <c r="Q309" s="56"/>
      <c r="R309" s="56"/>
      <c r="S309" s="56"/>
      <c r="T309" s="57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9" t="s">
        <v>204</v>
      </c>
      <c r="AU309" s="19" t="s">
        <v>89</v>
      </c>
    </row>
    <row r="310" spans="1:65" s="13" customFormat="1">
      <c r="B310" s="165"/>
      <c r="D310" s="166" t="s">
        <v>206</v>
      </c>
      <c r="E310" s="167" t="s">
        <v>3</v>
      </c>
      <c r="F310" s="168" t="s">
        <v>207</v>
      </c>
      <c r="H310" s="167" t="s">
        <v>3</v>
      </c>
      <c r="I310" s="169"/>
      <c r="L310" s="165"/>
      <c r="M310" s="170"/>
      <c r="N310" s="171"/>
      <c r="O310" s="171"/>
      <c r="P310" s="171"/>
      <c r="Q310" s="171"/>
      <c r="R310" s="171"/>
      <c r="S310" s="171"/>
      <c r="T310" s="172"/>
      <c r="AT310" s="167" t="s">
        <v>206</v>
      </c>
      <c r="AU310" s="167" t="s">
        <v>89</v>
      </c>
      <c r="AV310" s="13" t="s">
        <v>87</v>
      </c>
      <c r="AW310" s="13" t="s">
        <v>41</v>
      </c>
      <c r="AX310" s="13" t="s">
        <v>80</v>
      </c>
      <c r="AY310" s="167" t="s">
        <v>195</v>
      </c>
    </row>
    <row r="311" spans="1:65" s="13" customFormat="1">
      <c r="B311" s="165"/>
      <c r="D311" s="166" t="s">
        <v>206</v>
      </c>
      <c r="E311" s="167" t="s">
        <v>3</v>
      </c>
      <c r="F311" s="168" t="s">
        <v>208</v>
      </c>
      <c r="H311" s="167" t="s">
        <v>3</v>
      </c>
      <c r="I311" s="169"/>
      <c r="L311" s="165"/>
      <c r="M311" s="170"/>
      <c r="N311" s="171"/>
      <c r="O311" s="171"/>
      <c r="P311" s="171"/>
      <c r="Q311" s="171"/>
      <c r="R311" s="171"/>
      <c r="S311" s="171"/>
      <c r="T311" s="172"/>
      <c r="AT311" s="167" t="s">
        <v>206</v>
      </c>
      <c r="AU311" s="167" t="s">
        <v>89</v>
      </c>
      <c r="AV311" s="13" t="s">
        <v>87</v>
      </c>
      <c r="AW311" s="13" t="s">
        <v>41</v>
      </c>
      <c r="AX311" s="13" t="s">
        <v>80</v>
      </c>
      <c r="AY311" s="167" t="s">
        <v>195</v>
      </c>
    </row>
    <row r="312" spans="1:65" s="13" customFormat="1">
      <c r="B312" s="165"/>
      <c r="D312" s="166" t="s">
        <v>206</v>
      </c>
      <c r="E312" s="167" t="s">
        <v>3</v>
      </c>
      <c r="F312" s="168" t="s">
        <v>1148</v>
      </c>
      <c r="H312" s="167" t="s">
        <v>3</v>
      </c>
      <c r="I312" s="169"/>
      <c r="L312" s="165"/>
      <c r="M312" s="170"/>
      <c r="N312" s="171"/>
      <c r="O312" s="171"/>
      <c r="P312" s="171"/>
      <c r="Q312" s="171"/>
      <c r="R312" s="171"/>
      <c r="S312" s="171"/>
      <c r="T312" s="172"/>
      <c r="AT312" s="167" t="s">
        <v>206</v>
      </c>
      <c r="AU312" s="167" t="s">
        <v>89</v>
      </c>
      <c r="AV312" s="13" t="s">
        <v>87</v>
      </c>
      <c r="AW312" s="13" t="s">
        <v>41</v>
      </c>
      <c r="AX312" s="13" t="s">
        <v>80</v>
      </c>
      <c r="AY312" s="167" t="s">
        <v>195</v>
      </c>
    </row>
    <row r="313" spans="1:65" s="13" customFormat="1">
      <c r="B313" s="165"/>
      <c r="D313" s="166" t="s">
        <v>206</v>
      </c>
      <c r="E313" s="167" t="s">
        <v>3</v>
      </c>
      <c r="F313" s="168" t="s">
        <v>1149</v>
      </c>
      <c r="H313" s="167" t="s">
        <v>3</v>
      </c>
      <c r="I313" s="169"/>
      <c r="L313" s="165"/>
      <c r="M313" s="170"/>
      <c r="N313" s="171"/>
      <c r="O313" s="171"/>
      <c r="P313" s="171"/>
      <c r="Q313" s="171"/>
      <c r="R313" s="171"/>
      <c r="S313" s="171"/>
      <c r="T313" s="172"/>
      <c r="AT313" s="167" t="s">
        <v>206</v>
      </c>
      <c r="AU313" s="167" t="s">
        <v>89</v>
      </c>
      <c r="AV313" s="13" t="s">
        <v>87</v>
      </c>
      <c r="AW313" s="13" t="s">
        <v>41</v>
      </c>
      <c r="AX313" s="13" t="s">
        <v>80</v>
      </c>
      <c r="AY313" s="167" t="s">
        <v>195</v>
      </c>
    </row>
    <row r="314" spans="1:65" s="13" customFormat="1">
      <c r="B314" s="165"/>
      <c r="D314" s="166" t="s">
        <v>206</v>
      </c>
      <c r="E314" s="167" t="s">
        <v>3</v>
      </c>
      <c r="F314" s="168" t="s">
        <v>386</v>
      </c>
      <c r="H314" s="167" t="s">
        <v>3</v>
      </c>
      <c r="I314" s="169"/>
      <c r="L314" s="165"/>
      <c r="M314" s="170"/>
      <c r="N314" s="171"/>
      <c r="O314" s="171"/>
      <c r="P314" s="171"/>
      <c r="Q314" s="171"/>
      <c r="R314" s="171"/>
      <c r="S314" s="171"/>
      <c r="T314" s="172"/>
      <c r="AT314" s="167" t="s">
        <v>206</v>
      </c>
      <c r="AU314" s="167" t="s">
        <v>89</v>
      </c>
      <c r="AV314" s="13" t="s">
        <v>87</v>
      </c>
      <c r="AW314" s="13" t="s">
        <v>41</v>
      </c>
      <c r="AX314" s="13" t="s">
        <v>80</v>
      </c>
      <c r="AY314" s="167" t="s">
        <v>195</v>
      </c>
    </row>
    <row r="315" spans="1:65" s="14" customFormat="1">
      <c r="B315" s="173"/>
      <c r="D315" s="166" t="s">
        <v>206</v>
      </c>
      <c r="E315" s="174" t="s">
        <v>3</v>
      </c>
      <c r="F315" s="175" t="s">
        <v>1236</v>
      </c>
      <c r="H315" s="176">
        <v>170.58799999999999</v>
      </c>
      <c r="I315" s="177"/>
      <c r="L315" s="173"/>
      <c r="M315" s="178"/>
      <c r="N315" s="179"/>
      <c r="O315" s="179"/>
      <c r="P315" s="179"/>
      <c r="Q315" s="179"/>
      <c r="R315" s="179"/>
      <c r="S315" s="179"/>
      <c r="T315" s="180"/>
      <c r="AT315" s="174" t="s">
        <v>206</v>
      </c>
      <c r="AU315" s="174" t="s">
        <v>89</v>
      </c>
      <c r="AV315" s="14" t="s">
        <v>89</v>
      </c>
      <c r="AW315" s="14" t="s">
        <v>41</v>
      </c>
      <c r="AX315" s="14" t="s">
        <v>80</v>
      </c>
      <c r="AY315" s="174" t="s">
        <v>195</v>
      </c>
    </row>
    <row r="316" spans="1:65" s="14" customFormat="1">
      <c r="B316" s="173"/>
      <c r="D316" s="166" t="s">
        <v>206</v>
      </c>
      <c r="E316" s="174" t="s">
        <v>3</v>
      </c>
      <c r="F316" s="175" t="s">
        <v>1237</v>
      </c>
      <c r="H316" s="176">
        <v>100.346</v>
      </c>
      <c r="I316" s="177"/>
      <c r="L316" s="173"/>
      <c r="M316" s="178"/>
      <c r="N316" s="179"/>
      <c r="O316" s="179"/>
      <c r="P316" s="179"/>
      <c r="Q316" s="179"/>
      <c r="R316" s="179"/>
      <c r="S316" s="179"/>
      <c r="T316" s="180"/>
      <c r="AT316" s="174" t="s">
        <v>206</v>
      </c>
      <c r="AU316" s="174" t="s">
        <v>89</v>
      </c>
      <c r="AV316" s="14" t="s">
        <v>89</v>
      </c>
      <c r="AW316" s="14" t="s">
        <v>41</v>
      </c>
      <c r="AX316" s="14" t="s">
        <v>80</v>
      </c>
      <c r="AY316" s="174" t="s">
        <v>195</v>
      </c>
    </row>
    <row r="317" spans="1:65" s="15" customFormat="1">
      <c r="B317" s="181"/>
      <c r="D317" s="166" t="s">
        <v>206</v>
      </c>
      <c r="E317" s="182" t="s">
        <v>3</v>
      </c>
      <c r="F317" s="183" t="s">
        <v>215</v>
      </c>
      <c r="H317" s="184">
        <v>270.93400000000003</v>
      </c>
      <c r="I317" s="185"/>
      <c r="L317" s="181"/>
      <c r="M317" s="186"/>
      <c r="N317" s="187"/>
      <c r="O317" s="187"/>
      <c r="P317" s="187"/>
      <c r="Q317" s="187"/>
      <c r="R317" s="187"/>
      <c r="S317" s="187"/>
      <c r="T317" s="188"/>
      <c r="AT317" s="182" t="s">
        <v>206</v>
      </c>
      <c r="AU317" s="182" t="s">
        <v>89</v>
      </c>
      <c r="AV317" s="15" t="s">
        <v>202</v>
      </c>
      <c r="AW317" s="15" t="s">
        <v>41</v>
      </c>
      <c r="AX317" s="15" t="s">
        <v>87</v>
      </c>
      <c r="AY317" s="182" t="s">
        <v>195</v>
      </c>
    </row>
    <row r="318" spans="1:65" s="2" customFormat="1" ht="24.25" customHeight="1">
      <c r="A318" s="35"/>
      <c r="B318" s="146"/>
      <c r="C318" s="147" t="s">
        <v>372</v>
      </c>
      <c r="D318" s="147" t="s">
        <v>197</v>
      </c>
      <c r="E318" s="148" t="s">
        <v>419</v>
      </c>
      <c r="F318" s="149" t="s">
        <v>420</v>
      </c>
      <c r="G318" s="150" t="s">
        <v>139</v>
      </c>
      <c r="H318" s="151">
        <v>461.59</v>
      </c>
      <c r="I318" s="152"/>
      <c r="J318" s="153">
        <f>ROUND(I318*H318,2)</f>
        <v>0</v>
      </c>
      <c r="K318" s="149" t="s">
        <v>201</v>
      </c>
      <c r="L318" s="36"/>
      <c r="M318" s="154" t="s">
        <v>3</v>
      </c>
      <c r="N318" s="155" t="s">
        <v>51</v>
      </c>
      <c r="O318" s="56"/>
      <c r="P318" s="156">
        <f>O318*H318</f>
        <v>0</v>
      </c>
      <c r="Q318" s="156">
        <v>0</v>
      </c>
      <c r="R318" s="156">
        <f>Q318*H318</f>
        <v>0</v>
      </c>
      <c r="S318" s="156">
        <v>0</v>
      </c>
      <c r="T318" s="157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58" t="s">
        <v>202</v>
      </c>
      <c r="AT318" s="158" t="s">
        <v>197</v>
      </c>
      <c r="AU318" s="158" t="s">
        <v>89</v>
      </c>
      <c r="AY318" s="19" t="s">
        <v>195</v>
      </c>
      <c r="BE318" s="159">
        <f>IF(N318="základní",J318,0)</f>
        <v>0</v>
      </c>
      <c r="BF318" s="159">
        <f>IF(N318="snížená",J318,0)</f>
        <v>0</v>
      </c>
      <c r="BG318" s="159">
        <f>IF(N318="zákl. přenesená",J318,0)</f>
        <v>0</v>
      </c>
      <c r="BH318" s="159">
        <f>IF(N318="sníž. přenesená",J318,0)</f>
        <v>0</v>
      </c>
      <c r="BI318" s="159">
        <f>IF(N318="nulová",J318,0)</f>
        <v>0</v>
      </c>
      <c r="BJ318" s="19" t="s">
        <v>87</v>
      </c>
      <c r="BK318" s="159">
        <f>ROUND(I318*H318,2)</f>
        <v>0</v>
      </c>
      <c r="BL318" s="19" t="s">
        <v>202</v>
      </c>
      <c r="BM318" s="158" t="s">
        <v>1238</v>
      </c>
    </row>
    <row r="319" spans="1:65" s="2" customFormat="1">
      <c r="A319" s="35"/>
      <c r="B319" s="36"/>
      <c r="C319" s="35"/>
      <c r="D319" s="160" t="s">
        <v>204</v>
      </c>
      <c r="E319" s="35"/>
      <c r="F319" s="161" t="s">
        <v>422</v>
      </c>
      <c r="G319" s="35"/>
      <c r="H319" s="35"/>
      <c r="I319" s="162"/>
      <c r="J319" s="35"/>
      <c r="K319" s="35"/>
      <c r="L319" s="36"/>
      <c r="M319" s="163"/>
      <c r="N319" s="164"/>
      <c r="O319" s="56"/>
      <c r="P319" s="56"/>
      <c r="Q319" s="56"/>
      <c r="R319" s="56"/>
      <c r="S319" s="56"/>
      <c r="T319" s="57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9" t="s">
        <v>204</v>
      </c>
      <c r="AU319" s="19" t="s">
        <v>89</v>
      </c>
    </row>
    <row r="320" spans="1:65" s="13" customFormat="1">
      <c r="B320" s="165"/>
      <c r="D320" s="166" t="s">
        <v>206</v>
      </c>
      <c r="E320" s="167" t="s">
        <v>3</v>
      </c>
      <c r="F320" s="168" t="s">
        <v>207</v>
      </c>
      <c r="H320" s="167" t="s">
        <v>3</v>
      </c>
      <c r="I320" s="169"/>
      <c r="L320" s="165"/>
      <c r="M320" s="170"/>
      <c r="N320" s="171"/>
      <c r="O320" s="171"/>
      <c r="P320" s="171"/>
      <c r="Q320" s="171"/>
      <c r="R320" s="171"/>
      <c r="S320" s="171"/>
      <c r="T320" s="172"/>
      <c r="AT320" s="167" t="s">
        <v>206</v>
      </c>
      <c r="AU320" s="167" t="s">
        <v>89</v>
      </c>
      <c r="AV320" s="13" t="s">
        <v>87</v>
      </c>
      <c r="AW320" s="13" t="s">
        <v>41</v>
      </c>
      <c r="AX320" s="13" t="s">
        <v>80</v>
      </c>
      <c r="AY320" s="167" t="s">
        <v>195</v>
      </c>
    </row>
    <row r="321" spans="1:65" s="13" customFormat="1">
      <c r="B321" s="165"/>
      <c r="D321" s="166" t="s">
        <v>206</v>
      </c>
      <c r="E321" s="167" t="s">
        <v>3</v>
      </c>
      <c r="F321" s="168" t="s">
        <v>208</v>
      </c>
      <c r="H321" s="167" t="s">
        <v>3</v>
      </c>
      <c r="I321" s="169"/>
      <c r="L321" s="165"/>
      <c r="M321" s="170"/>
      <c r="N321" s="171"/>
      <c r="O321" s="171"/>
      <c r="P321" s="171"/>
      <c r="Q321" s="171"/>
      <c r="R321" s="171"/>
      <c r="S321" s="171"/>
      <c r="T321" s="172"/>
      <c r="AT321" s="167" t="s">
        <v>206</v>
      </c>
      <c r="AU321" s="167" t="s">
        <v>89</v>
      </c>
      <c r="AV321" s="13" t="s">
        <v>87</v>
      </c>
      <c r="AW321" s="13" t="s">
        <v>41</v>
      </c>
      <c r="AX321" s="13" t="s">
        <v>80</v>
      </c>
      <c r="AY321" s="167" t="s">
        <v>195</v>
      </c>
    </row>
    <row r="322" spans="1:65" s="13" customFormat="1">
      <c r="B322" s="165"/>
      <c r="D322" s="166" t="s">
        <v>206</v>
      </c>
      <c r="E322" s="167" t="s">
        <v>3</v>
      </c>
      <c r="F322" s="168" t="s">
        <v>1239</v>
      </c>
      <c r="H322" s="167" t="s">
        <v>3</v>
      </c>
      <c r="I322" s="169"/>
      <c r="L322" s="165"/>
      <c r="M322" s="170"/>
      <c r="N322" s="171"/>
      <c r="O322" s="171"/>
      <c r="P322" s="171"/>
      <c r="Q322" s="171"/>
      <c r="R322" s="171"/>
      <c r="S322" s="171"/>
      <c r="T322" s="172"/>
      <c r="AT322" s="167" t="s">
        <v>206</v>
      </c>
      <c r="AU322" s="167" t="s">
        <v>89</v>
      </c>
      <c r="AV322" s="13" t="s">
        <v>87</v>
      </c>
      <c r="AW322" s="13" t="s">
        <v>41</v>
      </c>
      <c r="AX322" s="13" t="s">
        <v>80</v>
      </c>
      <c r="AY322" s="167" t="s">
        <v>195</v>
      </c>
    </row>
    <row r="323" spans="1:65" s="13" customFormat="1">
      <c r="B323" s="165"/>
      <c r="D323" s="166" t="s">
        <v>206</v>
      </c>
      <c r="E323" s="167" t="s">
        <v>3</v>
      </c>
      <c r="F323" s="168" t="s">
        <v>1149</v>
      </c>
      <c r="H323" s="167" t="s">
        <v>3</v>
      </c>
      <c r="I323" s="169"/>
      <c r="L323" s="165"/>
      <c r="M323" s="170"/>
      <c r="N323" s="171"/>
      <c r="O323" s="171"/>
      <c r="P323" s="171"/>
      <c r="Q323" s="171"/>
      <c r="R323" s="171"/>
      <c r="S323" s="171"/>
      <c r="T323" s="172"/>
      <c r="AT323" s="167" t="s">
        <v>206</v>
      </c>
      <c r="AU323" s="167" t="s">
        <v>89</v>
      </c>
      <c r="AV323" s="13" t="s">
        <v>87</v>
      </c>
      <c r="AW323" s="13" t="s">
        <v>41</v>
      </c>
      <c r="AX323" s="13" t="s">
        <v>80</v>
      </c>
      <c r="AY323" s="167" t="s">
        <v>195</v>
      </c>
    </row>
    <row r="324" spans="1:65" s="13" customFormat="1">
      <c r="B324" s="165"/>
      <c r="D324" s="166" t="s">
        <v>206</v>
      </c>
      <c r="E324" s="167" t="s">
        <v>3</v>
      </c>
      <c r="F324" s="168" t="s">
        <v>394</v>
      </c>
      <c r="H324" s="167" t="s">
        <v>3</v>
      </c>
      <c r="I324" s="169"/>
      <c r="L324" s="165"/>
      <c r="M324" s="170"/>
      <c r="N324" s="171"/>
      <c r="O324" s="171"/>
      <c r="P324" s="171"/>
      <c r="Q324" s="171"/>
      <c r="R324" s="171"/>
      <c r="S324" s="171"/>
      <c r="T324" s="172"/>
      <c r="AT324" s="167" t="s">
        <v>206</v>
      </c>
      <c r="AU324" s="167" t="s">
        <v>89</v>
      </c>
      <c r="AV324" s="13" t="s">
        <v>87</v>
      </c>
      <c r="AW324" s="13" t="s">
        <v>41</v>
      </c>
      <c r="AX324" s="13" t="s">
        <v>80</v>
      </c>
      <c r="AY324" s="167" t="s">
        <v>195</v>
      </c>
    </row>
    <row r="325" spans="1:65" s="14" customFormat="1">
      <c r="B325" s="173"/>
      <c r="D325" s="166" t="s">
        <v>206</v>
      </c>
      <c r="E325" s="174" t="s">
        <v>3</v>
      </c>
      <c r="F325" s="175" t="s">
        <v>1233</v>
      </c>
      <c r="H325" s="176">
        <v>55.19</v>
      </c>
      <c r="I325" s="177"/>
      <c r="L325" s="173"/>
      <c r="M325" s="178"/>
      <c r="N325" s="179"/>
      <c r="O325" s="179"/>
      <c r="P325" s="179"/>
      <c r="Q325" s="179"/>
      <c r="R325" s="179"/>
      <c r="S325" s="179"/>
      <c r="T325" s="180"/>
      <c r="AT325" s="174" t="s">
        <v>206</v>
      </c>
      <c r="AU325" s="174" t="s">
        <v>89</v>
      </c>
      <c r="AV325" s="14" t="s">
        <v>89</v>
      </c>
      <c r="AW325" s="14" t="s">
        <v>41</v>
      </c>
      <c r="AX325" s="14" t="s">
        <v>80</v>
      </c>
      <c r="AY325" s="174" t="s">
        <v>195</v>
      </c>
    </row>
    <row r="326" spans="1:65" s="14" customFormat="1">
      <c r="B326" s="173"/>
      <c r="D326" s="166" t="s">
        <v>206</v>
      </c>
      <c r="E326" s="174" t="s">
        <v>3</v>
      </c>
      <c r="F326" s="175" t="s">
        <v>1234</v>
      </c>
      <c r="H326" s="176">
        <v>175.60499999999999</v>
      </c>
      <c r="I326" s="177"/>
      <c r="L326" s="173"/>
      <c r="M326" s="178"/>
      <c r="N326" s="179"/>
      <c r="O326" s="179"/>
      <c r="P326" s="179"/>
      <c r="Q326" s="179"/>
      <c r="R326" s="179"/>
      <c r="S326" s="179"/>
      <c r="T326" s="180"/>
      <c r="AT326" s="174" t="s">
        <v>206</v>
      </c>
      <c r="AU326" s="174" t="s">
        <v>89</v>
      </c>
      <c r="AV326" s="14" t="s">
        <v>89</v>
      </c>
      <c r="AW326" s="14" t="s">
        <v>41</v>
      </c>
      <c r="AX326" s="14" t="s">
        <v>80</v>
      </c>
      <c r="AY326" s="174" t="s">
        <v>195</v>
      </c>
    </row>
    <row r="327" spans="1:65" s="15" customFormat="1">
      <c r="B327" s="181"/>
      <c r="D327" s="166" t="s">
        <v>206</v>
      </c>
      <c r="E327" s="182" t="s">
        <v>3</v>
      </c>
      <c r="F327" s="183" t="s">
        <v>215</v>
      </c>
      <c r="H327" s="184">
        <v>230.79499999999999</v>
      </c>
      <c r="I327" s="185"/>
      <c r="L327" s="181"/>
      <c r="M327" s="186"/>
      <c r="N327" s="187"/>
      <c r="O327" s="187"/>
      <c r="P327" s="187"/>
      <c r="Q327" s="187"/>
      <c r="R327" s="187"/>
      <c r="S327" s="187"/>
      <c r="T327" s="188"/>
      <c r="AT327" s="182" t="s">
        <v>206</v>
      </c>
      <c r="AU327" s="182" t="s">
        <v>89</v>
      </c>
      <c r="AV327" s="15" t="s">
        <v>202</v>
      </c>
      <c r="AW327" s="15" t="s">
        <v>41</v>
      </c>
      <c r="AX327" s="15" t="s">
        <v>87</v>
      </c>
      <c r="AY327" s="182" t="s">
        <v>195</v>
      </c>
    </row>
    <row r="328" spans="1:65" s="14" customFormat="1">
      <c r="B328" s="173"/>
      <c r="D328" s="166" t="s">
        <v>206</v>
      </c>
      <c r="F328" s="175" t="s">
        <v>1240</v>
      </c>
      <c r="H328" s="176">
        <v>461.59</v>
      </c>
      <c r="I328" s="177"/>
      <c r="L328" s="173"/>
      <c r="M328" s="178"/>
      <c r="N328" s="179"/>
      <c r="O328" s="179"/>
      <c r="P328" s="179"/>
      <c r="Q328" s="179"/>
      <c r="R328" s="179"/>
      <c r="S328" s="179"/>
      <c r="T328" s="180"/>
      <c r="AT328" s="174" t="s">
        <v>206</v>
      </c>
      <c r="AU328" s="174" t="s">
        <v>89</v>
      </c>
      <c r="AV328" s="14" t="s">
        <v>89</v>
      </c>
      <c r="AW328" s="14" t="s">
        <v>4</v>
      </c>
      <c r="AX328" s="14" t="s">
        <v>87</v>
      </c>
      <c r="AY328" s="174" t="s">
        <v>195</v>
      </c>
    </row>
    <row r="329" spans="1:65" s="2" customFormat="1" ht="24.25" customHeight="1">
      <c r="A329" s="35"/>
      <c r="B329" s="146"/>
      <c r="C329" s="147" t="s">
        <v>377</v>
      </c>
      <c r="D329" s="147" t="s">
        <v>197</v>
      </c>
      <c r="E329" s="148" t="s">
        <v>419</v>
      </c>
      <c r="F329" s="149" t="s">
        <v>420</v>
      </c>
      <c r="G329" s="150" t="s">
        <v>139</v>
      </c>
      <c r="H329" s="151">
        <v>909.08</v>
      </c>
      <c r="I329" s="152"/>
      <c r="J329" s="153">
        <f>ROUND(I329*H329,2)</f>
        <v>0</v>
      </c>
      <c r="K329" s="149" t="s">
        <v>201</v>
      </c>
      <c r="L329" s="36"/>
      <c r="M329" s="154" t="s">
        <v>3</v>
      </c>
      <c r="N329" s="155" t="s">
        <v>51</v>
      </c>
      <c r="O329" s="56"/>
      <c r="P329" s="156">
        <f>O329*H329</f>
        <v>0</v>
      </c>
      <c r="Q329" s="156">
        <v>0</v>
      </c>
      <c r="R329" s="156">
        <f>Q329*H329</f>
        <v>0</v>
      </c>
      <c r="S329" s="156">
        <v>0</v>
      </c>
      <c r="T329" s="157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58" t="s">
        <v>202</v>
      </c>
      <c r="AT329" s="158" t="s">
        <v>197</v>
      </c>
      <c r="AU329" s="158" t="s">
        <v>89</v>
      </c>
      <c r="AY329" s="19" t="s">
        <v>195</v>
      </c>
      <c r="BE329" s="159">
        <f>IF(N329="základní",J329,0)</f>
        <v>0</v>
      </c>
      <c r="BF329" s="159">
        <f>IF(N329="snížená",J329,0)</f>
        <v>0</v>
      </c>
      <c r="BG329" s="159">
        <f>IF(N329="zákl. přenesená",J329,0)</f>
        <v>0</v>
      </c>
      <c r="BH329" s="159">
        <f>IF(N329="sníž. přenesená",J329,0)</f>
        <v>0</v>
      </c>
      <c r="BI329" s="159">
        <f>IF(N329="nulová",J329,0)</f>
        <v>0</v>
      </c>
      <c r="BJ329" s="19" t="s">
        <v>87</v>
      </c>
      <c r="BK329" s="159">
        <f>ROUND(I329*H329,2)</f>
        <v>0</v>
      </c>
      <c r="BL329" s="19" t="s">
        <v>202</v>
      </c>
      <c r="BM329" s="158" t="s">
        <v>1241</v>
      </c>
    </row>
    <row r="330" spans="1:65" s="2" customFormat="1">
      <c r="A330" s="35"/>
      <c r="B330" s="36"/>
      <c r="C330" s="35"/>
      <c r="D330" s="160" t="s">
        <v>204</v>
      </c>
      <c r="E330" s="35"/>
      <c r="F330" s="161" t="s">
        <v>422</v>
      </c>
      <c r="G330" s="35"/>
      <c r="H330" s="35"/>
      <c r="I330" s="162"/>
      <c r="J330" s="35"/>
      <c r="K330" s="35"/>
      <c r="L330" s="36"/>
      <c r="M330" s="163"/>
      <c r="N330" s="164"/>
      <c r="O330" s="56"/>
      <c r="P330" s="56"/>
      <c r="Q330" s="56"/>
      <c r="R330" s="56"/>
      <c r="S330" s="56"/>
      <c r="T330" s="57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T330" s="19" t="s">
        <v>204</v>
      </c>
      <c r="AU330" s="19" t="s">
        <v>89</v>
      </c>
    </row>
    <row r="331" spans="1:65" s="13" customFormat="1">
      <c r="B331" s="165"/>
      <c r="D331" s="166" t="s">
        <v>206</v>
      </c>
      <c r="E331" s="167" t="s">
        <v>3</v>
      </c>
      <c r="F331" s="168" t="s">
        <v>207</v>
      </c>
      <c r="H331" s="167" t="s">
        <v>3</v>
      </c>
      <c r="I331" s="169"/>
      <c r="L331" s="165"/>
      <c r="M331" s="170"/>
      <c r="N331" s="171"/>
      <c r="O331" s="171"/>
      <c r="P331" s="171"/>
      <c r="Q331" s="171"/>
      <c r="R331" s="171"/>
      <c r="S331" s="171"/>
      <c r="T331" s="172"/>
      <c r="AT331" s="167" t="s">
        <v>206</v>
      </c>
      <c r="AU331" s="167" t="s">
        <v>89</v>
      </c>
      <c r="AV331" s="13" t="s">
        <v>87</v>
      </c>
      <c r="AW331" s="13" t="s">
        <v>41</v>
      </c>
      <c r="AX331" s="13" t="s">
        <v>80</v>
      </c>
      <c r="AY331" s="167" t="s">
        <v>195</v>
      </c>
    </row>
    <row r="332" spans="1:65" s="13" customFormat="1">
      <c r="B332" s="165"/>
      <c r="D332" s="166" t="s">
        <v>206</v>
      </c>
      <c r="E332" s="167" t="s">
        <v>3</v>
      </c>
      <c r="F332" s="168" t="s">
        <v>208</v>
      </c>
      <c r="H332" s="167" t="s">
        <v>3</v>
      </c>
      <c r="I332" s="169"/>
      <c r="L332" s="165"/>
      <c r="M332" s="170"/>
      <c r="N332" s="171"/>
      <c r="O332" s="171"/>
      <c r="P332" s="171"/>
      <c r="Q332" s="171"/>
      <c r="R332" s="171"/>
      <c r="S332" s="171"/>
      <c r="T332" s="172"/>
      <c r="AT332" s="167" t="s">
        <v>206</v>
      </c>
      <c r="AU332" s="167" t="s">
        <v>89</v>
      </c>
      <c r="AV332" s="13" t="s">
        <v>87</v>
      </c>
      <c r="AW332" s="13" t="s">
        <v>41</v>
      </c>
      <c r="AX332" s="13" t="s">
        <v>80</v>
      </c>
      <c r="AY332" s="167" t="s">
        <v>195</v>
      </c>
    </row>
    <row r="333" spans="1:65" s="13" customFormat="1">
      <c r="B333" s="165"/>
      <c r="D333" s="166" t="s">
        <v>206</v>
      </c>
      <c r="E333" s="167" t="s">
        <v>3</v>
      </c>
      <c r="F333" s="168" t="s">
        <v>1239</v>
      </c>
      <c r="H333" s="167" t="s">
        <v>3</v>
      </c>
      <c r="I333" s="169"/>
      <c r="L333" s="165"/>
      <c r="M333" s="170"/>
      <c r="N333" s="171"/>
      <c r="O333" s="171"/>
      <c r="P333" s="171"/>
      <c r="Q333" s="171"/>
      <c r="R333" s="171"/>
      <c r="S333" s="171"/>
      <c r="T333" s="172"/>
      <c r="AT333" s="167" t="s">
        <v>206</v>
      </c>
      <c r="AU333" s="167" t="s">
        <v>89</v>
      </c>
      <c r="AV333" s="13" t="s">
        <v>87</v>
      </c>
      <c r="AW333" s="13" t="s">
        <v>41</v>
      </c>
      <c r="AX333" s="13" t="s">
        <v>80</v>
      </c>
      <c r="AY333" s="167" t="s">
        <v>195</v>
      </c>
    </row>
    <row r="334" spans="1:65" s="13" customFormat="1">
      <c r="B334" s="165"/>
      <c r="D334" s="166" t="s">
        <v>206</v>
      </c>
      <c r="E334" s="167" t="s">
        <v>3</v>
      </c>
      <c r="F334" s="168" t="s">
        <v>1149</v>
      </c>
      <c r="H334" s="167" t="s">
        <v>3</v>
      </c>
      <c r="I334" s="169"/>
      <c r="L334" s="165"/>
      <c r="M334" s="170"/>
      <c r="N334" s="171"/>
      <c r="O334" s="171"/>
      <c r="P334" s="171"/>
      <c r="Q334" s="171"/>
      <c r="R334" s="171"/>
      <c r="S334" s="171"/>
      <c r="T334" s="172"/>
      <c r="AT334" s="167" t="s">
        <v>206</v>
      </c>
      <c r="AU334" s="167" t="s">
        <v>89</v>
      </c>
      <c r="AV334" s="13" t="s">
        <v>87</v>
      </c>
      <c r="AW334" s="13" t="s">
        <v>41</v>
      </c>
      <c r="AX334" s="13" t="s">
        <v>80</v>
      </c>
      <c r="AY334" s="167" t="s">
        <v>195</v>
      </c>
    </row>
    <row r="335" spans="1:65" s="13" customFormat="1">
      <c r="B335" s="165"/>
      <c r="D335" s="166" t="s">
        <v>206</v>
      </c>
      <c r="E335" s="167" t="s">
        <v>3</v>
      </c>
      <c r="F335" s="168" t="s">
        <v>386</v>
      </c>
      <c r="H335" s="167" t="s">
        <v>3</v>
      </c>
      <c r="I335" s="169"/>
      <c r="L335" s="165"/>
      <c r="M335" s="170"/>
      <c r="N335" s="171"/>
      <c r="O335" s="171"/>
      <c r="P335" s="171"/>
      <c r="Q335" s="171"/>
      <c r="R335" s="171"/>
      <c r="S335" s="171"/>
      <c r="T335" s="172"/>
      <c r="AT335" s="167" t="s">
        <v>206</v>
      </c>
      <c r="AU335" s="167" t="s">
        <v>89</v>
      </c>
      <c r="AV335" s="13" t="s">
        <v>87</v>
      </c>
      <c r="AW335" s="13" t="s">
        <v>41</v>
      </c>
      <c r="AX335" s="13" t="s">
        <v>80</v>
      </c>
      <c r="AY335" s="167" t="s">
        <v>195</v>
      </c>
    </row>
    <row r="336" spans="1:65" s="14" customFormat="1">
      <c r="B336" s="173"/>
      <c r="D336" s="166" t="s">
        <v>206</v>
      </c>
      <c r="E336" s="174" t="s">
        <v>3</v>
      </c>
      <c r="F336" s="175" t="s">
        <v>1233</v>
      </c>
      <c r="H336" s="176">
        <v>55.19</v>
      </c>
      <c r="I336" s="177"/>
      <c r="L336" s="173"/>
      <c r="M336" s="178"/>
      <c r="N336" s="179"/>
      <c r="O336" s="179"/>
      <c r="P336" s="179"/>
      <c r="Q336" s="179"/>
      <c r="R336" s="179"/>
      <c r="S336" s="179"/>
      <c r="T336" s="180"/>
      <c r="AT336" s="174" t="s">
        <v>206</v>
      </c>
      <c r="AU336" s="174" t="s">
        <v>89</v>
      </c>
      <c r="AV336" s="14" t="s">
        <v>89</v>
      </c>
      <c r="AW336" s="14" t="s">
        <v>41</v>
      </c>
      <c r="AX336" s="14" t="s">
        <v>80</v>
      </c>
      <c r="AY336" s="174" t="s">
        <v>195</v>
      </c>
    </row>
    <row r="337" spans="1:65" s="14" customFormat="1">
      <c r="B337" s="173"/>
      <c r="D337" s="166" t="s">
        <v>206</v>
      </c>
      <c r="E337" s="174" t="s">
        <v>3</v>
      </c>
      <c r="F337" s="175" t="s">
        <v>1234</v>
      </c>
      <c r="H337" s="176">
        <v>175.60499999999999</v>
      </c>
      <c r="I337" s="177"/>
      <c r="L337" s="173"/>
      <c r="M337" s="178"/>
      <c r="N337" s="179"/>
      <c r="O337" s="179"/>
      <c r="P337" s="179"/>
      <c r="Q337" s="179"/>
      <c r="R337" s="179"/>
      <c r="S337" s="179"/>
      <c r="T337" s="180"/>
      <c r="AT337" s="174" t="s">
        <v>206</v>
      </c>
      <c r="AU337" s="174" t="s">
        <v>89</v>
      </c>
      <c r="AV337" s="14" t="s">
        <v>89</v>
      </c>
      <c r="AW337" s="14" t="s">
        <v>41</v>
      </c>
      <c r="AX337" s="14" t="s">
        <v>80</v>
      </c>
      <c r="AY337" s="174" t="s">
        <v>195</v>
      </c>
    </row>
    <row r="338" spans="1:65" s="13" customFormat="1">
      <c r="B338" s="165"/>
      <c r="D338" s="166" t="s">
        <v>206</v>
      </c>
      <c r="E338" s="167" t="s">
        <v>3</v>
      </c>
      <c r="F338" s="168" t="s">
        <v>454</v>
      </c>
      <c r="H338" s="167" t="s">
        <v>3</v>
      </c>
      <c r="I338" s="169"/>
      <c r="L338" s="165"/>
      <c r="M338" s="170"/>
      <c r="N338" s="171"/>
      <c r="O338" s="171"/>
      <c r="P338" s="171"/>
      <c r="Q338" s="171"/>
      <c r="R338" s="171"/>
      <c r="S338" s="171"/>
      <c r="T338" s="172"/>
      <c r="AT338" s="167" t="s">
        <v>206</v>
      </c>
      <c r="AU338" s="167" t="s">
        <v>89</v>
      </c>
      <c r="AV338" s="13" t="s">
        <v>87</v>
      </c>
      <c r="AW338" s="13" t="s">
        <v>41</v>
      </c>
      <c r="AX338" s="13" t="s">
        <v>80</v>
      </c>
      <c r="AY338" s="167" t="s">
        <v>195</v>
      </c>
    </row>
    <row r="339" spans="1:65" s="14" customFormat="1">
      <c r="B339" s="173"/>
      <c r="D339" s="166" t="s">
        <v>206</v>
      </c>
      <c r="E339" s="174" t="s">
        <v>3</v>
      </c>
      <c r="F339" s="175" t="s">
        <v>1242</v>
      </c>
      <c r="H339" s="176">
        <v>678.28499999999997</v>
      </c>
      <c r="I339" s="177"/>
      <c r="L339" s="173"/>
      <c r="M339" s="178"/>
      <c r="N339" s="179"/>
      <c r="O339" s="179"/>
      <c r="P339" s="179"/>
      <c r="Q339" s="179"/>
      <c r="R339" s="179"/>
      <c r="S339" s="179"/>
      <c r="T339" s="180"/>
      <c r="AT339" s="174" t="s">
        <v>206</v>
      </c>
      <c r="AU339" s="174" t="s">
        <v>89</v>
      </c>
      <c r="AV339" s="14" t="s">
        <v>89</v>
      </c>
      <c r="AW339" s="14" t="s">
        <v>41</v>
      </c>
      <c r="AX339" s="14" t="s">
        <v>80</v>
      </c>
      <c r="AY339" s="174" t="s">
        <v>195</v>
      </c>
    </row>
    <row r="340" spans="1:65" s="15" customFormat="1">
      <c r="B340" s="181"/>
      <c r="D340" s="166" t="s">
        <v>206</v>
      </c>
      <c r="E340" s="182" t="s">
        <v>3</v>
      </c>
      <c r="F340" s="183" t="s">
        <v>215</v>
      </c>
      <c r="H340" s="184">
        <v>909.08</v>
      </c>
      <c r="I340" s="185"/>
      <c r="L340" s="181"/>
      <c r="M340" s="186"/>
      <c r="N340" s="187"/>
      <c r="O340" s="187"/>
      <c r="P340" s="187"/>
      <c r="Q340" s="187"/>
      <c r="R340" s="187"/>
      <c r="S340" s="187"/>
      <c r="T340" s="188"/>
      <c r="AT340" s="182" t="s">
        <v>206</v>
      </c>
      <c r="AU340" s="182" t="s">
        <v>89</v>
      </c>
      <c r="AV340" s="15" t="s">
        <v>202</v>
      </c>
      <c r="AW340" s="15" t="s">
        <v>41</v>
      </c>
      <c r="AX340" s="15" t="s">
        <v>87</v>
      </c>
      <c r="AY340" s="182" t="s">
        <v>195</v>
      </c>
    </row>
    <row r="341" spans="1:65" s="2" customFormat="1" ht="24.25" customHeight="1">
      <c r="A341" s="35"/>
      <c r="B341" s="146"/>
      <c r="C341" s="147" t="s">
        <v>8</v>
      </c>
      <c r="D341" s="147" t="s">
        <v>197</v>
      </c>
      <c r="E341" s="148" t="s">
        <v>428</v>
      </c>
      <c r="F341" s="149" t="s">
        <v>429</v>
      </c>
      <c r="G341" s="150" t="s">
        <v>139</v>
      </c>
      <c r="H341" s="151">
        <v>541.86800000000005</v>
      </c>
      <c r="I341" s="152"/>
      <c r="J341" s="153">
        <f>ROUND(I341*H341,2)</f>
        <v>0</v>
      </c>
      <c r="K341" s="149" t="s">
        <v>201</v>
      </c>
      <c r="L341" s="36"/>
      <c r="M341" s="154" t="s">
        <v>3</v>
      </c>
      <c r="N341" s="155" t="s">
        <v>51</v>
      </c>
      <c r="O341" s="56"/>
      <c r="P341" s="156">
        <f>O341*H341</f>
        <v>0</v>
      </c>
      <c r="Q341" s="156">
        <v>0</v>
      </c>
      <c r="R341" s="156">
        <f>Q341*H341</f>
        <v>0</v>
      </c>
      <c r="S341" s="156">
        <v>0</v>
      </c>
      <c r="T341" s="157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58" t="s">
        <v>202</v>
      </c>
      <c r="AT341" s="158" t="s">
        <v>197</v>
      </c>
      <c r="AU341" s="158" t="s">
        <v>89</v>
      </c>
      <c r="AY341" s="19" t="s">
        <v>195</v>
      </c>
      <c r="BE341" s="159">
        <f>IF(N341="základní",J341,0)</f>
        <v>0</v>
      </c>
      <c r="BF341" s="159">
        <f>IF(N341="snížená",J341,0)</f>
        <v>0</v>
      </c>
      <c r="BG341" s="159">
        <f>IF(N341="zákl. přenesená",J341,0)</f>
        <v>0</v>
      </c>
      <c r="BH341" s="159">
        <f>IF(N341="sníž. přenesená",J341,0)</f>
        <v>0</v>
      </c>
      <c r="BI341" s="159">
        <f>IF(N341="nulová",J341,0)</f>
        <v>0</v>
      </c>
      <c r="BJ341" s="19" t="s">
        <v>87</v>
      </c>
      <c r="BK341" s="159">
        <f>ROUND(I341*H341,2)</f>
        <v>0</v>
      </c>
      <c r="BL341" s="19" t="s">
        <v>202</v>
      </c>
      <c r="BM341" s="158" t="s">
        <v>1243</v>
      </c>
    </row>
    <row r="342" spans="1:65" s="2" customFormat="1">
      <c r="A342" s="35"/>
      <c r="B342" s="36"/>
      <c r="C342" s="35"/>
      <c r="D342" s="160" t="s">
        <v>204</v>
      </c>
      <c r="E342" s="35"/>
      <c r="F342" s="161" t="s">
        <v>431</v>
      </c>
      <c r="G342" s="35"/>
      <c r="H342" s="35"/>
      <c r="I342" s="162"/>
      <c r="J342" s="35"/>
      <c r="K342" s="35"/>
      <c r="L342" s="36"/>
      <c r="M342" s="163"/>
      <c r="N342" s="164"/>
      <c r="O342" s="56"/>
      <c r="P342" s="56"/>
      <c r="Q342" s="56"/>
      <c r="R342" s="56"/>
      <c r="S342" s="56"/>
      <c r="T342" s="57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T342" s="19" t="s">
        <v>204</v>
      </c>
      <c r="AU342" s="19" t="s">
        <v>89</v>
      </c>
    </row>
    <row r="343" spans="1:65" s="13" customFormat="1">
      <c r="B343" s="165"/>
      <c r="D343" s="166" t="s">
        <v>206</v>
      </c>
      <c r="E343" s="167" t="s">
        <v>3</v>
      </c>
      <c r="F343" s="168" t="s">
        <v>207</v>
      </c>
      <c r="H343" s="167" t="s">
        <v>3</v>
      </c>
      <c r="I343" s="169"/>
      <c r="L343" s="165"/>
      <c r="M343" s="170"/>
      <c r="N343" s="171"/>
      <c r="O343" s="171"/>
      <c r="P343" s="171"/>
      <c r="Q343" s="171"/>
      <c r="R343" s="171"/>
      <c r="S343" s="171"/>
      <c r="T343" s="172"/>
      <c r="AT343" s="167" t="s">
        <v>206</v>
      </c>
      <c r="AU343" s="167" t="s">
        <v>89</v>
      </c>
      <c r="AV343" s="13" t="s">
        <v>87</v>
      </c>
      <c r="AW343" s="13" t="s">
        <v>41</v>
      </c>
      <c r="AX343" s="13" t="s">
        <v>80</v>
      </c>
      <c r="AY343" s="167" t="s">
        <v>195</v>
      </c>
    </row>
    <row r="344" spans="1:65" s="13" customFormat="1">
      <c r="B344" s="165"/>
      <c r="D344" s="166" t="s">
        <v>206</v>
      </c>
      <c r="E344" s="167" t="s">
        <v>3</v>
      </c>
      <c r="F344" s="168" t="s">
        <v>208</v>
      </c>
      <c r="H344" s="167" t="s">
        <v>3</v>
      </c>
      <c r="I344" s="169"/>
      <c r="L344" s="165"/>
      <c r="M344" s="170"/>
      <c r="N344" s="171"/>
      <c r="O344" s="171"/>
      <c r="P344" s="171"/>
      <c r="Q344" s="171"/>
      <c r="R344" s="171"/>
      <c r="S344" s="171"/>
      <c r="T344" s="172"/>
      <c r="AT344" s="167" t="s">
        <v>206</v>
      </c>
      <c r="AU344" s="167" t="s">
        <v>89</v>
      </c>
      <c r="AV344" s="13" t="s">
        <v>87</v>
      </c>
      <c r="AW344" s="13" t="s">
        <v>41</v>
      </c>
      <c r="AX344" s="13" t="s">
        <v>80</v>
      </c>
      <c r="AY344" s="167" t="s">
        <v>195</v>
      </c>
    </row>
    <row r="345" spans="1:65" s="13" customFormat="1">
      <c r="B345" s="165"/>
      <c r="D345" s="166" t="s">
        <v>206</v>
      </c>
      <c r="E345" s="167" t="s">
        <v>3</v>
      </c>
      <c r="F345" s="168" t="s">
        <v>1148</v>
      </c>
      <c r="H345" s="167" t="s">
        <v>3</v>
      </c>
      <c r="I345" s="169"/>
      <c r="L345" s="165"/>
      <c r="M345" s="170"/>
      <c r="N345" s="171"/>
      <c r="O345" s="171"/>
      <c r="P345" s="171"/>
      <c r="Q345" s="171"/>
      <c r="R345" s="171"/>
      <c r="S345" s="171"/>
      <c r="T345" s="172"/>
      <c r="AT345" s="167" t="s">
        <v>206</v>
      </c>
      <c r="AU345" s="167" t="s">
        <v>89</v>
      </c>
      <c r="AV345" s="13" t="s">
        <v>87</v>
      </c>
      <c r="AW345" s="13" t="s">
        <v>41</v>
      </c>
      <c r="AX345" s="13" t="s">
        <v>80</v>
      </c>
      <c r="AY345" s="167" t="s">
        <v>195</v>
      </c>
    </row>
    <row r="346" spans="1:65" s="13" customFormat="1">
      <c r="B346" s="165"/>
      <c r="D346" s="166" t="s">
        <v>206</v>
      </c>
      <c r="E346" s="167" t="s">
        <v>3</v>
      </c>
      <c r="F346" s="168" t="s">
        <v>394</v>
      </c>
      <c r="H346" s="167" t="s">
        <v>3</v>
      </c>
      <c r="I346" s="169"/>
      <c r="L346" s="165"/>
      <c r="M346" s="170"/>
      <c r="N346" s="171"/>
      <c r="O346" s="171"/>
      <c r="P346" s="171"/>
      <c r="Q346" s="171"/>
      <c r="R346" s="171"/>
      <c r="S346" s="171"/>
      <c r="T346" s="172"/>
      <c r="AT346" s="167" t="s">
        <v>206</v>
      </c>
      <c r="AU346" s="167" t="s">
        <v>89</v>
      </c>
      <c r="AV346" s="13" t="s">
        <v>87</v>
      </c>
      <c r="AW346" s="13" t="s">
        <v>41</v>
      </c>
      <c r="AX346" s="13" t="s">
        <v>80</v>
      </c>
      <c r="AY346" s="167" t="s">
        <v>195</v>
      </c>
    </row>
    <row r="347" spans="1:65" s="13" customFormat="1">
      <c r="B347" s="165"/>
      <c r="D347" s="166" t="s">
        <v>206</v>
      </c>
      <c r="E347" s="167" t="s">
        <v>3</v>
      </c>
      <c r="F347" s="168" t="s">
        <v>1149</v>
      </c>
      <c r="H347" s="167" t="s">
        <v>3</v>
      </c>
      <c r="I347" s="169"/>
      <c r="L347" s="165"/>
      <c r="M347" s="170"/>
      <c r="N347" s="171"/>
      <c r="O347" s="171"/>
      <c r="P347" s="171"/>
      <c r="Q347" s="171"/>
      <c r="R347" s="171"/>
      <c r="S347" s="171"/>
      <c r="T347" s="172"/>
      <c r="AT347" s="167" t="s">
        <v>206</v>
      </c>
      <c r="AU347" s="167" t="s">
        <v>89</v>
      </c>
      <c r="AV347" s="13" t="s">
        <v>87</v>
      </c>
      <c r="AW347" s="13" t="s">
        <v>41</v>
      </c>
      <c r="AX347" s="13" t="s">
        <v>80</v>
      </c>
      <c r="AY347" s="167" t="s">
        <v>195</v>
      </c>
    </row>
    <row r="348" spans="1:65" s="14" customFormat="1">
      <c r="B348" s="173"/>
      <c r="D348" s="166" t="s">
        <v>206</v>
      </c>
      <c r="E348" s="174" t="s">
        <v>3</v>
      </c>
      <c r="F348" s="175" t="s">
        <v>1236</v>
      </c>
      <c r="H348" s="176">
        <v>170.58799999999999</v>
      </c>
      <c r="I348" s="177"/>
      <c r="L348" s="173"/>
      <c r="M348" s="178"/>
      <c r="N348" s="179"/>
      <c r="O348" s="179"/>
      <c r="P348" s="179"/>
      <c r="Q348" s="179"/>
      <c r="R348" s="179"/>
      <c r="S348" s="179"/>
      <c r="T348" s="180"/>
      <c r="AT348" s="174" t="s">
        <v>206</v>
      </c>
      <c r="AU348" s="174" t="s">
        <v>89</v>
      </c>
      <c r="AV348" s="14" t="s">
        <v>89</v>
      </c>
      <c r="AW348" s="14" t="s">
        <v>41</v>
      </c>
      <c r="AX348" s="14" t="s">
        <v>80</v>
      </c>
      <c r="AY348" s="174" t="s">
        <v>195</v>
      </c>
    </row>
    <row r="349" spans="1:65" s="14" customFormat="1">
      <c r="B349" s="173"/>
      <c r="D349" s="166" t="s">
        <v>206</v>
      </c>
      <c r="E349" s="174" t="s">
        <v>3</v>
      </c>
      <c r="F349" s="175" t="s">
        <v>1237</v>
      </c>
      <c r="H349" s="176">
        <v>100.346</v>
      </c>
      <c r="I349" s="177"/>
      <c r="L349" s="173"/>
      <c r="M349" s="178"/>
      <c r="N349" s="179"/>
      <c r="O349" s="179"/>
      <c r="P349" s="179"/>
      <c r="Q349" s="179"/>
      <c r="R349" s="179"/>
      <c r="S349" s="179"/>
      <c r="T349" s="180"/>
      <c r="AT349" s="174" t="s">
        <v>206</v>
      </c>
      <c r="AU349" s="174" t="s">
        <v>89</v>
      </c>
      <c r="AV349" s="14" t="s">
        <v>89</v>
      </c>
      <c r="AW349" s="14" t="s">
        <v>41</v>
      </c>
      <c r="AX349" s="14" t="s">
        <v>80</v>
      </c>
      <c r="AY349" s="174" t="s">
        <v>195</v>
      </c>
    </row>
    <row r="350" spans="1:65" s="15" customFormat="1">
      <c r="B350" s="181"/>
      <c r="D350" s="166" t="s">
        <v>206</v>
      </c>
      <c r="E350" s="182" t="s">
        <v>3</v>
      </c>
      <c r="F350" s="183" t="s">
        <v>215</v>
      </c>
      <c r="H350" s="184">
        <v>270.93400000000003</v>
      </c>
      <c r="I350" s="185"/>
      <c r="L350" s="181"/>
      <c r="M350" s="186"/>
      <c r="N350" s="187"/>
      <c r="O350" s="187"/>
      <c r="P350" s="187"/>
      <c r="Q350" s="187"/>
      <c r="R350" s="187"/>
      <c r="S350" s="187"/>
      <c r="T350" s="188"/>
      <c r="AT350" s="182" t="s">
        <v>206</v>
      </c>
      <c r="AU350" s="182" t="s">
        <v>89</v>
      </c>
      <c r="AV350" s="15" t="s">
        <v>202</v>
      </c>
      <c r="AW350" s="15" t="s">
        <v>41</v>
      </c>
      <c r="AX350" s="15" t="s">
        <v>87</v>
      </c>
      <c r="AY350" s="182" t="s">
        <v>195</v>
      </c>
    </row>
    <row r="351" spans="1:65" s="14" customFormat="1">
      <c r="B351" s="173"/>
      <c r="D351" s="166" t="s">
        <v>206</v>
      </c>
      <c r="F351" s="175" t="s">
        <v>1244</v>
      </c>
      <c r="H351" s="176">
        <v>541.86800000000005</v>
      </c>
      <c r="I351" s="177"/>
      <c r="L351" s="173"/>
      <c r="M351" s="178"/>
      <c r="N351" s="179"/>
      <c r="O351" s="179"/>
      <c r="P351" s="179"/>
      <c r="Q351" s="179"/>
      <c r="R351" s="179"/>
      <c r="S351" s="179"/>
      <c r="T351" s="180"/>
      <c r="AT351" s="174" t="s">
        <v>206</v>
      </c>
      <c r="AU351" s="174" t="s">
        <v>89</v>
      </c>
      <c r="AV351" s="14" t="s">
        <v>89</v>
      </c>
      <c r="AW351" s="14" t="s">
        <v>4</v>
      </c>
      <c r="AX351" s="14" t="s">
        <v>87</v>
      </c>
      <c r="AY351" s="174" t="s">
        <v>195</v>
      </c>
    </row>
    <row r="352" spans="1:65" s="2" customFormat="1" ht="24.25" customHeight="1">
      <c r="A352" s="35"/>
      <c r="B352" s="146"/>
      <c r="C352" s="147" t="s">
        <v>389</v>
      </c>
      <c r="D352" s="147" t="s">
        <v>197</v>
      </c>
      <c r="E352" s="148" t="s">
        <v>428</v>
      </c>
      <c r="F352" s="149" t="s">
        <v>429</v>
      </c>
      <c r="G352" s="150" t="s">
        <v>139</v>
      </c>
      <c r="H352" s="151">
        <v>270.93400000000003</v>
      </c>
      <c r="I352" s="152"/>
      <c r="J352" s="153">
        <f>ROUND(I352*H352,2)</f>
        <v>0</v>
      </c>
      <c r="K352" s="149" t="s">
        <v>201</v>
      </c>
      <c r="L352" s="36"/>
      <c r="M352" s="154" t="s">
        <v>3</v>
      </c>
      <c r="N352" s="155" t="s">
        <v>51</v>
      </c>
      <c r="O352" s="56"/>
      <c r="P352" s="156">
        <f>O352*H352</f>
        <v>0</v>
      </c>
      <c r="Q352" s="156">
        <v>0</v>
      </c>
      <c r="R352" s="156">
        <f>Q352*H352</f>
        <v>0</v>
      </c>
      <c r="S352" s="156">
        <v>0</v>
      </c>
      <c r="T352" s="157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158" t="s">
        <v>202</v>
      </c>
      <c r="AT352" s="158" t="s">
        <v>197</v>
      </c>
      <c r="AU352" s="158" t="s">
        <v>89</v>
      </c>
      <c r="AY352" s="19" t="s">
        <v>195</v>
      </c>
      <c r="BE352" s="159">
        <f>IF(N352="základní",J352,0)</f>
        <v>0</v>
      </c>
      <c r="BF352" s="159">
        <f>IF(N352="snížená",J352,0)</f>
        <v>0</v>
      </c>
      <c r="BG352" s="159">
        <f>IF(N352="zákl. přenesená",J352,0)</f>
        <v>0</v>
      </c>
      <c r="BH352" s="159">
        <f>IF(N352="sníž. přenesená",J352,0)</f>
        <v>0</v>
      </c>
      <c r="BI352" s="159">
        <f>IF(N352="nulová",J352,0)</f>
        <v>0</v>
      </c>
      <c r="BJ352" s="19" t="s">
        <v>87</v>
      </c>
      <c r="BK352" s="159">
        <f>ROUND(I352*H352,2)</f>
        <v>0</v>
      </c>
      <c r="BL352" s="19" t="s">
        <v>202</v>
      </c>
      <c r="BM352" s="158" t="s">
        <v>1245</v>
      </c>
    </row>
    <row r="353" spans="1:65" s="2" customFormat="1">
      <c r="A353" s="35"/>
      <c r="B353" s="36"/>
      <c r="C353" s="35"/>
      <c r="D353" s="160" t="s">
        <v>204</v>
      </c>
      <c r="E353" s="35"/>
      <c r="F353" s="161" t="s">
        <v>431</v>
      </c>
      <c r="G353" s="35"/>
      <c r="H353" s="35"/>
      <c r="I353" s="162"/>
      <c r="J353" s="35"/>
      <c r="K353" s="35"/>
      <c r="L353" s="36"/>
      <c r="M353" s="163"/>
      <c r="N353" s="164"/>
      <c r="O353" s="56"/>
      <c r="P353" s="56"/>
      <c r="Q353" s="56"/>
      <c r="R353" s="56"/>
      <c r="S353" s="56"/>
      <c r="T353" s="57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9" t="s">
        <v>204</v>
      </c>
      <c r="AU353" s="19" t="s">
        <v>89</v>
      </c>
    </row>
    <row r="354" spans="1:65" s="13" customFormat="1">
      <c r="B354" s="165"/>
      <c r="D354" s="166" t="s">
        <v>206</v>
      </c>
      <c r="E354" s="167" t="s">
        <v>3</v>
      </c>
      <c r="F354" s="168" t="s">
        <v>207</v>
      </c>
      <c r="H354" s="167" t="s">
        <v>3</v>
      </c>
      <c r="I354" s="169"/>
      <c r="L354" s="165"/>
      <c r="M354" s="170"/>
      <c r="N354" s="171"/>
      <c r="O354" s="171"/>
      <c r="P354" s="171"/>
      <c r="Q354" s="171"/>
      <c r="R354" s="171"/>
      <c r="S354" s="171"/>
      <c r="T354" s="172"/>
      <c r="AT354" s="167" t="s">
        <v>206</v>
      </c>
      <c r="AU354" s="167" t="s">
        <v>89</v>
      </c>
      <c r="AV354" s="13" t="s">
        <v>87</v>
      </c>
      <c r="AW354" s="13" t="s">
        <v>41</v>
      </c>
      <c r="AX354" s="13" t="s">
        <v>80</v>
      </c>
      <c r="AY354" s="167" t="s">
        <v>195</v>
      </c>
    </row>
    <row r="355" spans="1:65" s="13" customFormat="1">
      <c r="B355" s="165"/>
      <c r="D355" s="166" t="s">
        <v>206</v>
      </c>
      <c r="E355" s="167" t="s">
        <v>3</v>
      </c>
      <c r="F355" s="168" t="s">
        <v>208</v>
      </c>
      <c r="H355" s="167" t="s">
        <v>3</v>
      </c>
      <c r="I355" s="169"/>
      <c r="L355" s="165"/>
      <c r="M355" s="170"/>
      <c r="N355" s="171"/>
      <c r="O355" s="171"/>
      <c r="P355" s="171"/>
      <c r="Q355" s="171"/>
      <c r="R355" s="171"/>
      <c r="S355" s="171"/>
      <c r="T355" s="172"/>
      <c r="AT355" s="167" t="s">
        <v>206</v>
      </c>
      <c r="AU355" s="167" t="s">
        <v>89</v>
      </c>
      <c r="AV355" s="13" t="s">
        <v>87</v>
      </c>
      <c r="AW355" s="13" t="s">
        <v>41</v>
      </c>
      <c r="AX355" s="13" t="s">
        <v>80</v>
      </c>
      <c r="AY355" s="167" t="s">
        <v>195</v>
      </c>
    </row>
    <row r="356" spans="1:65" s="13" customFormat="1">
      <c r="B356" s="165"/>
      <c r="D356" s="166" t="s">
        <v>206</v>
      </c>
      <c r="E356" s="167" t="s">
        <v>3</v>
      </c>
      <c r="F356" s="168" t="s">
        <v>1148</v>
      </c>
      <c r="H356" s="167" t="s">
        <v>3</v>
      </c>
      <c r="I356" s="169"/>
      <c r="L356" s="165"/>
      <c r="M356" s="170"/>
      <c r="N356" s="171"/>
      <c r="O356" s="171"/>
      <c r="P356" s="171"/>
      <c r="Q356" s="171"/>
      <c r="R356" s="171"/>
      <c r="S356" s="171"/>
      <c r="T356" s="172"/>
      <c r="AT356" s="167" t="s">
        <v>206</v>
      </c>
      <c r="AU356" s="167" t="s">
        <v>89</v>
      </c>
      <c r="AV356" s="13" t="s">
        <v>87</v>
      </c>
      <c r="AW356" s="13" t="s">
        <v>41</v>
      </c>
      <c r="AX356" s="13" t="s">
        <v>80</v>
      </c>
      <c r="AY356" s="167" t="s">
        <v>195</v>
      </c>
    </row>
    <row r="357" spans="1:65" s="13" customFormat="1">
      <c r="B357" s="165"/>
      <c r="D357" s="166" t="s">
        <v>206</v>
      </c>
      <c r="E357" s="167" t="s">
        <v>3</v>
      </c>
      <c r="F357" s="168" t="s">
        <v>1149</v>
      </c>
      <c r="H357" s="167" t="s">
        <v>3</v>
      </c>
      <c r="I357" s="169"/>
      <c r="L357" s="165"/>
      <c r="M357" s="170"/>
      <c r="N357" s="171"/>
      <c r="O357" s="171"/>
      <c r="P357" s="171"/>
      <c r="Q357" s="171"/>
      <c r="R357" s="171"/>
      <c r="S357" s="171"/>
      <c r="T357" s="172"/>
      <c r="AT357" s="167" t="s">
        <v>206</v>
      </c>
      <c r="AU357" s="167" t="s">
        <v>89</v>
      </c>
      <c r="AV357" s="13" t="s">
        <v>87</v>
      </c>
      <c r="AW357" s="13" t="s">
        <v>41</v>
      </c>
      <c r="AX357" s="13" t="s">
        <v>80</v>
      </c>
      <c r="AY357" s="167" t="s">
        <v>195</v>
      </c>
    </row>
    <row r="358" spans="1:65" s="13" customFormat="1">
      <c r="B358" s="165"/>
      <c r="D358" s="166" t="s">
        <v>206</v>
      </c>
      <c r="E358" s="167" t="s">
        <v>3</v>
      </c>
      <c r="F358" s="168" t="s">
        <v>386</v>
      </c>
      <c r="H358" s="167" t="s">
        <v>3</v>
      </c>
      <c r="I358" s="169"/>
      <c r="L358" s="165"/>
      <c r="M358" s="170"/>
      <c r="N358" s="171"/>
      <c r="O358" s="171"/>
      <c r="P358" s="171"/>
      <c r="Q358" s="171"/>
      <c r="R358" s="171"/>
      <c r="S358" s="171"/>
      <c r="T358" s="172"/>
      <c r="AT358" s="167" t="s">
        <v>206</v>
      </c>
      <c r="AU358" s="167" t="s">
        <v>89</v>
      </c>
      <c r="AV358" s="13" t="s">
        <v>87</v>
      </c>
      <c r="AW358" s="13" t="s">
        <v>41</v>
      </c>
      <c r="AX358" s="13" t="s">
        <v>80</v>
      </c>
      <c r="AY358" s="167" t="s">
        <v>195</v>
      </c>
    </row>
    <row r="359" spans="1:65" s="14" customFormat="1">
      <c r="B359" s="173"/>
      <c r="D359" s="166" t="s">
        <v>206</v>
      </c>
      <c r="E359" s="174" t="s">
        <v>3</v>
      </c>
      <c r="F359" s="175" t="s">
        <v>1236</v>
      </c>
      <c r="H359" s="176">
        <v>170.58799999999999</v>
      </c>
      <c r="I359" s="177"/>
      <c r="L359" s="173"/>
      <c r="M359" s="178"/>
      <c r="N359" s="179"/>
      <c r="O359" s="179"/>
      <c r="P359" s="179"/>
      <c r="Q359" s="179"/>
      <c r="R359" s="179"/>
      <c r="S359" s="179"/>
      <c r="T359" s="180"/>
      <c r="AT359" s="174" t="s">
        <v>206</v>
      </c>
      <c r="AU359" s="174" t="s">
        <v>89</v>
      </c>
      <c r="AV359" s="14" t="s">
        <v>89</v>
      </c>
      <c r="AW359" s="14" t="s">
        <v>41</v>
      </c>
      <c r="AX359" s="14" t="s">
        <v>80</v>
      </c>
      <c r="AY359" s="174" t="s">
        <v>195</v>
      </c>
    </row>
    <row r="360" spans="1:65" s="14" customFormat="1">
      <c r="B360" s="173"/>
      <c r="D360" s="166" t="s">
        <v>206</v>
      </c>
      <c r="E360" s="174" t="s">
        <v>3</v>
      </c>
      <c r="F360" s="175" t="s">
        <v>1237</v>
      </c>
      <c r="H360" s="176">
        <v>100.346</v>
      </c>
      <c r="I360" s="177"/>
      <c r="L360" s="173"/>
      <c r="M360" s="178"/>
      <c r="N360" s="179"/>
      <c r="O360" s="179"/>
      <c r="P360" s="179"/>
      <c r="Q360" s="179"/>
      <c r="R360" s="179"/>
      <c r="S360" s="179"/>
      <c r="T360" s="180"/>
      <c r="AT360" s="174" t="s">
        <v>206</v>
      </c>
      <c r="AU360" s="174" t="s">
        <v>89</v>
      </c>
      <c r="AV360" s="14" t="s">
        <v>89</v>
      </c>
      <c r="AW360" s="14" t="s">
        <v>41</v>
      </c>
      <c r="AX360" s="14" t="s">
        <v>80</v>
      </c>
      <c r="AY360" s="174" t="s">
        <v>195</v>
      </c>
    </row>
    <row r="361" spans="1:65" s="15" customFormat="1">
      <c r="B361" s="181"/>
      <c r="D361" s="166" t="s">
        <v>206</v>
      </c>
      <c r="E361" s="182" t="s">
        <v>3</v>
      </c>
      <c r="F361" s="183" t="s">
        <v>215</v>
      </c>
      <c r="H361" s="184">
        <v>270.93400000000003</v>
      </c>
      <c r="I361" s="185"/>
      <c r="L361" s="181"/>
      <c r="M361" s="186"/>
      <c r="N361" s="187"/>
      <c r="O361" s="187"/>
      <c r="P361" s="187"/>
      <c r="Q361" s="187"/>
      <c r="R361" s="187"/>
      <c r="S361" s="187"/>
      <c r="T361" s="188"/>
      <c r="AT361" s="182" t="s">
        <v>206</v>
      </c>
      <c r="AU361" s="182" t="s">
        <v>89</v>
      </c>
      <c r="AV361" s="15" t="s">
        <v>202</v>
      </c>
      <c r="AW361" s="15" t="s">
        <v>41</v>
      </c>
      <c r="AX361" s="15" t="s">
        <v>87</v>
      </c>
      <c r="AY361" s="182" t="s">
        <v>195</v>
      </c>
    </row>
    <row r="362" spans="1:65" s="2" customFormat="1" ht="24.25" customHeight="1">
      <c r="A362" s="35"/>
      <c r="B362" s="146"/>
      <c r="C362" s="147" t="s">
        <v>396</v>
      </c>
      <c r="D362" s="147" t="s">
        <v>197</v>
      </c>
      <c r="E362" s="148" t="s">
        <v>445</v>
      </c>
      <c r="F362" s="149" t="s">
        <v>446</v>
      </c>
      <c r="G362" s="150" t="s">
        <v>139</v>
      </c>
      <c r="H362" s="151">
        <v>1720.37</v>
      </c>
      <c r="I362" s="152"/>
      <c r="J362" s="153">
        <f>ROUND(I362*H362,2)</f>
        <v>0</v>
      </c>
      <c r="K362" s="149" t="s">
        <v>201</v>
      </c>
      <c r="L362" s="36"/>
      <c r="M362" s="154" t="s">
        <v>3</v>
      </c>
      <c r="N362" s="155" t="s">
        <v>51</v>
      </c>
      <c r="O362" s="56"/>
      <c r="P362" s="156">
        <f>O362*H362</f>
        <v>0</v>
      </c>
      <c r="Q362" s="156">
        <v>0</v>
      </c>
      <c r="R362" s="156">
        <f>Q362*H362</f>
        <v>0</v>
      </c>
      <c r="S362" s="156">
        <v>0</v>
      </c>
      <c r="T362" s="157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58" t="s">
        <v>202</v>
      </c>
      <c r="AT362" s="158" t="s">
        <v>197</v>
      </c>
      <c r="AU362" s="158" t="s">
        <v>89</v>
      </c>
      <c r="AY362" s="19" t="s">
        <v>195</v>
      </c>
      <c r="BE362" s="159">
        <f>IF(N362="základní",J362,0)</f>
        <v>0</v>
      </c>
      <c r="BF362" s="159">
        <f>IF(N362="snížená",J362,0)</f>
        <v>0</v>
      </c>
      <c r="BG362" s="159">
        <f>IF(N362="zákl. přenesená",J362,0)</f>
        <v>0</v>
      </c>
      <c r="BH362" s="159">
        <f>IF(N362="sníž. přenesená",J362,0)</f>
        <v>0</v>
      </c>
      <c r="BI362" s="159">
        <f>IF(N362="nulová",J362,0)</f>
        <v>0</v>
      </c>
      <c r="BJ362" s="19" t="s">
        <v>87</v>
      </c>
      <c r="BK362" s="159">
        <f>ROUND(I362*H362,2)</f>
        <v>0</v>
      </c>
      <c r="BL362" s="19" t="s">
        <v>202</v>
      </c>
      <c r="BM362" s="158" t="s">
        <v>1246</v>
      </c>
    </row>
    <row r="363" spans="1:65" s="2" customFormat="1">
      <c r="A363" s="35"/>
      <c r="B363" s="36"/>
      <c r="C363" s="35"/>
      <c r="D363" s="160" t="s">
        <v>204</v>
      </c>
      <c r="E363" s="35"/>
      <c r="F363" s="161" t="s">
        <v>448</v>
      </c>
      <c r="G363" s="35"/>
      <c r="H363" s="35"/>
      <c r="I363" s="162"/>
      <c r="J363" s="35"/>
      <c r="K363" s="35"/>
      <c r="L363" s="36"/>
      <c r="M363" s="163"/>
      <c r="N363" s="164"/>
      <c r="O363" s="56"/>
      <c r="P363" s="56"/>
      <c r="Q363" s="56"/>
      <c r="R363" s="56"/>
      <c r="S363" s="56"/>
      <c r="T363" s="57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9" t="s">
        <v>204</v>
      </c>
      <c r="AU363" s="19" t="s">
        <v>89</v>
      </c>
    </row>
    <row r="364" spans="1:65" s="13" customFormat="1">
      <c r="B364" s="165"/>
      <c r="D364" s="166" t="s">
        <v>206</v>
      </c>
      <c r="E364" s="167" t="s">
        <v>3</v>
      </c>
      <c r="F364" s="168" t="s">
        <v>207</v>
      </c>
      <c r="H364" s="167" t="s">
        <v>3</v>
      </c>
      <c r="I364" s="169"/>
      <c r="L364" s="165"/>
      <c r="M364" s="170"/>
      <c r="N364" s="171"/>
      <c r="O364" s="171"/>
      <c r="P364" s="171"/>
      <c r="Q364" s="171"/>
      <c r="R364" s="171"/>
      <c r="S364" s="171"/>
      <c r="T364" s="172"/>
      <c r="AT364" s="167" t="s">
        <v>206</v>
      </c>
      <c r="AU364" s="167" t="s">
        <v>89</v>
      </c>
      <c r="AV364" s="13" t="s">
        <v>87</v>
      </c>
      <c r="AW364" s="13" t="s">
        <v>41</v>
      </c>
      <c r="AX364" s="13" t="s">
        <v>80</v>
      </c>
      <c r="AY364" s="167" t="s">
        <v>195</v>
      </c>
    </row>
    <row r="365" spans="1:65" s="13" customFormat="1">
      <c r="B365" s="165"/>
      <c r="D365" s="166" t="s">
        <v>206</v>
      </c>
      <c r="E365" s="167" t="s">
        <v>3</v>
      </c>
      <c r="F365" s="168" t="s">
        <v>208</v>
      </c>
      <c r="H365" s="167" t="s">
        <v>3</v>
      </c>
      <c r="I365" s="169"/>
      <c r="L365" s="165"/>
      <c r="M365" s="170"/>
      <c r="N365" s="171"/>
      <c r="O365" s="171"/>
      <c r="P365" s="171"/>
      <c r="Q365" s="171"/>
      <c r="R365" s="171"/>
      <c r="S365" s="171"/>
      <c r="T365" s="172"/>
      <c r="AT365" s="167" t="s">
        <v>206</v>
      </c>
      <c r="AU365" s="167" t="s">
        <v>89</v>
      </c>
      <c r="AV365" s="13" t="s">
        <v>87</v>
      </c>
      <c r="AW365" s="13" t="s">
        <v>41</v>
      </c>
      <c r="AX365" s="13" t="s">
        <v>80</v>
      </c>
      <c r="AY365" s="167" t="s">
        <v>195</v>
      </c>
    </row>
    <row r="366" spans="1:65" s="13" customFormat="1">
      <c r="B366" s="165"/>
      <c r="D366" s="166" t="s">
        <v>206</v>
      </c>
      <c r="E366" s="167" t="s">
        <v>3</v>
      </c>
      <c r="F366" s="168" t="s">
        <v>1239</v>
      </c>
      <c r="H366" s="167" t="s">
        <v>3</v>
      </c>
      <c r="I366" s="169"/>
      <c r="L366" s="165"/>
      <c r="M366" s="170"/>
      <c r="N366" s="171"/>
      <c r="O366" s="171"/>
      <c r="P366" s="171"/>
      <c r="Q366" s="171"/>
      <c r="R366" s="171"/>
      <c r="S366" s="171"/>
      <c r="T366" s="172"/>
      <c r="AT366" s="167" t="s">
        <v>206</v>
      </c>
      <c r="AU366" s="167" t="s">
        <v>89</v>
      </c>
      <c r="AV366" s="13" t="s">
        <v>87</v>
      </c>
      <c r="AW366" s="13" t="s">
        <v>41</v>
      </c>
      <c r="AX366" s="13" t="s">
        <v>80</v>
      </c>
      <c r="AY366" s="167" t="s">
        <v>195</v>
      </c>
    </row>
    <row r="367" spans="1:65" s="13" customFormat="1">
      <c r="B367" s="165"/>
      <c r="D367" s="166" t="s">
        <v>206</v>
      </c>
      <c r="E367" s="167" t="s">
        <v>3</v>
      </c>
      <c r="F367" s="168" t="s">
        <v>1149</v>
      </c>
      <c r="H367" s="167" t="s">
        <v>3</v>
      </c>
      <c r="I367" s="169"/>
      <c r="L367" s="165"/>
      <c r="M367" s="170"/>
      <c r="N367" s="171"/>
      <c r="O367" s="171"/>
      <c r="P367" s="171"/>
      <c r="Q367" s="171"/>
      <c r="R367" s="171"/>
      <c r="S367" s="171"/>
      <c r="T367" s="172"/>
      <c r="AT367" s="167" t="s">
        <v>206</v>
      </c>
      <c r="AU367" s="167" t="s">
        <v>89</v>
      </c>
      <c r="AV367" s="13" t="s">
        <v>87</v>
      </c>
      <c r="AW367" s="13" t="s">
        <v>41</v>
      </c>
      <c r="AX367" s="13" t="s">
        <v>80</v>
      </c>
      <c r="AY367" s="167" t="s">
        <v>195</v>
      </c>
    </row>
    <row r="368" spans="1:65" s="13" customFormat="1">
      <c r="B368" s="165"/>
      <c r="D368" s="166" t="s">
        <v>206</v>
      </c>
      <c r="E368" s="167" t="s">
        <v>3</v>
      </c>
      <c r="F368" s="168" t="s">
        <v>386</v>
      </c>
      <c r="H368" s="167" t="s">
        <v>3</v>
      </c>
      <c r="I368" s="169"/>
      <c r="L368" s="165"/>
      <c r="M368" s="170"/>
      <c r="N368" s="171"/>
      <c r="O368" s="171"/>
      <c r="P368" s="171"/>
      <c r="Q368" s="171"/>
      <c r="R368" s="171"/>
      <c r="S368" s="171"/>
      <c r="T368" s="172"/>
      <c r="AT368" s="167" t="s">
        <v>206</v>
      </c>
      <c r="AU368" s="167" t="s">
        <v>89</v>
      </c>
      <c r="AV368" s="13" t="s">
        <v>87</v>
      </c>
      <c r="AW368" s="13" t="s">
        <v>41</v>
      </c>
      <c r="AX368" s="13" t="s">
        <v>80</v>
      </c>
      <c r="AY368" s="167" t="s">
        <v>195</v>
      </c>
    </row>
    <row r="369" spans="1:65" s="14" customFormat="1">
      <c r="B369" s="173"/>
      <c r="D369" s="166" t="s">
        <v>206</v>
      </c>
      <c r="E369" s="174" t="s">
        <v>3</v>
      </c>
      <c r="F369" s="175" t="s">
        <v>1233</v>
      </c>
      <c r="H369" s="176">
        <v>55.19</v>
      </c>
      <c r="I369" s="177"/>
      <c r="L369" s="173"/>
      <c r="M369" s="178"/>
      <c r="N369" s="179"/>
      <c r="O369" s="179"/>
      <c r="P369" s="179"/>
      <c r="Q369" s="179"/>
      <c r="R369" s="179"/>
      <c r="S369" s="179"/>
      <c r="T369" s="180"/>
      <c r="AT369" s="174" t="s">
        <v>206</v>
      </c>
      <c r="AU369" s="174" t="s">
        <v>89</v>
      </c>
      <c r="AV369" s="14" t="s">
        <v>89</v>
      </c>
      <c r="AW369" s="14" t="s">
        <v>41</v>
      </c>
      <c r="AX369" s="14" t="s">
        <v>80</v>
      </c>
      <c r="AY369" s="174" t="s">
        <v>195</v>
      </c>
    </row>
    <row r="370" spans="1:65" s="14" customFormat="1">
      <c r="B370" s="173"/>
      <c r="D370" s="166" t="s">
        <v>206</v>
      </c>
      <c r="E370" s="174" t="s">
        <v>3</v>
      </c>
      <c r="F370" s="175" t="s">
        <v>1234</v>
      </c>
      <c r="H370" s="176">
        <v>175.60499999999999</v>
      </c>
      <c r="I370" s="177"/>
      <c r="L370" s="173"/>
      <c r="M370" s="178"/>
      <c r="N370" s="179"/>
      <c r="O370" s="179"/>
      <c r="P370" s="179"/>
      <c r="Q370" s="179"/>
      <c r="R370" s="179"/>
      <c r="S370" s="179"/>
      <c r="T370" s="180"/>
      <c r="AT370" s="174" t="s">
        <v>206</v>
      </c>
      <c r="AU370" s="174" t="s">
        <v>89</v>
      </c>
      <c r="AV370" s="14" t="s">
        <v>89</v>
      </c>
      <c r="AW370" s="14" t="s">
        <v>41</v>
      </c>
      <c r="AX370" s="14" t="s">
        <v>80</v>
      </c>
      <c r="AY370" s="174" t="s">
        <v>195</v>
      </c>
    </row>
    <row r="371" spans="1:65" s="14" customFormat="1">
      <c r="B371" s="173"/>
      <c r="D371" s="166" t="s">
        <v>206</v>
      </c>
      <c r="E371" s="174" t="s">
        <v>3</v>
      </c>
      <c r="F371" s="175" t="s">
        <v>1236</v>
      </c>
      <c r="H371" s="176">
        <v>170.58799999999999</v>
      </c>
      <c r="I371" s="177"/>
      <c r="L371" s="173"/>
      <c r="M371" s="178"/>
      <c r="N371" s="179"/>
      <c r="O371" s="179"/>
      <c r="P371" s="179"/>
      <c r="Q371" s="179"/>
      <c r="R371" s="179"/>
      <c r="S371" s="179"/>
      <c r="T371" s="180"/>
      <c r="AT371" s="174" t="s">
        <v>206</v>
      </c>
      <c r="AU371" s="174" t="s">
        <v>89</v>
      </c>
      <c r="AV371" s="14" t="s">
        <v>89</v>
      </c>
      <c r="AW371" s="14" t="s">
        <v>41</v>
      </c>
      <c r="AX371" s="14" t="s">
        <v>80</v>
      </c>
      <c r="AY371" s="174" t="s">
        <v>195</v>
      </c>
    </row>
    <row r="372" spans="1:65" s="14" customFormat="1">
      <c r="B372" s="173"/>
      <c r="D372" s="166" t="s">
        <v>206</v>
      </c>
      <c r="E372" s="174" t="s">
        <v>3</v>
      </c>
      <c r="F372" s="175" t="s">
        <v>1237</v>
      </c>
      <c r="H372" s="176">
        <v>100.346</v>
      </c>
      <c r="I372" s="177"/>
      <c r="L372" s="173"/>
      <c r="M372" s="178"/>
      <c r="N372" s="179"/>
      <c r="O372" s="179"/>
      <c r="P372" s="179"/>
      <c r="Q372" s="179"/>
      <c r="R372" s="179"/>
      <c r="S372" s="179"/>
      <c r="T372" s="180"/>
      <c r="AT372" s="174" t="s">
        <v>206</v>
      </c>
      <c r="AU372" s="174" t="s">
        <v>89</v>
      </c>
      <c r="AV372" s="14" t="s">
        <v>89</v>
      </c>
      <c r="AW372" s="14" t="s">
        <v>41</v>
      </c>
      <c r="AX372" s="14" t="s">
        <v>80</v>
      </c>
      <c r="AY372" s="174" t="s">
        <v>195</v>
      </c>
    </row>
    <row r="373" spans="1:65" s="13" customFormat="1">
      <c r="B373" s="165"/>
      <c r="D373" s="166" t="s">
        <v>206</v>
      </c>
      <c r="E373" s="167" t="s">
        <v>3</v>
      </c>
      <c r="F373" s="168" t="s">
        <v>454</v>
      </c>
      <c r="H373" s="167" t="s">
        <v>3</v>
      </c>
      <c r="I373" s="169"/>
      <c r="L373" s="165"/>
      <c r="M373" s="170"/>
      <c r="N373" s="171"/>
      <c r="O373" s="171"/>
      <c r="P373" s="171"/>
      <c r="Q373" s="171"/>
      <c r="R373" s="171"/>
      <c r="S373" s="171"/>
      <c r="T373" s="172"/>
      <c r="AT373" s="167" t="s">
        <v>206</v>
      </c>
      <c r="AU373" s="167" t="s">
        <v>89</v>
      </c>
      <c r="AV373" s="13" t="s">
        <v>87</v>
      </c>
      <c r="AW373" s="13" t="s">
        <v>41</v>
      </c>
      <c r="AX373" s="13" t="s">
        <v>80</v>
      </c>
      <c r="AY373" s="167" t="s">
        <v>195</v>
      </c>
    </row>
    <row r="374" spans="1:65" s="14" customFormat="1">
      <c r="B374" s="173"/>
      <c r="D374" s="166" t="s">
        <v>206</v>
      </c>
      <c r="E374" s="174" t="s">
        <v>3</v>
      </c>
      <c r="F374" s="175" t="s">
        <v>1242</v>
      </c>
      <c r="H374" s="176">
        <v>678.28499999999997</v>
      </c>
      <c r="I374" s="177"/>
      <c r="L374" s="173"/>
      <c r="M374" s="178"/>
      <c r="N374" s="179"/>
      <c r="O374" s="179"/>
      <c r="P374" s="179"/>
      <c r="Q374" s="179"/>
      <c r="R374" s="179"/>
      <c r="S374" s="179"/>
      <c r="T374" s="180"/>
      <c r="AT374" s="174" t="s">
        <v>206</v>
      </c>
      <c r="AU374" s="174" t="s">
        <v>89</v>
      </c>
      <c r="AV374" s="14" t="s">
        <v>89</v>
      </c>
      <c r="AW374" s="14" t="s">
        <v>41</v>
      </c>
      <c r="AX374" s="14" t="s">
        <v>80</v>
      </c>
      <c r="AY374" s="174" t="s">
        <v>195</v>
      </c>
    </row>
    <row r="375" spans="1:65" s="14" customFormat="1">
      <c r="B375" s="173"/>
      <c r="D375" s="166" t="s">
        <v>206</v>
      </c>
      <c r="E375" s="174" t="s">
        <v>3</v>
      </c>
      <c r="F375" s="175" t="s">
        <v>417</v>
      </c>
      <c r="H375" s="176">
        <v>540.35599999999999</v>
      </c>
      <c r="I375" s="177"/>
      <c r="L375" s="173"/>
      <c r="M375" s="178"/>
      <c r="N375" s="179"/>
      <c r="O375" s="179"/>
      <c r="P375" s="179"/>
      <c r="Q375" s="179"/>
      <c r="R375" s="179"/>
      <c r="S375" s="179"/>
      <c r="T375" s="180"/>
      <c r="AT375" s="174" t="s">
        <v>206</v>
      </c>
      <c r="AU375" s="174" t="s">
        <v>89</v>
      </c>
      <c r="AV375" s="14" t="s">
        <v>89</v>
      </c>
      <c r="AW375" s="14" t="s">
        <v>41</v>
      </c>
      <c r="AX375" s="14" t="s">
        <v>80</v>
      </c>
      <c r="AY375" s="174" t="s">
        <v>195</v>
      </c>
    </row>
    <row r="376" spans="1:65" s="15" customFormat="1">
      <c r="B376" s="181"/>
      <c r="D376" s="166" t="s">
        <v>206</v>
      </c>
      <c r="E376" s="182" t="s">
        <v>3</v>
      </c>
      <c r="F376" s="183" t="s">
        <v>215</v>
      </c>
      <c r="H376" s="184">
        <v>1720.37</v>
      </c>
      <c r="I376" s="185"/>
      <c r="L376" s="181"/>
      <c r="M376" s="186"/>
      <c r="N376" s="187"/>
      <c r="O376" s="187"/>
      <c r="P376" s="187"/>
      <c r="Q376" s="187"/>
      <c r="R376" s="187"/>
      <c r="S376" s="187"/>
      <c r="T376" s="188"/>
      <c r="AT376" s="182" t="s">
        <v>206</v>
      </c>
      <c r="AU376" s="182" t="s">
        <v>89</v>
      </c>
      <c r="AV376" s="15" t="s">
        <v>202</v>
      </c>
      <c r="AW376" s="15" t="s">
        <v>41</v>
      </c>
      <c r="AX376" s="15" t="s">
        <v>87</v>
      </c>
      <c r="AY376" s="182" t="s">
        <v>195</v>
      </c>
    </row>
    <row r="377" spans="1:65" s="2" customFormat="1" ht="24.25" customHeight="1">
      <c r="A377" s="35"/>
      <c r="B377" s="146"/>
      <c r="C377" s="147" t="s">
        <v>405</v>
      </c>
      <c r="D377" s="147" t="s">
        <v>197</v>
      </c>
      <c r="E377" s="148" t="s">
        <v>450</v>
      </c>
      <c r="F377" s="149" t="s">
        <v>451</v>
      </c>
      <c r="G377" s="150" t="s">
        <v>139</v>
      </c>
      <c r="H377" s="151">
        <v>660.42100000000005</v>
      </c>
      <c r="I377" s="152"/>
      <c r="J377" s="153">
        <f>ROUND(I377*H377,2)</f>
        <v>0</v>
      </c>
      <c r="K377" s="149" t="s">
        <v>201</v>
      </c>
      <c r="L377" s="36"/>
      <c r="M377" s="154" t="s">
        <v>3</v>
      </c>
      <c r="N377" s="155" t="s">
        <v>51</v>
      </c>
      <c r="O377" s="56"/>
      <c r="P377" s="156">
        <f>O377*H377</f>
        <v>0</v>
      </c>
      <c r="Q377" s="156">
        <v>0</v>
      </c>
      <c r="R377" s="156">
        <f>Q377*H377</f>
        <v>0</v>
      </c>
      <c r="S377" s="156">
        <v>0</v>
      </c>
      <c r="T377" s="157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58" t="s">
        <v>202</v>
      </c>
      <c r="AT377" s="158" t="s">
        <v>197</v>
      </c>
      <c r="AU377" s="158" t="s">
        <v>89</v>
      </c>
      <c r="AY377" s="19" t="s">
        <v>195</v>
      </c>
      <c r="BE377" s="159">
        <f>IF(N377="základní",J377,0)</f>
        <v>0</v>
      </c>
      <c r="BF377" s="159">
        <f>IF(N377="snížená",J377,0)</f>
        <v>0</v>
      </c>
      <c r="BG377" s="159">
        <f>IF(N377="zákl. přenesená",J377,0)</f>
        <v>0</v>
      </c>
      <c r="BH377" s="159">
        <f>IF(N377="sníž. přenesená",J377,0)</f>
        <v>0</v>
      </c>
      <c r="BI377" s="159">
        <f>IF(N377="nulová",J377,0)</f>
        <v>0</v>
      </c>
      <c r="BJ377" s="19" t="s">
        <v>87</v>
      </c>
      <c r="BK377" s="159">
        <f>ROUND(I377*H377,2)</f>
        <v>0</v>
      </c>
      <c r="BL377" s="19" t="s">
        <v>202</v>
      </c>
      <c r="BM377" s="158" t="s">
        <v>1247</v>
      </c>
    </row>
    <row r="378" spans="1:65" s="2" customFormat="1">
      <c r="A378" s="35"/>
      <c r="B378" s="36"/>
      <c r="C378" s="35"/>
      <c r="D378" s="160" t="s">
        <v>204</v>
      </c>
      <c r="E378" s="35"/>
      <c r="F378" s="161" t="s">
        <v>453</v>
      </c>
      <c r="G378" s="35"/>
      <c r="H378" s="35"/>
      <c r="I378" s="162"/>
      <c r="J378" s="35"/>
      <c r="K378" s="35"/>
      <c r="L378" s="36"/>
      <c r="M378" s="163"/>
      <c r="N378" s="164"/>
      <c r="O378" s="56"/>
      <c r="P378" s="56"/>
      <c r="Q378" s="56"/>
      <c r="R378" s="56"/>
      <c r="S378" s="56"/>
      <c r="T378" s="57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9" t="s">
        <v>204</v>
      </c>
      <c r="AU378" s="19" t="s">
        <v>89</v>
      </c>
    </row>
    <row r="379" spans="1:65" s="13" customFormat="1">
      <c r="B379" s="165"/>
      <c r="D379" s="166" t="s">
        <v>206</v>
      </c>
      <c r="E379" s="167" t="s">
        <v>3</v>
      </c>
      <c r="F379" s="168" t="s">
        <v>207</v>
      </c>
      <c r="H379" s="167" t="s">
        <v>3</v>
      </c>
      <c r="I379" s="169"/>
      <c r="L379" s="165"/>
      <c r="M379" s="170"/>
      <c r="N379" s="171"/>
      <c r="O379" s="171"/>
      <c r="P379" s="171"/>
      <c r="Q379" s="171"/>
      <c r="R379" s="171"/>
      <c r="S379" s="171"/>
      <c r="T379" s="172"/>
      <c r="AT379" s="167" t="s">
        <v>206</v>
      </c>
      <c r="AU379" s="167" t="s">
        <v>89</v>
      </c>
      <c r="AV379" s="13" t="s">
        <v>87</v>
      </c>
      <c r="AW379" s="13" t="s">
        <v>41</v>
      </c>
      <c r="AX379" s="13" t="s">
        <v>80</v>
      </c>
      <c r="AY379" s="167" t="s">
        <v>195</v>
      </c>
    </row>
    <row r="380" spans="1:65" s="13" customFormat="1">
      <c r="B380" s="165"/>
      <c r="D380" s="166" t="s">
        <v>206</v>
      </c>
      <c r="E380" s="167" t="s">
        <v>3</v>
      </c>
      <c r="F380" s="168" t="s">
        <v>208</v>
      </c>
      <c r="H380" s="167" t="s">
        <v>3</v>
      </c>
      <c r="I380" s="169"/>
      <c r="L380" s="165"/>
      <c r="M380" s="170"/>
      <c r="N380" s="171"/>
      <c r="O380" s="171"/>
      <c r="P380" s="171"/>
      <c r="Q380" s="171"/>
      <c r="R380" s="171"/>
      <c r="S380" s="171"/>
      <c r="T380" s="172"/>
      <c r="AT380" s="167" t="s">
        <v>206</v>
      </c>
      <c r="AU380" s="167" t="s">
        <v>89</v>
      </c>
      <c r="AV380" s="13" t="s">
        <v>87</v>
      </c>
      <c r="AW380" s="13" t="s">
        <v>41</v>
      </c>
      <c r="AX380" s="13" t="s">
        <v>80</v>
      </c>
      <c r="AY380" s="167" t="s">
        <v>195</v>
      </c>
    </row>
    <row r="381" spans="1:65" s="13" customFormat="1">
      <c r="B381" s="165"/>
      <c r="D381" s="166" t="s">
        <v>206</v>
      </c>
      <c r="E381" s="167" t="s">
        <v>3</v>
      </c>
      <c r="F381" s="168" t="s">
        <v>1148</v>
      </c>
      <c r="H381" s="167" t="s">
        <v>3</v>
      </c>
      <c r="I381" s="169"/>
      <c r="L381" s="165"/>
      <c r="M381" s="170"/>
      <c r="N381" s="171"/>
      <c r="O381" s="171"/>
      <c r="P381" s="171"/>
      <c r="Q381" s="171"/>
      <c r="R381" s="171"/>
      <c r="S381" s="171"/>
      <c r="T381" s="172"/>
      <c r="AT381" s="167" t="s">
        <v>206</v>
      </c>
      <c r="AU381" s="167" t="s">
        <v>89</v>
      </c>
      <c r="AV381" s="13" t="s">
        <v>87</v>
      </c>
      <c r="AW381" s="13" t="s">
        <v>41</v>
      </c>
      <c r="AX381" s="13" t="s">
        <v>80</v>
      </c>
      <c r="AY381" s="167" t="s">
        <v>195</v>
      </c>
    </row>
    <row r="382" spans="1:65" s="13" customFormat="1">
      <c r="B382" s="165"/>
      <c r="D382" s="166" t="s">
        <v>206</v>
      </c>
      <c r="E382" s="167" t="s">
        <v>3</v>
      </c>
      <c r="F382" s="168" t="s">
        <v>454</v>
      </c>
      <c r="H382" s="167" t="s">
        <v>3</v>
      </c>
      <c r="I382" s="169"/>
      <c r="L382" s="165"/>
      <c r="M382" s="170"/>
      <c r="N382" s="171"/>
      <c r="O382" s="171"/>
      <c r="P382" s="171"/>
      <c r="Q382" s="171"/>
      <c r="R382" s="171"/>
      <c r="S382" s="171"/>
      <c r="T382" s="172"/>
      <c r="AT382" s="167" t="s">
        <v>206</v>
      </c>
      <c r="AU382" s="167" t="s">
        <v>89</v>
      </c>
      <c r="AV382" s="13" t="s">
        <v>87</v>
      </c>
      <c r="AW382" s="13" t="s">
        <v>41</v>
      </c>
      <c r="AX382" s="13" t="s">
        <v>80</v>
      </c>
      <c r="AY382" s="167" t="s">
        <v>195</v>
      </c>
    </row>
    <row r="383" spans="1:65" s="13" customFormat="1">
      <c r="B383" s="165"/>
      <c r="D383" s="166" t="s">
        <v>206</v>
      </c>
      <c r="E383" s="167" t="s">
        <v>3</v>
      </c>
      <c r="F383" s="168" t="s">
        <v>1248</v>
      </c>
      <c r="H383" s="167" t="s">
        <v>3</v>
      </c>
      <c r="I383" s="169"/>
      <c r="L383" s="165"/>
      <c r="M383" s="170"/>
      <c r="N383" s="171"/>
      <c r="O383" s="171"/>
      <c r="P383" s="171"/>
      <c r="Q383" s="171"/>
      <c r="R383" s="171"/>
      <c r="S383" s="171"/>
      <c r="T383" s="172"/>
      <c r="AT383" s="167" t="s">
        <v>206</v>
      </c>
      <c r="AU383" s="167" t="s">
        <v>89</v>
      </c>
      <c r="AV383" s="13" t="s">
        <v>87</v>
      </c>
      <c r="AW383" s="13" t="s">
        <v>41</v>
      </c>
      <c r="AX383" s="13" t="s">
        <v>80</v>
      </c>
      <c r="AY383" s="167" t="s">
        <v>195</v>
      </c>
    </row>
    <row r="384" spans="1:65" s="14" customFormat="1">
      <c r="B384" s="173"/>
      <c r="D384" s="166" t="s">
        <v>206</v>
      </c>
      <c r="E384" s="174" t="s">
        <v>3</v>
      </c>
      <c r="F384" s="175" t="s">
        <v>1122</v>
      </c>
      <c r="H384" s="176">
        <v>1003.456</v>
      </c>
      <c r="I384" s="177"/>
      <c r="L384" s="173"/>
      <c r="M384" s="178"/>
      <c r="N384" s="179"/>
      <c r="O384" s="179"/>
      <c r="P384" s="179"/>
      <c r="Q384" s="179"/>
      <c r="R384" s="179"/>
      <c r="S384" s="179"/>
      <c r="T384" s="180"/>
      <c r="AT384" s="174" t="s">
        <v>206</v>
      </c>
      <c r="AU384" s="174" t="s">
        <v>89</v>
      </c>
      <c r="AV384" s="14" t="s">
        <v>89</v>
      </c>
      <c r="AW384" s="14" t="s">
        <v>41</v>
      </c>
      <c r="AX384" s="14" t="s">
        <v>80</v>
      </c>
      <c r="AY384" s="174" t="s">
        <v>195</v>
      </c>
    </row>
    <row r="385" spans="1:65" s="14" customFormat="1">
      <c r="B385" s="173"/>
      <c r="D385" s="166" t="s">
        <v>206</v>
      </c>
      <c r="E385" s="174" t="s">
        <v>3</v>
      </c>
      <c r="F385" s="175" t="s">
        <v>1249</v>
      </c>
      <c r="H385" s="176">
        <v>-75.760000000000005</v>
      </c>
      <c r="I385" s="177"/>
      <c r="L385" s="173"/>
      <c r="M385" s="178"/>
      <c r="N385" s="179"/>
      <c r="O385" s="179"/>
      <c r="P385" s="179"/>
      <c r="Q385" s="179"/>
      <c r="R385" s="179"/>
      <c r="S385" s="179"/>
      <c r="T385" s="180"/>
      <c r="AT385" s="174" t="s">
        <v>206</v>
      </c>
      <c r="AU385" s="174" t="s">
        <v>89</v>
      </c>
      <c r="AV385" s="14" t="s">
        <v>89</v>
      </c>
      <c r="AW385" s="14" t="s">
        <v>41</v>
      </c>
      <c r="AX385" s="14" t="s">
        <v>80</v>
      </c>
      <c r="AY385" s="174" t="s">
        <v>195</v>
      </c>
    </row>
    <row r="386" spans="1:65" s="14" customFormat="1">
      <c r="B386" s="173"/>
      <c r="D386" s="166" t="s">
        <v>206</v>
      </c>
      <c r="E386" s="174" t="s">
        <v>3</v>
      </c>
      <c r="F386" s="175" t="s">
        <v>457</v>
      </c>
      <c r="H386" s="176">
        <v>-263.06200000000001</v>
      </c>
      <c r="I386" s="177"/>
      <c r="L386" s="173"/>
      <c r="M386" s="178"/>
      <c r="N386" s="179"/>
      <c r="O386" s="179"/>
      <c r="P386" s="179"/>
      <c r="Q386" s="179"/>
      <c r="R386" s="179"/>
      <c r="S386" s="179"/>
      <c r="T386" s="180"/>
      <c r="AT386" s="174" t="s">
        <v>206</v>
      </c>
      <c r="AU386" s="174" t="s">
        <v>89</v>
      </c>
      <c r="AV386" s="14" t="s">
        <v>89</v>
      </c>
      <c r="AW386" s="14" t="s">
        <v>41</v>
      </c>
      <c r="AX386" s="14" t="s">
        <v>80</v>
      </c>
      <c r="AY386" s="174" t="s">
        <v>195</v>
      </c>
    </row>
    <row r="387" spans="1:65" s="14" customFormat="1">
      <c r="B387" s="173"/>
      <c r="D387" s="166" t="s">
        <v>206</v>
      </c>
      <c r="E387" s="174" t="s">
        <v>3</v>
      </c>
      <c r="F387" s="175" t="s">
        <v>1250</v>
      </c>
      <c r="H387" s="176">
        <v>-4.2130000000000001</v>
      </c>
      <c r="I387" s="177"/>
      <c r="L387" s="173"/>
      <c r="M387" s="178"/>
      <c r="N387" s="179"/>
      <c r="O387" s="179"/>
      <c r="P387" s="179"/>
      <c r="Q387" s="179"/>
      <c r="R387" s="179"/>
      <c r="S387" s="179"/>
      <c r="T387" s="180"/>
      <c r="AT387" s="174" t="s">
        <v>206</v>
      </c>
      <c r="AU387" s="174" t="s">
        <v>89</v>
      </c>
      <c r="AV387" s="14" t="s">
        <v>89</v>
      </c>
      <c r="AW387" s="14" t="s">
        <v>41</v>
      </c>
      <c r="AX387" s="14" t="s">
        <v>80</v>
      </c>
      <c r="AY387" s="174" t="s">
        <v>195</v>
      </c>
    </row>
    <row r="388" spans="1:65" s="15" customFormat="1">
      <c r="B388" s="181"/>
      <c r="D388" s="166" t="s">
        <v>206</v>
      </c>
      <c r="E388" s="182" t="s">
        <v>1125</v>
      </c>
      <c r="F388" s="183" t="s">
        <v>215</v>
      </c>
      <c r="H388" s="184">
        <v>660.42100000000005</v>
      </c>
      <c r="I388" s="185"/>
      <c r="L388" s="181"/>
      <c r="M388" s="186"/>
      <c r="N388" s="187"/>
      <c r="O388" s="187"/>
      <c r="P388" s="187"/>
      <c r="Q388" s="187"/>
      <c r="R388" s="187"/>
      <c r="S388" s="187"/>
      <c r="T388" s="188"/>
      <c r="AT388" s="182" t="s">
        <v>206</v>
      </c>
      <c r="AU388" s="182" t="s">
        <v>89</v>
      </c>
      <c r="AV388" s="15" t="s">
        <v>202</v>
      </c>
      <c r="AW388" s="15" t="s">
        <v>41</v>
      </c>
      <c r="AX388" s="15" t="s">
        <v>87</v>
      </c>
      <c r="AY388" s="182" t="s">
        <v>195</v>
      </c>
    </row>
    <row r="389" spans="1:65" s="2" customFormat="1" ht="16.5" customHeight="1">
      <c r="A389" s="35"/>
      <c r="B389" s="146"/>
      <c r="C389" s="190" t="s">
        <v>410</v>
      </c>
      <c r="D389" s="190" t="s">
        <v>464</v>
      </c>
      <c r="E389" s="191" t="s">
        <v>1251</v>
      </c>
      <c r="F389" s="192" t="s">
        <v>466</v>
      </c>
      <c r="G389" s="193" t="s">
        <v>467</v>
      </c>
      <c r="H389" s="194">
        <v>678.28499999999997</v>
      </c>
      <c r="I389" s="195"/>
      <c r="J389" s="196">
        <f>ROUND(I389*H389,2)</f>
        <v>0</v>
      </c>
      <c r="K389" s="192" t="s">
        <v>201</v>
      </c>
      <c r="L389" s="197"/>
      <c r="M389" s="198" t="s">
        <v>3</v>
      </c>
      <c r="N389" s="199" t="s">
        <v>51</v>
      </c>
      <c r="O389" s="56"/>
      <c r="P389" s="156">
        <f>O389*H389</f>
        <v>0</v>
      </c>
      <c r="Q389" s="156">
        <v>0</v>
      </c>
      <c r="R389" s="156">
        <f>Q389*H389</f>
        <v>0</v>
      </c>
      <c r="S389" s="156">
        <v>0</v>
      </c>
      <c r="T389" s="157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58" t="s">
        <v>257</v>
      </c>
      <c r="AT389" s="158" t="s">
        <v>464</v>
      </c>
      <c r="AU389" s="158" t="s">
        <v>89</v>
      </c>
      <c r="AY389" s="19" t="s">
        <v>195</v>
      </c>
      <c r="BE389" s="159">
        <f>IF(N389="základní",J389,0)</f>
        <v>0</v>
      </c>
      <c r="BF389" s="159">
        <f>IF(N389="snížená",J389,0)</f>
        <v>0</v>
      </c>
      <c r="BG389" s="159">
        <f>IF(N389="zákl. přenesená",J389,0)</f>
        <v>0</v>
      </c>
      <c r="BH389" s="159">
        <f>IF(N389="sníž. přenesená",J389,0)</f>
        <v>0</v>
      </c>
      <c r="BI389" s="159">
        <f>IF(N389="nulová",J389,0)</f>
        <v>0</v>
      </c>
      <c r="BJ389" s="19" t="s">
        <v>87</v>
      </c>
      <c r="BK389" s="159">
        <f>ROUND(I389*H389,2)</f>
        <v>0</v>
      </c>
      <c r="BL389" s="19" t="s">
        <v>202</v>
      </c>
      <c r="BM389" s="158" t="s">
        <v>1252</v>
      </c>
    </row>
    <row r="390" spans="1:65" s="13" customFormat="1">
      <c r="B390" s="165"/>
      <c r="D390" s="166" t="s">
        <v>206</v>
      </c>
      <c r="E390" s="167" t="s">
        <v>3</v>
      </c>
      <c r="F390" s="168" t="s">
        <v>207</v>
      </c>
      <c r="H390" s="167" t="s">
        <v>3</v>
      </c>
      <c r="I390" s="169"/>
      <c r="L390" s="165"/>
      <c r="M390" s="170"/>
      <c r="N390" s="171"/>
      <c r="O390" s="171"/>
      <c r="P390" s="171"/>
      <c r="Q390" s="171"/>
      <c r="R390" s="171"/>
      <c r="S390" s="171"/>
      <c r="T390" s="172"/>
      <c r="AT390" s="167" t="s">
        <v>206</v>
      </c>
      <c r="AU390" s="167" t="s">
        <v>89</v>
      </c>
      <c r="AV390" s="13" t="s">
        <v>87</v>
      </c>
      <c r="AW390" s="13" t="s">
        <v>41</v>
      </c>
      <c r="AX390" s="13" t="s">
        <v>80</v>
      </c>
      <c r="AY390" s="167" t="s">
        <v>195</v>
      </c>
    </row>
    <row r="391" spans="1:65" s="13" customFormat="1">
      <c r="B391" s="165"/>
      <c r="D391" s="166" t="s">
        <v>206</v>
      </c>
      <c r="E391" s="167" t="s">
        <v>3</v>
      </c>
      <c r="F391" s="168" t="s">
        <v>208</v>
      </c>
      <c r="H391" s="167" t="s">
        <v>3</v>
      </c>
      <c r="I391" s="169"/>
      <c r="L391" s="165"/>
      <c r="M391" s="170"/>
      <c r="N391" s="171"/>
      <c r="O391" s="171"/>
      <c r="P391" s="171"/>
      <c r="Q391" s="171"/>
      <c r="R391" s="171"/>
      <c r="S391" s="171"/>
      <c r="T391" s="172"/>
      <c r="AT391" s="167" t="s">
        <v>206</v>
      </c>
      <c r="AU391" s="167" t="s">
        <v>89</v>
      </c>
      <c r="AV391" s="13" t="s">
        <v>87</v>
      </c>
      <c r="AW391" s="13" t="s">
        <v>41</v>
      </c>
      <c r="AX391" s="13" t="s">
        <v>80</v>
      </c>
      <c r="AY391" s="167" t="s">
        <v>195</v>
      </c>
    </row>
    <row r="392" spans="1:65" s="13" customFormat="1">
      <c r="B392" s="165"/>
      <c r="D392" s="166" t="s">
        <v>206</v>
      </c>
      <c r="E392" s="167" t="s">
        <v>3</v>
      </c>
      <c r="F392" s="168" t="s">
        <v>1148</v>
      </c>
      <c r="H392" s="167" t="s">
        <v>3</v>
      </c>
      <c r="I392" s="169"/>
      <c r="L392" s="165"/>
      <c r="M392" s="170"/>
      <c r="N392" s="171"/>
      <c r="O392" s="171"/>
      <c r="P392" s="171"/>
      <c r="Q392" s="171"/>
      <c r="R392" s="171"/>
      <c r="S392" s="171"/>
      <c r="T392" s="172"/>
      <c r="AT392" s="167" t="s">
        <v>206</v>
      </c>
      <c r="AU392" s="167" t="s">
        <v>89</v>
      </c>
      <c r="AV392" s="13" t="s">
        <v>87</v>
      </c>
      <c r="AW392" s="13" t="s">
        <v>41</v>
      </c>
      <c r="AX392" s="13" t="s">
        <v>80</v>
      </c>
      <c r="AY392" s="167" t="s">
        <v>195</v>
      </c>
    </row>
    <row r="393" spans="1:65" s="13" customFormat="1">
      <c r="B393" s="165"/>
      <c r="D393" s="166" t="s">
        <v>206</v>
      </c>
      <c r="E393" s="167" t="s">
        <v>3</v>
      </c>
      <c r="F393" s="168" t="s">
        <v>454</v>
      </c>
      <c r="H393" s="167" t="s">
        <v>3</v>
      </c>
      <c r="I393" s="169"/>
      <c r="L393" s="165"/>
      <c r="M393" s="170"/>
      <c r="N393" s="171"/>
      <c r="O393" s="171"/>
      <c r="P393" s="171"/>
      <c r="Q393" s="171"/>
      <c r="R393" s="171"/>
      <c r="S393" s="171"/>
      <c r="T393" s="172"/>
      <c r="AT393" s="167" t="s">
        <v>206</v>
      </c>
      <c r="AU393" s="167" t="s">
        <v>89</v>
      </c>
      <c r="AV393" s="13" t="s">
        <v>87</v>
      </c>
      <c r="AW393" s="13" t="s">
        <v>41</v>
      </c>
      <c r="AX393" s="13" t="s">
        <v>80</v>
      </c>
      <c r="AY393" s="167" t="s">
        <v>195</v>
      </c>
    </row>
    <row r="394" spans="1:65" s="14" customFormat="1">
      <c r="B394" s="173"/>
      <c r="D394" s="166" t="s">
        <v>206</v>
      </c>
      <c r="E394" s="174" t="s">
        <v>3</v>
      </c>
      <c r="F394" s="175" t="s">
        <v>1242</v>
      </c>
      <c r="H394" s="176">
        <v>678.28499999999997</v>
      </c>
      <c r="I394" s="177"/>
      <c r="L394" s="173"/>
      <c r="M394" s="178"/>
      <c r="N394" s="179"/>
      <c r="O394" s="179"/>
      <c r="P394" s="179"/>
      <c r="Q394" s="179"/>
      <c r="R394" s="179"/>
      <c r="S394" s="179"/>
      <c r="T394" s="180"/>
      <c r="AT394" s="174" t="s">
        <v>206</v>
      </c>
      <c r="AU394" s="174" t="s">
        <v>89</v>
      </c>
      <c r="AV394" s="14" t="s">
        <v>89</v>
      </c>
      <c r="AW394" s="14" t="s">
        <v>41</v>
      </c>
      <c r="AX394" s="14" t="s">
        <v>80</v>
      </c>
      <c r="AY394" s="174" t="s">
        <v>195</v>
      </c>
    </row>
    <row r="395" spans="1:65" s="15" customFormat="1">
      <c r="B395" s="181"/>
      <c r="D395" s="166" t="s">
        <v>206</v>
      </c>
      <c r="E395" s="182" t="s">
        <v>3</v>
      </c>
      <c r="F395" s="183" t="s">
        <v>215</v>
      </c>
      <c r="H395" s="184">
        <v>678.28499999999997</v>
      </c>
      <c r="I395" s="185"/>
      <c r="L395" s="181"/>
      <c r="M395" s="186"/>
      <c r="N395" s="187"/>
      <c r="O395" s="187"/>
      <c r="P395" s="187"/>
      <c r="Q395" s="187"/>
      <c r="R395" s="187"/>
      <c r="S395" s="187"/>
      <c r="T395" s="188"/>
      <c r="AT395" s="182" t="s">
        <v>206</v>
      </c>
      <c r="AU395" s="182" t="s">
        <v>89</v>
      </c>
      <c r="AV395" s="15" t="s">
        <v>202</v>
      </c>
      <c r="AW395" s="15" t="s">
        <v>41</v>
      </c>
      <c r="AX395" s="15" t="s">
        <v>87</v>
      </c>
      <c r="AY395" s="182" t="s">
        <v>195</v>
      </c>
    </row>
    <row r="396" spans="1:65" s="2" customFormat="1" ht="37.9" customHeight="1">
      <c r="A396" s="35"/>
      <c r="B396" s="146"/>
      <c r="C396" s="147" t="s">
        <v>418</v>
      </c>
      <c r="D396" s="147" t="s">
        <v>197</v>
      </c>
      <c r="E396" s="148" t="s">
        <v>470</v>
      </c>
      <c r="F396" s="149" t="s">
        <v>471</v>
      </c>
      <c r="G396" s="150" t="s">
        <v>139</v>
      </c>
      <c r="H396" s="151">
        <v>263.06200000000001</v>
      </c>
      <c r="I396" s="152"/>
      <c r="J396" s="153">
        <f>ROUND(I396*H396,2)</f>
        <v>0</v>
      </c>
      <c r="K396" s="149" t="s">
        <v>201</v>
      </c>
      <c r="L396" s="36"/>
      <c r="M396" s="154" t="s">
        <v>3</v>
      </c>
      <c r="N396" s="155" t="s">
        <v>51</v>
      </c>
      <c r="O396" s="56"/>
      <c r="P396" s="156">
        <f>O396*H396</f>
        <v>0</v>
      </c>
      <c r="Q396" s="156">
        <v>0</v>
      </c>
      <c r="R396" s="156">
        <f>Q396*H396</f>
        <v>0</v>
      </c>
      <c r="S396" s="156">
        <v>0</v>
      </c>
      <c r="T396" s="157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58" t="s">
        <v>202</v>
      </c>
      <c r="AT396" s="158" t="s">
        <v>197</v>
      </c>
      <c r="AU396" s="158" t="s">
        <v>89</v>
      </c>
      <c r="AY396" s="19" t="s">
        <v>195</v>
      </c>
      <c r="BE396" s="159">
        <f>IF(N396="základní",J396,0)</f>
        <v>0</v>
      </c>
      <c r="BF396" s="159">
        <f>IF(N396="snížená",J396,0)</f>
        <v>0</v>
      </c>
      <c r="BG396" s="159">
        <f>IF(N396="zákl. přenesená",J396,0)</f>
        <v>0</v>
      </c>
      <c r="BH396" s="159">
        <f>IF(N396="sníž. přenesená",J396,0)</f>
        <v>0</v>
      </c>
      <c r="BI396" s="159">
        <f>IF(N396="nulová",J396,0)</f>
        <v>0</v>
      </c>
      <c r="BJ396" s="19" t="s">
        <v>87</v>
      </c>
      <c r="BK396" s="159">
        <f>ROUND(I396*H396,2)</f>
        <v>0</v>
      </c>
      <c r="BL396" s="19" t="s">
        <v>202</v>
      </c>
      <c r="BM396" s="158" t="s">
        <v>1253</v>
      </c>
    </row>
    <row r="397" spans="1:65" s="2" customFormat="1">
      <c r="A397" s="35"/>
      <c r="B397" s="36"/>
      <c r="C397" s="35"/>
      <c r="D397" s="160" t="s">
        <v>204</v>
      </c>
      <c r="E397" s="35"/>
      <c r="F397" s="161" t="s">
        <v>473</v>
      </c>
      <c r="G397" s="35"/>
      <c r="H397" s="35"/>
      <c r="I397" s="162"/>
      <c r="J397" s="35"/>
      <c r="K397" s="35"/>
      <c r="L397" s="36"/>
      <c r="M397" s="163"/>
      <c r="N397" s="164"/>
      <c r="O397" s="56"/>
      <c r="P397" s="56"/>
      <c r="Q397" s="56"/>
      <c r="R397" s="56"/>
      <c r="S397" s="56"/>
      <c r="T397" s="57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9" t="s">
        <v>204</v>
      </c>
      <c r="AU397" s="19" t="s">
        <v>89</v>
      </c>
    </row>
    <row r="398" spans="1:65" s="13" customFormat="1">
      <c r="B398" s="165"/>
      <c r="D398" s="166" t="s">
        <v>206</v>
      </c>
      <c r="E398" s="167" t="s">
        <v>3</v>
      </c>
      <c r="F398" s="168" t="s">
        <v>207</v>
      </c>
      <c r="H398" s="167" t="s">
        <v>3</v>
      </c>
      <c r="I398" s="169"/>
      <c r="L398" s="165"/>
      <c r="M398" s="170"/>
      <c r="N398" s="171"/>
      <c r="O398" s="171"/>
      <c r="P398" s="171"/>
      <c r="Q398" s="171"/>
      <c r="R398" s="171"/>
      <c r="S398" s="171"/>
      <c r="T398" s="172"/>
      <c r="AT398" s="167" t="s">
        <v>206</v>
      </c>
      <c r="AU398" s="167" t="s">
        <v>89</v>
      </c>
      <c r="AV398" s="13" t="s">
        <v>87</v>
      </c>
      <c r="AW398" s="13" t="s">
        <v>41</v>
      </c>
      <c r="AX398" s="13" t="s">
        <v>80</v>
      </c>
      <c r="AY398" s="167" t="s">
        <v>195</v>
      </c>
    </row>
    <row r="399" spans="1:65" s="13" customFormat="1">
      <c r="B399" s="165"/>
      <c r="D399" s="166" t="s">
        <v>206</v>
      </c>
      <c r="E399" s="167" t="s">
        <v>3</v>
      </c>
      <c r="F399" s="168" t="s">
        <v>208</v>
      </c>
      <c r="H399" s="167" t="s">
        <v>3</v>
      </c>
      <c r="I399" s="169"/>
      <c r="L399" s="165"/>
      <c r="M399" s="170"/>
      <c r="N399" s="171"/>
      <c r="O399" s="171"/>
      <c r="P399" s="171"/>
      <c r="Q399" s="171"/>
      <c r="R399" s="171"/>
      <c r="S399" s="171"/>
      <c r="T399" s="172"/>
      <c r="AT399" s="167" t="s">
        <v>206</v>
      </c>
      <c r="AU399" s="167" t="s">
        <v>89</v>
      </c>
      <c r="AV399" s="13" t="s">
        <v>87</v>
      </c>
      <c r="AW399" s="13" t="s">
        <v>41</v>
      </c>
      <c r="AX399" s="13" t="s">
        <v>80</v>
      </c>
      <c r="AY399" s="167" t="s">
        <v>195</v>
      </c>
    </row>
    <row r="400" spans="1:65" s="13" customFormat="1">
      <c r="B400" s="165"/>
      <c r="D400" s="166" t="s">
        <v>206</v>
      </c>
      <c r="E400" s="167" t="s">
        <v>3</v>
      </c>
      <c r="F400" s="168" t="s">
        <v>1148</v>
      </c>
      <c r="H400" s="167" t="s">
        <v>3</v>
      </c>
      <c r="I400" s="169"/>
      <c r="L400" s="165"/>
      <c r="M400" s="170"/>
      <c r="N400" s="171"/>
      <c r="O400" s="171"/>
      <c r="P400" s="171"/>
      <c r="Q400" s="171"/>
      <c r="R400" s="171"/>
      <c r="S400" s="171"/>
      <c r="T400" s="172"/>
      <c r="AT400" s="167" t="s">
        <v>206</v>
      </c>
      <c r="AU400" s="167" t="s">
        <v>89</v>
      </c>
      <c r="AV400" s="13" t="s">
        <v>87</v>
      </c>
      <c r="AW400" s="13" t="s">
        <v>41</v>
      </c>
      <c r="AX400" s="13" t="s">
        <v>80</v>
      </c>
      <c r="AY400" s="167" t="s">
        <v>195</v>
      </c>
    </row>
    <row r="401" spans="1:65" s="14" customFormat="1">
      <c r="B401" s="173"/>
      <c r="D401" s="166" t="s">
        <v>206</v>
      </c>
      <c r="E401" s="174" t="s">
        <v>3</v>
      </c>
      <c r="F401" s="175" t="s">
        <v>1254</v>
      </c>
      <c r="H401" s="176">
        <v>143.61500000000001</v>
      </c>
      <c r="I401" s="177"/>
      <c r="L401" s="173"/>
      <c r="M401" s="178"/>
      <c r="N401" s="179"/>
      <c r="O401" s="179"/>
      <c r="P401" s="179"/>
      <c r="Q401" s="179"/>
      <c r="R401" s="179"/>
      <c r="S401" s="179"/>
      <c r="T401" s="180"/>
      <c r="AT401" s="174" t="s">
        <v>206</v>
      </c>
      <c r="AU401" s="174" t="s">
        <v>89</v>
      </c>
      <c r="AV401" s="14" t="s">
        <v>89</v>
      </c>
      <c r="AW401" s="14" t="s">
        <v>41</v>
      </c>
      <c r="AX401" s="14" t="s">
        <v>80</v>
      </c>
      <c r="AY401" s="174" t="s">
        <v>195</v>
      </c>
    </row>
    <row r="402" spans="1:65" s="14" customFormat="1">
      <c r="B402" s="173"/>
      <c r="D402" s="166" t="s">
        <v>206</v>
      </c>
      <c r="E402" s="174" t="s">
        <v>3</v>
      </c>
      <c r="F402" s="175" t="s">
        <v>1255</v>
      </c>
      <c r="H402" s="176">
        <v>-7.2720000000000002</v>
      </c>
      <c r="I402" s="177"/>
      <c r="L402" s="173"/>
      <c r="M402" s="178"/>
      <c r="N402" s="179"/>
      <c r="O402" s="179"/>
      <c r="P402" s="179"/>
      <c r="Q402" s="179"/>
      <c r="R402" s="179"/>
      <c r="S402" s="179"/>
      <c r="T402" s="180"/>
      <c r="AT402" s="174" t="s">
        <v>206</v>
      </c>
      <c r="AU402" s="174" t="s">
        <v>89</v>
      </c>
      <c r="AV402" s="14" t="s">
        <v>89</v>
      </c>
      <c r="AW402" s="14" t="s">
        <v>41</v>
      </c>
      <c r="AX402" s="14" t="s">
        <v>80</v>
      </c>
      <c r="AY402" s="174" t="s">
        <v>195</v>
      </c>
    </row>
    <row r="403" spans="1:65" s="14" customFormat="1">
      <c r="B403" s="173"/>
      <c r="D403" s="166" t="s">
        <v>206</v>
      </c>
      <c r="E403" s="174" t="s">
        <v>3</v>
      </c>
      <c r="F403" s="175" t="s">
        <v>1256</v>
      </c>
      <c r="H403" s="176">
        <v>128.60900000000001</v>
      </c>
      <c r="I403" s="177"/>
      <c r="L403" s="173"/>
      <c r="M403" s="178"/>
      <c r="N403" s="179"/>
      <c r="O403" s="179"/>
      <c r="P403" s="179"/>
      <c r="Q403" s="179"/>
      <c r="R403" s="179"/>
      <c r="S403" s="179"/>
      <c r="T403" s="180"/>
      <c r="AT403" s="174" t="s">
        <v>206</v>
      </c>
      <c r="AU403" s="174" t="s">
        <v>89</v>
      </c>
      <c r="AV403" s="14" t="s">
        <v>89</v>
      </c>
      <c r="AW403" s="14" t="s">
        <v>41</v>
      </c>
      <c r="AX403" s="14" t="s">
        <v>80</v>
      </c>
      <c r="AY403" s="174" t="s">
        <v>195</v>
      </c>
    </row>
    <row r="404" spans="1:65" s="14" customFormat="1">
      <c r="B404" s="173"/>
      <c r="D404" s="166" t="s">
        <v>206</v>
      </c>
      <c r="E404" s="174" t="s">
        <v>3</v>
      </c>
      <c r="F404" s="175" t="s">
        <v>1257</v>
      </c>
      <c r="H404" s="176">
        <v>-1.89</v>
      </c>
      <c r="I404" s="177"/>
      <c r="L404" s="173"/>
      <c r="M404" s="178"/>
      <c r="N404" s="179"/>
      <c r="O404" s="179"/>
      <c r="P404" s="179"/>
      <c r="Q404" s="179"/>
      <c r="R404" s="179"/>
      <c r="S404" s="179"/>
      <c r="T404" s="180"/>
      <c r="AT404" s="174" t="s">
        <v>206</v>
      </c>
      <c r="AU404" s="174" t="s">
        <v>89</v>
      </c>
      <c r="AV404" s="14" t="s">
        <v>89</v>
      </c>
      <c r="AW404" s="14" t="s">
        <v>41</v>
      </c>
      <c r="AX404" s="14" t="s">
        <v>80</v>
      </c>
      <c r="AY404" s="174" t="s">
        <v>195</v>
      </c>
    </row>
    <row r="405" spans="1:65" s="15" customFormat="1">
      <c r="B405" s="181"/>
      <c r="D405" s="166" t="s">
        <v>206</v>
      </c>
      <c r="E405" s="182" t="s">
        <v>137</v>
      </c>
      <c r="F405" s="183" t="s">
        <v>215</v>
      </c>
      <c r="H405" s="184">
        <v>263.06200000000001</v>
      </c>
      <c r="I405" s="185"/>
      <c r="L405" s="181"/>
      <c r="M405" s="186"/>
      <c r="N405" s="187"/>
      <c r="O405" s="187"/>
      <c r="P405" s="187"/>
      <c r="Q405" s="187"/>
      <c r="R405" s="187"/>
      <c r="S405" s="187"/>
      <c r="T405" s="188"/>
      <c r="AT405" s="182" t="s">
        <v>206</v>
      </c>
      <c r="AU405" s="182" t="s">
        <v>89</v>
      </c>
      <c r="AV405" s="15" t="s">
        <v>202</v>
      </c>
      <c r="AW405" s="15" t="s">
        <v>41</v>
      </c>
      <c r="AX405" s="15" t="s">
        <v>87</v>
      </c>
      <c r="AY405" s="182" t="s">
        <v>195</v>
      </c>
    </row>
    <row r="406" spans="1:65" s="2" customFormat="1" ht="16.5" customHeight="1">
      <c r="A406" s="35"/>
      <c r="B406" s="146"/>
      <c r="C406" s="190" t="s">
        <v>424</v>
      </c>
      <c r="D406" s="190" t="s">
        <v>464</v>
      </c>
      <c r="E406" s="191" t="s">
        <v>493</v>
      </c>
      <c r="F406" s="192" t="s">
        <v>494</v>
      </c>
      <c r="G406" s="193" t="s">
        <v>467</v>
      </c>
      <c r="H406" s="194">
        <v>540.35599999999999</v>
      </c>
      <c r="I406" s="195"/>
      <c r="J406" s="196">
        <f>ROUND(I406*H406,2)</f>
        <v>0</v>
      </c>
      <c r="K406" s="192" t="s">
        <v>201</v>
      </c>
      <c r="L406" s="197"/>
      <c r="M406" s="198" t="s">
        <v>3</v>
      </c>
      <c r="N406" s="199" t="s">
        <v>51</v>
      </c>
      <c r="O406" s="56"/>
      <c r="P406" s="156">
        <f>O406*H406</f>
        <v>0</v>
      </c>
      <c r="Q406" s="156">
        <v>0</v>
      </c>
      <c r="R406" s="156">
        <f>Q406*H406</f>
        <v>0</v>
      </c>
      <c r="S406" s="156">
        <v>0</v>
      </c>
      <c r="T406" s="157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58" t="s">
        <v>257</v>
      </c>
      <c r="AT406" s="158" t="s">
        <v>464</v>
      </c>
      <c r="AU406" s="158" t="s">
        <v>89</v>
      </c>
      <c r="AY406" s="19" t="s">
        <v>195</v>
      </c>
      <c r="BE406" s="159">
        <f>IF(N406="základní",J406,0)</f>
        <v>0</v>
      </c>
      <c r="BF406" s="159">
        <f>IF(N406="snížená",J406,0)</f>
        <v>0</v>
      </c>
      <c r="BG406" s="159">
        <f>IF(N406="zákl. přenesená",J406,0)</f>
        <v>0</v>
      </c>
      <c r="BH406" s="159">
        <f>IF(N406="sníž. přenesená",J406,0)</f>
        <v>0</v>
      </c>
      <c r="BI406" s="159">
        <f>IF(N406="nulová",J406,0)</f>
        <v>0</v>
      </c>
      <c r="BJ406" s="19" t="s">
        <v>87</v>
      </c>
      <c r="BK406" s="159">
        <f>ROUND(I406*H406,2)</f>
        <v>0</v>
      </c>
      <c r="BL406" s="19" t="s">
        <v>202</v>
      </c>
      <c r="BM406" s="158" t="s">
        <v>1258</v>
      </c>
    </row>
    <row r="407" spans="1:65" s="13" customFormat="1">
      <c r="B407" s="165"/>
      <c r="D407" s="166" t="s">
        <v>206</v>
      </c>
      <c r="E407" s="167" t="s">
        <v>3</v>
      </c>
      <c r="F407" s="168" t="s">
        <v>207</v>
      </c>
      <c r="H407" s="167" t="s">
        <v>3</v>
      </c>
      <c r="I407" s="169"/>
      <c r="L407" s="165"/>
      <c r="M407" s="170"/>
      <c r="N407" s="171"/>
      <c r="O407" s="171"/>
      <c r="P407" s="171"/>
      <c r="Q407" s="171"/>
      <c r="R407" s="171"/>
      <c r="S407" s="171"/>
      <c r="T407" s="172"/>
      <c r="AT407" s="167" t="s">
        <v>206</v>
      </c>
      <c r="AU407" s="167" t="s">
        <v>89</v>
      </c>
      <c r="AV407" s="13" t="s">
        <v>87</v>
      </c>
      <c r="AW407" s="13" t="s">
        <v>41</v>
      </c>
      <c r="AX407" s="13" t="s">
        <v>80</v>
      </c>
      <c r="AY407" s="167" t="s">
        <v>195</v>
      </c>
    </row>
    <row r="408" spans="1:65" s="13" customFormat="1">
      <c r="B408" s="165"/>
      <c r="D408" s="166" t="s">
        <v>206</v>
      </c>
      <c r="E408" s="167" t="s">
        <v>3</v>
      </c>
      <c r="F408" s="168" t="s">
        <v>208</v>
      </c>
      <c r="H408" s="167" t="s">
        <v>3</v>
      </c>
      <c r="I408" s="169"/>
      <c r="L408" s="165"/>
      <c r="M408" s="170"/>
      <c r="N408" s="171"/>
      <c r="O408" s="171"/>
      <c r="P408" s="171"/>
      <c r="Q408" s="171"/>
      <c r="R408" s="171"/>
      <c r="S408" s="171"/>
      <c r="T408" s="172"/>
      <c r="AT408" s="167" t="s">
        <v>206</v>
      </c>
      <c r="AU408" s="167" t="s">
        <v>89</v>
      </c>
      <c r="AV408" s="13" t="s">
        <v>87</v>
      </c>
      <c r="AW408" s="13" t="s">
        <v>41</v>
      </c>
      <c r="AX408" s="13" t="s">
        <v>80</v>
      </c>
      <c r="AY408" s="167" t="s">
        <v>195</v>
      </c>
    </row>
    <row r="409" spans="1:65" s="13" customFormat="1">
      <c r="B409" s="165"/>
      <c r="D409" s="166" t="s">
        <v>206</v>
      </c>
      <c r="E409" s="167" t="s">
        <v>3</v>
      </c>
      <c r="F409" s="168" t="s">
        <v>1148</v>
      </c>
      <c r="H409" s="167" t="s">
        <v>3</v>
      </c>
      <c r="I409" s="169"/>
      <c r="L409" s="165"/>
      <c r="M409" s="170"/>
      <c r="N409" s="171"/>
      <c r="O409" s="171"/>
      <c r="P409" s="171"/>
      <c r="Q409" s="171"/>
      <c r="R409" s="171"/>
      <c r="S409" s="171"/>
      <c r="T409" s="172"/>
      <c r="AT409" s="167" t="s">
        <v>206</v>
      </c>
      <c r="AU409" s="167" t="s">
        <v>89</v>
      </c>
      <c r="AV409" s="13" t="s">
        <v>87</v>
      </c>
      <c r="AW409" s="13" t="s">
        <v>41</v>
      </c>
      <c r="AX409" s="13" t="s">
        <v>80</v>
      </c>
      <c r="AY409" s="167" t="s">
        <v>195</v>
      </c>
    </row>
    <row r="410" spans="1:65" s="14" customFormat="1">
      <c r="B410" s="173"/>
      <c r="D410" s="166" t="s">
        <v>206</v>
      </c>
      <c r="E410" s="174" t="s">
        <v>3</v>
      </c>
      <c r="F410" s="175" t="s">
        <v>417</v>
      </c>
      <c r="H410" s="176">
        <v>540.35599999999999</v>
      </c>
      <c r="I410" s="177"/>
      <c r="L410" s="173"/>
      <c r="M410" s="178"/>
      <c r="N410" s="179"/>
      <c r="O410" s="179"/>
      <c r="P410" s="179"/>
      <c r="Q410" s="179"/>
      <c r="R410" s="179"/>
      <c r="S410" s="179"/>
      <c r="T410" s="180"/>
      <c r="AT410" s="174" t="s">
        <v>206</v>
      </c>
      <c r="AU410" s="174" t="s">
        <v>89</v>
      </c>
      <c r="AV410" s="14" t="s">
        <v>89</v>
      </c>
      <c r="AW410" s="14" t="s">
        <v>41</v>
      </c>
      <c r="AX410" s="14" t="s">
        <v>80</v>
      </c>
      <c r="AY410" s="174" t="s">
        <v>195</v>
      </c>
    </row>
    <row r="411" spans="1:65" s="15" customFormat="1">
      <c r="B411" s="181"/>
      <c r="D411" s="166" t="s">
        <v>206</v>
      </c>
      <c r="E411" s="182" t="s">
        <v>3</v>
      </c>
      <c r="F411" s="183" t="s">
        <v>215</v>
      </c>
      <c r="H411" s="184">
        <v>540.35599999999999</v>
      </c>
      <c r="I411" s="185"/>
      <c r="L411" s="181"/>
      <c r="M411" s="186"/>
      <c r="N411" s="187"/>
      <c r="O411" s="187"/>
      <c r="P411" s="187"/>
      <c r="Q411" s="187"/>
      <c r="R411" s="187"/>
      <c r="S411" s="187"/>
      <c r="T411" s="188"/>
      <c r="AT411" s="182" t="s">
        <v>206</v>
      </c>
      <c r="AU411" s="182" t="s">
        <v>89</v>
      </c>
      <c r="AV411" s="15" t="s">
        <v>202</v>
      </c>
      <c r="AW411" s="15" t="s">
        <v>41</v>
      </c>
      <c r="AX411" s="15" t="s">
        <v>87</v>
      </c>
      <c r="AY411" s="182" t="s">
        <v>195</v>
      </c>
    </row>
    <row r="412" spans="1:65" s="12" customFormat="1" ht="22.9" customHeight="1">
      <c r="B412" s="133"/>
      <c r="D412" s="134" t="s">
        <v>79</v>
      </c>
      <c r="E412" s="144" t="s">
        <v>202</v>
      </c>
      <c r="F412" s="144" t="s">
        <v>496</v>
      </c>
      <c r="I412" s="136"/>
      <c r="J412" s="145">
        <f>BK412</f>
        <v>0</v>
      </c>
      <c r="L412" s="133"/>
      <c r="M412" s="138"/>
      <c r="N412" s="139"/>
      <c r="O412" s="139"/>
      <c r="P412" s="140">
        <f>SUM(P413:P429)</f>
        <v>0</v>
      </c>
      <c r="Q412" s="139"/>
      <c r="R412" s="140">
        <f>SUM(R413:R429)</f>
        <v>153.4781122</v>
      </c>
      <c r="S412" s="139"/>
      <c r="T412" s="141">
        <f>SUM(T413:T429)</f>
        <v>0</v>
      </c>
      <c r="AR412" s="134" t="s">
        <v>87</v>
      </c>
      <c r="AT412" s="142" t="s">
        <v>79</v>
      </c>
      <c r="AU412" s="142" t="s">
        <v>87</v>
      </c>
      <c r="AY412" s="134" t="s">
        <v>195</v>
      </c>
      <c r="BK412" s="143">
        <f>SUM(BK413:BK429)</f>
        <v>0</v>
      </c>
    </row>
    <row r="413" spans="1:65" s="2" customFormat="1" ht="16.5" customHeight="1">
      <c r="A413" s="35"/>
      <c r="B413" s="146"/>
      <c r="C413" s="147" t="s">
        <v>427</v>
      </c>
      <c r="D413" s="147" t="s">
        <v>197</v>
      </c>
      <c r="E413" s="148" t="s">
        <v>1259</v>
      </c>
      <c r="F413" s="149" t="s">
        <v>1260</v>
      </c>
      <c r="G413" s="150" t="s">
        <v>139</v>
      </c>
      <c r="H413" s="151">
        <v>75.760000000000005</v>
      </c>
      <c r="I413" s="152"/>
      <c r="J413" s="153">
        <f>ROUND(I413*H413,2)</f>
        <v>0</v>
      </c>
      <c r="K413" s="149" t="s">
        <v>201</v>
      </c>
      <c r="L413" s="36"/>
      <c r="M413" s="154" t="s">
        <v>3</v>
      </c>
      <c r="N413" s="155" t="s">
        <v>51</v>
      </c>
      <c r="O413" s="56"/>
      <c r="P413" s="156">
        <f>O413*H413</f>
        <v>0</v>
      </c>
      <c r="Q413" s="156">
        <v>1.8907700000000001</v>
      </c>
      <c r="R413" s="156">
        <f>Q413*H413</f>
        <v>143.24473520000001</v>
      </c>
      <c r="S413" s="156">
        <v>0</v>
      </c>
      <c r="T413" s="157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58" t="s">
        <v>202</v>
      </c>
      <c r="AT413" s="158" t="s">
        <v>197</v>
      </c>
      <c r="AU413" s="158" t="s">
        <v>89</v>
      </c>
      <c r="AY413" s="19" t="s">
        <v>195</v>
      </c>
      <c r="BE413" s="159">
        <f>IF(N413="základní",J413,0)</f>
        <v>0</v>
      </c>
      <c r="BF413" s="159">
        <f>IF(N413="snížená",J413,0)</f>
        <v>0</v>
      </c>
      <c r="BG413" s="159">
        <f>IF(N413="zákl. přenesená",J413,0)</f>
        <v>0</v>
      </c>
      <c r="BH413" s="159">
        <f>IF(N413="sníž. přenesená",J413,0)</f>
        <v>0</v>
      </c>
      <c r="BI413" s="159">
        <f>IF(N413="nulová",J413,0)</f>
        <v>0</v>
      </c>
      <c r="BJ413" s="19" t="s">
        <v>87</v>
      </c>
      <c r="BK413" s="159">
        <f>ROUND(I413*H413,2)</f>
        <v>0</v>
      </c>
      <c r="BL413" s="19" t="s">
        <v>202</v>
      </c>
      <c r="BM413" s="158" t="s">
        <v>1261</v>
      </c>
    </row>
    <row r="414" spans="1:65" s="2" customFormat="1">
      <c r="A414" s="35"/>
      <c r="B414" s="36"/>
      <c r="C414" s="35"/>
      <c r="D414" s="160" t="s">
        <v>204</v>
      </c>
      <c r="E414" s="35"/>
      <c r="F414" s="161" t="s">
        <v>1262</v>
      </c>
      <c r="G414" s="35"/>
      <c r="H414" s="35"/>
      <c r="I414" s="162"/>
      <c r="J414" s="35"/>
      <c r="K414" s="35"/>
      <c r="L414" s="36"/>
      <c r="M414" s="163"/>
      <c r="N414" s="164"/>
      <c r="O414" s="56"/>
      <c r="P414" s="56"/>
      <c r="Q414" s="56"/>
      <c r="R414" s="56"/>
      <c r="S414" s="56"/>
      <c r="T414" s="57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T414" s="19" t="s">
        <v>204</v>
      </c>
      <c r="AU414" s="19" t="s">
        <v>89</v>
      </c>
    </row>
    <row r="415" spans="1:65" s="13" customFormat="1">
      <c r="B415" s="165"/>
      <c r="D415" s="166" t="s">
        <v>206</v>
      </c>
      <c r="E415" s="167" t="s">
        <v>3</v>
      </c>
      <c r="F415" s="168" t="s">
        <v>207</v>
      </c>
      <c r="H415" s="167" t="s">
        <v>3</v>
      </c>
      <c r="I415" s="169"/>
      <c r="L415" s="165"/>
      <c r="M415" s="170"/>
      <c r="N415" s="171"/>
      <c r="O415" s="171"/>
      <c r="P415" s="171"/>
      <c r="Q415" s="171"/>
      <c r="R415" s="171"/>
      <c r="S415" s="171"/>
      <c r="T415" s="172"/>
      <c r="AT415" s="167" t="s">
        <v>206</v>
      </c>
      <c r="AU415" s="167" t="s">
        <v>89</v>
      </c>
      <c r="AV415" s="13" t="s">
        <v>87</v>
      </c>
      <c r="AW415" s="13" t="s">
        <v>41</v>
      </c>
      <c r="AX415" s="13" t="s">
        <v>80</v>
      </c>
      <c r="AY415" s="167" t="s">
        <v>195</v>
      </c>
    </row>
    <row r="416" spans="1:65" s="13" customFormat="1">
      <c r="B416" s="165"/>
      <c r="D416" s="166" t="s">
        <v>206</v>
      </c>
      <c r="E416" s="167" t="s">
        <v>3</v>
      </c>
      <c r="F416" s="168" t="s">
        <v>208</v>
      </c>
      <c r="H416" s="167" t="s">
        <v>3</v>
      </c>
      <c r="I416" s="169"/>
      <c r="L416" s="165"/>
      <c r="M416" s="170"/>
      <c r="N416" s="171"/>
      <c r="O416" s="171"/>
      <c r="P416" s="171"/>
      <c r="Q416" s="171"/>
      <c r="R416" s="171"/>
      <c r="S416" s="171"/>
      <c r="T416" s="172"/>
      <c r="AT416" s="167" t="s">
        <v>206</v>
      </c>
      <c r="AU416" s="167" t="s">
        <v>89</v>
      </c>
      <c r="AV416" s="13" t="s">
        <v>87</v>
      </c>
      <c r="AW416" s="13" t="s">
        <v>41</v>
      </c>
      <c r="AX416" s="13" t="s">
        <v>80</v>
      </c>
      <c r="AY416" s="167" t="s">
        <v>195</v>
      </c>
    </row>
    <row r="417" spans="1:65" s="13" customFormat="1">
      <c r="B417" s="165"/>
      <c r="D417" s="166" t="s">
        <v>206</v>
      </c>
      <c r="E417" s="167" t="s">
        <v>3</v>
      </c>
      <c r="F417" s="168" t="s">
        <v>1148</v>
      </c>
      <c r="H417" s="167" t="s">
        <v>3</v>
      </c>
      <c r="I417" s="169"/>
      <c r="L417" s="165"/>
      <c r="M417" s="170"/>
      <c r="N417" s="171"/>
      <c r="O417" s="171"/>
      <c r="P417" s="171"/>
      <c r="Q417" s="171"/>
      <c r="R417" s="171"/>
      <c r="S417" s="171"/>
      <c r="T417" s="172"/>
      <c r="AT417" s="167" t="s">
        <v>206</v>
      </c>
      <c r="AU417" s="167" t="s">
        <v>89</v>
      </c>
      <c r="AV417" s="13" t="s">
        <v>87</v>
      </c>
      <c r="AW417" s="13" t="s">
        <v>41</v>
      </c>
      <c r="AX417" s="13" t="s">
        <v>80</v>
      </c>
      <c r="AY417" s="167" t="s">
        <v>195</v>
      </c>
    </row>
    <row r="418" spans="1:65" s="14" customFormat="1">
      <c r="B418" s="173"/>
      <c r="D418" s="166" t="s">
        <v>206</v>
      </c>
      <c r="E418" s="174" t="s">
        <v>3</v>
      </c>
      <c r="F418" s="175" t="s">
        <v>1263</v>
      </c>
      <c r="H418" s="176">
        <v>75.760000000000005</v>
      </c>
      <c r="I418" s="177"/>
      <c r="L418" s="173"/>
      <c r="M418" s="178"/>
      <c r="N418" s="179"/>
      <c r="O418" s="179"/>
      <c r="P418" s="179"/>
      <c r="Q418" s="179"/>
      <c r="R418" s="179"/>
      <c r="S418" s="179"/>
      <c r="T418" s="180"/>
      <c r="AT418" s="174" t="s">
        <v>206</v>
      </c>
      <c r="AU418" s="174" t="s">
        <v>89</v>
      </c>
      <c r="AV418" s="14" t="s">
        <v>89</v>
      </c>
      <c r="AW418" s="14" t="s">
        <v>41</v>
      </c>
      <c r="AX418" s="14" t="s">
        <v>80</v>
      </c>
      <c r="AY418" s="174" t="s">
        <v>195</v>
      </c>
    </row>
    <row r="419" spans="1:65" s="15" customFormat="1">
      <c r="B419" s="181"/>
      <c r="D419" s="166" t="s">
        <v>206</v>
      </c>
      <c r="E419" s="182" t="s">
        <v>1108</v>
      </c>
      <c r="F419" s="183" t="s">
        <v>215</v>
      </c>
      <c r="H419" s="184">
        <v>75.760000000000005</v>
      </c>
      <c r="I419" s="185"/>
      <c r="L419" s="181"/>
      <c r="M419" s="186"/>
      <c r="N419" s="187"/>
      <c r="O419" s="187"/>
      <c r="P419" s="187"/>
      <c r="Q419" s="187"/>
      <c r="R419" s="187"/>
      <c r="S419" s="187"/>
      <c r="T419" s="188"/>
      <c r="AT419" s="182" t="s">
        <v>206</v>
      </c>
      <c r="AU419" s="182" t="s">
        <v>89</v>
      </c>
      <c r="AV419" s="15" t="s">
        <v>202</v>
      </c>
      <c r="AW419" s="15" t="s">
        <v>41</v>
      </c>
      <c r="AX419" s="15" t="s">
        <v>87</v>
      </c>
      <c r="AY419" s="182" t="s">
        <v>195</v>
      </c>
    </row>
    <row r="420" spans="1:65" s="2" customFormat="1" ht="24.25" customHeight="1">
      <c r="A420" s="35"/>
      <c r="B420" s="146"/>
      <c r="C420" s="147" t="s">
        <v>433</v>
      </c>
      <c r="D420" s="147" t="s">
        <v>197</v>
      </c>
      <c r="E420" s="148" t="s">
        <v>1264</v>
      </c>
      <c r="F420" s="149" t="s">
        <v>1265</v>
      </c>
      <c r="G420" s="150" t="s">
        <v>139</v>
      </c>
      <c r="H420" s="151">
        <v>4.2130000000000001</v>
      </c>
      <c r="I420" s="152"/>
      <c r="J420" s="153">
        <f>ROUND(I420*H420,2)</f>
        <v>0</v>
      </c>
      <c r="K420" s="149" t="s">
        <v>201</v>
      </c>
      <c r="L420" s="36"/>
      <c r="M420" s="154" t="s">
        <v>3</v>
      </c>
      <c r="N420" s="155" t="s">
        <v>51</v>
      </c>
      <c r="O420" s="56"/>
      <c r="P420" s="156">
        <f>O420*H420</f>
        <v>0</v>
      </c>
      <c r="Q420" s="156">
        <v>2.4289999999999998</v>
      </c>
      <c r="R420" s="156">
        <f>Q420*H420</f>
        <v>10.233376999999999</v>
      </c>
      <c r="S420" s="156">
        <v>0</v>
      </c>
      <c r="T420" s="157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158" t="s">
        <v>202</v>
      </c>
      <c r="AT420" s="158" t="s">
        <v>197</v>
      </c>
      <c r="AU420" s="158" t="s">
        <v>89</v>
      </c>
      <c r="AY420" s="19" t="s">
        <v>195</v>
      </c>
      <c r="BE420" s="159">
        <f>IF(N420="základní",J420,0)</f>
        <v>0</v>
      </c>
      <c r="BF420" s="159">
        <f>IF(N420="snížená",J420,0)</f>
        <v>0</v>
      </c>
      <c r="BG420" s="159">
        <f>IF(N420="zákl. přenesená",J420,0)</f>
        <v>0</v>
      </c>
      <c r="BH420" s="159">
        <f>IF(N420="sníž. přenesená",J420,0)</f>
        <v>0</v>
      </c>
      <c r="BI420" s="159">
        <f>IF(N420="nulová",J420,0)</f>
        <v>0</v>
      </c>
      <c r="BJ420" s="19" t="s">
        <v>87</v>
      </c>
      <c r="BK420" s="159">
        <f>ROUND(I420*H420,2)</f>
        <v>0</v>
      </c>
      <c r="BL420" s="19" t="s">
        <v>202</v>
      </c>
      <c r="BM420" s="158" t="s">
        <v>1266</v>
      </c>
    </row>
    <row r="421" spans="1:65" s="2" customFormat="1">
      <c r="A421" s="35"/>
      <c r="B421" s="36"/>
      <c r="C421" s="35"/>
      <c r="D421" s="160" t="s">
        <v>204</v>
      </c>
      <c r="E421" s="35"/>
      <c r="F421" s="161" t="s">
        <v>1267</v>
      </c>
      <c r="G421" s="35"/>
      <c r="H421" s="35"/>
      <c r="I421" s="162"/>
      <c r="J421" s="35"/>
      <c r="K421" s="35"/>
      <c r="L421" s="36"/>
      <c r="M421" s="163"/>
      <c r="N421" s="164"/>
      <c r="O421" s="56"/>
      <c r="P421" s="56"/>
      <c r="Q421" s="56"/>
      <c r="R421" s="56"/>
      <c r="S421" s="56"/>
      <c r="T421" s="57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T421" s="19" t="s">
        <v>204</v>
      </c>
      <c r="AU421" s="19" t="s">
        <v>89</v>
      </c>
    </row>
    <row r="422" spans="1:65" s="13" customFormat="1">
      <c r="B422" s="165"/>
      <c r="D422" s="166" t="s">
        <v>206</v>
      </c>
      <c r="E422" s="167" t="s">
        <v>3</v>
      </c>
      <c r="F422" s="168" t="s">
        <v>207</v>
      </c>
      <c r="H422" s="167" t="s">
        <v>3</v>
      </c>
      <c r="I422" s="169"/>
      <c r="L422" s="165"/>
      <c r="M422" s="170"/>
      <c r="N422" s="171"/>
      <c r="O422" s="171"/>
      <c r="P422" s="171"/>
      <c r="Q422" s="171"/>
      <c r="R422" s="171"/>
      <c r="S422" s="171"/>
      <c r="T422" s="172"/>
      <c r="AT422" s="167" t="s">
        <v>206</v>
      </c>
      <c r="AU422" s="167" t="s">
        <v>89</v>
      </c>
      <c r="AV422" s="13" t="s">
        <v>87</v>
      </c>
      <c r="AW422" s="13" t="s">
        <v>41</v>
      </c>
      <c r="AX422" s="13" t="s">
        <v>80</v>
      </c>
      <c r="AY422" s="167" t="s">
        <v>195</v>
      </c>
    </row>
    <row r="423" spans="1:65" s="13" customFormat="1">
      <c r="B423" s="165"/>
      <c r="D423" s="166" t="s">
        <v>206</v>
      </c>
      <c r="E423" s="167" t="s">
        <v>3</v>
      </c>
      <c r="F423" s="168" t="s">
        <v>208</v>
      </c>
      <c r="H423" s="167" t="s">
        <v>3</v>
      </c>
      <c r="I423" s="169"/>
      <c r="L423" s="165"/>
      <c r="M423" s="170"/>
      <c r="N423" s="171"/>
      <c r="O423" s="171"/>
      <c r="P423" s="171"/>
      <c r="Q423" s="171"/>
      <c r="R423" s="171"/>
      <c r="S423" s="171"/>
      <c r="T423" s="172"/>
      <c r="AT423" s="167" t="s">
        <v>206</v>
      </c>
      <c r="AU423" s="167" t="s">
        <v>89</v>
      </c>
      <c r="AV423" s="13" t="s">
        <v>87</v>
      </c>
      <c r="AW423" s="13" t="s">
        <v>41</v>
      </c>
      <c r="AX423" s="13" t="s">
        <v>80</v>
      </c>
      <c r="AY423" s="167" t="s">
        <v>195</v>
      </c>
    </row>
    <row r="424" spans="1:65" s="13" customFormat="1">
      <c r="B424" s="165"/>
      <c r="D424" s="166" t="s">
        <v>206</v>
      </c>
      <c r="E424" s="167" t="s">
        <v>3</v>
      </c>
      <c r="F424" s="168" t="s">
        <v>1148</v>
      </c>
      <c r="H424" s="167" t="s">
        <v>3</v>
      </c>
      <c r="I424" s="169"/>
      <c r="L424" s="165"/>
      <c r="M424" s="170"/>
      <c r="N424" s="171"/>
      <c r="O424" s="171"/>
      <c r="P424" s="171"/>
      <c r="Q424" s="171"/>
      <c r="R424" s="171"/>
      <c r="S424" s="171"/>
      <c r="T424" s="172"/>
      <c r="AT424" s="167" t="s">
        <v>206</v>
      </c>
      <c r="AU424" s="167" t="s">
        <v>89</v>
      </c>
      <c r="AV424" s="13" t="s">
        <v>87</v>
      </c>
      <c r="AW424" s="13" t="s">
        <v>41</v>
      </c>
      <c r="AX424" s="13" t="s">
        <v>80</v>
      </c>
      <c r="AY424" s="167" t="s">
        <v>195</v>
      </c>
    </row>
    <row r="425" spans="1:65" s="13" customFormat="1">
      <c r="B425" s="165"/>
      <c r="D425" s="166" t="s">
        <v>206</v>
      </c>
      <c r="E425" s="167" t="s">
        <v>3</v>
      </c>
      <c r="F425" s="168" t="s">
        <v>1268</v>
      </c>
      <c r="H425" s="167" t="s">
        <v>3</v>
      </c>
      <c r="I425" s="169"/>
      <c r="L425" s="165"/>
      <c r="M425" s="170"/>
      <c r="N425" s="171"/>
      <c r="O425" s="171"/>
      <c r="P425" s="171"/>
      <c r="Q425" s="171"/>
      <c r="R425" s="171"/>
      <c r="S425" s="171"/>
      <c r="T425" s="172"/>
      <c r="AT425" s="167" t="s">
        <v>206</v>
      </c>
      <c r="AU425" s="167" t="s">
        <v>89</v>
      </c>
      <c r="AV425" s="13" t="s">
        <v>87</v>
      </c>
      <c r="AW425" s="13" t="s">
        <v>41</v>
      </c>
      <c r="AX425" s="13" t="s">
        <v>80</v>
      </c>
      <c r="AY425" s="167" t="s">
        <v>195</v>
      </c>
    </row>
    <row r="426" spans="1:65" s="14" customFormat="1">
      <c r="B426" s="173"/>
      <c r="D426" s="166" t="s">
        <v>206</v>
      </c>
      <c r="E426" s="174" t="s">
        <v>3</v>
      </c>
      <c r="F426" s="175" t="s">
        <v>1269</v>
      </c>
      <c r="H426" s="176">
        <v>1.0880000000000001</v>
      </c>
      <c r="I426" s="177"/>
      <c r="L426" s="173"/>
      <c r="M426" s="178"/>
      <c r="N426" s="179"/>
      <c r="O426" s="179"/>
      <c r="P426" s="179"/>
      <c r="Q426" s="179"/>
      <c r="R426" s="179"/>
      <c r="S426" s="179"/>
      <c r="T426" s="180"/>
      <c r="AT426" s="174" t="s">
        <v>206</v>
      </c>
      <c r="AU426" s="174" t="s">
        <v>89</v>
      </c>
      <c r="AV426" s="14" t="s">
        <v>89</v>
      </c>
      <c r="AW426" s="14" t="s">
        <v>41</v>
      </c>
      <c r="AX426" s="14" t="s">
        <v>80</v>
      </c>
      <c r="AY426" s="174" t="s">
        <v>195</v>
      </c>
    </row>
    <row r="427" spans="1:65" s="13" customFormat="1">
      <c r="B427" s="165"/>
      <c r="D427" s="166" t="s">
        <v>206</v>
      </c>
      <c r="E427" s="167" t="s">
        <v>3</v>
      </c>
      <c r="F427" s="168" t="s">
        <v>1270</v>
      </c>
      <c r="H427" s="167" t="s">
        <v>3</v>
      </c>
      <c r="I427" s="169"/>
      <c r="L427" s="165"/>
      <c r="M427" s="170"/>
      <c r="N427" s="171"/>
      <c r="O427" s="171"/>
      <c r="P427" s="171"/>
      <c r="Q427" s="171"/>
      <c r="R427" s="171"/>
      <c r="S427" s="171"/>
      <c r="T427" s="172"/>
      <c r="AT427" s="167" t="s">
        <v>206</v>
      </c>
      <c r="AU427" s="167" t="s">
        <v>89</v>
      </c>
      <c r="AV427" s="13" t="s">
        <v>87</v>
      </c>
      <c r="AW427" s="13" t="s">
        <v>41</v>
      </c>
      <c r="AX427" s="13" t="s">
        <v>80</v>
      </c>
      <c r="AY427" s="167" t="s">
        <v>195</v>
      </c>
    </row>
    <row r="428" spans="1:65" s="14" customFormat="1">
      <c r="B428" s="173"/>
      <c r="D428" s="166" t="s">
        <v>206</v>
      </c>
      <c r="E428" s="174" t="s">
        <v>3</v>
      </c>
      <c r="F428" s="175" t="s">
        <v>1271</v>
      </c>
      <c r="H428" s="176">
        <v>3.125</v>
      </c>
      <c r="I428" s="177"/>
      <c r="L428" s="173"/>
      <c r="M428" s="178"/>
      <c r="N428" s="179"/>
      <c r="O428" s="179"/>
      <c r="P428" s="179"/>
      <c r="Q428" s="179"/>
      <c r="R428" s="179"/>
      <c r="S428" s="179"/>
      <c r="T428" s="180"/>
      <c r="AT428" s="174" t="s">
        <v>206</v>
      </c>
      <c r="AU428" s="174" t="s">
        <v>89</v>
      </c>
      <c r="AV428" s="14" t="s">
        <v>89</v>
      </c>
      <c r="AW428" s="14" t="s">
        <v>41</v>
      </c>
      <c r="AX428" s="14" t="s">
        <v>80</v>
      </c>
      <c r="AY428" s="174" t="s">
        <v>195</v>
      </c>
    </row>
    <row r="429" spans="1:65" s="15" customFormat="1">
      <c r="B429" s="181"/>
      <c r="D429" s="166" t="s">
        <v>206</v>
      </c>
      <c r="E429" s="182" t="s">
        <v>1105</v>
      </c>
      <c r="F429" s="183" t="s">
        <v>215</v>
      </c>
      <c r="H429" s="184">
        <v>4.2130000000000001</v>
      </c>
      <c r="I429" s="185"/>
      <c r="L429" s="181"/>
      <c r="M429" s="186"/>
      <c r="N429" s="187"/>
      <c r="O429" s="187"/>
      <c r="P429" s="187"/>
      <c r="Q429" s="187"/>
      <c r="R429" s="187"/>
      <c r="S429" s="187"/>
      <c r="T429" s="188"/>
      <c r="AT429" s="182" t="s">
        <v>206</v>
      </c>
      <c r="AU429" s="182" t="s">
        <v>89</v>
      </c>
      <c r="AV429" s="15" t="s">
        <v>202</v>
      </c>
      <c r="AW429" s="15" t="s">
        <v>41</v>
      </c>
      <c r="AX429" s="15" t="s">
        <v>87</v>
      </c>
      <c r="AY429" s="182" t="s">
        <v>195</v>
      </c>
    </row>
    <row r="430" spans="1:65" s="12" customFormat="1" ht="22.9" customHeight="1">
      <c r="B430" s="133"/>
      <c r="D430" s="134" t="s">
        <v>79</v>
      </c>
      <c r="E430" s="144" t="s">
        <v>257</v>
      </c>
      <c r="F430" s="144" t="s">
        <v>539</v>
      </c>
      <c r="I430" s="136"/>
      <c r="J430" s="145">
        <f>BK430</f>
        <v>0</v>
      </c>
      <c r="L430" s="133"/>
      <c r="M430" s="138"/>
      <c r="N430" s="139"/>
      <c r="O430" s="139"/>
      <c r="P430" s="140">
        <f>SUM(P431:P751)</f>
        <v>0</v>
      </c>
      <c r="Q430" s="139"/>
      <c r="R430" s="140">
        <f>SUM(R431:R751)</f>
        <v>58.964930260000003</v>
      </c>
      <c r="S430" s="139"/>
      <c r="T430" s="141">
        <f>SUM(T431:T751)</f>
        <v>5.2499999999999998E-2</v>
      </c>
      <c r="AR430" s="134" t="s">
        <v>87</v>
      </c>
      <c r="AT430" s="142" t="s">
        <v>79</v>
      </c>
      <c r="AU430" s="142" t="s">
        <v>87</v>
      </c>
      <c r="AY430" s="134" t="s">
        <v>195</v>
      </c>
      <c r="BK430" s="143">
        <f>SUM(BK431:BK751)</f>
        <v>0</v>
      </c>
    </row>
    <row r="431" spans="1:65" s="2" customFormat="1" ht="24.25" customHeight="1">
      <c r="A431" s="35"/>
      <c r="B431" s="146"/>
      <c r="C431" s="147" t="s">
        <v>435</v>
      </c>
      <c r="D431" s="147" t="s">
        <v>197</v>
      </c>
      <c r="E431" s="148" t="s">
        <v>1272</v>
      </c>
      <c r="F431" s="149" t="s">
        <v>1273</v>
      </c>
      <c r="G431" s="150" t="s">
        <v>511</v>
      </c>
      <c r="H431" s="151">
        <v>2</v>
      </c>
      <c r="I431" s="152"/>
      <c r="J431" s="153">
        <f>ROUND(I431*H431,2)</f>
        <v>0</v>
      </c>
      <c r="K431" s="149" t="s">
        <v>201</v>
      </c>
      <c r="L431" s="36"/>
      <c r="M431" s="154" t="s">
        <v>3</v>
      </c>
      <c r="N431" s="155" t="s">
        <v>51</v>
      </c>
      <c r="O431" s="56"/>
      <c r="P431" s="156">
        <f>O431*H431</f>
        <v>0</v>
      </c>
      <c r="Q431" s="156">
        <v>1.67E-3</v>
      </c>
      <c r="R431" s="156">
        <f>Q431*H431</f>
        <v>3.3400000000000001E-3</v>
      </c>
      <c r="S431" s="156">
        <v>0</v>
      </c>
      <c r="T431" s="157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58" t="s">
        <v>202</v>
      </c>
      <c r="AT431" s="158" t="s">
        <v>197</v>
      </c>
      <c r="AU431" s="158" t="s">
        <v>89</v>
      </c>
      <c r="AY431" s="19" t="s">
        <v>195</v>
      </c>
      <c r="BE431" s="159">
        <f>IF(N431="základní",J431,0)</f>
        <v>0</v>
      </c>
      <c r="BF431" s="159">
        <f>IF(N431="snížená",J431,0)</f>
        <v>0</v>
      </c>
      <c r="BG431" s="159">
        <f>IF(N431="zákl. přenesená",J431,0)</f>
        <v>0</v>
      </c>
      <c r="BH431" s="159">
        <f>IF(N431="sníž. přenesená",J431,0)</f>
        <v>0</v>
      </c>
      <c r="BI431" s="159">
        <f>IF(N431="nulová",J431,0)</f>
        <v>0</v>
      </c>
      <c r="BJ431" s="19" t="s">
        <v>87</v>
      </c>
      <c r="BK431" s="159">
        <f>ROUND(I431*H431,2)</f>
        <v>0</v>
      </c>
      <c r="BL431" s="19" t="s">
        <v>202</v>
      </c>
      <c r="BM431" s="158" t="s">
        <v>1274</v>
      </c>
    </row>
    <row r="432" spans="1:65" s="2" customFormat="1">
      <c r="A432" s="35"/>
      <c r="B432" s="36"/>
      <c r="C432" s="35"/>
      <c r="D432" s="160" t="s">
        <v>204</v>
      </c>
      <c r="E432" s="35"/>
      <c r="F432" s="161" t="s">
        <v>1275</v>
      </c>
      <c r="G432" s="35"/>
      <c r="H432" s="35"/>
      <c r="I432" s="162"/>
      <c r="J432" s="35"/>
      <c r="K432" s="35"/>
      <c r="L432" s="36"/>
      <c r="M432" s="163"/>
      <c r="N432" s="164"/>
      <c r="O432" s="56"/>
      <c r="P432" s="56"/>
      <c r="Q432" s="56"/>
      <c r="R432" s="56"/>
      <c r="S432" s="56"/>
      <c r="T432" s="57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9" t="s">
        <v>204</v>
      </c>
      <c r="AU432" s="19" t="s">
        <v>89</v>
      </c>
    </row>
    <row r="433" spans="1:65" s="2" customFormat="1" ht="16.5" customHeight="1">
      <c r="A433" s="35"/>
      <c r="B433" s="146"/>
      <c r="C433" s="190" t="s">
        <v>441</v>
      </c>
      <c r="D433" s="190" t="s">
        <v>464</v>
      </c>
      <c r="E433" s="191" t="s">
        <v>1276</v>
      </c>
      <c r="F433" s="192" t="s">
        <v>1277</v>
      </c>
      <c r="G433" s="193" t="s">
        <v>3</v>
      </c>
      <c r="H433" s="194">
        <v>43</v>
      </c>
      <c r="I433" s="195"/>
      <c r="J433" s="196">
        <f>ROUND(I433*H433,2)</f>
        <v>0</v>
      </c>
      <c r="K433" s="192" t="s">
        <v>638</v>
      </c>
      <c r="L433" s="197"/>
      <c r="M433" s="198" t="s">
        <v>3</v>
      </c>
      <c r="N433" s="199" t="s">
        <v>51</v>
      </c>
      <c r="O433" s="56"/>
      <c r="P433" s="156">
        <f>O433*H433</f>
        <v>0</v>
      </c>
      <c r="Q433" s="156">
        <v>0</v>
      </c>
      <c r="R433" s="156">
        <f>Q433*H433</f>
        <v>0</v>
      </c>
      <c r="S433" s="156">
        <v>0</v>
      </c>
      <c r="T433" s="157">
        <f>S433*H433</f>
        <v>0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158" t="s">
        <v>257</v>
      </c>
      <c r="AT433" s="158" t="s">
        <v>464</v>
      </c>
      <c r="AU433" s="158" t="s">
        <v>89</v>
      </c>
      <c r="AY433" s="19" t="s">
        <v>195</v>
      </c>
      <c r="BE433" s="159">
        <f>IF(N433="základní",J433,0)</f>
        <v>0</v>
      </c>
      <c r="BF433" s="159">
        <f>IF(N433="snížená",J433,0)</f>
        <v>0</v>
      </c>
      <c r="BG433" s="159">
        <f>IF(N433="zákl. přenesená",J433,0)</f>
        <v>0</v>
      </c>
      <c r="BH433" s="159">
        <f>IF(N433="sníž. přenesená",J433,0)</f>
        <v>0</v>
      </c>
      <c r="BI433" s="159">
        <f>IF(N433="nulová",J433,0)</f>
        <v>0</v>
      </c>
      <c r="BJ433" s="19" t="s">
        <v>87</v>
      </c>
      <c r="BK433" s="159">
        <f>ROUND(I433*H433,2)</f>
        <v>0</v>
      </c>
      <c r="BL433" s="19" t="s">
        <v>202</v>
      </c>
      <c r="BM433" s="158" t="s">
        <v>1278</v>
      </c>
    </row>
    <row r="434" spans="1:65" s="13" customFormat="1">
      <c r="B434" s="165"/>
      <c r="D434" s="166" t="s">
        <v>206</v>
      </c>
      <c r="E434" s="167" t="s">
        <v>3</v>
      </c>
      <c r="F434" s="168" t="s">
        <v>207</v>
      </c>
      <c r="H434" s="167" t="s">
        <v>3</v>
      </c>
      <c r="I434" s="169"/>
      <c r="L434" s="165"/>
      <c r="M434" s="170"/>
      <c r="N434" s="171"/>
      <c r="O434" s="171"/>
      <c r="P434" s="171"/>
      <c r="Q434" s="171"/>
      <c r="R434" s="171"/>
      <c r="S434" s="171"/>
      <c r="T434" s="172"/>
      <c r="AT434" s="167" t="s">
        <v>206</v>
      </c>
      <c r="AU434" s="167" t="s">
        <v>89</v>
      </c>
      <c r="AV434" s="13" t="s">
        <v>87</v>
      </c>
      <c r="AW434" s="13" t="s">
        <v>41</v>
      </c>
      <c r="AX434" s="13" t="s">
        <v>80</v>
      </c>
      <c r="AY434" s="167" t="s">
        <v>195</v>
      </c>
    </row>
    <row r="435" spans="1:65" s="13" customFormat="1">
      <c r="B435" s="165"/>
      <c r="D435" s="166" t="s">
        <v>206</v>
      </c>
      <c r="E435" s="167" t="s">
        <v>3</v>
      </c>
      <c r="F435" s="168" t="s">
        <v>208</v>
      </c>
      <c r="H435" s="167" t="s">
        <v>3</v>
      </c>
      <c r="I435" s="169"/>
      <c r="L435" s="165"/>
      <c r="M435" s="170"/>
      <c r="N435" s="171"/>
      <c r="O435" s="171"/>
      <c r="P435" s="171"/>
      <c r="Q435" s="171"/>
      <c r="R435" s="171"/>
      <c r="S435" s="171"/>
      <c r="T435" s="172"/>
      <c r="AT435" s="167" t="s">
        <v>206</v>
      </c>
      <c r="AU435" s="167" t="s">
        <v>89</v>
      </c>
      <c r="AV435" s="13" t="s">
        <v>87</v>
      </c>
      <c r="AW435" s="13" t="s">
        <v>41</v>
      </c>
      <c r="AX435" s="13" t="s">
        <v>80</v>
      </c>
      <c r="AY435" s="167" t="s">
        <v>195</v>
      </c>
    </row>
    <row r="436" spans="1:65" s="13" customFormat="1">
      <c r="B436" s="165"/>
      <c r="D436" s="166" t="s">
        <v>206</v>
      </c>
      <c r="E436" s="167" t="s">
        <v>3</v>
      </c>
      <c r="F436" s="168" t="s">
        <v>1148</v>
      </c>
      <c r="H436" s="167" t="s">
        <v>3</v>
      </c>
      <c r="I436" s="169"/>
      <c r="L436" s="165"/>
      <c r="M436" s="170"/>
      <c r="N436" s="171"/>
      <c r="O436" s="171"/>
      <c r="P436" s="171"/>
      <c r="Q436" s="171"/>
      <c r="R436" s="171"/>
      <c r="S436" s="171"/>
      <c r="T436" s="172"/>
      <c r="AT436" s="167" t="s">
        <v>206</v>
      </c>
      <c r="AU436" s="167" t="s">
        <v>89</v>
      </c>
      <c r="AV436" s="13" t="s">
        <v>87</v>
      </c>
      <c r="AW436" s="13" t="s">
        <v>41</v>
      </c>
      <c r="AX436" s="13" t="s">
        <v>80</v>
      </c>
      <c r="AY436" s="167" t="s">
        <v>195</v>
      </c>
    </row>
    <row r="437" spans="1:65" s="14" customFormat="1">
      <c r="B437" s="173"/>
      <c r="D437" s="166" t="s">
        <v>206</v>
      </c>
      <c r="E437" s="174" t="s">
        <v>3</v>
      </c>
      <c r="F437" s="175" t="s">
        <v>1279</v>
      </c>
      <c r="H437" s="176">
        <v>43</v>
      </c>
      <c r="I437" s="177"/>
      <c r="L437" s="173"/>
      <c r="M437" s="178"/>
      <c r="N437" s="179"/>
      <c r="O437" s="179"/>
      <c r="P437" s="179"/>
      <c r="Q437" s="179"/>
      <c r="R437" s="179"/>
      <c r="S437" s="179"/>
      <c r="T437" s="180"/>
      <c r="AT437" s="174" t="s">
        <v>206</v>
      </c>
      <c r="AU437" s="174" t="s">
        <v>89</v>
      </c>
      <c r="AV437" s="14" t="s">
        <v>89</v>
      </c>
      <c r="AW437" s="14" t="s">
        <v>41</v>
      </c>
      <c r="AX437" s="14" t="s">
        <v>80</v>
      </c>
      <c r="AY437" s="174" t="s">
        <v>195</v>
      </c>
    </row>
    <row r="438" spans="1:65" s="15" customFormat="1">
      <c r="B438" s="181"/>
      <c r="D438" s="166" t="s">
        <v>206</v>
      </c>
      <c r="E438" s="182" t="s">
        <v>3</v>
      </c>
      <c r="F438" s="183" t="s">
        <v>215</v>
      </c>
      <c r="H438" s="184">
        <v>43</v>
      </c>
      <c r="I438" s="185"/>
      <c r="L438" s="181"/>
      <c r="M438" s="186"/>
      <c r="N438" s="187"/>
      <c r="O438" s="187"/>
      <c r="P438" s="187"/>
      <c r="Q438" s="187"/>
      <c r="R438" s="187"/>
      <c r="S438" s="187"/>
      <c r="T438" s="188"/>
      <c r="AT438" s="182" t="s">
        <v>206</v>
      </c>
      <c r="AU438" s="182" t="s">
        <v>89</v>
      </c>
      <c r="AV438" s="15" t="s">
        <v>202</v>
      </c>
      <c r="AW438" s="15" t="s">
        <v>41</v>
      </c>
      <c r="AX438" s="15" t="s">
        <v>87</v>
      </c>
      <c r="AY438" s="182" t="s">
        <v>195</v>
      </c>
    </row>
    <row r="439" spans="1:65" s="2" customFormat="1" ht="16.5" customHeight="1">
      <c r="A439" s="35"/>
      <c r="B439" s="146"/>
      <c r="C439" s="190" t="s">
        <v>444</v>
      </c>
      <c r="D439" s="190" t="s">
        <v>464</v>
      </c>
      <c r="E439" s="191" t="s">
        <v>1280</v>
      </c>
      <c r="F439" s="192" t="s">
        <v>1281</v>
      </c>
      <c r="G439" s="193" t="s">
        <v>511</v>
      </c>
      <c r="H439" s="194">
        <v>1.01</v>
      </c>
      <c r="I439" s="195"/>
      <c r="J439" s="196">
        <f>ROUND(I439*H439,2)</f>
        <v>0</v>
      </c>
      <c r="K439" s="192" t="s">
        <v>201</v>
      </c>
      <c r="L439" s="197"/>
      <c r="M439" s="198" t="s">
        <v>3</v>
      </c>
      <c r="N439" s="199" t="s">
        <v>51</v>
      </c>
      <c r="O439" s="56"/>
      <c r="P439" s="156">
        <f>O439*H439</f>
        <v>0</v>
      </c>
      <c r="Q439" s="156">
        <v>8.3999999999999995E-3</v>
      </c>
      <c r="R439" s="156">
        <f>Q439*H439</f>
        <v>8.4840000000000002E-3</v>
      </c>
      <c r="S439" s="156">
        <v>0</v>
      </c>
      <c r="T439" s="157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158" t="s">
        <v>257</v>
      </c>
      <c r="AT439" s="158" t="s">
        <v>464</v>
      </c>
      <c r="AU439" s="158" t="s">
        <v>89</v>
      </c>
      <c r="AY439" s="19" t="s">
        <v>195</v>
      </c>
      <c r="BE439" s="159">
        <f>IF(N439="základní",J439,0)</f>
        <v>0</v>
      </c>
      <c r="BF439" s="159">
        <f>IF(N439="snížená",J439,0)</f>
        <v>0</v>
      </c>
      <c r="BG439" s="159">
        <f>IF(N439="zákl. přenesená",J439,0)</f>
        <v>0</v>
      </c>
      <c r="BH439" s="159">
        <f>IF(N439="sníž. přenesená",J439,0)</f>
        <v>0</v>
      </c>
      <c r="BI439" s="159">
        <f>IF(N439="nulová",J439,0)</f>
        <v>0</v>
      </c>
      <c r="BJ439" s="19" t="s">
        <v>87</v>
      </c>
      <c r="BK439" s="159">
        <f>ROUND(I439*H439,2)</f>
        <v>0</v>
      </c>
      <c r="BL439" s="19" t="s">
        <v>202</v>
      </c>
      <c r="BM439" s="158" t="s">
        <v>1282</v>
      </c>
    </row>
    <row r="440" spans="1:65" s="13" customFormat="1">
      <c r="B440" s="165"/>
      <c r="D440" s="166" t="s">
        <v>206</v>
      </c>
      <c r="E440" s="167" t="s">
        <v>3</v>
      </c>
      <c r="F440" s="168" t="s">
        <v>207</v>
      </c>
      <c r="H440" s="167" t="s">
        <v>3</v>
      </c>
      <c r="I440" s="169"/>
      <c r="L440" s="165"/>
      <c r="M440" s="170"/>
      <c r="N440" s="171"/>
      <c r="O440" s="171"/>
      <c r="P440" s="171"/>
      <c r="Q440" s="171"/>
      <c r="R440" s="171"/>
      <c r="S440" s="171"/>
      <c r="T440" s="172"/>
      <c r="AT440" s="167" t="s">
        <v>206</v>
      </c>
      <c r="AU440" s="167" t="s">
        <v>89</v>
      </c>
      <c r="AV440" s="13" t="s">
        <v>87</v>
      </c>
      <c r="AW440" s="13" t="s">
        <v>41</v>
      </c>
      <c r="AX440" s="13" t="s">
        <v>80</v>
      </c>
      <c r="AY440" s="167" t="s">
        <v>195</v>
      </c>
    </row>
    <row r="441" spans="1:65" s="13" customFormat="1">
      <c r="B441" s="165"/>
      <c r="D441" s="166" t="s">
        <v>206</v>
      </c>
      <c r="E441" s="167" t="s">
        <v>3</v>
      </c>
      <c r="F441" s="168" t="s">
        <v>208</v>
      </c>
      <c r="H441" s="167" t="s">
        <v>3</v>
      </c>
      <c r="I441" s="169"/>
      <c r="L441" s="165"/>
      <c r="M441" s="170"/>
      <c r="N441" s="171"/>
      <c r="O441" s="171"/>
      <c r="P441" s="171"/>
      <c r="Q441" s="171"/>
      <c r="R441" s="171"/>
      <c r="S441" s="171"/>
      <c r="T441" s="172"/>
      <c r="AT441" s="167" t="s">
        <v>206</v>
      </c>
      <c r="AU441" s="167" t="s">
        <v>89</v>
      </c>
      <c r="AV441" s="13" t="s">
        <v>87</v>
      </c>
      <c r="AW441" s="13" t="s">
        <v>41</v>
      </c>
      <c r="AX441" s="13" t="s">
        <v>80</v>
      </c>
      <c r="AY441" s="167" t="s">
        <v>195</v>
      </c>
    </row>
    <row r="442" spans="1:65" s="13" customFormat="1">
      <c r="B442" s="165"/>
      <c r="D442" s="166" t="s">
        <v>206</v>
      </c>
      <c r="E442" s="167" t="s">
        <v>3</v>
      </c>
      <c r="F442" s="168" t="s">
        <v>1148</v>
      </c>
      <c r="H442" s="167" t="s">
        <v>3</v>
      </c>
      <c r="I442" s="169"/>
      <c r="L442" s="165"/>
      <c r="M442" s="170"/>
      <c r="N442" s="171"/>
      <c r="O442" s="171"/>
      <c r="P442" s="171"/>
      <c r="Q442" s="171"/>
      <c r="R442" s="171"/>
      <c r="S442" s="171"/>
      <c r="T442" s="172"/>
      <c r="AT442" s="167" t="s">
        <v>206</v>
      </c>
      <c r="AU442" s="167" t="s">
        <v>89</v>
      </c>
      <c r="AV442" s="13" t="s">
        <v>87</v>
      </c>
      <c r="AW442" s="13" t="s">
        <v>41</v>
      </c>
      <c r="AX442" s="13" t="s">
        <v>80</v>
      </c>
      <c r="AY442" s="167" t="s">
        <v>195</v>
      </c>
    </row>
    <row r="443" spans="1:65" s="14" customFormat="1">
      <c r="B443" s="173"/>
      <c r="D443" s="166" t="s">
        <v>206</v>
      </c>
      <c r="E443" s="174" t="s">
        <v>3</v>
      </c>
      <c r="F443" s="175" t="s">
        <v>519</v>
      </c>
      <c r="H443" s="176">
        <v>1</v>
      </c>
      <c r="I443" s="177"/>
      <c r="L443" s="173"/>
      <c r="M443" s="178"/>
      <c r="N443" s="179"/>
      <c r="O443" s="179"/>
      <c r="P443" s="179"/>
      <c r="Q443" s="179"/>
      <c r="R443" s="179"/>
      <c r="S443" s="179"/>
      <c r="T443" s="180"/>
      <c r="AT443" s="174" t="s">
        <v>206</v>
      </c>
      <c r="AU443" s="174" t="s">
        <v>89</v>
      </c>
      <c r="AV443" s="14" t="s">
        <v>89</v>
      </c>
      <c r="AW443" s="14" t="s">
        <v>41</v>
      </c>
      <c r="AX443" s="14" t="s">
        <v>80</v>
      </c>
      <c r="AY443" s="174" t="s">
        <v>195</v>
      </c>
    </row>
    <row r="444" spans="1:65" s="15" customFormat="1">
      <c r="B444" s="181"/>
      <c r="D444" s="166" t="s">
        <v>206</v>
      </c>
      <c r="E444" s="182" t="s">
        <v>3</v>
      </c>
      <c r="F444" s="183" t="s">
        <v>215</v>
      </c>
      <c r="H444" s="184">
        <v>1</v>
      </c>
      <c r="I444" s="185"/>
      <c r="L444" s="181"/>
      <c r="M444" s="186"/>
      <c r="N444" s="187"/>
      <c r="O444" s="187"/>
      <c r="P444" s="187"/>
      <c r="Q444" s="187"/>
      <c r="R444" s="187"/>
      <c r="S444" s="187"/>
      <c r="T444" s="188"/>
      <c r="AT444" s="182" t="s">
        <v>206</v>
      </c>
      <c r="AU444" s="182" t="s">
        <v>89</v>
      </c>
      <c r="AV444" s="15" t="s">
        <v>202</v>
      </c>
      <c r="AW444" s="15" t="s">
        <v>41</v>
      </c>
      <c r="AX444" s="15" t="s">
        <v>87</v>
      </c>
      <c r="AY444" s="182" t="s">
        <v>195</v>
      </c>
    </row>
    <row r="445" spans="1:65" s="14" customFormat="1">
      <c r="B445" s="173"/>
      <c r="D445" s="166" t="s">
        <v>206</v>
      </c>
      <c r="F445" s="175" t="s">
        <v>1283</v>
      </c>
      <c r="H445" s="176">
        <v>1.01</v>
      </c>
      <c r="I445" s="177"/>
      <c r="L445" s="173"/>
      <c r="M445" s="178"/>
      <c r="N445" s="179"/>
      <c r="O445" s="179"/>
      <c r="P445" s="179"/>
      <c r="Q445" s="179"/>
      <c r="R445" s="179"/>
      <c r="S445" s="179"/>
      <c r="T445" s="180"/>
      <c r="AT445" s="174" t="s">
        <v>206</v>
      </c>
      <c r="AU445" s="174" t="s">
        <v>89</v>
      </c>
      <c r="AV445" s="14" t="s">
        <v>89</v>
      </c>
      <c r="AW445" s="14" t="s">
        <v>4</v>
      </c>
      <c r="AX445" s="14" t="s">
        <v>87</v>
      </c>
      <c r="AY445" s="174" t="s">
        <v>195</v>
      </c>
    </row>
    <row r="446" spans="1:65" s="2" customFormat="1" ht="16.5" customHeight="1">
      <c r="A446" s="35"/>
      <c r="B446" s="146"/>
      <c r="C446" s="190" t="s">
        <v>449</v>
      </c>
      <c r="D446" s="190" t="s">
        <v>464</v>
      </c>
      <c r="E446" s="191" t="s">
        <v>1284</v>
      </c>
      <c r="F446" s="192" t="s">
        <v>1285</v>
      </c>
      <c r="G446" s="193" t="s">
        <v>511</v>
      </c>
      <c r="H446" s="194">
        <v>1.01</v>
      </c>
      <c r="I446" s="195"/>
      <c r="J446" s="196">
        <f>ROUND(I446*H446,2)</f>
        <v>0</v>
      </c>
      <c r="K446" s="192" t="s">
        <v>201</v>
      </c>
      <c r="L446" s="197"/>
      <c r="M446" s="198" t="s">
        <v>3</v>
      </c>
      <c r="N446" s="199" t="s">
        <v>51</v>
      </c>
      <c r="O446" s="56"/>
      <c r="P446" s="156">
        <f>O446*H446</f>
        <v>0</v>
      </c>
      <c r="Q446" s="156">
        <v>9.5999999999999992E-3</v>
      </c>
      <c r="R446" s="156">
        <f>Q446*H446</f>
        <v>9.6959999999999998E-3</v>
      </c>
      <c r="S446" s="156">
        <v>0</v>
      </c>
      <c r="T446" s="157">
        <f>S446*H446</f>
        <v>0</v>
      </c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R446" s="158" t="s">
        <v>257</v>
      </c>
      <c r="AT446" s="158" t="s">
        <v>464</v>
      </c>
      <c r="AU446" s="158" t="s">
        <v>89</v>
      </c>
      <c r="AY446" s="19" t="s">
        <v>195</v>
      </c>
      <c r="BE446" s="159">
        <f>IF(N446="základní",J446,0)</f>
        <v>0</v>
      </c>
      <c r="BF446" s="159">
        <f>IF(N446="snížená",J446,0)</f>
        <v>0</v>
      </c>
      <c r="BG446" s="159">
        <f>IF(N446="zákl. přenesená",J446,0)</f>
        <v>0</v>
      </c>
      <c r="BH446" s="159">
        <f>IF(N446="sníž. přenesená",J446,0)</f>
        <v>0</v>
      </c>
      <c r="BI446" s="159">
        <f>IF(N446="nulová",J446,0)</f>
        <v>0</v>
      </c>
      <c r="BJ446" s="19" t="s">
        <v>87</v>
      </c>
      <c r="BK446" s="159">
        <f>ROUND(I446*H446,2)</f>
        <v>0</v>
      </c>
      <c r="BL446" s="19" t="s">
        <v>202</v>
      </c>
      <c r="BM446" s="158" t="s">
        <v>1286</v>
      </c>
    </row>
    <row r="447" spans="1:65" s="13" customFormat="1">
      <c r="B447" s="165"/>
      <c r="D447" s="166" t="s">
        <v>206</v>
      </c>
      <c r="E447" s="167" t="s">
        <v>3</v>
      </c>
      <c r="F447" s="168" t="s">
        <v>207</v>
      </c>
      <c r="H447" s="167" t="s">
        <v>3</v>
      </c>
      <c r="I447" s="169"/>
      <c r="L447" s="165"/>
      <c r="M447" s="170"/>
      <c r="N447" s="171"/>
      <c r="O447" s="171"/>
      <c r="P447" s="171"/>
      <c r="Q447" s="171"/>
      <c r="R447" s="171"/>
      <c r="S447" s="171"/>
      <c r="T447" s="172"/>
      <c r="AT447" s="167" t="s">
        <v>206</v>
      </c>
      <c r="AU447" s="167" t="s">
        <v>89</v>
      </c>
      <c r="AV447" s="13" t="s">
        <v>87</v>
      </c>
      <c r="AW447" s="13" t="s">
        <v>41</v>
      </c>
      <c r="AX447" s="13" t="s">
        <v>80</v>
      </c>
      <c r="AY447" s="167" t="s">
        <v>195</v>
      </c>
    </row>
    <row r="448" spans="1:65" s="13" customFormat="1">
      <c r="B448" s="165"/>
      <c r="D448" s="166" t="s">
        <v>206</v>
      </c>
      <c r="E448" s="167" t="s">
        <v>3</v>
      </c>
      <c r="F448" s="168" t="s">
        <v>208</v>
      </c>
      <c r="H448" s="167" t="s">
        <v>3</v>
      </c>
      <c r="I448" s="169"/>
      <c r="L448" s="165"/>
      <c r="M448" s="170"/>
      <c r="N448" s="171"/>
      <c r="O448" s="171"/>
      <c r="P448" s="171"/>
      <c r="Q448" s="171"/>
      <c r="R448" s="171"/>
      <c r="S448" s="171"/>
      <c r="T448" s="172"/>
      <c r="AT448" s="167" t="s">
        <v>206</v>
      </c>
      <c r="AU448" s="167" t="s">
        <v>89</v>
      </c>
      <c r="AV448" s="13" t="s">
        <v>87</v>
      </c>
      <c r="AW448" s="13" t="s">
        <v>41</v>
      </c>
      <c r="AX448" s="13" t="s">
        <v>80</v>
      </c>
      <c r="AY448" s="167" t="s">
        <v>195</v>
      </c>
    </row>
    <row r="449" spans="1:65" s="13" customFormat="1">
      <c r="B449" s="165"/>
      <c r="D449" s="166" t="s">
        <v>206</v>
      </c>
      <c r="E449" s="167" t="s">
        <v>3</v>
      </c>
      <c r="F449" s="168" t="s">
        <v>1148</v>
      </c>
      <c r="H449" s="167" t="s">
        <v>3</v>
      </c>
      <c r="I449" s="169"/>
      <c r="L449" s="165"/>
      <c r="M449" s="170"/>
      <c r="N449" s="171"/>
      <c r="O449" s="171"/>
      <c r="P449" s="171"/>
      <c r="Q449" s="171"/>
      <c r="R449" s="171"/>
      <c r="S449" s="171"/>
      <c r="T449" s="172"/>
      <c r="AT449" s="167" t="s">
        <v>206</v>
      </c>
      <c r="AU449" s="167" t="s">
        <v>89</v>
      </c>
      <c r="AV449" s="13" t="s">
        <v>87</v>
      </c>
      <c r="AW449" s="13" t="s">
        <v>41</v>
      </c>
      <c r="AX449" s="13" t="s">
        <v>80</v>
      </c>
      <c r="AY449" s="167" t="s">
        <v>195</v>
      </c>
    </row>
    <row r="450" spans="1:65" s="14" customFormat="1">
      <c r="B450" s="173"/>
      <c r="D450" s="166" t="s">
        <v>206</v>
      </c>
      <c r="E450" s="174" t="s">
        <v>3</v>
      </c>
      <c r="F450" s="175" t="s">
        <v>519</v>
      </c>
      <c r="H450" s="176">
        <v>1</v>
      </c>
      <c r="I450" s="177"/>
      <c r="L450" s="173"/>
      <c r="M450" s="178"/>
      <c r="N450" s="179"/>
      <c r="O450" s="179"/>
      <c r="P450" s="179"/>
      <c r="Q450" s="179"/>
      <c r="R450" s="179"/>
      <c r="S450" s="179"/>
      <c r="T450" s="180"/>
      <c r="AT450" s="174" t="s">
        <v>206</v>
      </c>
      <c r="AU450" s="174" t="s">
        <v>89</v>
      </c>
      <c r="AV450" s="14" t="s">
        <v>89</v>
      </c>
      <c r="AW450" s="14" t="s">
        <v>41</v>
      </c>
      <c r="AX450" s="14" t="s">
        <v>80</v>
      </c>
      <c r="AY450" s="174" t="s">
        <v>195</v>
      </c>
    </row>
    <row r="451" spans="1:65" s="15" customFormat="1">
      <c r="B451" s="181"/>
      <c r="D451" s="166" t="s">
        <v>206</v>
      </c>
      <c r="E451" s="182" t="s">
        <v>3</v>
      </c>
      <c r="F451" s="183" t="s">
        <v>215</v>
      </c>
      <c r="H451" s="184">
        <v>1</v>
      </c>
      <c r="I451" s="185"/>
      <c r="L451" s="181"/>
      <c r="M451" s="186"/>
      <c r="N451" s="187"/>
      <c r="O451" s="187"/>
      <c r="P451" s="187"/>
      <c r="Q451" s="187"/>
      <c r="R451" s="187"/>
      <c r="S451" s="187"/>
      <c r="T451" s="188"/>
      <c r="AT451" s="182" t="s">
        <v>206</v>
      </c>
      <c r="AU451" s="182" t="s">
        <v>89</v>
      </c>
      <c r="AV451" s="15" t="s">
        <v>202</v>
      </c>
      <c r="AW451" s="15" t="s">
        <v>41</v>
      </c>
      <c r="AX451" s="15" t="s">
        <v>87</v>
      </c>
      <c r="AY451" s="182" t="s">
        <v>195</v>
      </c>
    </row>
    <row r="452" spans="1:65" s="14" customFormat="1">
      <c r="B452" s="173"/>
      <c r="D452" s="166" t="s">
        <v>206</v>
      </c>
      <c r="F452" s="175" t="s">
        <v>1283</v>
      </c>
      <c r="H452" s="176">
        <v>1.01</v>
      </c>
      <c r="I452" s="177"/>
      <c r="L452" s="173"/>
      <c r="M452" s="178"/>
      <c r="N452" s="179"/>
      <c r="O452" s="179"/>
      <c r="P452" s="179"/>
      <c r="Q452" s="179"/>
      <c r="R452" s="179"/>
      <c r="S452" s="179"/>
      <c r="T452" s="180"/>
      <c r="AT452" s="174" t="s">
        <v>206</v>
      </c>
      <c r="AU452" s="174" t="s">
        <v>89</v>
      </c>
      <c r="AV452" s="14" t="s">
        <v>89</v>
      </c>
      <c r="AW452" s="14" t="s">
        <v>4</v>
      </c>
      <c r="AX452" s="14" t="s">
        <v>87</v>
      </c>
      <c r="AY452" s="174" t="s">
        <v>195</v>
      </c>
    </row>
    <row r="453" spans="1:65" s="2" customFormat="1" ht="24.25" customHeight="1">
      <c r="A453" s="35"/>
      <c r="B453" s="146"/>
      <c r="C453" s="147" t="s">
        <v>463</v>
      </c>
      <c r="D453" s="147" t="s">
        <v>197</v>
      </c>
      <c r="E453" s="148" t="s">
        <v>1272</v>
      </c>
      <c r="F453" s="149" t="s">
        <v>1273</v>
      </c>
      <c r="G453" s="150" t="s">
        <v>511</v>
      </c>
      <c r="H453" s="151">
        <v>17</v>
      </c>
      <c r="I453" s="152"/>
      <c r="J453" s="153">
        <f>ROUND(I453*H453,2)</f>
        <v>0</v>
      </c>
      <c r="K453" s="149" t="s">
        <v>201</v>
      </c>
      <c r="L453" s="36"/>
      <c r="M453" s="154" t="s">
        <v>3</v>
      </c>
      <c r="N453" s="155" t="s">
        <v>51</v>
      </c>
      <c r="O453" s="56"/>
      <c r="P453" s="156">
        <f>O453*H453</f>
        <v>0</v>
      </c>
      <c r="Q453" s="156">
        <v>1.67E-3</v>
      </c>
      <c r="R453" s="156">
        <f>Q453*H453</f>
        <v>2.8390000000000002E-2</v>
      </c>
      <c r="S453" s="156">
        <v>0</v>
      </c>
      <c r="T453" s="157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158" t="s">
        <v>202</v>
      </c>
      <c r="AT453" s="158" t="s">
        <v>197</v>
      </c>
      <c r="AU453" s="158" t="s">
        <v>89</v>
      </c>
      <c r="AY453" s="19" t="s">
        <v>195</v>
      </c>
      <c r="BE453" s="159">
        <f>IF(N453="základní",J453,0)</f>
        <v>0</v>
      </c>
      <c r="BF453" s="159">
        <f>IF(N453="snížená",J453,0)</f>
        <v>0</v>
      </c>
      <c r="BG453" s="159">
        <f>IF(N453="zákl. přenesená",J453,0)</f>
        <v>0</v>
      </c>
      <c r="BH453" s="159">
        <f>IF(N453="sníž. přenesená",J453,0)</f>
        <v>0</v>
      </c>
      <c r="BI453" s="159">
        <f>IF(N453="nulová",J453,0)</f>
        <v>0</v>
      </c>
      <c r="BJ453" s="19" t="s">
        <v>87</v>
      </c>
      <c r="BK453" s="159">
        <f>ROUND(I453*H453,2)</f>
        <v>0</v>
      </c>
      <c r="BL453" s="19" t="s">
        <v>202</v>
      </c>
      <c r="BM453" s="158" t="s">
        <v>1287</v>
      </c>
    </row>
    <row r="454" spans="1:65" s="2" customFormat="1">
      <c r="A454" s="35"/>
      <c r="B454" s="36"/>
      <c r="C454" s="35"/>
      <c r="D454" s="160" t="s">
        <v>204</v>
      </c>
      <c r="E454" s="35"/>
      <c r="F454" s="161" t="s">
        <v>1275</v>
      </c>
      <c r="G454" s="35"/>
      <c r="H454" s="35"/>
      <c r="I454" s="162"/>
      <c r="J454" s="35"/>
      <c r="K454" s="35"/>
      <c r="L454" s="36"/>
      <c r="M454" s="163"/>
      <c r="N454" s="164"/>
      <c r="O454" s="56"/>
      <c r="P454" s="56"/>
      <c r="Q454" s="56"/>
      <c r="R454" s="56"/>
      <c r="S454" s="56"/>
      <c r="T454" s="57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T454" s="19" t="s">
        <v>204</v>
      </c>
      <c r="AU454" s="19" t="s">
        <v>89</v>
      </c>
    </row>
    <row r="455" spans="1:65" s="2" customFormat="1" ht="16.5" customHeight="1">
      <c r="A455" s="35"/>
      <c r="B455" s="146"/>
      <c r="C455" s="190" t="s">
        <v>469</v>
      </c>
      <c r="D455" s="190" t="s">
        <v>464</v>
      </c>
      <c r="E455" s="191" t="s">
        <v>1288</v>
      </c>
      <c r="F455" s="192" t="s">
        <v>1289</v>
      </c>
      <c r="G455" s="193" t="s">
        <v>511</v>
      </c>
      <c r="H455" s="194">
        <v>17</v>
      </c>
      <c r="I455" s="195"/>
      <c r="J455" s="196">
        <f>ROUND(I455*H455,2)</f>
        <v>0</v>
      </c>
      <c r="K455" s="192" t="s">
        <v>201</v>
      </c>
      <c r="L455" s="197"/>
      <c r="M455" s="198" t="s">
        <v>3</v>
      </c>
      <c r="N455" s="199" t="s">
        <v>51</v>
      </c>
      <c r="O455" s="56"/>
      <c r="P455" s="156">
        <f>O455*H455</f>
        <v>0</v>
      </c>
      <c r="Q455" s="156">
        <v>1.2200000000000001E-2</v>
      </c>
      <c r="R455" s="156">
        <f>Q455*H455</f>
        <v>0.2074</v>
      </c>
      <c r="S455" s="156">
        <v>0</v>
      </c>
      <c r="T455" s="157">
        <f>S455*H455</f>
        <v>0</v>
      </c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R455" s="158" t="s">
        <v>257</v>
      </c>
      <c r="AT455" s="158" t="s">
        <v>464</v>
      </c>
      <c r="AU455" s="158" t="s">
        <v>89</v>
      </c>
      <c r="AY455" s="19" t="s">
        <v>195</v>
      </c>
      <c r="BE455" s="159">
        <f>IF(N455="základní",J455,0)</f>
        <v>0</v>
      </c>
      <c r="BF455" s="159">
        <f>IF(N455="snížená",J455,0)</f>
        <v>0</v>
      </c>
      <c r="BG455" s="159">
        <f>IF(N455="zákl. přenesená",J455,0)</f>
        <v>0</v>
      </c>
      <c r="BH455" s="159">
        <f>IF(N455="sníž. přenesená",J455,0)</f>
        <v>0</v>
      </c>
      <c r="BI455" s="159">
        <f>IF(N455="nulová",J455,0)</f>
        <v>0</v>
      </c>
      <c r="BJ455" s="19" t="s">
        <v>87</v>
      </c>
      <c r="BK455" s="159">
        <f>ROUND(I455*H455,2)</f>
        <v>0</v>
      </c>
      <c r="BL455" s="19" t="s">
        <v>202</v>
      </c>
      <c r="BM455" s="158" t="s">
        <v>1290</v>
      </c>
    </row>
    <row r="456" spans="1:65" s="13" customFormat="1">
      <c r="B456" s="165"/>
      <c r="D456" s="166" t="s">
        <v>206</v>
      </c>
      <c r="E456" s="167" t="s">
        <v>3</v>
      </c>
      <c r="F456" s="168" t="s">
        <v>207</v>
      </c>
      <c r="H456" s="167" t="s">
        <v>3</v>
      </c>
      <c r="I456" s="169"/>
      <c r="L456" s="165"/>
      <c r="M456" s="170"/>
      <c r="N456" s="171"/>
      <c r="O456" s="171"/>
      <c r="P456" s="171"/>
      <c r="Q456" s="171"/>
      <c r="R456" s="171"/>
      <c r="S456" s="171"/>
      <c r="T456" s="172"/>
      <c r="AT456" s="167" t="s">
        <v>206</v>
      </c>
      <c r="AU456" s="167" t="s">
        <v>89</v>
      </c>
      <c r="AV456" s="13" t="s">
        <v>87</v>
      </c>
      <c r="AW456" s="13" t="s">
        <v>41</v>
      </c>
      <c r="AX456" s="13" t="s">
        <v>80</v>
      </c>
      <c r="AY456" s="167" t="s">
        <v>195</v>
      </c>
    </row>
    <row r="457" spans="1:65" s="13" customFormat="1">
      <c r="B457" s="165"/>
      <c r="D457" s="166" t="s">
        <v>206</v>
      </c>
      <c r="E457" s="167" t="s">
        <v>3</v>
      </c>
      <c r="F457" s="168" t="s">
        <v>208</v>
      </c>
      <c r="H457" s="167" t="s">
        <v>3</v>
      </c>
      <c r="I457" s="169"/>
      <c r="L457" s="165"/>
      <c r="M457" s="170"/>
      <c r="N457" s="171"/>
      <c r="O457" s="171"/>
      <c r="P457" s="171"/>
      <c r="Q457" s="171"/>
      <c r="R457" s="171"/>
      <c r="S457" s="171"/>
      <c r="T457" s="172"/>
      <c r="AT457" s="167" t="s">
        <v>206</v>
      </c>
      <c r="AU457" s="167" t="s">
        <v>89</v>
      </c>
      <c r="AV457" s="13" t="s">
        <v>87</v>
      </c>
      <c r="AW457" s="13" t="s">
        <v>41</v>
      </c>
      <c r="AX457" s="13" t="s">
        <v>80</v>
      </c>
      <c r="AY457" s="167" t="s">
        <v>195</v>
      </c>
    </row>
    <row r="458" spans="1:65" s="13" customFormat="1">
      <c r="B458" s="165"/>
      <c r="D458" s="166" t="s">
        <v>206</v>
      </c>
      <c r="E458" s="167" t="s">
        <v>3</v>
      </c>
      <c r="F458" s="168" t="s">
        <v>1148</v>
      </c>
      <c r="H458" s="167" t="s">
        <v>3</v>
      </c>
      <c r="I458" s="169"/>
      <c r="L458" s="165"/>
      <c r="M458" s="170"/>
      <c r="N458" s="171"/>
      <c r="O458" s="171"/>
      <c r="P458" s="171"/>
      <c r="Q458" s="171"/>
      <c r="R458" s="171"/>
      <c r="S458" s="171"/>
      <c r="T458" s="172"/>
      <c r="AT458" s="167" t="s">
        <v>206</v>
      </c>
      <c r="AU458" s="167" t="s">
        <v>89</v>
      </c>
      <c r="AV458" s="13" t="s">
        <v>87</v>
      </c>
      <c r="AW458" s="13" t="s">
        <v>41</v>
      </c>
      <c r="AX458" s="13" t="s">
        <v>80</v>
      </c>
      <c r="AY458" s="167" t="s">
        <v>195</v>
      </c>
    </row>
    <row r="459" spans="1:65" s="14" customFormat="1">
      <c r="B459" s="173"/>
      <c r="D459" s="166" t="s">
        <v>206</v>
      </c>
      <c r="E459" s="174" t="s">
        <v>3</v>
      </c>
      <c r="F459" s="175" t="s">
        <v>605</v>
      </c>
      <c r="H459" s="176">
        <v>17</v>
      </c>
      <c r="I459" s="177"/>
      <c r="L459" s="173"/>
      <c r="M459" s="178"/>
      <c r="N459" s="179"/>
      <c r="O459" s="179"/>
      <c r="P459" s="179"/>
      <c r="Q459" s="179"/>
      <c r="R459" s="179"/>
      <c r="S459" s="179"/>
      <c r="T459" s="180"/>
      <c r="AT459" s="174" t="s">
        <v>206</v>
      </c>
      <c r="AU459" s="174" t="s">
        <v>89</v>
      </c>
      <c r="AV459" s="14" t="s">
        <v>89</v>
      </c>
      <c r="AW459" s="14" t="s">
        <v>41</v>
      </c>
      <c r="AX459" s="14" t="s">
        <v>80</v>
      </c>
      <c r="AY459" s="174" t="s">
        <v>195</v>
      </c>
    </row>
    <row r="460" spans="1:65" s="15" customFormat="1">
      <c r="B460" s="181"/>
      <c r="D460" s="166" t="s">
        <v>206</v>
      </c>
      <c r="E460" s="182" t="s">
        <v>3</v>
      </c>
      <c r="F460" s="183" t="s">
        <v>215</v>
      </c>
      <c r="H460" s="184">
        <v>17</v>
      </c>
      <c r="I460" s="185"/>
      <c r="L460" s="181"/>
      <c r="M460" s="186"/>
      <c r="N460" s="187"/>
      <c r="O460" s="187"/>
      <c r="P460" s="187"/>
      <c r="Q460" s="187"/>
      <c r="R460" s="187"/>
      <c r="S460" s="187"/>
      <c r="T460" s="188"/>
      <c r="AT460" s="182" t="s">
        <v>206</v>
      </c>
      <c r="AU460" s="182" t="s">
        <v>89</v>
      </c>
      <c r="AV460" s="15" t="s">
        <v>202</v>
      </c>
      <c r="AW460" s="15" t="s">
        <v>41</v>
      </c>
      <c r="AX460" s="15" t="s">
        <v>87</v>
      </c>
      <c r="AY460" s="182" t="s">
        <v>195</v>
      </c>
    </row>
    <row r="461" spans="1:65" s="2" customFormat="1" ht="24.25" customHeight="1">
      <c r="A461" s="35"/>
      <c r="B461" s="146"/>
      <c r="C461" s="147" t="s">
        <v>492</v>
      </c>
      <c r="D461" s="147" t="s">
        <v>197</v>
      </c>
      <c r="E461" s="148" t="s">
        <v>1291</v>
      </c>
      <c r="F461" s="149" t="s">
        <v>1292</v>
      </c>
      <c r="G461" s="150" t="s">
        <v>511</v>
      </c>
      <c r="H461" s="151">
        <v>20</v>
      </c>
      <c r="I461" s="152"/>
      <c r="J461" s="153">
        <f>ROUND(I461*H461,2)</f>
        <v>0</v>
      </c>
      <c r="K461" s="149" t="s">
        <v>201</v>
      </c>
      <c r="L461" s="36"/>
      <c r="M461" s="154" t="s">
        <v>3</v>
      </c>
      <c r="N461" s="155" t="s">
        <v>51</v>
      </c>
      <c r="O461" s="56"/>
      <c r="P461" s="156">
        <f>O461*H461</f>
        <v>0</v>
      </c>
      <c r="Q461" s="156">
        <v>1.67E-3</v>
      </c>
      <c r="R461" s="156">
        <f>Q461*H461</f>
        <v>3.3399999999999999E-2</v>
      </c>
      <c r="S461" s="156">
        <v>0</v>
      </c>
      <c r="T461" s="157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58" t="s">
        <v>202</v>
      </c>
      <c r="AT461" s="158" t="s">
        <v>197</v>
      </c>
      <c r="AU461" s="158" t="s">
        <v>89</v>
      </c>
      <c r="AY461" s="19" t="s">
        <v>195</v>
      </c>
      <c r="BE461" s="159">
        <f>IF(N461="základní",J461,0)</f>
        <v>0</v>
      </c>
      <c r="BF461" s="159">
        <f>IF(N461="snížená",J461,0)</f>
        <v>0</v>
      </c>
      <c r="BG461" s="159">
        <f>IF(N461="zákl. přenesená",J461,0)</f>
        <v>0</v>
      </c>
      <c r="BH461" s="159">
        <f>IF(N461="sníž. přenesená",J461,0)</f>
        <v>0</v>
      </c>
      <c r="BI461" s="159">
        <f>IF(N461="nulová",J461,0)</f>
        <v>0</v>
      </c>
      <c r="BJ461" s="19" t="s">
        <v>87</v>
      </c>
      <c r="BK461" s="159">
        <f>ROUND(I461*H461,2)</f>
        <v>0</v>
      </c>
      <c r="BL461" s="19" t="s">
        <v>202</v>
      </c>
      <c r="BM461" s="158" t="s">
        <v>1293</v>
      </c>
    </row>
    <row r="462" spans="1:65" s="2" customFormat="1">
      <c r="A462" s="35"/>
      <c r="B462" s="36"/>
      <c r="C462" s="35"/>
      <c r="D462" s="160" t="s">
        <v>204</v>
      </c>
      <c r="E462" s="35"/>
      <c r="F462" s="161" t="s">
        <v>1294</v>
      </c>
      <c r="G462" s="35"/>
      <c r="H462" s="35"/>
      <c r="I462" s="162"/>
      <c r="J462" s="35"/>
      <c r="K462" s="35"/>
      <c r="L462" s="36"/>
      <c r="M462" s="163"/>
      <c r="N462" s="164"/>
      <c r="O462" s="56"/>
      <c r="P462" s="56"/>
      <c r="Q462" s="56"/>
      <c r="R462" s="56"/>
      <c r="S462" s="56"/>
      <c r="T462" s="57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T462" s="19" t="s">
        <v>204</v>
      </c>
      <c r="AU462" s="19" t="s">
        <v>89</v>
      </c>
    </row>
    <row r="463" spans="1:65" s="2" customFormat="1" ht="16.5" customHeight="1">
      <c r="A463" s="35"/>
      <c r="B463" s="146"/>
      <c r="C463" s="190" t="s">
        <v>249</v>
      </c>
      <c r="D463" s="190" t="s">
        <v>464</v>
      </c>
      <c r="E463" s="191" t="s">
        <v>1295</v>
      </c>
      <c r="F463" s="192" t="s">
        <v>1296</v>
      </c>
      <c r="G463" s="193" t="s">
        <v>3</v>
      </c>
      <c r="H463" s="194">
        <v>4</v>
      </c>
      <c r="I463" s="195"/>
      <c r="J463" s="196">
        <f>ROUND(I463*H463,2)</f>
        <v>0</v>
      </c>
      <c r="K463" s="192" t="s">
        <v>638</v>
      </c>
      <c r="L463" s="197"/>
      <c r="M463" s="198" t="s">
        <v>3</v>
      </c>
      <c r="N463" s="199" t="s">
        <v>51</v>
      </c>
      <c r="O463" s="56"/>
      <c r="P463" s="156">
        <f>O463*H463</f>
        <v>0</v>
      </c>
      <c r="Q463" s="156">
        <v>0</v>
      </c>
      <c r="R463" s="156">
        <f>Q463*H463</f>
        <v>0</v>
      </c>
      <c r="S463" s="156">
        <v>0</v>
      </c>
      <c r="T463" s="157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158" t="s">
        <v>257</v>
      </c>
      <c r="AT463" s="158" t="s">
        <v>464</v>
      </c>
      <c r="AU463" s="158" t="s">
        <v>89</v>
      </c>
      <c r="AY463" s="19" t="s">
        <v>195</v>
      </c>
      <c r="BE463" s="159">
        <f>IF(N463="základní",J463,0)</f>
        <v>0</v>
      </c>
      <c r="BF463" s="159">
        <f>IF(N463="snížená",J463,0)</f>
        <v>0</v>
      </c>
      <c r="BG463" s="159">
        <f>IF(N463="zákl. přenesená",J463,0)</f>
        <v>0</v>
      </c>
      <c r="BH463" s="159">
        <f>IF(N463="sníž. přenesená",J463,0)</f>
        <v>0</v>
      </c>
      <c r="BI463" s="159">
        <f>IF(N463="nulová",J463,0)</f>
        <v>0</v>
      </c>
      <c r="BJ463" s="19" t="s">
        <v>87</v>
      </c>
      <c r="BK463" s="159">
        <f>ROUND(I463*H463,2)</f>
        <v>0</v>
      </c>
      <c r="BL463" s="19" t="s">
        <v>202</v>
      </c>
      <c r="BM463" s="158" t="s">
        <v>1297</v>
      </c>
    </row>
    <row r="464" spans="1:65" s="13" customFormat="1">
      <c r="B464" s="165"/>
      <c r="D464" s="166" t="s">
        <v>206</v>
      </c>
      <c r="E464" s="167" t="s">
        <v>3</v>
      </c>
      <c r="F464" s="168" t="s">
        <v>207</v>
      </c>
      <c r="H464" s="167" t="s">
        <v>3</v>
      </c>
      <c r="I464" s="169"/>
      <c r="L464" s="165"/>
      <c r="M464" s="170"/>
      <c r="N464" s="171"/>
      <c r="O464" s="171"/>
      <c r="P464" s="171"/>
      <c r="Q464" s="171"/>
      <c r="R464" s="171"/>
      <c r="S464" s="171"/>
      <c r="T464" s="172"/>
      <c r="AT464" s="167" t="s">
        <v>206</v>
      </c>
      <c r="AU464" s="167" t="s">
        <v>89</v>
      </c>
      <c r="AV464" s="13" t="s">
        <v>87</v>
      </c>
      <c r="AW464" s="13" t="s">
        <v>41</v>
      </c>
      <c r="AX464" s="13" t="s">
        <v>80</v>
      </c>
      <c r="AY464" s="167" t="s">
        <v>195</v>
      </c>
    </row>
    <row r="465" spans="1:65" s="13" customFormat="1">
      <c r="B465" s="165"/>
      <c r="D465" s="166" t="s">
        <v>206</v>
      </c>
      <c r="E465" s="167" t="s">
        <v>3</v>
      </c>
      <c r="F465" s="168" t="s">
        <v>208</v>
      </c>
      <c r="H465" s="167" t="s">
        <v>3</v>
      </c>
      <c r="I465" s="169"/>
      <c r="L465" s="165"/>
      <c r="M465" s="170"/>
      <c r="N465" s="171"/>
      <c r="O465" s="171"/>
      <c r="P465" s="171"/>
      <c r="Q465" s="171"/>
      <c r="R465" s="171"/>
      <c r="S465" s="171"/>
      <c r="T465" s="172"/>
      <c r="AT465" s="167" t="s">
        <v>206</v>
      </c>
      <c r="AU465" s="167" t="s">
        <v>89</v>
      </c>
      <c r="AV465" s="13" t="s">
        <v>87</v>
      </c>
      <c r="AW465" s="13" t="s">
        <v>41</v>
      </c>
      <c r="AX465" s="13" t="s">
        <v>80</v>
      </c>
      <c r="AY465" s="167" t="s">
        <v>195</v>
      </c>
    </row>
    <row r="466" spans="1:65" s="13" customFormat="1">
      <c r="B466" s="165"/>
      <c r="D466" s="166" t="s">
        <v>206</v>
      </c>
      <c r="E466" s="167" t="s">
        <v>3</v>
      </c>
      <c r="F466" s="168" t="s">
        <v>1148</v>
      </c>
      <c r="H466" s="167" t="s">
        <v>3</v>
      </c>
      <c r="I466" s="169"/>
      <c r="L466" s="165"/>
      <c r="M466" s="170"/>
      <c r="N466" s="171"/>
      <c r="O466" s="171"/>
      <c r="P466" s="171"/>
      <c r="Q466" s="171"/>
      <c r="R466" s="171"/>
      <c r="S466" s="171"/>
      <c r="T466" s="172"/>
      <c r="AT466" s="167" t="s">
        <v>206</v>
      </c>
      <c r="AU466" s="167" t="s">
        <v>89</v>
      </c>
      <c r="AV466" s="13" t="s">
        <v>87</v>
      </c>
      <c r="AW466" s="13" t="s">
        <v>41</v>
      </c>
      <c r="AX466" s="13" t="s">
        <v>80</v>
      </c>
      <c r="AY466" s="167" t="s">
        <v>195</v>
      </c>
    </row>
    <row r="467" spans="1:65" s="14" customFormat="1">
      <c r="B467" s="173"/>
      <c r="D467" s="166" t="s">
        <v>206</v>
      </c>
      <c r="E467" s="174" t="s">
        <v>3</v>
      </c>
      <c r="F467" s="175" t="s">
        <v>1298</v>
      </c>
      <c r="H467" s="176">
        <v>4</v>
      </c>
      <c r="I467" s="177"/>
      <c r="L467" s="173"/>
      <c r="M467" s="178"/>
      <c r="N467" s="179"/>
      <c r="O467" s="179"/>
      <c r="P467" s="179"/>
      <c r="Q467" s="179"/>
      <c r="R467" s="179"/>
      <c r="S467" s="179"/>
      <c r="T467" s="180"/>
      <c r="AT467" s="174" t="s">
        <v>206</v>
      </c>
      <c r="AU467" s="174" t="s">
        <v>89</v>
      </c>
      <c r="AV467" s="14" t="s">
        <v>89</v>
      </c>
      <c r="AW467" s="14" t="s">
        <v>41</v>
      </c>
      <c r="AX467" s="14" t="s">
        <v>80</v>
      </c>
      <c r="AY467" s="174" t="s">
        <v>195</v>
      </c>
    </row>
    <row r="468" spans="1:65" s="15" customFormat="1">
      <c r="B468" s="181"/>
      <c r="D468" s="166" t="s">
        <v>206</v>
      </c>
      <c r="E468" s="182" t="s">
        <v>3</v>
      </c>
      <c r="F468" s="183" t="s">
        <v>215</v>
      </c>
      <c r="H468" s="184">
        <v>4</v>
      </c>
      <c r="I468" s="185"/>
      <c r="L468" s="181"/>
      <c r="M468" s="186"/>
      <c r="N468" s="187"/>
      <c r="O468" s="187"/>
      <c r="P468" s="187"/>
      <c r="Q468" s="187"/>
      <c r="R468" s="187"/>
      <c r="S468" s="187"/>
      <c r="T468" s="188"/>
      <c r="AT468" s="182" t="s">
        <v>206</v>
      </c>
      <c r="AU468" s="182" t="s">
        <v>89</v>
      </c>
      <c r="AV468" s="15" t="s">
        <v>202</v>
      </c>
      <c r="AW468" s="15" t="s">
        <v>41</v>
      </c>
      <c r="AX468" s="15" t="s">
        <v>87</v>
      </c>
      <c r="AY468" s="182" t="s">
        <v>195</v>
      </c>
    </row>
    <row r="469" spans="1:65" s="2" customFormat="1" ht="16.5" customHeight="1">
      <c r="A469" s="35"/>
      <c r="B469" s="146"/>
      <c r="C469" s="190" t="s">
        <v>508</v>
      </c>
      <c r="D469" s="190" t="s">
        <v>464</v>
      </c>
      <c r="E469" s="191" t="s">
        <v>1299</v>
      </c>
      <c r="F469" s="192" t="s">
        <v>1300</v>
      </c>
      <c r="G469" s="193" t="s">
        <v>511</v>
      </c>
      <c r="H469" s="194">
        <v>2</v>
      </c>
      <c r="I469" s="195"/>
      <c r="J469" s="196">
        <f>ROUND(I469*H469,2)</f>
        <v>0</v>
      </c>
      <c r="K469" s="192" t="s">
        <v>201</v>
      </c>
      <c r="L469" s="197"/>
      <c r="M469" s="198" t="s">
        <v>3</v>
      </c>
      <c r="N469" s="199" t="s">
        <v>51</v>
      </c>
      <c r="O469" s="56"/>
      <c r="P469" s="156">
        <f>O469*H469</f>
        <v>0</v>
      </c>
      <c r="Q469" s="156">
        <v>1.26E-2</v>
      </c>
      <c r="R469" s="156">
        <f>Q469*H469</f>
        <v>2.52E-2</v>
      </c>
      <c r="S469" s="156">
        <v>0</v>
      </c>
      <c r="T469" s="157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58" t="s">
        <v>257</v>
      </c>
      <c r="AT469" s="158" t="s">
        <v>464</v>
      </c>
      <c r="AU469" s="158" t="s">
        <v>89</v>
      </c>
      <c r="AY469" s="19" t="s">
        <v>195</v>
      </c>
      <c r="BE469" s="159">
        <f>IF(N469="základní",J469,0)</f>
        <v>0</v>
      </c>
      <c r="BF469" s="159">
        <f>IF(N469="snížená",J469,0)</f>
        <v>0</v>
      </c>
      <c r="BG469" s="159">
        <f>IF(N469="zákl. přenesená",J469,0)</f>
        <v>0</v>
      </c>
      <c r="BH469" s="159">
        <f>IF(N469="sníž. přenesená",J469,0)</f>
        <v>0</v>
      </c>
      <c r="BI469" s="159">
        <f>IF(N469="nulová",J469,0)</f>
        <v>0</v>
      </c>
      <c r="BJ469" s="19" t="s">
        <v>87</v>
      </c>
      <c r="BK469" s="159">
        <f>ROUND(I469*H469,2)</f>
        <v>0</v>
      </c>
      <c r="BL469" s="19" t="s">
        <v>202</v>
      </c>
      <c r="BM469" s="158" t="s">
        <v>1301</v>
      </c>
    </row>
    <row r="470" spans="1:65" s="13" customFormat="1">
      <c r="B470" s="165"/>
      <c r="D470" s="166" t="s">
        <v>206</v>
      </c>
      <c r="E470" s="167" t="s">
        <v>3</v>
      </c>
      <c r="F470" s="168" t="s">
        <v>207</v>
      </c>
      <c r="H470" s="167" t="s">
        <v>3</v>
      </c>
      <c r="I470" s="169"/>
      <c r="L470" s="165"/>
      <c r="M470" s="170"/>
      <c r="N470" s="171"/>
      <c r="O470" s="171"/>
      <c r="P470" s="171"/>
      <c r="Q470" s="171"/>
      <c r="R470" s="171"/>
      <c r="S470" s="171"/>
      <c r="T470" s="172"/>
      <c r="AT470" s="167" t="s">
        <v>206</v>
      </c>
      <c r="AU470" s="167" t="s">
        <v>89</v>
      </c>
      <c r="AV470" s="13" t="s">
        <v>87</v>
      </c>
      <c r="AW470" s="13" t="s">
        <v>41</v>
      </c>
      <c r="AX470" s="13" t="s">
        <v>80</v>
      </c>
      <c r="AY470" s="167" t="s">
        <v>195</v>
      </c>
    </row>
    <row r="471" spans="1:65" s="13" customFormat="1">
      <c r="B471" s="165"/>
      <c r="D471" s="166" t="s">
        <v>206</v>
      </c>
      <c r="E471" s="167" t="s">
        <v>3</v>
      </c>
      <c r="F471" s="168" t="s">
        <v>208</v>
      </c>
      <c r="H471" s="167" t="s">
        <v>3</v>
      </c>
      <c r="I471" s="169"/>
      <c r="L471" s="165"/>
      <c r="M471" s="170"/>
      <c r="N471" s="171"/>
      <c r="O471" s="171"/>
      <c r="P471" s="171"/>
      <c r="Q471" s="171"/>
      <c r="R471" s="171"/>
      <c r="S471" s="171"/>
      <c r="T471" s="172"/>
      <c r="AT471" s="167" t="s">
        <v>206</v>
      </c>
      <c r="AU471" s="167" t="s">
        <v>89</v>
      </c>
      <c r="AV471" s="13" t="s">
        <v>87</v>
      </c>
      <c r="AW471" s="13" t="s">
        <v>41</v>
      </c>
      <c r="AX471" s="13" t="s">
        <v>80</v>
      </c>
      <c r="AY471" s="167" t="s">
        <v>195</v>
      </c>
    </row>
    <row r="472" spans="1:65" s="13" customFormat="1">
      <c r="B472" s="165"/>
      <c r="D472" s="166" t="s">
        <v>206</v>
      </c>
      <c r="E472" s="167" t="s">
        <v>3</v>
      </c>
      <c r="F472" s="168" t="s">
        <v>1148</v>
      </c>
      <c r="H472" s="167" t="s">
        <v>3</v>
      </c>
      <c r="I472" s="169"/>
      <c r="L472" s="165"/>
      <c r="M472" s="170"/>
      <c r="N472" s="171"/>
      <c r="O472" s="171"/>
      <c r="P472" s="171"/>
      <c r="Q472" s="171"/>
      <c r="R472" s="171"/>
      <c r="S472" s="171"/>
      <c r="T472" s="172"/>
      <c r="AT472" s="167" t="s">
        <v>206</v>
      </c>
      <c r="AU472" s="167" t="s">
        <v>89</v>
      </c>
      <c r="AV472" s="13" t="s">
        <v>87</v>
      </c>
      <c r="AW472" s="13" t="s">
        <v>41</v>
      </c>
      <c r="AX472" s="13" t="s">
        <v>80</v>
      </c>
      <c r="AY472" s="167" t="s">
        <v>195</v>
      </c>
    </row>
    <row r="473" spans="1:65" s="14" customFormat="1">
      <c r="B473" s="173"/>
      <c r="D473" s="166" t="s">
        <v>206</v>
      </c>
      <c r="E473" s="174" t="s">
        <v>3</v>
      </c>
      <c r="F473" s="175" t="s">
        <v>1302</v>
      </c>
      <c r="H473" s="176">
        <v>2</v>
      </c>
      <c r="I473" s="177"/>
      <c r="L473" s="173"/>
      <c r="M473" s="178"/>
      <c r="N473" s="179"/>
      <c r="O473" s="179"/>
      <c r="P473" s="179"/>
      <c r="Q473" s="179"/>
      <c r="R473" s="179"/>
      <c r="S473" s="179"/>
      <c r="T473" s="180"/>
      <c r="AT473" s="174" t="s">
        <v>206</v>
      </c>
      <c r="AU473" s="174" t="s">
        <v>89</v>
      </c>
      <c r="AV473" s="14" t="s">
        <v>89</v>
      </c>
      <c r="AW473" s="14" t="s">
        <v>41</v>
      </c>
      <c r="AX473" s="14" t="s">
        <v>80</v>
      </c>
      <c r="AY473" s="174" t="s">
        <v>195</v>
      </c>
    </row>
    <row r="474" spans="1:65" s="15" customFormat="1">
      <c r="B474" s="181"/>
      <c r="D474" s="166" t="s">
        <v>206</v>
      </c>
      <c r="E474" s="182" t="s">
        <v>3</v>
      </c>
      <c r="F474" s="183" t="s">
        <v>215</v>
      </c>
      <c r="H474" s="184">
        <v>2</v>
      </c>
      <c r="I474" s="185"/>
      <c r="L474" s="181"/>
      <c r="M474" s="186"/>
      <c r="N474" s="187"/>
      <c r="O474" s="187"/>
      <c r="P474" s="187"/>
      <c r="Q474" s="187"/>
      <c r="R474" s="187"/>
      <c r="S474" s="187"/>
      <c r="T474" s="188"/>
      <c r="AT474" s="182" t="s">
        <v>206</v>
      </c>
      <c r="AU474" s="182" t="s">
        <v>89</v>
      </c>
      <c r="AV474" s="15" t="s">
        <v>202</v>
      </c>
      <c r="AW474" s="15" t="s">
        <v>41</v>
      </c>
      <c r="AX474" s="15" t="s">
        <v>87</v>
      </c>
      <c r="AY474" s="182" t="s">
        <v>195</v>
      </c>
    </row>
    <row r="475" spans="1:65" s="2" customFormat="1" ht="16.5" customHeight="1">
      <c r="A475" s="35"/>
      <c r="B475" s="146"/>
      <c r="C475" s="190" t="s">
        <v>514</v>
      </c>
      <c r="D475" s="190" t="s">
        <v>464</v>
      </c>
      <c r="E475" s="191" t="s">
        <v>1303</v>
      </c>
      <c r="F475" s="192" t="s">
        <v>1304</v>
      </c>
      <c r="G475" s="193" t="s">
        <v>511</v>
      </c>
      <c r="H475" s="194">
        <v>1</v>
      </c>
      <c r="I475" s="195"/>
      <c r="J475" s="196">
        <f>ROUND(I475*H475,2)</f>
        <v>0</v>
      </c>
      <c r="K475" s="192" t="s">
        <v>201</v>
      </c>
      <c r="L475" s="197"/>
      <c r="M475" s="198" t="s">
        <v>3</v>
      </c>
      <c r="N475" s="199" t="s">
        <v>51</v>
      </c>
      <c r="O475" s="56"/>
      <c r="P475" s="156">
        <f>O475*H475</f>
        <v>0</v>
      </c>
      <c r="Q475" s="156">
        <v>1.2E-2</v>
      </c>
      <c r="R475" s="156">
        <f>Q475*H475</f>
        <v>1.2E-2</v>
      </c>
      <c r="S475" s="156">
        <v>0</v>
      </c>
      <c r="T475" s="157">
        <f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158" t="s">
        <v>257</v>
      </c>
      <c r="AT475" s="158" t="s">
        <v>464</v>
      </c>
      <c r="AU475" s="158" t="s">
        <v>89</v>
      </c>
      <c r="AY475" s="19" t="s">
        <v>195</v>
      </c>
      <c r="BE475" s="159">
        <f>IF(N475="základní",J475,0)</f>
        <v>0</v>
      </c>
      <c r="BF475" s="159">
        <f>IF(N475="snížená",J475,0)</f>
        <v>0</v>
      </c>
      <c r="BG475" s="159">
        <f>IF(N475="zákl. přenesená",J475,0)</f>
        <v>0</v>
      </c>
      <c r="BH475" s="159">
        <f>IF(N475="sníž. přenesená",J475,0)</f>
        <v>0</v>
      </c>
      <c r="BI475" s="159">
        <f>IF(N475="nulová",J475,0)</f>
        <v>0</v>
      </c>
      <c r="BJ475" s="19" t="s">
        <v>87</v>
      </c>
      <c r="BK475" s="159">
        <f>ROUND(I475*H475,2)</f>
        <v>0</v>
      </c>
      <c r="BL475" s="19" t="s">
        <v>202</v>
      </c>
      <c r="BM475" s="158" t="s">
        <v>1305</v>
      </c>
    </row>
    <row r="476" spans="1:65" s="13" customFormat="1">
      <c r="B476" s="165"/>
      <c r="D476" s="166" t="s">
        <v>206</v>
      </c>
      <c r="E476" s="167" t="s">
        <v>3</v>
      </c>
      <c r="F476" s="168" t="s">
        <v>207</v>
      </c>
      <c r="H476" s="167" t="s">
        <v>3</v>
      </c>
      <c r="I476" s="169"/>
      <c r="L476" s="165"/>
      <c r="M476" s="170"/>
      <c r="N476" s="171"/>
      <c r="O476" s="171"/>
      <c r="P476" s="171"/>
      <c r="Q476" s="171"/>
      <c r="R476" s="171"/>
      <c r="S476" s="171"/>
      <c r="T476" s="172"/>
      <c r="AT476" s="167" t="s">
        <v>206</v>
      </c>
      <c r="AU476" s="167" t="s">
        <v>89</v>
      </c>
      <c r="AV476" s="13" t="s">
        <v>87</v>
      </c>
      <c r="AW476" s="13" t="s">
        <v>41</v>
      </c>
      <c r="AX476" s="13" t="s">
        <v>80</v>
      </c>
      <c r="AY476" s="167" t="s">
        <v>195</v>
      </c>
    </row>
    <row r="477" spans="1:65" s="13" customFormat="1">
      <c r="B477" s="165"/>
      <c r="D477" s="166" t="s">
        <v>206</v>
      </c>
      <c r="E477" s="167" t="s">
        <v>3</v>
      </c>
      <c r="F477" s="168" t="s">
        <v>208</v>
      </c>
      <c r="H477" s="167" t="s">
        <v>3</v>
      </c>
      <c r="I477" s="169"/>
      <c r="L477" s="165"/>
      <c r="M477" s="170"/>
      <c r="N477" s="171"/>
      <c r="O477" s="171"/>
      <c r="P477" s="171"/>
      <c r="Q477" s="171"/>
      <c r="R477" s="171"/>
      <c r="S477" s="171"/>
      <c r="T477" s="172"/>
      <c r="AT477" s="167" t="s">
        <v>206</v>
      </c>
      <c r="AU477" s="167" t="s">
        <v>89</v>
      </c>
      <c r="AV477" s="13" t="s">
        <v>87</v>
      </c>
      <c r="AW477" s="13" t="s">
        <v>41</v>
      </c>
      <c r="AX477" s="13" t="s">
        <v>80</v>
      </c>
      <c r="AY477" s="167" t="s">
        <v>195</v>
      </c>
    </row>
    <row r="478" spans="1:65" s="13" customFormat="1">
      <c r="B478" s="165"/>
      <c r="D478" s="166" t="s">
        <v>206</v>
      </c>
      <c r="E478" s="167" t="s">
        <v>3</v>
      </c>
      <c r="F478" s="168" t="s">
        <v>1148</v>
      </c>
      <c r="H478" s="167" t="s">
        <v>3</v>
      </c>
      <c r="I478" s="169"/>
      <c r="L478" s="165"/>
      <c r="M478" s="170"/>
      <c r="N478" s="171"/>
      <c r="O478" s="171"/>
      <c r="P478" s="171"/>
      <c r="Q478" s="171"/>
      <c r="R478" s="171"/>
      <c r="S478" s="171"/>
      <c r="T478" s="172"/>
      <c r="AT478" s="167" t="s">
        <v>206</v>
      </c>
      <c r="AU478" s="167" t="s">
        <v>89</v>
      </c>
      <c r="AV478" s="13" t="s">
        <v>87</v>
      </c>
      <c r="AW478" s="13" t="s">
        <v>41</v>
      </c>
      <c r="AX478" s="13" t="s">
        <v>80</v>
      </c>
      <c r="AY478" s="167" t="s">
        <v>195</v>
      </c>
    </row>
    <row r="479" spans="1:65" s="14" customFormat="1">
      <c r="B479" s="173"/>
      <c r="D479" s="166" t="s">
        <v>206</v>
      </c>
      <c r="E479" s="174" t="s">
        <v>3</v>
      </c>
      <c r="F479" s="175" t="s">
        <v>519</v>
      </c>
      <c r="H479" s="176">
        <v>1</v>
      </c>
      <c r="I479" s="177"/>
      <c r="L479" s="173"/>
      <c r="M479" s="178"/>
      <c r="N479" s="179"/>
      <c r="O479" s="179"/>
      <c r="P479" s="179"/>
      <c r="Q479" s="179"/>
      <c r="R479" s="179"/>
      <c r="S479" s="179"/>
      <c r="T479" s="180"/>
      <c r="AT479" s="174" t="s">
        <v>206</v>
      </c>
      <c r="AU479" s="174" t="s">
        <v>89</v>
      </c>
      <c r="AV479" s="14" t="s">
        <v>89</v>
      </c>
      <c r="AW479" s="14" t="s">
        <v>41</v>
      </c>
      <c r="AX479" s="14" t="s">
        <v>80</v>
      </c>
      <c r="AY479" s="174" t="s">
        <v>195</v>
      </c>
    </row>
    <row r="480" spans="1:65" s="15" customFormat="1">
      <c r="B480" s="181"/>
      <c r="D480" s="166" t="s">
        <v>206</v>
      </c>
      <c r="E480" s="182" t="s">
        <v>3</v>
      </c>
      <c r="F480" s="183" t="s">
        <v>215</v>
      </c>
      <c r="H480" s="184">
        <v>1</v>
      </c>
      <c r="I480" s="185"/>
      <c r="L480" s="181"/>
      <c r="M480" s="186"/>
      <c r="N480" s="187"/>
      <c r="O480" s="187"/>
      <c r="P480" s="187"/>
      <c r="Q480" s="187"/>
      <c r="R480" s="187"/>
      <c r="S480" s="187"/>
      <c r="T480" s="188"/>
      <c r="AT480" s="182" t="s">
        <v>206</v>
      </c>
      <c r="AU480" s="182" t="s">
        <v>89</v>
      </c>
      <c r="AV480" s="15" t="s">
        <v>202</v>
      </c>
      <c r="AW480" s="15" t="s">
        <v>41</v>
      </c>
      <c r="AX480" s="15" t="s">
        <v>87</v>
      </c>
      <c r="AY480" s="182" t="s">
        <v>195</v>
      </c>
    </row>
    <row r="481" spans="1:65" s="2" customFormat="1" ht="24.25" customHeight="1">
      <c r="A481" s="35"/>
      <c r="B481" s="146"/>
      <c r="C481" s="147" t="s">
        <v>520</v>
      </c>
      <c r="D481" s="147" t="s">
        <v>197</v>
      </c>
      <c r="E481" s="148" t="s">
        <v>1306</v>
      </c>
      <c r="F481" s="149" t="s">
        <v>1307</v>
      </c>
      <c r="G481" s="150" t="s">
        <v>200</v>
      </c>
      <c r="H481" s="151">
        <v>75</v>
      </c>
      <c r="I481" s="152"/>
      <c r="J481" s="153">
        <f>ROUND(I481*H481,2)</f>
        <v>0</v>
      </c>
      <c r="K481" s="149" t="s">
        <v>201</v>
      </c>
      <c r="L481" s="36"/>
      <c r="M481" s="154" t="s">
        <v>3</v>
      </c>
      <c r="N481" s="155" t="s">
        <v>51</v>
      </c>
      <c r="O481" s="56"/>
      <c r="P481" s="156">
        <f>O481*H481</f>
        <v>0</v>
      </c>
      <c r="Q481" s="156">
        <v>0</v>
      </c>
      <c r="R481" s="156">
        <f>Q481*H481</f>
        <v>0</v>
      </c>
      <c r="S481" s="156">
        <v>0</v>
      </c>
      <c r="T481" s="157">
        <f>S481*H481</f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158" t="s">
        <v>202</v>
      </c>
      <c r="AT481" s="158" t="s">
        <v>197</v>
      </c>
      <c r="AU481" s="158" t="s">
        <v>89</v>
      </c>
      <c r="AY481" s="19" t="s">
        <v>195</v>
      </c>
      <c r="BE481" s="159">
        <f>IF(N481="základní",J481,0)</f>
        <v>0</v>
      </c>
      <c r="BF481" s="159">
        <f>IF(N481="snížená",J481,0)</f>
        <v>0</v>
      </c>
      <c r="BG481" s="159">
        <f>IF(N481="zákl. přenesená",J481,0)</f>
        <v>0</v>
      </c>
      <c r="BH481" s="159">
        <f>IF(N481="sníž. přenesená",J481,0)</f>
        <v>0</v>
      </c>
      <c r="BI481" s="159">
        <f>IF(N481="nulová",J481,0)</f>
        <v>0</v>
      </c>
      <c r="BJ481" s="19" t="s">
        <v>87</v>
      </c>
      <c r="BK481" s="159">
        <f>ROUND(I481*H481,2)</f>
        <v>0</v>
      </c>
      <c r="BL481" s="19" t="s">
        <v>202</v>
      </c>
      <c r="BM481" s="158" t="s">
        <v>1308</v>
      </c>
    </row>
    <row r="482" spans="1:65" s="2" customFormat="1">
      <c r="A482" s="35"/>
      <c r="B482" s="36"/>
      <c r="C482" s="35"/>
      <c r="D482" s="160" t="s">
        <v>204</v>
      </c>
      <c r="E482" s="35"/>
      <c r="F482" s="161" t="s">
        <v>1309</v>
      </c>
      <c r="G482" s="35"/>
      <c r="H482" s="35"/>
      <c r="I482" s="162"/>
      <c r="J482" s="35"/>
      <c r="K482" s="35"/>
      <c r="L482" s="36"/>
      <c r="M482" s="163"/>
      <c r="N482" s="164"/>
      <c r="O482" s="56"/>
      <c r="P482" s="56"/>
      <c r="Q482" s="56"/>
      <c r="R482" s="56"/>
      <c r="S482" s="56"/>
      <c r="T482" s="57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T482" s="19" t="s">
        <v>204</v>
      </c>
      <c r="AU482" s="19" t="s">
        <v>89</v>
      </c>
    </row>
    <row r="483" spans="1:65" s="2" customFormat="1" ht="16.5" customHeight="1">
      <c r="A483" s="35"/>
      <c r="B483" s="146"/>
      <c r="C483" s="190" t="s">
        <v>524</v>
      </c>
      <c r="D483" s="190" t="s">
        <v>464</v>
      </c>
      <c r="E483" s="191" t="s">
        <v>1310</v>
      </c>
      <c r="F483" s="192" t="s">
        <v>1311</v>
      </c>
      <c r="G483" s="193" t="s">
        <v>200</v>
      </c>
      <c r="H483" s="194">
        <v>76.125</v>
      </c>
      <c r="I483" s="195"/>
      <c r="J483" s="196">
        <f>ROUND(I483*H483,2)</f>
        <v>0</v>
      </c>
      <c r="K483" s="192" t="s">
        <v>201</v>
      </c>
      <c r="L483" s="197"/>
      <c r="M483" s="198" t="s">
        <v>3</v>
      </c>
      <c r="N483" s="199" t="s">
        <v>51</v>
      </c>
      <c r="O483" s="56"/>
      <c r="P483" s="156">
        <f>O483*H483</f>
        <v>0</v>
      </c>
      <c r="Q483" s="156">
        <v>2.7999999999999998E-4</v>
      </c>
      <c r="R483" s="156">
        <f>Q483*H483</f>
        <v>2.1314999999999997E-2</v>
      </c>
      <c r="S483" s="156">
        <v>0</v>
      </c>
      <c r="T483" s="157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158" t="s">
        <v>257</v>
      </c>
      <c r="AT483" s="158" t="s">
        <v>464</v>
      </c>
      <c r="AU483" s="158" t="s">
        <v>89</v>
      </c>
      <c r="AY483" s="19" t="s">
        <v>195</v>
      </c>
      <c r="BE483" s="159">
        <f>IF(N483="základní",J483,0)</f>
        <v>0</v>
      </c>
      <c r="BF483" s="159">
        <f>IF(N483="snížená",J483,0)</f>
        <v>0</v>
      </c>
      <c r="BG483" s="159">
        <f>IF(N483="zákl. přenesená",J483,0)</f>
        <v>0</v>
      </c>
      <c r="BH483" s="159">
        <f>IF(N483="sníž. přenesená",J483,0)</f>
        <v>0</v>
      </c>
      <c r="BI483" s="159">
        <f>IF(N483="nulová",J483,0)</f>
        <v>0</v>
      </c>
      <c r="BJ483" s="19" t="s">
        <v>87</v>
      </c>
      <c r="BK483" s="159">
        <f>ROUND(I483*H483,2)</f>
        <v>0</v>
      </c>
      <c r="BL483" s="19" t="s">
        <v>202</v>
      </c>
      <c r="BM483" s="158" t="s">
        <v>1312</v>
      </c>
    </row>
    <row r="484" spans="1:65" s="13" customFormat="1">
      <c r="B484" s="165"/>
      <c r="D484" s="166" t="s">
        <v>206</v>
      </c>
      <c r="E484" s="167" t="s">
        <v>3</v>
      </c>
      <c r="F484" s="168" t="s">
        <v>207</v>
      </c>
      <c r="H484" s="167" t="s">
        <v>3</v>
      </c>
      <c r="I484" s="169"/>
      <c r="L484" s="165"/>
      <c r="M484" s="170"/>
      <c r="N484" s="171"/>
      <c r="O484" s="171"/>
      <c r="P484" s="171"/>
      <c r="Q484" s="171"/>
      <c r="R484" s="171"/>
      <c r="S484" s="171"/>
      <c r="T484" s="172"/>
      <c r="AT484" s="167" t="s">
        <v>206</v>
      </c>
      <c r="AU484" s="167" t="s">
        <v>89</v>
      </c>
      <c r="AV484" s="13" t="s">
        <v>87</v>
      </c>
      <c r="AW484" s="13" t="s">
        <v>41</v>
      </c>
      <c r="AX484" s="13" t="s">
        <v>80</v>
      </c>
      <c r="AY484" s="167" t="s">
        <v>195</v>
      </c>
    </row>
    <row r="485" spans="1:65" s="13" customFormat="1">
      <c r="B485" s="165"/>
      <c r="D485" s="166" t="s">
        <v>206</v>
      </c>
      <c r="E485" s="167" t="s">
        <v>3</v>
      </c>
      <c r="F485" s="168" t="s">
        <v>208</v>
      </c>
      <c r="H485" s="167" t="s">
        <v>3</v>
      </c>
      <c r="I485" s="169"/>
      <c r="L485" s="165"/>
      <c r="M485" s="170"/>
      <c r="N485" s="171"/>
      <c r="O485" s="171"/>
      <c r="P485" s="171"/>
      <c r="Q485" s="171"/>
      <c r="R485" s="171"/>
      <c r="S485" s="171"/>
      <c r="T485" s="172"/>
      <c r="AT485" s="167" t="s">
        <v>206</v>
      </c>
      <c r="AU485" s="167" t="s">
        <v>89</v>
      </c>
      <c r="AV485" s="13" t="s">
        <v>87</v>
      </c>
      <c r="AW485" s="13" t="s">
        <v>41</v>
      </c>
      <c r="AX485" s="13" t="s">
        <v>80</v>
      </c>
      <c r="AY485" s="167" t="s">
        <v>195</v>
      </c>
    </row>
    <row r="486" spans="1:65" s="13" customFormat="1">
      <c r="B486" s="165"/>
      <c r="D486" s="166" t="s">
        <v>206</v>
      </c>
      <c r="E486" s="167" t="s">
        <v>3</v>
      </c>
      <c r="F486" s="168" t="s">
        <v>1313</v>
      </c>
      <c r="H486" s="167" t="s">
        <v>3</v>
      </c>
      <c r="I486" s="169"/>
      <c r="L486" s="165"/>
      <c r="M486" s="170"/>
      <c r="N486" s="171"/>
      <c r="O486" s="171"/>
      <c r="P486" s="171"/>
      <c r="Q486" s="171"/>
      <c r="R486" s="171"/>
      <c r="S486" s="171"/>
      <c r="T486" s="172"/>
      <c r="AT486" s="167" t="s">
        <v>206</v>
      </c>
      <c r="AU486" s="167" t="s">
        <v>89</v>
      </c>
      <c r="AV486" s="13" t="s">
        <v>87</v>
      </c>
      <c r="AW486" s="13" t="s">
        <v>41</v>
      </c>
      <c r="AX486" s="13" t="s">
        <v>80</v>
      </c>
      <c r="AY486" s="167" t="s">
        <v>195</v>
      </c>
    </row>
    <row r="487" spans="1:65" s="14" customFormat="1">
      <c r="B487" s="173"/>
      <c r="D487" s="166" t="s">
        <v>206</v>
      </c>
      <c r="E487" s="174" t="s">
        <v>3</v>
      </c>
      <c r="F487" s="175" t="s">
        <v>1314</v>
      </c>
      <c r="H487" s="176">
        <v>75</v>
      </c>
      <c r="I487" s="177"/>
      <c r="L487" s="173"/>
      <c r="M487" s="178"/>
      <c r="N487" s="179"/>
      <c r="O487" s="179"/>
      <c r="P487" s="179"/>
      <c r="Q487" s="179"/>
      <c r="R487" s="179"/>
      <c r="S487" s="179"/>
      <c r="T487" s="180"/>
      <c r="AT487" s="174" t="s">
        <v>206</v>
      </c>
      <c r="AU487" s="174" t="s">
        <v>89</v>
      </c>
      <c r="AV487" s="14" t="s">
        <v>89</v>
      </c>
      <c r="AW487" s="14" t="s">
        <v>41</v>
      </c>
      <c r="AX487" s="14" t="s">
        <v>80</v>
      </c>
      <c r="AY487" s="174" t="s">
        <v>195</v>
      </c>
    </row>
    <row r="488" spans="1:65" s="15" customFormat="1">
      <c r="B488" s="181"/>
      <c r="D488" s="166" t="s">
        <v>206</v>
      </c>
      <c r="E488" s="182" t="s">
        <v>3</v>
      </c>
      <c r="F488" s="183" t="s">
        <v>215</v>
      </c>
      <c r="H488" s="184">
        <v>75</v>
      </c>
      <c r="I488" s="185"/>
      <c r="L488" s="181"/>
      <c r="M488" s="186"/>
      <c r="N488" s="187"/>
      <c r="O488" s="187"/>
      <c r="P488" s="187"/>
      <c r="Q488" s="187"/>
      <c r="R488" s="187"/>
      <c r="S488" s="187"/>
      <c r="T488" s="188"/>
      <c r="AT488" s="182" t="s">
        <v>206</v>
      </c>
      <c r="AU488" s="182" t="s">
        <v>89</v>
      </c>
      <c r="AV488" s="15" t="s">
        <v>202</v>
      </c>
      <c r="AW488" s="15" t="s">
        <v>41</v>
      </c>
      <c r="AX488" s="15" t="s">
        <v>87</v>
      </c>
      <c r="AY488" s="182" t="s">
        <v>195</v>
      </c>
    </row>
    <row r="489" spans="1:65" s="14" customFormat="1">
      <c r="B489" s="173"/>
      <c r="D489" s="166" t="s">
        <v>206</v>
      </c>
      <c r="F489" s="175" t="s">
        <v>1315</v>
      </c>
      <c r="H489" s="176">
        <v>76.125</v>
      </c>
      <c r="I489" s="177"/>
      <c r="L489" s="173"/>
      <c r="M489" s="178"/>
      <c r="N489" s="179"/>
      <c r="O489" s="179"/>
      <c r="P489" s="179"/>
      <c r="Q489" s="179"/>
      <c r="R489" s="179"/>
      <c r="S489" s="179"/>
      <c r="T489" s="180"/>
      <c r="AT489" s="174" t="s">
        <v>206</v>
      </c>
      <c r="AU489" s="174" t="s">
        <v>89</v>
      </c>
      <c r="AV489" s="14" t="s">
        <v>89</v>
      </c>
      <c r="AW489" s="14" t="s">
        <v>4</v>
      </c>
      <c r="AX489" s="14" t="s">
        <v>87</v>
      </c>
      <c r="AY489" s="174" t="s">
        <v>195</v>
      </c>
    </row>
    <row r="490" spans="1:65" s="2" customFormat="1" ht="16.5" customHeight="1">
      <c r="A490" s="35"/>
      <c r="B490" s="146"/>
      <c r="C490" s="147" t="s">
        <v>529</v>
      </c>
      <c r="D490" s="147" t="s">
        <v>197</v>
      </c>
      <c r="E490" s="148" t="s">
        <v>1316</v>
      </c>
      <c r="F490" s="149" t="s">
        <v>1317</v>
      </c>
      <c r="G490" s="150" t="s">
        <v>200</v>
      </c>
      <c r="H490" s="151">
        <v>75</v>
      </c>
      <c r="I490" s="152"/>
      <c r="J490" s="153">
        <f>ROUND(I490*H490,2)</f>
        <v>0</v>
      </c>
      <c r="K490" s="149" t="s">
        <v>201</v>
      </c>
      <c r="L490" s="36"/>
      <c r="M490" s="154" t="s">
        <v>3</v>
      </c>
      <c r="N490" s="155" t="s">
        <v>51</v>
      </c>
      <c r="O490" s="56"/>
      <c r="P490" s="156">
        <f>O490*H490</f>
        <v>0</v>
      </c>
      <c r="Q490" s="156">
        <v>0</v>
      </c>
      <c r="R490" s="156">
        <f>Q490*H490</f>
        <v>0</v>
      </c>
      <c r="S490" s="156">
        <v>6.9999999999999999E-4</v>
      </c>
      <c r="T490" s="157">
        <f>S490*H490</f>
        <v>5.2499999999999998E-2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158" t="s">
        <v>202</v>
      </c>
      <c r="AT490" s="158" t="s">
        <v>197</v>
      </c>
      <c r="AU490" s="158" t="s">
        <v>89</v>
      </c>
      <c r="AY490" s="19" t="s">
        <v>195</v>
      </c>
      <c r="BE490" s="159">
        <f>IF(N490="základní",J490,0)</f>
        <v>0</v>
      </c>
      <c r="BF490" s="159">
        <f>IF(N490="snížená",J490,0)</f>
        <v>0</v>
      </c>
      <c r="BG490" s="159">
        <f>IF(N490="zákl. přenesená",J490,0)</f>
        <v>0</v>
      </c>
      <c r="BH490" s="159">
        <f>IF(N490="sníž. přenesená",J490,0)</f>
        <v>0</v>
      </c>
      <c r="BI490" s="159">
        <f>IF(N490="nulová",J490,0)</f>
        <v>0</v>
      </c>
      <c r="BJ490" s="19" t="s">
        <v>87</v>
      </c>
      <c r="BK490" s="159">
        <f>ROUND(I490*H490,2)</f>
        <v>0</v>
      </c>
      <c r="BL490" s="19" t="s">
        <v>202</v>
      </c>
      <c r="BM490" s="158" t="s">
        <v>1318</v>
      </c>
    </row>
    <row r="491" spans="1:65" s="2" customFormat="1">
      <c r="A491" s="35"/>
      <c r="B491" s="36"/>
      <c r="C491" s="35"/>
      <c r="D491" s="160" t="s">
        <v>204</v>
      </c>
      <c r="E491" s="35"/>
      <c r="F491" s="161" t="s">
        <v>1319</v>
      </c>
      <c r="G491" s="35"/>
      <c r="H491" s="35"/>
      <c r="I491" s="162"/>
      <c r="J491" s="35"/>
      <c r="K491" s="35"/>
      <c r="L491" s="36"/>
      <c r="M491" s="163"/>
      <c r="N491" s="164"/>
      <c r="O491" s="56"/>
      <c r="P491" s="56"/>
      <c r="Q491" s="56"/>
      <c r="R491" s="56"/>
      <c r="S491" s="56"/>
      <c r="T491" s="57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T491" s="19" t="s">
        <v>204</v>
      </c>
      <c r="AU491" s="19" t="s">
        <v>89</v>
      </c>
    </row>
    <row r="492" spans="1:65" s="13" customFormat="1">
      <c r="B492" s="165"/>
      <c r="D492" s="166" t="s">
        <v>206</v>
      </c>
      <c r="E492" s="167" t="s">
        <v>3</v>
      </c>
      <c r="F492" s="168" t="s">
        <v>207</v>
      </c>
      <c r="H492" s="167" t="s">
        <v>3</v>
      </c>
      <c r="I492" s="169"/>
      <c r="L492" s="165"/>
      <c r="M492" s="170"/>
      <c r="N492" s="171"/>
      <c r="O492" s="171"/>
      <c r="P492" s="171"/>
      <c r="Q492" s="171"/>
      <c r="R492" s="171"/>
      <c r="S492" s="171"/>
      <c r="T492" s="172"/>
      <c r="AT492" s="167" t="s">
        <v>206</v>
      </c>
      <c r="AU492" s="167" t="s">
        <v>89</v>
      </c>
      <c r="AV492" s="13" t="s">
        <v>87</v>
      </c>
      <c r="AW492" s="13" t="s">
        <v>41</v>
      </c>
      <c r="AX492" s="13" t="s">
        <v>80</v>
      </c>
      <c r="AY492" s="167" t="s">
        <v>195</v>
      </c>
    </row>
    <row r="493" spans="1:65" s="13" customFormat="1">
      <c r="B493" s="165"/>
      <c r="D493" s="166" t="s">
        <v>206</v>
      </c>
      <c r="E493" s="167" t="s">
        <v>3</v>
      </c>
      <c r="F493" s="168" t="s">
        <v>208</v>
      </c>
      <c r="H493" s="167" t="s">
        <v>3</v>
      </c>
      <c r="I493" s="169"/>
      <c r="L493" s="165"/>
      <c r="M493" s="170"/>
      <c r="N493" s="171"/>
      <c r="O493" s="171"/>
      <c r="P493" s="171"/>
      <c r="Q493" s="171"/>
      <c r="R493" s="171"/>
      <c r="S493" s="171"/>
      <c r="T493" s="172"/>
      <c r="AT493" s="167" t="s">
        <v>206</v>
      </c>
      <c r="AU493" s="167" t="s">
        <v>89</v>
      </c>
      <c r="AV493" s="13" t="s">
        <v>87</v>
      </c>
      <c r="AW493" s="13" t="s">
        <v>41</v>
      </c>
      <c r="AX493" s="13" t="s">
        <v>80</v>
      </c>
      <c r="AY493" s="167" t="s">
        <v>195</v>
      </c>
    </row>
    <row r="494" spans="1:65" s="13" customFormat="1">
      <c r="B494" s="165"/>
      <c r="D494" s="166" t="s">
        <v>206</v>
      </c>
      <c r="E494" s="167" t="s">
        <v>3</v>
      </c>
      <c r="F494" s="168" t="s">
        <v>1313</v>
      </c>
      <c r="H494" s="167" t="s">
        <v>3</v>
      </c>
      <c r="I494" s="169"/>
      <c r="L494" s="165"/>
      <c r="M494" s="170"/>
      <c r="N494" s="171"/>
      <c r="O494" s="171"/>
      <c r="P494" s="171"/>
      <c r="Q494" s="171"/>
      <c r="R494" s="171"/>
      <c r="S494" s="171"/>
      <c r="T494" s="172"/>
      <c r="AT494" s="167" t="s">
        <v>206</v>
      </c>
      <c r="AU494" s="167" t="s">
        <v>89</v>
      </c>
      <c r="AV494" s="13" t="s">
        <v>87</v>
      </c>
      <c r="AW494" s="13" t="s">
        <v>41</v>
      </c>
      <c r="AX494" s="13" t="s">
        <v>80</v>
      </c>
      <c r="AY494" s="167" t="s">
        <v>195</v>
      </c>
    </row>
    <row r="495" spans="1:65" s="14" customFormat="1">
      <c r="B495" s="173"/>
      <c r="D495" s="166" t="s">
        <v>206</v>
      </c>
      <c r="E495" s="174" t="s">
        <v>3</v>
      </c>
      <c r="F495" s="175" t="s">
        <v>1314</v>
      </c>
      <c r="H495" s="176">
        <v>75</v>
      </c>
      <c r="I495" s="177"/>
      <c r="L495" s="173"/>
      <c r="M495" s="178"/>
      <c r="N495" s="179"/>
      <c r="O495" s="179"/>
      <c r="P495" s="179"/>
      <c r="Q495" s="179"/>
      <c r="R495" s="179"/>
      <c r="S495" s="179"/>
      <c r="T495" s="180"/>
      <c r="AT495" s="174" t="s">
        <v>206</v>
      </c>
      <c r="AU495" s="174" t="s">
        <v>89</v>
      </c>
      <c r="AV495" s="14" t="s">
        <v>89</v>
      </c>
      <c r="AW495" s="14" t="s">
        <v>41</v>
      </c>
      <c r="AX495" s="14" t="s">
        <v>80</v>
      </c>
      <c r="AY495" s="174" t="s">
        <v>195</v>
      </c>
    </row>
    <row r="496" spans="1:65" s="15" customFormat="1">
      <c r="B496" s="181"/>
      <c r="D496" s="166" t="s">
        <v>206</v>
      </c>
      <c r="E496" s="182" t="s">
        <v>1128</v>
      </c>
      <c r="F496" s="183" t="s">
        <v>215</v>
      </c>
      <c r="H496" s="184">
        <v>75</v>
      </c>
      <c r="I496" s="185"/>
      <c r="L496" s="181"/>
      <c r="M496" s="186"/>
      <c r="N496" s="187"/>
      <c r="O496" s="187"/>
      <c r="P496" s="187"/>
      <c r="Q496" s="187"/>
      <c r="R496" s="187"/>
      <c r="S496" s="187"/>
      <c r="T496" s="188"/>
      <c r="AT496" s="182" t="s">
        <v>206</v>
      </c>
      <c r="AU496" s="182" t="s">
        <v>89</v>
      </c>
      <c r="AV496" s="15" t="s">
        <v>202</v>
      </c>
      <c r="AW496" s="15" t="s">
        <v>41</v>
      </c>
      <c r="AX496" s="15" t="s">
        <v>87</v>
      </c>
      <c r="AY496" s="182" t="s">
        <v>195</v>
      </c>
    </row>
    <row r="497" spans="1:65" s="2" customFormat="1" ht="24.25" customHeight="1">
      <c r="A497" s="35"/>
      <c r="B497" s="146"/>
      <c r="C497" s="147" t="s">
        <v>534</v>
      </c>
      <c r="D497" s="147" t="s">
        <v>197</v>
      </c>
      <c r="E497" s="148" t="s">
        <v>1320</v>
      </c>
      <c r="F497" s="149" t="s">
        <v>1321</v>
      </c>
      <c r="G497" s="150" t="s">
        <v>200</v>
      </c>
      <c r="H497" s="151">
        <v>752.1</v>
      </c>
      <c r="I497" s="152"/>
      <c r="J497" s="153">
        <f>ROUND(I497*H497,2)</f>
        <v>0</v>
      </c>
      <c r="K497" s="149" t="s">
        <v>201</v>
      </c>
      <c r="L497" s="36"/>
      <c r="M497" s="154" t="s">
        <v>3</v>
      </c>
      <c r="N497" s="155" t="s">
        <v>51</v>
      </c>
      <c r="O497" s="56"/>
      <c r="P497" s="156">
        <f>O497*H497</f>
        <v>0</v>
      </c>
      <c r="Q497" s="156">
        <v>0</v>
      </c>
      <c r="R497" s="156">
        <f>Q497*H497</f>
        <v>0</v>
      </c>
      <c r="S497" s="156">
        <v>0</v>
      </c>
      <c r="T497" s="157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158" t="s">
        <v>202</v>
      </c>
      <c r="AT497" s="158" t="s">
        <v>197</v>
      </c>
      <c r="AU497" s="158" t="s">
        <v>89</v>
      </c>
      <c r="AY497" s="19" t="s">
        <v>195</v>
      </c>
      <c r="BE497" s="159">
        <f>IF(N497="základní",J497,0)</f>
        <v>0</v>
      </c>
      <c r="BF497" s="159">
        <f>IF(N497="snížená",J497,0)</f>
        <v>0</v>
      </c>
      <c r="BG497" s="159">
        <f>IF(N497="zákl. přenesená",J497,0)</f>
        <v>0</v>
      </c>
      <c r="BH497" s="159">
        <f>IF(N497="sníž. přenesená",J497,0)</f>
        <v>0</v>
      </c>
      <c r="BI497" s="159">
        <f>IF(N497="nulová",J497,0)</f>
        <v>0</v>
      </c>
      <c r="BJ497" s="19" t="s">
        <v>87</v>
      </c>
      <c r="BK497" s="159">
        <f>ROUND(I497*H497,2)</f>
        <v>0</v>
      </c>
      <c r="BL497" s="19" t="s">
        <v>202</v>
      </c>
      <c r="BM497" s="158" t="s">
        <v>1322</v>
      </c>
    </row>
    <row r="498" spans="1:65" s="2" customFormat="1">
      <c r="A498" s="35"/>
      <c r="B498" s="36"/>
      <c r="C498" s="35"/>
      <c r="D498" s="160" t="s">
        <v>204</v>
      </c>
      <c r="E498" s="35"/>
      <c r="F498" s="161" t="s">
        <v>1323</v>
      </c>
      <c r="G498" s="35"/>
      <c r="H498" s="35"/>
      <c r="I498" s="162"/>
      <c r="J498" s="35"/>
      <c r="K498" s="35"/>
      <c r="L498" s="36"/>
      <c r="M498" s="163"/>
      <c r="N498" s="164"/>
      <c r="O498" s="56"/>
      <c r="P498" s="56"/>
      <c r="Q498" s="56"/>
      <c r="R498" s="56"/>
      <c r="S498" s="56"/>
      <c r="T498" s="57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T498" s="19" t="s">
        <v>204</v>
      </c>
      <c r="AU498" s="19" t="s">
        <v>89</v>
      </c>
    </row>
    <row r="499" spans="1:65" s="2" customFormat="1" ht="16.5" customHeight="1">
      <c r="A499" s="35"/>
      <c r="B499" s="146"/>
      <c r="C499" s="190" t="s">
        <v>540</v>
      </c>
      <c r="D499" s="190" t="s">
        <v>464</v>
      </c>
      <c r="E499" s="191" t="s">
        <v>1324</v>
      </c>
      <c r="F499" s="192" t="s">
        <v>1325</v>
      </c>
      <c r="G499" s="193" t="s">
        <v>511</v>
      </c>
      <c r="H499" s="194">
        <v>1</v>
      </c>
      <c r="I499" s="195"/>
      <c r="J499" s="196">
        <f>ROUND(I499*H499,2)</f>
        <v>0</v>
      </c>
      <c r="K499" s="192" t="s">
        <v>638</v>
      </c>
      <c r="L499" s="197"/>
      <c r="M499" s="198" t="s">
        <v>3</v>
      </c>
      <c r="N499" s="199" t="s">
        <v>51</v>
      </c>
      <c r="O499" s="56"/>
      <c r="P499" s="156">
        <f>O499*H499</f>
        <v>0</v>
      </c>
      <c r="Q499" s="156">
        <v>0.01</v>
      </c>
      <c r="R499" s="156">
        <f>Q499*H499</f>
        <v>0.01</v>
      </c>
      <c r="S499" s="156">
        <v>0</v>
      </c>
      <c r="T499" s="157">
        <f>S499*H499</f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158" t="s">
        <v>257</v>
      </c>
      <c r="AT499" s="158" t="s">
        <v>464</v>
      </c>
      <c r="AU499" s="158" t="s">
        <v>89</v>
      </c>
      <c r="AY499" s="19" t="s">
        <v>195</v>
      </c>
      <c r="BE499" s="159">
        <f>IF(N499="základní",J499,0)</f>
        <v>0</v>
      </c>
      <c r="BF499" s="159">
        <f>IF(N499="snížená",J499,0)</f>
        <v>0</v>
      </c>
      <c r="BG499" s="159">
        <f>IF(N499="zákl. přenesená",J499,0)</f>
        <v>0</v>
      </c>
      <c r="BH499" s="159">
        <f>IF(N499="sníž. přenesená",J499,0)</f>
        <v>0</v>
      </c>
      <c r="BI499" s="159">
        <f>IF(N499="nulová",J499,0)</f>
        <v>0</v>
      </c>
      <c r="BJ499" s="19" t="s">
        <v>87</v>
      </c>
      <c r="BK499" s="159">
        <f>ROUND(I499*H499,2)</f>
        <v>0</v>
      </c>
      <c r="BL499" s="19" t="s">
        <v>202</v>
      </c>
      <c r="BM499" s="158" t="s">
        <v>1326</v>
      </c>
    </row>
    <row r="500" spans="1:65" s="13" customFormat="1">
      <c r="B500" s="165"/>
      <c r="D500" s="166" t="s">
        <v>206</v>
      </c>
      <c r="E500" s="167" t="s">
        <v>3</v>
      </c>
      <c r="F500" s="168" t="s">
        <v>207</v>
      </c>
      <c r="H500" s="167" t="s">
        <v>3</v>
      </c>
      <c r="I500" s="169"/>
      <c r="L500" s="165"/>
      <c r="M500" s="170"/>
      <c r="N500" s="171"/>
      <c r="O500" s="171"/>
      <c r="P500" s="171"/>
      <c r="Q500" s="171"/>
      <c r="R500" s="171"/>
      <c r="S500" s="171"/>
      <c r="T500" s="172"/>
      <c r="AT500" s="167" t="s">
        <v>206</v>
      </c>
      <c r="AU500" s="167" t="s">
        <v>89</v>
      </c>
      <c r="AV500" s="13" t="s">
        <v>87</v>
      </c>
      <c r="AW500" s="13" t="s">
        <v>41</v>
      </c>
      <c r="AX500" s="13" t="s">
        <v>80</v>
      </c>
      <c r="AY500" s="167" t="s">
        <v>195</v>
      </c>
    </row>
    <row r="501" spans="1:65" s="13" customFormat="1">
      <c r="B501" s="165"/>
      <c r="D501" s="166" t="s">
        <v>206</v>
      </c>
      <c r="E501" s="167" t="s">
        <v>3</v>
      </c>
      <c r="F501" s="168" t="s">
        <v>208</v>
      </c>
      <c r="H501" s="167" t="s">
        <v>3</v>
      </c>
      <c r="I501" s="169"/>
      <c r="L501" s="165"/>
      <c r="M501" s="170"/>
      <c r="N501" s="171"/>
      <c r="O501" s="171"/>
      <c r="P501" s="171"/>
      <c r="Q501" s="171"/>
      <c r="R501" s="171"/>
      <c r="S501" s="171"/>
      <c r="T501" s="172"/>
      <c r="AT501" s="167" t="s">
        <v>206</v>
      </c>
      <c r="AU501" s="167" t="s">
        <v>89</v>
      </c>
      <c r="AV501" s="13" t="s">
        <v>87</v>
      </c>
      <c r="AW501" s="13" t="s">
        <v>41</v>
      </c>
      <c r="AX501" s="13" t="s">
        <v>80</v>
      </c>
      <c r="AY501" s="167" t="s">
        <v>195</v>
      </c>
    </row>
    <row r="502" spans="1:65" s="13" customFormat="1">
      <c r="B502" s="165"/>
      <c r="D502" s="166" t="s">
        <v>206</v>
      </c>
      <c r="E502" s="167" t="s">
        <v>3</v>
      </c>
      <c r="F502" s="168" t="s">
        <v>1148</v>
      </c>
      <c r="H502" s="167" t="s">
        <v>3</v>
      </c>
      <c r="I502" s="169"/>
      <c r="L502" s="165"/>
      <c r="M502" s="170"/>
      <c r="N502" s="171"/>
      <c r="O502" s="171"/>
      <c r="P502" s="171"/>
      <c r="Q502" s="171"/>
      <c r="R502" s="171"/>
      <c r="S502" s="171"/>
      <c r="T502" s="172"/>
      <c r="AT502" s="167" t="s">
        <v>206</v>
      </c>
      <c r="AU502" s="167" t="s">
        <v>89</v>
      </c>
      <c r="AV502" s="13" t="s">
        <v>87</v>
      </c>
      <c r="AW502" s="13" t="s">
        <v>41</v>
      </c>
      <c r="AX502" s="13" t="s">
        <v>80</v>
      </c>
      <c r="AY502" s="167" t="s">
        <v>195</v>
      </c>
    </row>
    <row r="503" spans="1:65" s="14" customFormat="1">
      <c r="B503" s="173"/>
      <c r="D503" s="166" t="s">
        <v>206</v>
      </c>
      <c r="E503" s="174" t="s">
        <v>3</v>
      </c>
      <c r="F503" s="175" t="s">
        <v>519</v>
      </c>
      <c r="H503" s="176">
        <v>1</v>
      </c>
      <c r="I503" s="177"/>
      <c r="L503" s="173"/>
      <c r="M503" s="178"/>
      <c r="N503" s="179"/>
      <c r="O503" s="179"/>
      <c r="P503" s="179"/>
      <c r="Q503" s="179"/>
      <c r="R503" s="179"/>
      <c r="S503" s="179"/>
      <c r="T503" s="180"/>
      <c r="AT503" s="174" t="s">
        <v>206</v>
      </c>
      <c r="AU503" s="174" t="s">
        <v>89</v>
      </c>
      <c r="AV503" s="14" t="s">
        <v>89</v>
      </c>
      <c r="AW503" s="14" t="s">
        <v>41</v>
      </c>
      <c r="AX503" s="14" t="s">
        <v>80</v>
      </c>
      <c r="AY503" s="174" t="s">
        <v>195</v>
      </c>
    </row>
    <row r="504" spans="1:65" s="15" customFormat="1">
      <c r="B504" s="181"/>
      <c r="D504" s="166" t="s">
        <v>206</v>
      </c>
      <c r="E504" s="182" t="s">
        <v>3</v>
      </c>
      <c r="F504" s="183" t="s">
        <v>215</v>
      </c>
      <c r="H504" s="184">
        <v>1</v>
      </c>
      <c r="I504" s="185"/>
      <c r="L504" s="181"/>
      <c r="M504" s="186"/>
      <c r="N504" s="187"/>
      <c r="O504" s="187"/>
      <c r="P504" s="187"/>
      <c r="Q504" s="187"/>
      <c r="R504" s="187"/>
      <c r="S504" s="187"/>
      <c r="T504" s="188"/>
      <c r="AT504" s="182" t="s">
        <v>206</v>
      </c>
      <c r="AU504" s="182" t="s">
        <v>89</v>
      </c>
      <c r="AV504" s="15" t="s">
        <v>202</v>
      </c>
      <c r="AW504" s="15" t="s">
        <v>41</v>
      </c>
      <c r="AX504" s="15" t="s">
        <v>87</v>
      </c>
      <c r="AY504" s="182" t="s">
        <v>195</v>
      </c>
    </row>
    <row r="505" spans="1:65" s="2" customFormat="1" ht="16.5" customHeight="1">
      <c r="A505" s="35"/>
      <c r="B505" s="146"/>
      <c r="C505" s="190" t="s">
        <v>545</v>
      </c>
      <c r="D505" s="190" t="s">
        <v>464</v>
      </c>
      <c r="E505" s="191" t="s">
        <v>1327</v>
      </c>
      <c r="F505" s="192" t="s">
        <v>1328</v>
      </c>
      <c r="G505" s="193" t="s">
        <v>511</v>
      </c>
      <c r="H505" s="194">
        <v>1</v>
      </c>
      <c r="I505" s="195"/>
      <c r="J505" s="196">
        <f>ROUND(I505*H505,2)</f>
        <v>0</v>
      </c>
      <c r="K505" s="192" t="s">
        <v>638</v>
      </c>
      <c r="L505" s="197"/>
      <c r="M505" s="198" t="s">
        <v>3</v>
      </c>
      <c r="N505" s="199" t="s">
        <v>51</v>
      </c>
      <c r="O505" s="56"/>
      <c r="P505" s="156">
        <f>O505*H505</f>
        <v>0</v>
      </c>
      <c r="Q505" s="156">
        <v>0.01</v>
      </c>
      <c r="R505" s="156">
        <f>Q505*H505</f>
        <v>0.01</v>
      </c>
      <c r="S505" s="156">
        <v>0</v>
      </c>
      <c r="T505" s="157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158" t="s">
        <v>257</v>
      </c>
      <c r="AT505" s="158" t="s">
        <v>464</v>
      </c>
      <c r="AU505" s="158" t="s">
        <v>89</v>
      </c>
      <c r="AY505" s="19" t="s">
        <v>195</v>
      </c>
      <c r="BE505" s="159">
        <f>IF(N505="základní",J505,0)</f>
        <v>0</v>
      </c>
      <c r="BF505" s="159">
        <f>IF(N505="snížená",J505,0)</f>
        <v>0</v>
      </c>
      <c r="BG505" s="159">
        <f>IF(N505="zákl. přenesená",J505,0)</f>
        <v>0</v>
      </c>
      <c r="BH505" s="159">
        <f>IF(N505="sníž. přenesená",J505,0)</f>
        <v>0</v>
      </c>
      <c r="BI505" s="159">
        <f>IF(N505="nulová",J505,0)</f>
        <v>0</v>
      </c>
      <c r="BJ505" s="19" t="s">
        <v>87</v>
      </c>
      <c r="BK505" s="159">
        <f>ROUND(I505*H505,2)</f>
        <v>0</v>
      </c>
      <c r="BL505" s="19" t="s">
        <v>202</v>
      </c>
      <c r="BM505" s="158" t="s">
        <v>1329</v>
      </c>
    </row>
    <row r="506" spans="1:65" s="13" customFormat="1">
      <c r="B506" s="165"/>
      <c r="D506" s="166" t="s">
        <v>206</v>
      </c>
      <c r="E506" s="167" t="s">
        <v>3</v>
      </c>
      <c r="F506" s="168" t="s">
        <v>207</v>
      </c>
      <c r="H506" s="167" t="s">
        <v>3</v>
      </c>
      <c r="I506" s="169"/>
      <c r="L506" s="165"/>
      <c r="M506" s="170"/>
      <c r="N506" s="171"/>
      <c r="O506" s="171"/>
      <c r="P506" s="171"/>
      <c r="Q506" s="171"/>
      <c r="R506" s="171"/>
      <c r="S506" s="171"/>
      <c r="T506" s="172"/>
      <c r="AT506" s="167" t="s">
        <v>206</v>
      </c>
      <c r="AU506" s="167" t="s">
        <v>89</v>
      </c>
      <c r="AV506" s="13" t="s">
        <v>87</v>
      </c>
      <c r="AW506" s="13" t="s">
        <v>41</v>
      </c>
      <c r="AX506" s="13" t="s">
        <v>80</v>
      </c>
      <c r="AY506" s="167" t="s">
        <v>195</v>
      </c>
    </row>
    <row r="507" spans="1:65" s="13" customFormat="1">
      <c r="B507" s="165"/>
      <c r="D507" s="166" t="s">
        <v>206</v>
      </c>
      <c r="E507" s="167" t="s">
        <v>3</v>
      </c>
      <c r="F507" s="168" t="s">
        <v>208</v>
      </c>
      <c r="H507" s="167" t="s">
        <v>3</v>
      </c>
      <c r="I507" s="169"/>
      <c r="L507" s="165"/>
      <c r="M507" s="170"/>
      <c r="N507" s="171"/>
      <c r="O507" s="171"/>
      <c r="P507" s="171"/>
      <c r="Q507" s="171"/>
      <c r="R507" s="171"/>
      <c r="S507" s="171"/>
      <c r="T507" s="172"/>
      <c r="AT507" s="167" t="s">
        <v>206</v>
      </c>
      <c r="AU507" s="167" t="s">
        <v>89</v>
      </c>
      <c r="AV507" s="13" t="s">
        <v>87</v>
      </c>
      <c r="AW507" s="13" t="s">
        <v>41</v>
      </c>
      <c r="AX507" s="13" t="s">
        <v>80</v>
      </c>
      <c r="AY507" s="167" t="s">
        <v>195</v>
      </c>
    </row>
    <row r="508" spans="1:65" s="13" customFormat="1">
      <c r="B508" s="165"/>
      <c r="D508" s="166" t="s">
        <v>206</v>
      </c>
      <c r="E508" s="167" t="s">
        <v>3</v>
      </c>
      <c r="F508" s="168" t="s">
        <v>1148</v>
      </c>
      <c r="H508" s="167" t="s">
        <v>3</v>
      </c>
      <c r="I508" s="169"/>
      <c r="L508" s="165"/>
      <c r="M508" s="170"/>
      <c r="N508" s="171"/>
      <c r="O508" s="171"/>
      <c r="P508" s="171"/>
      <c r="Q508" s="171"/>
      <c r="R508" s="171"/>
      <c r="S508" s="171"/>
      <c r="T508" s="172"/>
      <c r="AT508" s="167" t="s">
        <v>206</v>
      </c>
      <c r="AU508" s="167" t="s">
        <v>89</v>
      </c>
      <c r="AV508" s="13" t="s">
        <v>87</v>
      </c>
      <c r="AW508" s="13" t="s">
        <v>41</v>
      </c>
      <c r="AX508" s="13" t="s">
        <v>80</v>
      </c>
      <c r="AY508" s="167" t="s">
        <v>195</v>
      </c>
    </row>
    <row r="509" spans="1:65" s="14" customFormat="1">
      <c r="B509" s="173"/>
      <c r="D509" s="166" t="s">
        <v>206</v>
      </c>
      <c r="E509" s="174" t="s">
        <v>3</v>
      </c>
      <c r="F509" s="175" t="s">
        <v>519</v>
      </c>
      <c r="H509" s="176">
        <v>1</v>
      </c>
      <c r="I509" s="177"/>
      <c r="L509" s="173"/>
      <c r="M509" s="178"/>
      <c r="N509" s="179"/>
      <c r="O509" s="179"/>
      <c r="P509" s="179"/>
      <c r="Q509" s="179"/>
      <c r="R509" s="179"/>
      <c r="S509" s="179"/>
      <c r="T509" s="180"/>
      <c r="AT509" s="174" t="s">
        <v>206</v>
      </c>
      <c r="AU509" s="174" t="s">
        <v>89</v>
      </c>
      <c r="AV509" s="14" t="s">
        <v>89</v>
      </c>
      <c r="AW509" s="14" t="s">
        <v>41</v>
      </c>
      <c r="AX509" s="14" t="s">
        <v>80</v>
      </c>
      <c r="AY509" s="174" t="s">
        <v>195</v>
      </c>
    </row>
    <row r="510" spans="1:65" s="15" customFormat="1">
      <c r="B510" s="181"/>
      <c r="D510" s="166" t="s">
        <v>206</v>
      </c>
      <c r="E510" s="182" t="s">
        <v>3</v>
      </c>
      <c r="F510" s="183" t="s">
        <v>215</v>
      </c>
      <c r="H510" s="184">
        <v>1</v>
      </c>
      <c r="I510" s="185"/>
      <c r="L510" s="181"/>
      <c r="M510" s="186"/>
      <c r="N510" s="187"/>
      <c r="O510" s="187"/>
      <c r="P510" s="187"/>
      <c r="Q510" s="187"/>
      <c r="R510" s="187"/>
      <c r="S510" s="187"/>
      <c r="T510" s="188"/>
      <c r="AT510" s="182" t="s">
        <v>206</v>
      </c>
      <c r="AU510" s="182" t="s">
        <v>89</v>
      </c>
      <c r="AV510" s="15" t="s">
        <v>202</v>
      </c>
      <c r="AW510" s="15" t="s">
        <v>41</v>
      </c>
      <c r="AX510" s="15" t="s">
        <v>87</v>
      </c>
      <c r="AY510" s="182" t="s">
        <v>195</v>
      </c>
    </row>
    <row r="511" spans="1:65" s="2" customFormat="1" ht="16.5" customHeight="1">
      <c r="A511" s="35"/>
      <c r="B511" s="146"/>
      <c r="C511" s="190" t="s">
        <v>552</v>
      </c>
      <c r="D511" s="190" t="s">
        <v>464</v>
      </c>
      <c r="E511" s="191" t="s">
        <v>1330</v>
      </c>
      <c r="F511" s="192" t="s">
        <v>1331</v>
      </c>
      <c r="G511" s="193" t="s">
        <v>200</v>
      </c>
      <c r="H511" s="194">
        <v>763.38199999999995</v>
      </c>
      <c r="I511" s="195"/>
      <c r="J511" s="196">
        <f>ROUND(I511*H511,2)</f>
        <v>0</v>
      </c>
      <c r="K511" s="192" t="s">
        <v>201</v>
      </c>
      <c r="L511" s="197"/>
      <c r="M511" s="198" t="s">
        <v>3</v>
      </c>
      <c r="N511" s="199" t="s">
        <v>51</v>
      </c>
      <c r="O511" s="56"/>
      <c r="P511" s="156">
        <f>O511*H511</f>
        <v>0</v>
      </c>
      <c r="Q511" s="156">
        <v>2.14E-3</v>
      </c>
      <c r="R511" s="156">
        <f>Q511*H511</f>
        <v>1.63363748</v>
      </c>
      <c r="S511" s="156">
        <v>0</v>
      </c>
      <c r="T511" s="157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58" t="s">
        <v>257</v>
      </c>
      <c r="AT511" s="158" t="s">
        <v>464</v>
      </c>
      <c r="AU511" s="158" t="s">
        <v>89</v>
      </c>
      <c r="AY511" s="19" t="s">
        <v>195</v>
      </c>
      <c r="BE511" s="159">
        <f>IF(N511="základní",J511,0)</f>
        <v>0</v>
      </c>
      <c r="BF511" s="159">
        <f>IF(N511="snížená",J511,0)</f>
        <v>0</v>
      </c>
      <c r="BG511" s="159">
        <f>IF(N511="zákl. přenesená",J511,0)</f>
        <v>0</v>
      </c>
      <c r="BH511" s="159">
        <f>IF(N511="sníž. přenesená",J511,0)</f>
        <v>0</v>
      </c>
      <c r="BI511" s="159">
        <f>IF(N511="nulová",J511,0)</f>
        <v>0</v>
      </c>
      <c r="BJ511" s="19" t="s">
        <v>87</v>
      </c>
      <c r="BK511" s="159">
        <f>ROUND(I511*H511,2)</f>
        <v>0</v>
      </c>
      <c r="BL511" s="19" t="s">
        <v>202</v>
      </c>
      <c r="BM511" s="158" t="s">
        <v>1332</v>
      </c>
    </row>
    <row r="512" spans="1:65" s="13" customFormat="1">
      <c r="B512" s="165"/>
      <c r="D512" s="166" t="s">
        <v>206</v>
      </c>
      <c r="E512" s="167" t="s">
        <v>3</v>
      </c>
      <c r="F512" s="168" t="s">
        <v>207</v>
      </c>
      <c r="H512" s="167" t="s">
        <v>3</v>
      </c>
      <c r="I512" s="169"/>
      <c r="L512" s="165"/>
      <c r="M512" s="170"/>
      <c r="N512" s="171"/>
      <c r="O512" s="171"/>
      <c r="P512" s="171"/>
      <c r="Q512" s="171"/>
      <c r="R512" s="171"/>
      <c r="S512" s="171"/>
      <c r="T512" s="172"/>
      <c r="AT512" s="167" t="s">
        <v>206</v>
      </c>
      <c r="AU512" s="167" t="s">
        <v>89</v>
      </c>
      <c r="AV512" s="13" t="s">
        <v>87</v>
      </c>
      <c r="AW512" s="13" t="s">
        <v>41</v>
      </c>
      <c r="AX512" s="13" t="s">
        <v>80</v>
      </c>
      <c r="AY512" s="167" t="s">
        <v>195</v>
      </c>
    </row>
    <row r="513" spans="1:65" s="13" customFormat="1">
      <c r="B513" s="165"/>
      <c r="D513" s="166" t="s">
        <v>206</v>
      </c>
      <c r="E513" s="167" t="s">
        <v>3</v>
      </c>
      <c r="F513" s="168" t="s">
        <v>208</v>
      </c>
      <c r="H513" s="167" t="s">
        <v>3</v>
      </c>
      <c r="I513" s="169"/>
      <c r="L513" s="165"/>
      <c r="M513" s="170"/>
      <c r="N513" s="171"/>
      <c r="O513" s="171"/>
      <c r="P513" s="171"/>
      <c r="Q513" s="171"/>
      <c r="R513" s="171"/>
      <c r="S513" s="171"/>
      <c r="T513" s="172"/>
      <c r="AT513" s="167" t="s">
        <v>206</v>
      </c>
      <c r="AU513" s="167" t="s">
        <v>89</v>
      </c>
      <c r="AV513" s="13" t="s">
        <v>87</v>
      </c>
      <c r="AW513" s="13" t="s">
        <v>41</v>
      </c>
      <c r="AX513" s="13" t="s">
        <v>80</v>
      </c>
      <c r="AY513" s="167" t="s">
        <v>195</v>
      </c>
    </row>
    <row r="514" spans="1:65" s="13" customFormat="1">
      <c r="B514" s="165"/>
      <c r="D514" s="166" t="s">
        <v>206</v>
      </c>
      <c r="E514" s="167" t="s">
        <v>3</v>
      </c>
      <c r="F514" s="168" t="s">
        <v>1148</v>
      </c>
      <c r="H514" s="167" t="s">
        <v>3</v>
      </c>
      <c r="I514" s="169"/>
      <c r="L514" s="165"/>
      <c r="M514" s="170"/>
      <c r="N514" s="171"/>
      <c r="O514" s="171"/>
      <c r="P514" s="171"/>
      <c r="Q514" s="171"/>
      <c r="R514" s="171"/>
      <c r="S514" s="171"/>
      <c r="T514" s="172"/>
      <c r="AT514" s="167" t="s">
        <v>206</v>
      </c>
      <c r="AU514" s="167" t="s">
        <v>89</v>
      </c>
      <c r="AV514" s="13" t="s">
        <v>87</v>
      </c>
      <c r="AW514" s="13" t="s">
        <v>41</v>
      </c>
      <c r="AX514" s="13" t="s">
        <v>80</v>
      </c>
      <c r="AY514" s="167" t="s">
        <v>195</v>
      </c>
    </row>
    <row r="515" spans="1:65" s="14" customFormat="1">
      <c r="B515" s="173"/>
      <c r="D515" s="166" t="s">
        <v>206</v>
      </c>
      <c r="E515" s="174" t="s">
        <v>3</v>
      </c>
      <c r="F515" s="175" t="s">
        <v>1333</v>
      </c>
      <c r="H515" s="176">
        <v>376.05</v>
      </c>
      <c r="I515" s="177"/>
      <c r="L515" s="173"/>
      <c r="M515" s="178"/>
      <c r="N515" s="179"/>
      <c r="O515" s="179"/>
      <c r="P515" s="179"/>
      <c r="Q515" s="179"/>
      <c r="R515" s="179"/>
      <c r="S515" s="179"/>
      <c r="T515" s="180"/>
      <c r="AT515" s="174" t="s">
        <v>206</v>
      </c>
      <c r="AU515" s="174" t="s">
        <v>89</v>
      </c>
      <c r="AV515" s="14" t="s">
        <v>89</v>
      </c>
      <c r="AW515" s="14" t="s">
        <v>41</v>
      </c>
      <c r="AX515" s="14" t="s">
        <v>80</v>
      </c>
      <c r="AY515" s="174" t="s">
        <v>195</v>
      </c>
    </row>
    <row r="516" spans="1:65" s="13" customFormat="1">
      <c r="B516" s="165"/>
      <c r="D516" s="166" t="s">
        <v>206</v>
      </c>
      <c r="E516" s="167" t="s">
        <v>3</v>
      </c>
      <c r="F516" s="168" t="s">
        <v>1334</v>
      </c>
      <c r="H516" s="167" t="s">
        <v>3</v>
      </c>
      <c r="I516" s="169"/>
      <c r="L516" s="165"/>
      <c r="M516" s="170"/>
      <c r="N516" s="171"/>
      <c r="O516" s="171"/>
      <c r="P516" s="171"/>
      <c r="Q516" s="171"/>
      <c r="R516" s="171"/>
      <c r="S516" s="171"/>
      <c r="T516" s="172"/>
      <c r="AT516" s="167" t="s">
        <v>206</v>
      </c>
      <c r="AU516" s="167" t="s">
        <v>89</v>
      </c>
      <c r="AV516" s="13" t="s">
        <v>87</v>
      </c>
      <c r="AW516" s="13" t="s">
        <v>41</v>
      </c>
      <c r="AX516" s="13" t="s">
        <v>80</v>
      </c>
      <c r="AY516" s="167" t="s">
        <v>195</v>
      </c>
    </row>
    <row r="517" spans="1:65" s="14" customFormat="1">
      <c r="B517" s="173"/>
      <c r="D517" s="166" t="s">
        <v>206</v>
      </c>
      <c r="E517" s="174" t="s">
        <v>3</v>
      </c>
      <c r="F517" s="175" t="s">
        <v>1333</v>
      </c>
      <c r="H517" s="176">
        <v>376.05</v>
      </c>
      <c r="I517" s="177"/>
      <c r="L517" s="173"/>
      <c r="M517" s="178"/>
      <c r="N517" s="179"/>
      <c r="O517" s="179"/>
      <c r="P517" s="179"/>
      <c r="Q517" s="179"/>
      <c r="R517" s="179"/>
      <c r="S517" s="179"/>
      <c r="T517" s="180"/>
      <c r="AT517" s="174" t="s">
        <v>206</v>
      </c>
      <c r="AU517" s="174" t="s">
        <v>89</v>
      </c>
      <c r="AV517" s="14" t="s">
        <v>89</v>
      </c>
      <c r="AW517" s="14" t="s">
        <v>41</v>
      </c>
      <c r="AX517" s="14" t="s">
        <v>80</v>
      </c>
      <c r="AY517" s="174" t="s">
        <v>195</v>
      </c>
    </row>
    <row r="518" spans="1:65" s="15" customFormat="1">
      <c r="B518" s="181"/>
      <c r="D518" s="166" t="s">
        <v>206</v>
      </c>
      <c r="E518" s="182" t="s">
        <v>3</v>
      </c>
      <c r="F518" s="183" t="s">
        <v>215</v>
      </c>
      <c r="H518" s="184">
        <v>752.1</v>
      </c>
      <c r="I518" s="185"/>
      <c r="L518" s="181"/>
      <c r="M518" s="186"/>
      <c r="N518" s="187"/>
      <c r="O518" s="187"/>
      <c r="P518" s="187"/>
      <c r="Q518" s="187"/>
      <c r="R518" s="187"/>
      <c r="S518" s="187"/>
      <c r="T518" s="188"/>
      <c r="AT518" s="182" t="s">
        <v>206</v>
      </c>
      <c r="AU518" s="182" t="s">
        <v>89</v>
      </c>
      <c r="AV518" s="15" t="s">
        <v>202</v>
      </c>
      <c r="AW518" s="15" t="s">
        <v>41</v>
      </c>
      <c r="AX518" s="15" t="s">
        <v>87</v>
      </c>
      <c r="AY518" s="182" t="s">
        <v>195</v>
      </c>
    </row>
    <row r="519" spans="1:65" s="14" customFormat="1">
      <c r="B519" s="173"/>
      <c r="D519" s="166" t="s">
        <v>206</v>
      </c>
      <c r="F519" s="175" t="s">
        <v>1335</v>
      </c>
      <c r="H519" s="176">
        <v>763.38199999999995</v>
      </c>
      <c r="I519" s="177"/>
      <c r="L519" s="173"/>
      <c r="M519" s="178"/>
      <c r="N519" s="179"/>
      <c r="O519" s="179"/>
      <c r="P519" s="179"/>
      <c r="Q519" s="179"/>
      <c r="R519" s="179"/>
      <c r="S519" s="179"/>
      <c r="T519" s="180"/>
      <c r="AT519" s="174" t="s">
        <v>206</v>
      </c>
      <c r="AU519" s="174" t="s">
        <v>89</v>
      </c>
      <c r="AV519" s="14" t="s">
        <v>89</v>
      </c>
      <c r="AW519" s="14" t="s">
        <v>4</v>
      </c>
      <c r="AX519" s="14" t="s">
        <v>87</v>
      </c>
      <c r="AY519" s="174" t="s">
        <v>195</v>
      </c>
    </row>
    <row r="520" spans="1:65" s="2" customFormat="1" ht="24.25" customHeight="1">
      <c r="A520" s="35"/>
      <c r="B520" s="146"/>
      <c r="C520" s="147" t="s">
        <v>557</v>
      </c>
      <c r="D520" s="147" t="s">
        <v>197</v>
      </c>
      <c r="E520" s="148" t="s">
        <v>1336</v>
      </c>
      <c r="F520" s="149" t="s">
        <v>1337</v>
      </c>
      <c r="G520" s="150" t="s">
        <v>200</v>
      </c>
      <c r="H520" s="151">
        <v>771.4</v>
      </c>
      <c r="I520" s="152"/>
      <c r="J520" s="153">
        <f>ROUND(I520*H520,2)</f>
        <v>0</v>
      </c>
      <c r="K520" s="149" t="s">
        <v>201</v>
      </c>
      <c r="L520" s="36"/>
      <c r="M520" s="154" t="s">
        <v>3</v>
      </c>
      <c r="N520" s="155" t="s">
        <v>51</v>
      </c>
      <c r="O520" s="56"/>
      <c r="P520" s="156">
        <f>O520*H520</f>
        <v>0</v>
      </c>
      <c r="Q520" s="156">
        <v>0</v>
      </c>
      <c r="R520" s="156">
        <f>Q520*H520</f>
        <v>0</v>
      </c>
      <c r="S520" s="156">
        <v>0</v>
      </c>
      <c r="T520" s="157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158" t="s">
        <v>202</v>
      </c>
      <c r="AT520" s="158" t="s">
        <v>197</v>
      </c>
      <c r="AU520" s="158" t="s">
        <v>89</v>
      </c>
      <c r="AY520" s="19" t="s">
        <v>195</v>
      </c>
      <c r="BE520" s="159">
        <f>IF(N520="základní",J520,0)</f>
        <v>0</v>
      </c>
      <c r="BF520" s="159">
        <f>IF(N520="snížená",J520,0)</f>
        <v>0</v>
      </c>
      <c r="BG520" s="159">
        <f>IF(N520="zákl. přenesená",J520,0)</f>
        <v>0</v>
      </c>
      <c r="BH520" s="159">
        <f>IF(N520="sníž. přenesená",J520,0)</f>
        <v>0</v>
      </c>
      <c r="BI520" s="159">
        <f>IF(N520="nulová",J520,0)</f>
        <v>0</v>
      </c>
      <c r="BJ520" s="19" t="s">
        <v>87</v>
      </c>
      <c r="BK520" s="159">
        <f>ROUND(I520*H520,2)</f>
        <v>0</v>
      </c>
      <c r="BL520" s="19" t="s">
        <v>202</v>
      </c>
      <c r="BM520" s="158" t="s">
        <v>1338</v>
      </c>
    </row>
    <row r="521" spans="1:65" s="2" customFormat="1">
      <c r="A521" s="35"/>
      <c r="B521" s="36"/>
      <c r="C521" s="35"/>
      <c r="D521" s="160" t="s">
        <v>204</v>
      </c>
      <c r="E521" s="35"/>
      <c r="F521" s="161" t="s">
        <v>1339</v>
      </c>
      <c r="G521" s="35"/>
      <c r="H521" s="35"/>
      <c r="I521" s="162"/>
      <c r="J521" s="35"/>
      <c r="K521" s="35"/>
      <c r="L521" s="36"/>
      <c r="M521" s="163"/>
      <c r="N521" s="164"/>
      <c r="O521" s="56"/>
      <c r="P521" s="56"/>
      <c r="Q521" s="56"/>
      <c r="R521" s="56"/>
      <c r="S521" s="56"/>
      <c r="T521" s="57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T521" s="19" t="s">
        <v>204</v>
      </c>
      <c r="AU521" s="19" t="s">
        <v>89</v>
      </c>
    </row>
    <row r="522" spans="1:65" s="2" customFormat="1" ht="16.5" customHeight="1">
      <c r="A522" s="35"/>
      <c r="B522" s="146"/>
      <c r="C522" s="190" t="s">
        <v>564</v>
      </c>
      <c r="D522" s="190" t="s">
        <v>464</v>
      </c>
      <c r="E522" s="191" t="s">
        <v>1340</v>
      </c>
      <c r="F522" s="192" t="s">
        <v>1341</v>
      </c>
      <c r="G522" s="193" t="s">
        <v>511</v>
      </c>
      <c r="H522" s="194">
        <v>1</v>
      </c>
      <c r="I522" s="195"/>
      <c r="J522" s="196">
        <f>ROUND(I522*H522,2)</f>
        <v>0</v>
      </c>
      <c r="K522" s="192" t="s">
        <v>201</v>
      </c>
      <c r="L522" s="197"/>
      <c r="M522" s="198" t="s">
        <v>3</v>
      </c>
      <c r="N522" s="199" t="s">
        <v>51</v>
      </c>
      <c r="O522" s="56"/>
      <c r="P522" s="156">
        <f>O522*H522</f>
        <v>0</v>
      </c>
      <c r="Q522" s="156">
        <v>0.01</v>
      </c>
      <c r="R522" s="156">
        <f>Q522*H522</f>
        <v>0.01</v>
      </c>
      <c r="S522" s="156">
        <v>0</v>
      </c>
      <c r="T522" s="157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158" t="s">
        <v>257</v>
      </c>
      <c r="AT522" s="158" t="s">
        <v>464</v>
      </c>
      <c r="AU522" s="158" t="s">
        <v>89</v>
      </c>
      <c r="AY522" s="19" t="s">
        <v>195</v>
      </c>
      <c r="BE522" s="159">
        <f>IF(N522="základní",J522,0)</f>
        <v>0</v>
      </c>
      <c r="BF522" s="159">
        <f>IF(N522="snížená",J522,0)</f>
        <v>0</v>
      </c>
      <c r="BG522" s="159">
        <f>IF(N522="zákl. přenesená",J522,0)</f>
        <v>0</v>
      </c>
      <c r="BH522" s="159">
        <f>IF(N522="sníž. přenesená",J522,0)</f>
        <v>0</v>
      </c>
      <c r="BI522" s="159">
        <f>IF(N522="nulová",J522,0)</f>
        <v>0</v>
      </c>
      <c r="BJ522" s="19" t="s">
        <v>87</v>
      </c>
      <c r="BK522" s="159">
        <f>ROUND(I522*H522,2)</f>
        <v>0</v>
      </c>
      <c r="BL522" s="19" t="s">
        <v>202</v>
      </c>
      <c r="BM522" s="158" t="s">
        <v>1342</v>
      </c>
    </row>
    <row r="523" spans="1:65" s="13" customFormat="1">
      <c r="B523" s="165"/>
      <c r="D523" s="166" t="s">
        <v>206</v>
      </c>
      <c r="E523" s="167" t="s">
        <v>3</v>
      </c>
      <c r="F523" s="168" t="s">
        <v>207</v>
      </c>
      <c r="H523" s="167" t="s">
        <v>3</v>
      </c>
      <c r="I523" s="169"/>
      <c r="L523" s="165"/>
      <c r="M523" s="170"/>
      <c r="N523" s="171"/>
      <c r="O523" s="171"/>
      <c r="P523" s="171"/>
      <c r="Q523" s="171"/>
      <c r="R523" s="171"/>
      <c r="S523" s="171"/>
      <c r="T523" s="172"/>
      <c r="AT523" s="167" t="s">
        <v>206</v>
      </c>
      <c r="AU523" s="167" t="s">
        <v>89</v>
      </c>
      <c r="AV523" s="13" t="s">
        <v>87</v>
      </c>
      <c r="AW523" s="13" t="s">
        <v>41</v>
      </c>
      <c r="AX523" s="13" t="s">
        <v>80</v>
      </c>
      <c r="AY523" s="167" t="s">
        <v>195</v>
      </c>
    </row>
    <row r="524" spans="1:65" s="13" customFormat="1">
      <c r="B524" s="165"/>
      <c r="D524" s="166" t="s">
        <v>206</v>
      </c>
      <c r="E524" s="167" t="s">
        <v>3</v>
      </c>
      <c r="F524" s="168" t="s">
        <v>208</v>
      </c>
      <c r="H524" s="167" t="s">
        <v>3</v>
      </c>
      <c r="I524" s="169"/>
      <c r="L524" s="165"/>
      <c r="M524" s="170"/>
      <c r="N524" s="171"/>
      <c r="O524" s="171"/>
      <c r="P524" s="171"/>
      <c r="Q524" s="171"/>
      <c r="R524" s="171"/>
      <c r="S524" s="171"/>
      <c r="T524" s="172"/>
      <c r="AT524" s="167" t="s">
        <v>206</v>
      </c>
      <c r="AU524" s="167" t="s">
        <v>89</v>
      </c>
      <c r="AV524" s="13" t="s">
        <v>87</v>
      </c>
      <c r="AW524" s="13" t="s">
        <v>41</v>
      </c>
      <c r="AX524" s="13" t="s">
        <v>80</v>
      </c>
      <c r="AY524" s="167" t="s">
        <v>195</v>
      </c>
    </row>
    <row r="525" spans="1:65" s="13" customFormat="1">
      <c r="B525" s="165"/>
      <c r="D525" s="166" t="s">
        <v>206</v>
      </c>
      <c r="E525" s="167" t="s">
        <v>3</v>
      </c>
      <c r="F525" s="168" t="s">
        <v>1148</v>
      </c>
      <c r="H525" s="167" t="s">
        <v>3</v>
      </c>
      <c r="I525" s="169"/>
      <c r="L525" s="165"/>
      <c r="M525" s="170"/>
      <c r="N525" s="171"/>
      <c r="O525" s="171"/>
      <c r="P525" s="171"/>
      <c r="Q525" s="171"/>
      <c r="R525" s="171"/>
      <c r="S525" s="171"/>
      <c r="T525" s="172"/>
      <c r="AT525" s="167" t="s">
        <v>206</v>
      </c>
      <c r="AU525" s="167" t="s">
        <v>89</v>
      </c>
      <c r="AV525" s="13" t="s">
        <v>87</v>
      </c>
      <c r="AW525" s="13" t="s">
        <v>41</v>
      </c>
      <c r="AX525" s="13" t="s">
        <v>80</v>
      </c>
      <c r="AY525" s="167" t="s">
        <v>195</v>
      </c>
    </row>
    <row r="526" spans="1:65" s="14" customFormat="1">
      <c r="B526" s="173"/>
      <c r="D526" s="166" t="s">
        <v>206</v>
      </c>
      <c r="E526" s="174" t="s">
        <v>3</v>
      </c>
      <c r="F526" s="175" t="s">
        <v>519</v>
      </c>
      <c r="H526" s="176">
        <v>1</v>
      </c>
      <c r="I526" s="177"/>
      <c r="L526" s="173"/>
      <c r="M526" s="178"/>
      <c r="N526" s="179"/>
      <c r="O526" s="179"/>
      <c r="P526" s="179"/>
      <c r="Q526" s="179"/>
      <c r="R526" s="179"/>
      <c r="S526" s="179"/>
      <c r="T526" s="180"/>
      <c r="AT526" s="174" t="s">
        <v>206</v>
      </c>
      <c r="AU526" s="174" t="s">
        <v>89</v>
      </c>
      <c r="AV526" s="14" t="s">
        <v>89</v>
      </c>
      <c r="AW526" s="14" t="s">
        <v>41</v>
      </c>
      <c r="AX526" s="14" t="s">
        <v>80</v>
      </c>
      <c r="AY526" s="174" t="s">
        <v>195</v>
      </c>
    </row>
    <row r="527" spans="1:65" s="15" customFormat="1">
      <c r="B527" s="181"/>
      <c r="D527" s="166" t="s">
        <v>206</v>
      </c>
      <c r="E527" s="182" t="s">
        <v>3</v>
      </c>
      <c r="F527" s="183" t="s">
        <v>215</v>
      </c>
      <c r="H527" s="184">
        <v>1</v>
      </c>
      <c r="I527" s="185"/>
      <c r="L527" s="181"/>
      <c r="M527" s="186"/>
      <c r="N527" s="187"/>
      <c r="O527" s="187"/>
      <c r="P527" s="187"/>
      <c r="Q527" s="187"/>
      <c r="R527" s="187"/>
      <c r="S527" s="187"/>
      <c r="T527" s="188"/>
      <c r="AT527" s="182" t="s">
        <v>206</v>
      </c>
      <c r="AU527" s="182" t="s">
        <v>89</v>
      </c>
      <c r="AV527" s="15" t="s">
        <v>202</v>
      </c>
      <c r="AW527" s="15" t="s">
        <v>41</v>
      </c>
      <c r="AX527" s="15" t="s">
        <v>87</v>
      </c>
      <c r="AY527" s="182" t="s">
        <v>195</v>
      </c>
    </row>
    <row r="528" spans="1:65" s="2" customFormat="1" ht="16.5" customHeight="1">
      <c r="A528" s="35"/>
      <c r="B528" s="146"/>
      <c r="C528" s="190" t="s">
        <v>569</v>
      </c>
      <c r="D528" s="190" t="s">
        <v>464</v>
      </c>
      <c r="E528" s="191" t="s">
        <v>1343</v>
      </c>
      <c r="F528" s="192" t="s">
        <v>1344</v>
      </c>
      <c r="G528" s="193" t="s">
        <v>200</v>
      </c>
      <c r="H528" s="194">
        <v>782.971</v>
      </c>
      <c r="I528" s="195"/>
      <c r="J528" s="196">
        <f>ROUND(I528*H528,2)</f>
        <v>0</v>
      </c>
      <c r="K528" s="192" t="s">
        <v>201</v>
      </c>
      <c r="L528" s="197"/>
      <c r="M528" s="198" t="s">
        <v>3</v>
      </c>
      <c r="N528" s="199" t="s">
        <v>51</v>
      </c>
      <c r="O528" s="56"/>
      <c r="P528" s="156">
        <f>O528*H528</f>
        <v>0</v>
      </c>
      <c r="Q528" s="156">
        <v>3.1800000000000001E-3</v>
      </c>
      <c r="R528" s="156">
        <f>Q528*H528</f>
        <v>2.4898477800000003</v>
      </c>
      <c r="S528" s="156">
        <v>0</v>
      </c>
      <c r="T528" s="157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158" t="s">
        <v>257</v>
      </c>
      <c r="AT528" s="158" t="s">
        <v>464</v>
      </c>
      <c r="AU528" s="158" t="s">
        <v>89</v>
      </c>
      <c r="AY528" s="19" t="s">
        <v>195</v>
      </c>
      <c r="BE528" s="159">
        <f>IF(N528="základní",J528,0)</f>
        <v>0</v>
      </c>
      <c r="BF528" s="159">
        <f>IF(N528="snížená",J528,0)</f>
        <v>0</v>
      </c>
      <c r="BG528" s="159">
        <f>IF(N528="zákl. přenesená",J528,0)</f>
        <v>0</v>
      </c>
      <c r="BH528" s="159">
        <f>IF(N528="sníž. přenesená",J528,0)</f>
        <v>0</v>
      </c>
      <c r="BI528" s="159">
        <f>IF(N528="nulová",J528,0)</f>
        <v>0</v>
      </c>
      <c r="BJ528" s="19" t="s">
        <v>87</v>
      </c>
      <c r="BK528" s="159">
        <f>ROUND(I528*H528,2)</f>
        <v>0</v>
      </c>
      <c r="BL528" s="19" t="s">
        <v>202</v>
      </c>
      <c r="BM528" s="158" t="s">
        <v>1345</v>
      </c>
    </row>
    <row r="529" spans="1:65" s="13" customFormat="1">
      <c r="B529" s="165"/>
      <c r="D529" s="166" t="s">
        <v>206</v>
      </c>
      <c r="E529" s="167" t="s">
        <v>3</v>
      </c>
      <c r="F529" s="168" t="s">
        <v>207</v>
      </c>
      <c r="H529" s="167" t="s">
        <v>3</v>
      </c>
      <c r="I529" s="169"/>
      <c r="L529" s="165"/>
      <c r="M529" s="170"/>
      <c r="N529" s="171"/>
      <c r="O529" s="171"/>
      <c r="P529" s="171"/>
      <c r="Q529" s="171"/>
      <c r="R529" s="171"/>
      <c r="S529" s="171"/>
      <c r="T529" s="172"/>
      <c r="AT529" s="167" t="s">
        <v>206</v>
      </c>
      <c r="AU529" s="167" t="s">
        <v>89</v>
      </c>
      <c r="AV529" s="13" t="s">
        <v>87</v>
      </c>
      <c r="AW529" s="13" t="s">
        <v>41</v>
      </c>
      <c r="AX529" s="13" t="s">
        <v>80</v>
      </c>
      <c r="AY529" s="167" t="s">
        <v>195</v>
      </c>
    </row>
    <row r="530" spans="1:65" s="13" customFormat="1">
      <c r="B530" s="165"/>
      <c r="D530" s="166" t="s">
        <v>206</v>
      </c>
      <c r="E530" s="167" t="s">
        <v>3</v>
      </c>
      <c r="F530" s="168" t="s">
        <v>208</v>
      </c>
      <c r="H530" s="167" t="s">
        <v>3</v>
      </c>
      <c r="I530" s="169"/>
      <c r="L530" s="165"/>
      <c r="M530" s="170"/>
      <c r="N530" s="171"/>
      <c r="O530" s="171"/>
      <c r="P530" s="171"/>
      <c r="Q530" s="171"/>
      <c r="R530" s="171"/>
      <c r="S530" s="171"/>
      <c r="T530" s="172"/>
      <c r="AT530" s="167" t="s">
        <v>206</v>
      </c>
      <c r="AU530" s="167" t="s">
        <v>89</v>
      </c>
      <c r="AV530" s="13" t="s">
        <v>87</v>
      </c>
      <c r="AW530" s="13" t="s">
        <v>41</v>
      </c>
      <c r="AX530" s="13" t="s">
        <v>80</v>
      </c>
      <c r="AY530" s="167" t="s">
        <v>195</v>
      </c>
    </row>
    <row r="531" spans="1:65" s="13" customFormat="1">
      <c r="B531" s="165"/>
      <c r="D531" s="166" t="s">
        <v>206</v>
      </c>
      <c r="E531" s="167" t="s">
        <v>3</v>
      </c>
      <c r="F531" s="168" t="s">
        <v>1148</v>
      </c>
      <c r="H531" s="167" t="s">
        <v>3</v>
      </c>
      <c r="I531" s="169"/>
      <c r="L531" s="165"/>
      <c r="M531" s="170"/>
      <c r="N531" s="171"/>
      <c r="O531" s="171"/>
      <c r="P531" s="171"/>
      <c r="Q531" s="171"/>
      <c r="R531" s="171"/>
      <c r="S531" s="171"/>
      <c r="T531" s="172"/>
      <c r="AT531" s="167" t="s">
        <v>206</v>
      </c>
      <c r="AU531" s="167" t="s">
        <v>89</v>
      </c>
      <c r="AV531" s="13" t="s">
        <v>87</v>
      </c>
      <c r="AW531" s="13" t="s">
        <v>41</v>
      </c>
      <c r="AX531" s="13" t="s">
        <v>80</v>
      </c>
      <c r="AY531" s="167" t="s">
        <v>195</v>
      </c>
    </row>
    <row r="532" spans="1:65" s="14" customFormat="1">
      <c r="B532" s="173"/>
      <c r="D532" s="166" t="s">
        <v>206</v>
      </c>
      <c r="E532" s="174" t="s">
        <v>3</v>
      </c>
      <c r="F532" s="175" t="s">
        <v>1346</v>
      </c>
      <c r="H532" s="176">
        <v>389.2</v>
      </c>
      <c r="I532" s="177"/>
      <c r="L532" s="173"/>
      <c r="M532" s="178"/>
      <c r="N532" s="179"/>
      <c r="O532" s="179"/>
      <c r="P532" s="179"/>
      <c r="Q532" s="179"/>
      <c r="R532" s="179"/>
      <c r="S532" s="179"/>
      <c r="T532" s="180"/>
      <c r="AT532" s="174" t="s">
        <v>206</v>
      </c>
      <c r="AU532" s="174" t="s">
        <v>89</v>
      </c>
      <c r="AV532" s="14" t="s">
        <v>89</v>
      </c>
      <c r="AW532" s="14" t="s">
        <v>41</v>
      </c>
      <c r="AX532" s="14" t="s">
        <v>80</v>
      </c>
      <c r="AY532" s="174" t="s">
        <v>195</v>
      </c>
    </row>
    <row r="533" spans="1:65" s="13" customFormat="1">
      <c r="B533" s="165"/>
      <c r="D533" s="166" t="s">
        <v>206</v>
      </c>
      <c r="E533" s="167" t="s">
        <v>3</v>
      </c>
      <c r="F533" s="168" t="s">
        <v>1334</v>
      </c>
      <c r="H533" s="167" t="s">
        <v>3</v>
      </c>
      <c r="I533" s="169"/>
      <c r="L533" s="165"/>
      <c r="M533" s="170"/>
      <c r="N533" s="171"/>
      <c r="O533" s="171"/>
      <c r="P533" s="171"/>
      <c r="Q533" s="171"/>
      <c r="R533" s="171"/>
      <c r="S533" s="171"/>
      <c r="T533" s="172"/>
      <c r="AT533" s="167" t="s">
        <v>206</v>
      </c>
      <c r="AU533" s="167" t="s">
        <v>89</v>
      </c>
      <c r="AV533" s="13" t="s">
        <v>87</v>
      </c>
      <c r="AW533" s="13" t="s">
        <v>41</v>
      </c>
      <c r="AX533" s="13" t="s">
        <v>80</v>
      </c>
      <c r="AY533" s="167" t="s">
        <v>195</v>
      </c>
    </row>
    <row r="534" spans="1:65" s="14" customFormat="1">
      <c r="B534" s="173"/>
      <c r="D534" s="166" t="s">
        <v>206</v>
      </c>
      <c r="E534" s="174" t="s">
        <v>3</v>
      </c>
      <c r="F534" s="175" t="s">
        <v>1347</v>
      </c>
      <c r="H534" s="176">
        <v>382.2</v>
      </c>
      <c r="I534" s="177"/>
      <c r="L534" s="173"/>
      <c r="M534" s="178"/>
      <c r="N534" s="179"/>
      <c r="O534" s="179"/>
      <c r="P534" s="179"/>
      <c r="Q534" s="179"/>
      <c r="R534" s="179"/>
      <c r="S534" s="179"/>
      <c r="T534" s="180"/>
      <c r="AT534" s="174" t="s">
        <v>206</v>
      </c>
      <c r="AU534" s="174" t="s">
        <v>89</v>
      </c>
      <c r="AV534" s="14" t="s">
        <v>89</v>
      </c>
      <c r="AW534" s="14" t="s">
        <v>41</v>
      </c>
      <c r="AX534" s="14" t="s">
        <v>80</v>
      </c>
      <c r="AY534" s="174" t="s">
        <v>195</v>
      </c>
    </row>
    <row r="535" spans="1:65" s="15" customFormat="1">
      <c r="B535" s="181"/>
      <c r="D535" s="166" t="s">
        <v>206</v>
      </c>
      <c r="E535" s="182" t="s">
        <v>3</v>
      </c>
      <c r="F535" s="183" t="s">
        <v>215</v>
      </c>
      <c r="H535" s="184">
        <v>771.4</v>
      </c>
      <c r="I535" s="185"/>
      <c r="L535" s="181"/>
      <c r="M535" s="186"/>
      <c r="N535" s="187"/>
      <c r="O535" s="187"/>
      <c r="P535" s="187"/>
      <c r="Q535" s="187"/>
      <c r="R535" s="187"/>
      <c r="S535" s="187"/>
      <c r="T535" s="188"/>
      <c r="AT535" s="182" t="s">
        <v>206</v>
      </c>
      <c r="AU535" s="182" t="s">
        <v>89</v>
      </c>
      <c r="AV535" s="15" t="s">
        <v>202</v>
      </c>
      <c r="AW535" s="15" t="s">
        <v>41</v>
      </c>
      <c r="AX535" s="15" t="s">
        <v>87</v>
      </c>
      <c r="AY535" s="182" t="s">
        <v>195</v>
      </c>
    </row>
    <row r="536" spans="1:65" s="14" customFormat="1">
      <c r="B536" s="173"/>
      <c r="D536" s="166" t="s">
        <v>206</v>
      </c>
      <c r="F536" s="175" t="s">
        <v>1348</v>
      </c>
      <c r="H536" s="176">
        <v>782.971</v>
      </c>
      <c r="I536" s="177"/>
      <c r="L536" s="173"/>
      <c r="M536" s="178"/>
      <c r="N536" s="179"/>
      <c r="O536" s="179"/>
      <c r="P536" s="179"/>
      <c r="Q536" s="179"/>
      <c r="R536" s="179"/>
      <c r="S536" s="179"/>
      <c r="T536" s="180"/>
      <c r="AT536" s="174" t="s">
        <v>206</v>
      </c>
      <c r="AU536" s="174" t="s">
        <v>89</v>
      </c>
      <c r="AV536" s="14" t="s">
        <v>89</v>
      </c>
      <c r="AW536" s="14" t="s">
        <v>4</v>
      </c>
      <c r="AX536" s="14" t="s">
        <v>87</v>
      </c>
      <c r="AY536" s="174" t="s">
        <v>195</v>
      </c>
    </row>
    <row r="537" spans="1:65" s="2" customFormat="1" ht="24.25" customHeight="1">
      <c r="A537" s="35"/>
      <c r="B537" s="146"/>
      <c r="C537" s="147" t="s">
        <v>576</v>
      </c>
      <c r="D537" s="147" t="s">
        <v>197</v>
      </c>
      <c r="E537" s="148" t="s">
        <v>1349</v>
      </c>
      <c r="F537" s="149" t="s">
        <v>1350</v>
      </c>
      <c r="G537" s="150" t="s">
        <v>511</v>
      </c>
      <c r="H537" s="151">
        <v>15</v>
      </c>
      <c r="I537" s="152"/>
      <c r="J537" s="153">
        <f>ROUND(I537*H537,2)</f>
        <v>0</v>
      </c>
      <c r="K537" s="149" t="s">
        <v>201</v>
      </c>
      <c r="L537" s="36"/>
      <c r="M537" s="154" t="s">
        <v>3</v>
      </c>
      <c r="N537" s="155" t="s">
        <v>51</v>
      </c>
      <c r="O537" s="56"/>
      <c r="P537" s="156">
        <f>O537*H537</f>
        <v>0</v>
      </c>
      <c r="Q537" s="156">
        <v>0</v>
      </c>
      <c r="R537" s="156">
        <f>Q537*H537</f>
        <v>0</v>
      </c>
      <c r="S537" s="156">
        <v>0</v>
      </c>
      <c r="T537" s="157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158" t="s">
        <v>202</v>
      </c>
      <c r="AT537" s="158" t="s">
        <v>197</v>
      </c>
      <c r="AU537" s="158" t="s">
        <v>89</v>
      </c>
      <c r="AY537" s="19" t="s">
        <v>195</v>
      </c>
      <c r="BE537" s="159">
        <f>IF(N537="základní",J537,0)</f>
        <v>0</v>
      </c>
      <c r="BF537" s="159">
        <f>IF(N537="snížená",J537,0)</f>
        <v>0</v>
      </c>
      <c r="BG537" s="159">
        <f>IF(N537="zákl. přenesená",J537,0)</f>
        <v>0</v>
      </c>
      <c r="BH537" s="159">
        <f>IF(N537="sníž. přenesená",J537,0)</f>
        <v>0</v>
      </c>
      <c r="BI537" s="159">
        <f>IF(N537="nulová",J537,0)</f>
        <v>0</v>
      </c>
      <c r="BJ537" s="19" t="s">
        <v>87</v>
      </c>
      <c r="BK537" s="159">
        <f>ROUND(I537*H537,2)</f>
        <v>0</v>
      </c>
      <c r="BL537" s="19" t="s">
        <v>202</v>
      </c>
      <c r="BM537" s="158" t="s">
        <v>1351</v>
      </c>
    </row>
    <row r="538" spans="1:65" s="2" customFormat="1">
      <c r="A538" s="35"/>
      <c r="B538" s="36"/>
      <c r="C538" s="35"/>
      <c r="D538" s="160" t="s">
        <v>204</v>
      </c>
      <c r="E538" s="35"/>
      <c r="F538" s="161" t="s">
        <v>1352</v>
      </c>
      <c r="G538" s="35"/>
      <c r="H538" s="35"/>
      <c r="I538" s="162"/>
      <c r="J538" s="35"/>
      <c r="K538" s="35"/>
      <c r="L538" s="36"/>
      <c r="M538" s="163"/>
      <c r="N538" s="164"/>
      <c r="O538" s="56"/>
      <c r="P538" s="56"/>
      <c r="Q538" s="56"/>
      <c r="R538" s="56"/>
      <c r="S538" s="56"/>
      <c r="T538" s="57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T538" s="19" t="s">
        <v>204</v>
      </c>
      <c r="AU538" s="19" t="s">
        <v>89</v>
      </c>
    </row>
    <row r="539" spans="1:65" s="2" customFormat="1" ht="16.5" customHeight="1">
      <c r="A539" s="35"/>
      <c r="B539" s="146"/>
      <c r="C539" s="190" t="s">
        <v>582</v>
      </c>
      <c r="D539" s="190" t="s">
        <v>464</v>
      </c>
      <c r="E539" s="191" t="s">
        <v>1353</v>
      </c>
      <c r="F539" s="192" t="s">
        <v>1354</v>
      </c>
      <c r="G539" s="193" t="s">
        <v>511</v>
      </c>
      <c r="H539" s="194">
        <v>15</v>
      </c>
      <c r="I539" s="195"/>
      <c r="J539" s="196">
        <f>ROUND(I539*H539,2)</f>
        <v>0</v>
      </c>
      <c r="K539" s="192" t="s">
        <v>201</v>
      </c>
      <c r="L539" s="197"/>
      <c r="M539" s="198" t="s">
        <v>3</v>
      </c>
      <c r="N539" s="199" t="s">
        <v>51</v>
      </c>
      <c r="O539" s="56"/>
      <c r="P539" s="156">
        <f>O539*H539</f>
        <v>0</v>
      </c>
      <c r="Q539" s="156">
        <v>6.4000000000000005E-4</v>
      </c>
      <c r="R539" s="156">
        <f>Q539*H539</f>
        <v>9.6000000000000009E-3</v>
      </c>
      <c r="S539" s="156">
        <v>0</v>
      </c>
      <c r="T539" s="157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158" t="s">
        <v>257</v>
      </c>
      <c r="AT539" s="158" t="s">
        <v>464</v>
      </c>
      <c r="AU539" s="158" t="s">
        <v>89</v>
      </c>
      <c r="AY539" s="19" t="s">
        <v>195</v>
      </c>
      <c r="BE539" s="159">
        <f>IF(N539="základní",J539,0)</f>
        <v>0</v>
      </c>
      <c r="BF539" s="159">
        <f>IF(N539="snížená",J539,0)</f>
        <v>0</v>
      </c>
      <c r="BG539" s="159">
        <f>IF(N539="zákl. přenesená",J539,0)</f>
        <v>0</v>
      </c>
      <c r="BH539" s="159">
        <f>IF(N539="sníž. přenesená",J539,0)</f>
        <v>0</v>
      </c>
      <c r="BI539" s="159">
        <f>IF(N539="nulová",J539,0)</f>
        <v>0</v>
      </c>
      <c r="BJ539" s="19" t="s">
        <v>87</v>
      </c>
      <c r="BK539" s="159">
        <f>ROUND(I539*H539,2)</f>
        <v>0</v>
      </c>
      <c r="BL539" s="19" t="s">
        <v>202</v>
      </c>
      <c r="BM539" s="158" t="s">
        <v>1355</v>
      </c>
    </row>
    <row r="540" spans="1:65" s="13" customFormat="1">
      <c r="B540" s="165"/>
      <c r="D540" s="166" t="s">
        <v>206</v>
      </c>
      <c r="E540" s="167" t="s">
        <v>3</v>
      </c>
      <c r="F540" s="168" t="s">
        <v>207</v>
      </c>
      <c r="H540" s="167" t="s">
        <v>3</v>
      </c>
      <c r="I540" s="169"/>
      <c r="L540" s="165"/>
      <c r="M540" s="170"/>
      <c r="N540" s="171"/>
      <c r="O540" s="171"/>
      <c r="P540" s="171"/>
      <c r="Q540" s="171"/>
      <c r="R540" s="171"/>
      <c r="S540" s="171"/>
      <c r="T540" s="172"/>
      <c r="AT540" s="167" t="s">
        <v>206</v>
      </c>
      <c r="AU540" s="167" t="s">
        <v>89</v>
      </c>
      <c r="AV540" s="13" t="s">
        <v>87</v>
      </c>
      <c r="AW540" s="13" t="s">
        <v>41</v>
      </c>
      <c r="AX540" s="13" t="s">
        <v>80</v>
      </c>
      <c r="AY540" s="167" t="s">
        <v>195</v>
      </c>
    </row>
    <row r="541" spans="1:65" s="13" customFormat="1">
      <c r="B541" s="165"/>
      <c r="D541" s="166" t="s">
        <v>206</v>
      </c>
      <c r="E541" s="167" t="s">
        <v>3</v>
      </c>
      <c r="F541" s="168" t="s">
        <v>208</v>
      </c>
      <c r="H541" s="167" t="s">
        <v>3</v>
      </c>
      <c r="I541" s="169"/>
      <c r="L541" s="165"/>
      <c r="M541" s="170"/>
      <c r="N541" s="171"/>
      <c r="O541" s="171"/>
      <c r="P541" s="171"/>
      <c r="Q541" s="171"/>
      <c r="R541" s="171"/>
      <c r="S541" s="171"/>
      <c r="T541" s="172"/>
      <c r="AT541" s="167" t="s">
        <v>206</v>
      </c>
      <c r="AU541" s="167" t="s">
        <v>89</v>
      </c>
      <c r="AV541" s="13" t="s">
        <v>87</v>
      </c>
      <c r="AW541" s="13" t="s">
        <v>41</v>
      </c>
      <c r="AX541" s="13" t="s">
        <v>80</v>
      </c>
      <c r="AY541" s="167" t="s">
        <v>195</v>
      </c>
    </row>
    <row r="542" spans="1:65" s="13" customFormat="1">
      <c r="B542" s="165"/>
      <c r="D542" s="166" t="s">
        <v>206</v>
      </c>
      <c r="E542" s="167" t="s">
        <v>3</v>
      </c>
      <c r="F542" s="168" t="s">
        <v>1148</v>
      </c>
      <c r="H542" s="167" t="s">
        <v>3</v>
      </c>
      <c r="I542" s="169"/>
      <c r="L542" s="165"/>
      <c r="M542" s="170"/>
      <c r="N542" s="171"/>
      <c r="O542" s="171"/>
      <c r="P542" s="171"/>
      <c r="Q542" s="171"/>
      <c r="R542" s="171"/>
      <c r="S542" s="171"/>
      <c r="T542" s="172"/>
      <c r="AT542" s="167" t="s">
        <v>206</v>
      </c>
      <c r="AU542" s="167" t="s">
        <v>89</v>
      </c>
      <c r="AV542" s="13" t="s">
        <v>87</v>
      </c>
      <c r="AW542" s="13" t="s">
        <v>41</v>
      </c>
      <c r="AX542" s="13" t="s">
        <v>80</v>
      </c>
      <c r="AY542" s="167" t="s">
        <v>195</v>
      </c>
    </row>
    <row r="543" spans="1:65" s="13" customFormat="1">
      <c r="B543" s="165"/>
      <c r="D543" s="166" t="s">
        <v>206</v>
      </c>
      <c r="E543" s="167" t="s">
        <v>3</v>
      </c>
      <c r="F543" s="168" t="s">
        <v>1356</v>
      </c>
      <c r="H543" s="167" t="s">
        <v>3</v>
      </c>
      <c r="I543" s="169"/>
      <c r="L543" s="165"/>
      <c r="M543" s="170"/>
      <c r="N543" s="171"/>
      <c r="O543" s="171"/>
      <c r="P543" s="171"/>
      <c r="Q543" s="171"/>
      <c r="R543" s="171"/>
      <c r="S543" s="171"/>
      <c r="T543" s="172"/>
      <c r="AT543" s="167" t="s">
        <v>206</v>
      </c>
      <c r="AU543" s="167" t="s">
        <v>89</v>
      </c>
      <c r="AV543" s="13" t="s">
        <v>87</v>
      </c>
      <c r="AW543" s="13" t="s">
        <v>41</v>
      </c>
      <c r="AX543" s="13" t="s">
        <v>80</v>
      </c>
      <c r="AY543" s="167" t="s">
        <v>195</v>
      </c>
    </row>
    <row r="544" spans="1:65" s="14" customFormat="1">
      <c r="B544" s="173"/>
      <c r="D544" s="166" t="s">
        <v>206</v>
      </c>
      <c r="E544" s="174" t="s">
        <v>3</v>
      </c>
      <c r="F544" s="175" t="s">
        <v>1357</v>
      </c>
      <c r="H544" s="176">
        <v>15</v>
      </c>
      <c r="I544" s="177"/>
      <c r="L544" s="173"/>
      <c r="M544" s="178"/>
      <c r="N544" s="179"/>
      <c r="O544" s="179"/>
      <c r="P544" s="179"/>
      <c r="Q544" s="179"/>
      <c r="R544" s="179"/>
      <c r="S544" s="179"/>
      <c r="T544" s="180"/>
      <c r="AT544" s="174" t="s">
        <v>206</v>
      </c>
      <c r="AU544" s="174" t="s">
        <v>89</v>
      </c>
      <c r="AV544" s="14" t="s">
        <v>89</v>
      </c>
      <c r="AW544" s="14" t="s">
        <v>41</v>
      </c>
      <c r="AX544" s="14" t="s">
        <v>80</v>
      </c>
      <c r="AY544" s="174" t="s">
        <v>195</v>
      </c>
    </row>
    <row r="545" spans="1:65" s="15" customFormat="1">
      <c r="B545" s="181"/>
      <c r="D545" s="166" t="s">
        <v>206</v>
      </c>
      <c r="E545" s="182" t="s">
        <v>3</v>
      </c>
      <c r="F545" s="183" t="s">
        <v>215</v>
      </c>
      <c r="H545" s="184">
        <v>15</v>
      </c>
      <c r="I545" s="185"/>
      <c r="L545" s="181"/>
      <c r="M545" s="186"/>
      <c r="N545" s="187"/>
      <c r="O545" s="187"/>
      <c r="P545" s="187"/>
      <c r="Q545" s="187"/>
      <c r="R545" s="187"/>
      <c r="S545" s="187"/>
      <c r="T545" s="188"/>
      <c r="AT545" s="182" t="s">
        <v>206</v>
      </c>
      <c r="AU545" s="182" t="s">
        <v>89</v>
      </c>
      <c r="AV545" s="15" t="s">
        <v>202</v>
      </c>
      <c r="AW545" s="15" t="s">
        <v>41</v>
      </c>
      <c r="AX545" s="15" t="s">
        <v>87</v>
      </c>
      <c r="AY545" s="182" t="s">
        <v>195</v>
      </c>
    </row>
    <row r="546" spans="1:65" s="2" customFormat="1" ht="24.25" customHeight="1">
      <c r="A546" s="35"/>
      <c r="B546" s="146"/>
      <c r="C546" s="147" t="s">
        <v>587</v>
      </c>
      <c r="D546" s="147" t="s">
        <v>197</v>
      </c>
      <c r="E546" s="148" t="s">
        <v>1358</v>
      </c>
      <c r="F546" s="149" t="s">
        <v>1359</v>
      </c>
      <c r="G546" s="150" t="s">
        <v>511</v>
      </c>
      <c r="H546" s="151">
        <v>3</v>
      </c>
      <c r="I546" s="152"/>
      <c r="J546" s="153">
        <f>ROUND(I546*H546,2)</f>
        <v>0</v>
      </c>
      <c r="K546" s="149" t="s">
        <v>201</v>
      </c>
      <c r="L546" s="36"/>
      <c r="M546" s="154" t="s">
        <v>3</v>
      </c>
      <c r="N546" s="155" t="s">
        <v>51</v>
      </c>
      <c r="O546" s="56"/>
      <c r="P546" s="156">
        <f>O546*H546</f>
        <v>0</v>
      </c>
      <c r="Q546" s="156">
        <v>0</v>
      </c>
      <c r="R546" s="156">
        <f>Q546*H546</f>
        <v>0</v>
      </c>
      <c r="S546" s="156">
        <v>0</v>
      </c>
      <c r="T546" s="157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58" t="s">
        <v>202</v>
      </c>
      <c r="AT546" s="158" t="s">
        <v>197</v>
      </c>
      <c r="AU546" s="158" t="s">
        <v>89</v>
      </c>
      <c r="AY546" s="19" t="s">
        <v>195</v>
      </c>
      <c r="BE546" s="159">
        <f>IF(N546="základní",J546,0)</f>
        <v>0</v>
      </c>
      <c r="BF546" s="159">
        <f>IF(N546="snížená",J546,0)</f>
        <v>0</v>
      </c>
      <c r="BG546" s="159">
        <f>IF(N546="zákl. přenesená",J546,0)</f>
        <v>0</v>
      </c>
      <c r="BH546" s="159">
        <f>IF(N546="sníž. přenesená",J546,0)</f>
        <v>0</v>
      </c>
      <c r="BI546" s="159">
        <f>IF(N546="nulová",J546,0)</f>
        <v>0</v>
      </c>
      <c r="BJ546" s="19" t="s">
        <v>87</v>
      </c>
      <c r="BK546" s="159">
        <f>ROUND(I546*H546,2)</f>
        <v>0</v>
      </c>
      <c r="BL546" s="19" t="s">
        <v>202</v>
      </c>
      <c r="BM546" s="158" t="s">
        <v>1360</v>
      </c>
    </row>
    <row r="547" spans="1:65" s="2" customFormat="1">
      <c r="A547" s="35"/>
      <c r="B547" s="36"/>
      <c r="C547" s="35"/>
      <c r="D547" s="160" t="s">
        <v>204</v>
      </c>
      <c r="E547" s="35"/>
      <c r="F547" s="161" t="s">
        <v>1361</v>
      </c>
      <c r="G547" s="35"/>
      <c r="H547" s="35"/>
      <c r="I547" s="162"/>
      <c r="J547" s="35"/>
      <c r="K547" s="35"/>
      <c r="L547" s="36"/>
      <c r="M547" s="163"/>
      <c r="N547" s="164"/>
      <c r="O547" s="56"/>
      <c r="P547" s="56"/>
      <c r="Q547" s="56"/>
      <c r="R547" s="56"/>
      <c r="S547" s="56"/>
      <c r="T547" s="57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T547" s="19" t="s">
        <v>204</v>
      </c>
      <c r="AU547" s="19" t="s">
        <v>89</v>
      </c>
    </row>
    <row r="548" spans="1:65" s="2" customFormat="1" ht="16.5" customHeight="1">
      <c r="A548" s="35"/>
      <c r="B548" s="146"/>
      <c r="C548" s="190" t="s">
        <v>592</v>
      </c>
      <c r="D548" s="190" t="s">
        <v>464</v>
      </c>
      <c r="E548" s="191" t="s">
        <v>1362</v>
      </c>
      <c r="F548" s="192" t="s">
        <v>1363</v>
      </c>
      <c r="G548" s="193" t="s">
        <v>511</v>
      </c>
      <c r="H548" s="194">
        <v>1</v>
      </c>
      <c r="I548" s="195"/>
      <c r="J548" s="196">
        <f>ROUND(I548*H548,2)</f>
        <v>0</v>
      </c>
      <c r="K548" s="192" t="s">
        <v>638</v>
      </c>
      <c r="L548" s="197"/>
      <c r="M548" s="198" t="s">
        <v>3</v>
      </c>
      <c r="N548" s="199" t="s">
        <v>51</v>
      </c>
      <c r="O548" s="56"/>
      <c r="P548" s="156">
        <f>O548*H548</f>
        <v>0</v>
      </c>
      <c r="Q548" s="156">
        <v>4.2000000000000002E-4</v>
      </c>
      <c r="R548" s="156">
        <f>Q548*H548</f>
        <v>4.2000000000000002E-4</v>
      </c>
      <c r="S548" s="156">
        <v>0</v>
      </c>
      <c r="T548" s="157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158" t="s">
        <v>257</v>
      </c>
      <c r="AT548" s="158" t="s">
        <v>464</v>
      </c>
      <c r="AU548" s="158" t="s">
        <v>89</v>
      </c>
      <c r="AY548" s="19" t="s">
        <v>195</v>
      </c>
      <c r="BE548" s="159">
        <f>IF(N548="základní",J548,0)</f>
        <v>0</v>
      </c>
      <c r="BF548" s="159">
        <f>IF(N548="snížená",J548,0)</f>
        <v>0</v>
      </c>
      <c r="BG548" s="159">
        <f>IF(N548="zákl. přenesená",J548,0)</f>
        <v>0</v>
      </c>
      <c r="BH548" s="159">
        <f>IF(N548="sníž. přenesená",J548,0)</f>
        <v>0</v>
      </c>
      <c r="BI548" s="159">
        <f>IF(N548="nulová",J548,0)</f>
        <v>0</v>
      </c>
      <c r="BJ548" s="19" t="s">
        <v>87</v>
      </c>
      <c r="BK548" s="159">
        <f>ROUND(I548*H548,2)</f>
        <v>0</v>
      </c>
      <c r="BL548" s="19" t="s">
        <v>202</v>
      </c>
      <c r="BM548" s="158" t="s">
        <v>1364</v>
      </c>
    </row>
    <row r="549" spans="1:65" s="13" customFormat="1">
      <c r="B549" s="165"/>
      <c r="D549" s="166" t="s">
        <v>206</v>
      </c>
      <c r="E549" s="167" t="s">
        <v>3</v>
      </c>
      <c r="F549" s="168" t="s">
        <v>207</v>
      </c>
      <c r="H549" s="167" t="s">
        <v>3</v>
      </c>
      <c r="I549" s="169"/>
      <c r="L549" s="165"/>
      <c r="M549" s="170"/>
      <c r="N549" s="171"/>
      <c r="O549" s="171"/>
      <c r="P549" s="171"/>
      <c r="Q549" s="171"/>
      <c r="R549" s="171"/>
      <c r="S549" s="171"/>
      <c r="T549" s="172"/>
      <c r="AT549" s="167" t="s">
        <v>206</v>
      </c>
      <c r="AU549" s="167" t="s">
        <v>89</v>
      </c>
      <c r="AV549" s="13" t="s">
        <v>87</v>
      </c>
      <c r="AW549" s="13" t="s">
        <v>41</v>
      </c>
      <c r="AX549" s="13" t="s">
        <v>80</v>
      </c>
      <c r="AY549" s="167" t="s">
        <v>195</v>
      </c>
    </row>
    <row r="550" spans="1:65" s="13" customFormat="1">
      <c r="B550" s="165"/>
      <c r="D550" s="166" t="s">
        <v>206</v>
      </c>
      <c r="E550" s="167" t="s">
        <v>3</v>
      </c>
      <c r="F550" s="168" t="s">
        <v>208</v>
      </c>
      <c r="H550" s="167" t="s">
        <v>3</v>
      </c>
      <c r="I550" s="169"/>
      <c r="L550" s="165"/>
      <c r="M550" s="170"/>
      <c r="N550" s="171"/>
      <c r="O550" s="171"/>
      <c r="P550" s="171"/>
      <c r="Q550" s="171"/>
      <c r="R550" s="171"/>
      <c r="S550" s="171"/>
      <c r="T550" s="172"/>
      <c r="AT550" s="167" t="s">
        <v>206</v>
      </c>
      <c r="AU550" s="167" t="s">
        <v>89</v>
      </c>
      <c r="AV550" s="13" t="s">
        <v>87</v>
      </c>
      <c r="AW550" s="13" t="s">
        <v>41</v>
      </c>
      <c r="AX550" s="13" t="s">
        <v>80</v>
      </c>
      <c r="AY550" s="167" t="s">
        <v>195</v>
      </c>
    </row>
    <row r="551" spans="1:65" s="13" customFormat="1">
      <c r="B551" s="165"/>
      <c r="D551" s="166" t="s">
        <v>206</v>
      </c>
      <c r="E551" s="167" t="s">
        <v>3</v>
      </c>
      <c r="F551" s="168" t="s">
        <v>1148</v>
      </c>
      <c r="H551" s="167" t="s">
        <v>3</v>
      </c>
      <c r="I551" s="169"/>
      <c r="L551" s="165"/>
      <c r="M551" s="170"/>
      <c r="N551" s="171"/>
      <c r="O551" s="171"/>
      <c r="P551" s="171"/>
      <c r="Q551" s="171"/>
      <c r="R551" s="171"/>
      <c r="S551" s="171"/>
      <c r="T551" s="172"/>
      <c r="AT551" s="167" t="s">
        <v>206</v>
      </c>
      <c r="AU551" s="167" t="s">
        <v>89</v>
      </c>
      <c r="AV551" s="13" t="s">
        <v>87</v>
      </c>
      <c r="AW551" s="13" t="s">
        <v>41</v>
      </c>
      <c r="AX551" s="13" t="s">
        <v>80</v>
      </c>
      <c r="AY551" s="167" t="s">
        <v>195</v>
      </c>
    </row>
    <row r="552" spans="1:65" s="14" customFormat="1">
      <c r="B552" s="173"/>
      <c r="D552" s="166" t="s">
        <v>206</v>
      </c>
      <c r="E552" s="174" t="s">
        <v>3</v>
      </c>
      <c r="F552" s="175" t="s">
        <v>1365</v>
      </c>
      <c r="H552" s="176">
        <v>1</v>
      </c>
      <c r="I552" s="177"/>
      <c r="L552" s="173"/>
      <c r="M552" s="178"/>
      <c r="N552" s="179"/>
      <c r="O552" s="179"/>
      <c r="P552" s="179"/>
      <c r="Q552" s="179"/>
      <c r="R552" s="179"/>
      <c r="S552" s="179"/>
      <c r="T552" s="180"/>
      <c r="AT552" s="174" t="s">
        <v>206</v>
      </c>
      <c r="AU552" s="174" t="s">
        <v>89</v>
      </c>
      <c r="AV552" s="14" t="s">
        <v>89</v>
      </c>
      <c r="AW552" s="14" t="s">
        <v>41</v>
      </c>
      <c r="AX552" s="14" t="s">
        <v>80</v>
      </c>
      <c r="AY552" s="174" t="s">
        <v>195</v>
      </c>
    </row>
    <row r="553" spans="1:65" s="15" customFormat="1">
      <c r="B553" s="181"/>
      <c r="D553" s="166" t="s">
        <v>206</v>
      </c>
      <c r="E553" s="182" t="s">
        <v>3</v>
      </c>
      <c r="F553" s="183" t="s">
        <v>215</v>
      </c>
      <c r="H553" s="184">
        <v>1</v>
      </c>
      <c r="I553" s="185"/>
      <c r="L553" s="181"/>
      <c r="M553" s="186"/>
      <c r="N553" s="187"/>
      <c r="O553" s="187"/>
      <c r="P553" s="187"/>
      <c r="Q553" s="187"/>
      <c r="R553" s="187"/>
      <c r="S553" s="187"/>
      <c r="T553" s="188"/>
      <c r="AT553" s="182" t="s">
        <v>206</v>
      </c>
      <c r="AU553" s="182" t="s">
        <v>89</v>
      </c>
      <c r="AV553" s="15" t="s">
        <v>202</v>
      </c>
      <c r="AW553" s="15" t="s">
        <v>41</v>
      </c>
      <c r="AX553" s="15" t="s">
        <v>87</v>
      </c>
      <c r="AY553" s="182" t="s">
        <v>195</v>
      </c>
    </row>
    <row r="554" spans="1:65" s="2" customFormat="1" ht="24.25" customHeight="1">
      <c r="A554" s="35"/>
      <c r="B554" s="146"/>
      <c r="C554" s="147" t="s">
        <v>597</v>
      </c>
      <c r="D554" s="147" t="s">
        <v>197</v>
      </c>
      <c r="E554" s="148" t="s">
        <v>1366</v>
      </c>
      <c r="F554" s="149" t="s">
        <v>1367</v>
      </c>
      <c r="G554" s="150" t="s">
        <v>511</v>
      </c>
      <c r="H554" s="151">
        <v>7</v>
      </c>
      <c r="I554" s="152"/>
      <c r="J554" s="153">
        <f>ROUND(I554*H554,2)</f>
        <v>0</v>
      </c>
      <c r="K554" s="149" t="s">
        <v>201</v>
      </c>
      <c r="L554" s="36"/>
      <c r="M554" s="154" t="s">
        <v>3</v>
      </c>
      <c r="N554" s="155" t="s">
        <v>51</v>
      </c>
      <c r="O554" s="56"/>
      <c r="P554" s="156">
        <f>O554*H554</f>
        <v>0</v>
      </c>
      <c r="Q554" s="156">
        <v>0</v>
      </c>
      <c r="R554" s="156">
        <f>Q554*H554</f>
        <v>0</v>
      </c>
      <c r="S554" s="156">
        <v>0</v>
      </c>
      <c r="T554" s="157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158" t="s">
        <v>202</v>
      </c>
      <c r="AT554" s="158" t="s">
        <v>197</v>
      </c>
      <c r="AU554" s="158" t="s">
        <v>89</v>
      </c>
      <c r="AY554" s="19" t="s">
        <v>195</v>
      </c>
      <c r="BE554" s="159">
        <f>IF(N554="základní",J554,0)</f>
        <v>0</v>
      </c>
      <c r="BF554" s="159">
        <f>IF(N554="snížená",J554,0)</f>
        <v>0</v>
      </c>
      <c r="BG554" s="159">
        <f>IF(N554="zákl. přenesená",J554,0)</f>
        <v>0</v>
      </c>
      <c r="BH554" s="159">
        <f>IF(N554="sníž. přenesená",J554,0)</f>
        <v>0</v>
      </c>
      <c r="BI554" s="159">
        <f>IF(N554="nulová",J554,0)</f>
        <v>0</v>
      </c>
      <c r="BJ554" s="19" t="s">
        <v>87</v>
      </c>
      <c r="BK554" s="159">
        <f>ROUND(I554*H554,2)</f>
        <v>0</v>
      </c>
      <c r="BL554" s="19" t="s">
        <v>202</v>
      </c>
      <c r="BM554" s="158" t="s">
        <v>1368</v>
      </c>
    </row>
    <row r="555" spans="1:65" s="2" customFormat="1">
      <c r="A555" s="35"/>
      <c r="B555" s="36"/>
      <c r="C555" s="35"/>
      <c r="D555" s="160" t="s">
        <v>204</v>
      </c>
      <c r="E555" s="35"/>
      <c r="F555" s="161" t="s">
        <v>1369</v>
      </c>
      <c r="G555" s="35"/>
      <c r="H555" s="35"/>
      <c r="I555" s="162"/>
      <c r="J555" s="35"/>
      <c r="K555" s="35"/>
      <c r="L555" s="36"/>
      <c r="M555" s="163"/>
      <c r="N555" s="164"/>
      <c r="O555" s="56"/>
      <c r="P555" s="56"/>
      <c r="Q555" s="56"/>
      <c r="R555" s="56"/>
      <c r="S555" s="56"/>
      <c r="T555" s="57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T555" s="19" t="s">
        <v>204</v>
      </c>
      <c r="AU555" s="19" t="s">
        <v>89</v>
      </c>
    </row>
    <row r="556" spans="1:65" s="2" customFormat="1" ht="16.5" customHeight="1">
      <c r="A556" s="35"/>
      <c r="B556" s="146"/>
      <c r="C556" s="190" t="s">
        <v>601</v>
      </c>
      <c r="D556" s="190" t="s">
        <v>464</v>
      </c>
      <c r="E556" s="191" t="s">
        <v>1370</v>
      </c>
      <c r="F556" s="192" t="s">
        <v>1371</v>
      </c>
      <c r="G556" s="193" t="s">
        <v>511</v>
      </c>
      <c r="H556" s="194">
        <v>2</v>
      </c>
      <c r="I556" s="195"/>
      <c r="J556" s="196">
        <f>ROUND(I556*H556,2)</f>
        <v>0</v>
      </c>
      <c r="K556" s="192" t="s">
        <v>638</v>
      </c>
      <c r="L556" s="197"/>
      <c r="M556" s="198" t="s">
        <v>3</v>
      </c>
      <c r="N556" s="199" t="s">
        <v>51</v>
      </c>
      <c r="O556" s="56"/>
      <c r="P556" s="156">
        <f>O556*H556</f>
        <v>0</v>
      </c>
      <c r="Q556" s="156">
        <v>5.5999999999999995E-4</v>
      </c>
      <c r="R556" s="156">
        <f>Q556*H556</f>
        <v>1.1199999999999999E-3</v>
      </c>
      <c r="S556" s="156">
        <v>0</v>
      </c>
      <c r="T556" s="157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58" t="s">
        <v>257</v>
      </c>
      <c r="AT556" s="158" t="s">
        <v>464</v>
      </c>
      <c r="AU556" s="158" t="s">
        <v>89</v>
      </c>
      <c r="AY556" s="19" t="s">
        <v>195</v>
      </c>
      <c r="BE556" s="159">
        <f>IF(N556="základní",J556,0)</f>
        <v>0</v>
      </c>
      <c r="BF556" s="159">
        <f>IF(N556="snížená",J556,0)</f>
        <v>0</v>
      </c>
      <c r="BG556" s="159">
        <f>IF(N556="zákl. přenesená",J556,0)</f>
        <v>0</v>
      </c>
      <c r="BH556" s="159">
        <f>IF(N556="sníž. přenesená",J556,0)</f>
        <v>0</v>
      </c>
      <c r="BI556" s="159">
        <f>IF(N556="nulová",J556,0)</f>
        <v>0</v>
      </c>
      <c r="BJ556" s="19" t="s">
        <v>87</v>
      </c>
      <c r="BK556" s="159">
        <f>ROUND(I556*H556,2)</f>
        <v>0</v>
      </c>
      <c r="BL556" s="19" t="s">
        <v>202</v>
      </c>
      <c r="BM556" s="158" t="s">
        <v>1372</v>
      </c>
    </row>
    <row r="557" spans="1:65" s="13" customFormat="1">
      <c r="B557" s="165"/>
      <c r="D557" s="166" t="s">
        <v>206</v>
      </c>
      <c r="E557" s="167" t="s">
        <v>3</v>
      </c>
      <c r="F557" s="168" t="s">
        <v>207</v>
      </c>
      <c r="H557" s="167" t="s">
        <v>3</v>
      </c>
      <c r="I557" s="169"/>
      <c r="L557" s="165"/>
      <c r="M557" s="170"/>
      <c r="N557" s="171"/>
      <c r="O557" s="171"/>
      <c r="P557" s="171"/>
      <c r="Q557" s="171"/>
      <c r="R557" s="171"/>
      <c r="S557" s="171"/>
      <c r="T557" s="172"/>
      <c r="AT557" s="167" t="s">
        <v>206</v>
      </c>
      <c r="AU557" s="167" t="s">
        <v>89</v>
      </c>
      <c r="AV557" s="13" t="s">
        <v>87</v>
      </c>
      <c r="AW557" s="13" t="s">
        <v>41</v>
      </c>
      <c r="AX557" s="13" t="s">
        <v>80</v>
      </c>
      <c r="AY557" s="167" t="s">
        <v>195</v>
      </c>
    </row>
    <row r="558" spans="1:65" s="13" customFormat="1">
      <c r="B558" s="165"/>
      <c r="D558" s="166" t="s">
        <v>206</v>
      </c>
      <c r="E558" s="167" t="s">
        <v>3</v>
      </c>
      <c r="F558" s="168" t="s">
        <v>208</v>
      </c>
      <c r="H558" s="167" t="s">
        <v>3</v>
      </c>
      <c r="I558" s="169"/>
      <c r="L558" s="165"/>
      <c r="M558" s="170"/>
      <c r="N558" s="171"/>
      <c r="O558" s="171"/>
      <c r="P558" s="171"/>
      <c r="Q558" s="171"/>
      <c r="R558" s="171"/>
      <c r="S558" s="171"/>
      <c r="T558" s="172"/>
      <c r="AT558" s="167" t="s">
        <v>206</v>
      </c>
      <c r="AU558" s="167" t="s">
        <v>89</v>
      </c>
      <c r="AV558" s="13" t="s">
        <v>87</v>
      </c>
      <c r="AW558" s="13" t="s">
        <v>41</v>
      </c>
      <c r="AX558" s="13" t="s">
        <v>80</v>
      </c>
      <c r="AY558" s="167" t="s">
        <v>195</v>
      </c>
    </row>
    <row r="559" spans="1:65" s="13" customFormat="1">
      <c r="B559" s="165"/>
      <c r="D559" s="166" t="s">
        <v>206</v>
      </c>
      <c r="E559" s="167" t="s">
        <v>3</v>
      </c>
      <c r="F559" s="168" t="s">
        <v>1148</v>
      </c>
      <c r="H559" s="167" t="s">
        <v>3</v>
      </c>
      <c r="I559" s="169"/>
      <c r="L559" s="165"/>
      <c r="M559" s="170"/>
      <c r="N559" s="171"/>
      <c r="O559" s="171"/>
      <c r="P559" s="171"/>
      <c r="Q559" s="171"/>
      <c r="R559" s="171"/>
      <c r="S559" s="171"/>
      <c r="T559" s="172"/>
      <c r="AT559" s="167" t="s">
        <v>206</v>
      </c>
      <c r="AU559" s="167" t="s">
        <v>89</v>
      </c>
      <c r="AV559" s="13" t="s">
        <v>87</v>
      </c>
      <c r="AW559" s="13" t="s">
        <v>41</v>
      </c>
      <c r="AX559" s="13" t="s">
        <v>80</v>
      </c>
      <c r="AY559" s="167" t="s">
        <v>195</v>
      </c>
    </row>
    <row r="560" spans="1:65" s="14" customFormat="1">
      <c r="B560" s="173"/>
      <c r="D560" s="166" t="s">
        <v>206</v>
      </c>
      <c r="E560" s="174" t="s">
        <v>3</v>
      </c>
      <c r="F560" s="175" t="s">
        <v>533</v>
      </c>
      <c r="H560" s="176">
        <v>2</v>
      </c>
      <c r="I560" s="177"/>
      <c r="L560" s="173"/>
      <c r="M560" s="178"/>
      <c r="N560" s="179"/>
      <c r="O560" s="179"/>
      <c r="P560" s="179"/>
      <c r="Q560" s="179"/>
      <c r="R560" s="179"/>
      <c r="S560" s="179"/>
      <c r="T560" s="180"/>
      <c r="AT560" s="174" t="s">
        <v>206</v>
      </c>
      <c r="AU560" s="174" t="s">
        <v>89</v>
      </c>
      <c r="AV560" s="14" t="s">
        <v>89</v>
      </c>
      <c r="AW560" s="14" t="s">
        <v>41</v>
      </c>
      <c r="AX560" s="14" t="s">
        <v>80</v>
      </c>
      <c r="AY560" s="174" t="s">
        <v>195</v>
      </c>
    </row>
    <row r="561" spans="1:65" s="15" customFormat="1">
      <c r="B561" s="181"/>
      <c r="D561" s="166" t="s">
        <v>206</v>
      </c>
      <c r="E561" s="182" t="s">
        <v>3</v>
      </c>
      <c r="F561" s="183" t="s">
        <v>215</v>
      </c>
      <c r="H561" s="184">
        <v>2</v>
      </c>
      <c r="I561" s="185"/>
      <c r="L561" s="181"/>
      <c r="M561" s="186"/>
      <c r="N561" s="187"/>
      <c r="O561" s="187"/>
      <c r="P561" s="187"/>
      <c r="Q561" s="187"/>
      <c r="R561" s="187"/>
      <c r="S561" s="187"/>
      <c r="T561" s="188"/>
      <c r="AT561" s="182" t="s">
        <v>206</v>
      </c>
      <c r="AU561" s="182" t="s">
        <v>89</v>
      </c>
      <c r="AV561" s="15" t="s">
        <v>202</v>
      </c>
      <c r="AW561" s="15" t="s">
        <v>41</v>
      </c>
      <c r="AX561" s="15" t="s">
        <v>87</v>
      </c>
      <c r="AY561" s="182" t="s">
        <v>195</v>
      </c>
    </row>
    <row r="562" spans="1:65" s="2" customFormat="1" ht="16.5" customHeight="1">
      <c r="A562" s="35"/>
      <c r="B562" s="146"/>
      <c r="C562" s="190" t="s">
        <v>606</v>
      </c>
      <c r="D562" s="190" t="s">
        <v>464</v>
      </c>
      <c r="E562" s="191" t="s">
        <v>1373</v>
      </c>
      <c r="F562" s="192" t="s">
        <v>1374</v>
      </c>
      <c r="G562" s="193" t="s">
        <v>511</v>
      </c>
      <c r="H562" s="194">
        <v>1</v>
      </c>
      <c r="I562" s="195"/>
      <c r="J562" s="196">
        <f>ROUND(I562*H562,2)</f>
        <v>0</v>
      </c>
      <c r="K562" s="192" t="s">
        <v>201</v>
      </c>
      <c r="L562" s="197"/>
      <c r="M562" s="198" t="s">
        <v>3</v>
      </c>
      <c r="N562" s="199" t="s">
        <v>51</v>
      </c>
      <c r="O562" s="56"/>
      <c r="P562" s="156">
        <f>O562*H562</f>
        <v>0</v>
      </c>
      <c r="Q562" s="156">
        <v>1.14E-3</v>
      </c>
      <c r="R562" s="156">
        <f>Q562*H562</f>
        <v>1.14E-3</v>
      </c>
      <c r="S562" s="156">
        <v>0</v>
      </c>
      <c r="T562" s="157">
        <f>S562*H562</f>
        <v>0</v>
      </c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R562" s="158" t="s">
        <v>257</v>
      </c>
      <c r="AT562" s="158" t="s">
        <v>464</v>
      </c>
      <c r="AU562" s="158" t="s">
        <v>89</v>
      </c>
      <c r="AY562" s="19" t="s">
        <v>195</v>
      </c>
      <c r="BE562" s="159">
        <f>IF(N562="základní",J562,0)</f>
        <v>0</v>
      </c>
      <c r="BF562" s="159">
        <f>IF(N562="snížená",J562,0)</f>
        <v>0</v>
      </c>
      <c r="BG562" s="159">
        <f>IF(N562="zákl. přenesená",J562,0)</f>
        <v>0</v>
      </c>
      <c r="BH562" s="159">
        <f>IF(N562="sníž. přenesená",J562,0)</f>
        <v>0</v>
      </c>
      <c r="BI562" s="159">
        <f>IF(N562="nulová",J562,0)</f>
        <v>0</v>
      </c>
      <c r="BJ562" s="19" t="s">
        <v>87</v>
      </c>
      <c r="BK562" s="159">
        <f>ROUND(I562*H562,2)</f>
        <v>0</v>
      </c>
      <c r="BL562" s="19" t="s">
        <v>202</v>
      </c>
      <c r="BM562" s="158" t="s">
        <v>1375</v>
      </c>
    </row>
    <row r="563" spans="1:65" s="13" customFormat="1">
      <c r="B563" s="165"/>
      <c r="D563" s="166" t="s">
        <v>206</v>
      </c>
      <c r="E563" s="167" t="s">
        <v>3</v>
      </c>
      <c r="F563" s="168" t="s">
        <v>207</v>
      </c>
      <c r="H563" s="167" t="s">
        <v>3</v>
      </c>
      <c r="I563" s="169"/>
      <c r="L563" s="165"/>
      <c r="M563" s="170"/>
      <c r="N563" s="171"/>
      <c r="O563" s="171"/>
      <c r="P563" s="171"/>
      <c r="Q563" s="171"/>
      <c r="R563" s="171"/>
      <c r="S563" s="171"/>
      <c r="T563" s="172"/>
      <c r="AT563" s="167" t="s">
        <v>206</v>
      </c>
      <c r="AU563" s="167" t="s">
        <v>89</v>
      </c>
      <c r="AV563" s="13" t="s">
        <v>87</v>
      </c>
      <c r="AW563" s="13" t="s">
        <v>41</v>
      </c>
      <c r="AX563" s="13" t="s">
        <v>80</v>
      </c>
      <c r="AY563" s="167" t="s">
        <v>195</v>
      </c>
    </row>
    <row r="564" spans="1:65" s="13" customFormat="1">
      <c r="B564" s="165"/>
      <c r="D564" s="166" t="s">
        <v>206</v>
      </c>
      <c r="E564" s="167" t="s">
        <v>3</v>
      </c>
      <c r="F564" s="168" t="s">
        <v>208</v>
      </c>
      <c r="H564" s="167" t="s">
        <v>3</v>
      </c>
      <c r="I564" s="169"/>
      <c r="L564" s="165"/>
      <c r="M564" s="170"/>
      <c r="N564" s="171"/>
      <c r="O564" s="171"/>
      <c r="P564" s="171"/>
      <c r="Q564" s="171"/>
      <c r="R564" s="171"/>
      <c r="S564" s="171"/>
      <c r="T564" s="172"/>
      <c r="AT564" s="167" t="s">
        <v>206</v>
      </c>
      <c r="AU564" s="167" t="s">
        <v>89</v>
      </c>
      <c r="AV564" s="13" t="s">
        <v>87</v>
      </c>
      <c r="AW564" s="13" t="s">
        <v>41</v>
      </c>
      <c r="AX564" s="13" t="s">
        <v>80</v>
      </c>
      <c r="AY564" s="167" t="s">
        <v>195</v>
      </c>
    </row>
    <row r="565" spans="1:65" s="13" customFormat="1">
      <c r="B565" s="165"/>
      <c r="D565" s="166" t="s">
        <v>206</v>
      </c>
      <c r="E565" s="167" t="s">
        <v>3</v>
      </c>
      <c r="F565" s="168" t="s">
        <v>1148</v>
      </c>
      <c r="H565" s="167" t="s">
        <v>3</v>
      </c>
      <c r="I565" s="169"/>
      <c r="L565" s="165"/>
      <c r="M565" s="170"/>
      <c r="N565" s="171"/>
      <c r="O565" s="171"/>
      <c r="P565" s="171"/>
      <c r="Q565" s="171"/>
      <c r="R565" s="171"/>
      <c r="S565" s="171"/>
      <c r="T565" s="172"/>
      <c r="AT565" s="167" t="s">
        <v>206</v>
      </c>
      <c r="AU565" s="167" t="s">
        <v>89</v>
      </c>
      <c r="AV565" s="13" t="s">
        <v>87</v>
      </c>
      <c r="AW565" s="13" t="s">
        <v>41</v>
      </c>
      <c r="AX565" s="13" t="s">
        <v>80</v>
      </c>
      <c r="AY565" s="167" t="s">
        <v>195</v>
      </c>
    </row>
    <row r="566" spans="1:65" s="14" customFormat="1">
      <c r="B566" s="173"/>
      <c r="D566" s="166" t="s">
        <v>206</v>
      </c>
      <c r="E566" s="174" t="s">
        <v>3</v>
      </c>
      <c r="F566" s="175" t="s">
        <v>1365</v>
      </c>
      <c r="H566" s="176">
        <v>1</v>
      </c>
      <c r="I566" s="177"/>
      <c r="L566" s="173"/>
      <c r="M566" s="178"/>
      <c r="N566" s="179"/>
      <c r="O566" s="179"/>
      <c r="P566" s="179"/>
      <c r="Q566" s="179"/>
      <c r="R566" s="179"/>
      <c r="S566" s="179"/>
      <c r="T566" s="180"/>
      <c r="AT566" s="174" t="s">
        <v>206</v>
      </c>
      <c r="AU566" s="174" t="s">
        <v>89</v>
      </c>
      <c r="AV566" s="14" t="s">
        <v>89</v>
      </c>
      <c r="AW566" s="14" t="s">
        <v>41</v>
      </c>
      <c r="AX566" s="14" t="s">
        <v>80</v>
      </c>
      <c r="AY566" s="174" t="s">
        <v>195</v>
      </c>
    </row>
    <row r="567" spans="1:65" s="15" customFormat="1">
      <c r="B567" s="181"/>
      <c r="D567" s="166" t="s">
        <v>206</v>
      </c>
      <c r="E567" s="182" t="s">
        <v>3</v>
      </c>
      <c r="F567" s="183" t="s">
        <v>215</v>
      </c>
      <c r="H567" s="184">
        <v>1</v>
      </c>
      <c r="I567" s="185"/>
      <c r="L567" s="181"/>
      <c r="M567" s="186"/>
      <c r="N567" s="187"/>
      <c r="O567" s="187"/>
      <c r="P567" s="187"/>
      <c r="Q567" s="187"/>
      <c r="R567" s="187"/>
      <c r="S567" s="187"/>
      <c r="T567" s="188"/>
      <c r="AT567" s="182" t="s">
        <v>206</v>
      </c>
      <c r="AU567" s="182" t="s">
        <v>89</v>
      </c>
      <c r="AV567" s="15" t="s">
        <v>202</v>
      </c>
      <c r="AW567" s="15" t="s">
        <v>41</v>
      </c>
      <c r="AX567" s="15" t="s">
        <v>87</v>
      </c>
      <c r="AY567" s="182" t="s">
        <v>195</v>
      </c>
    </row>
    <row r="568" spans="1:65" s="2" customFormat="1" ht="24.25" customHeight="1">
      <c r="A568" s="35"/>
      <c r="B568" s="146"/>
      <c r="C568" s="147" t="s">
        <v>611</v>
      </c>
      <c r="D568" s="147" t="s">
        <v>197</v>
      </c>
      <c r="E568" s="148" t="s">
        <v>1376</v>
      </c>
      <c r="F568" s="149" t="s">
        <v>1377</v>
      </c>
      <c r="G568" s="150" t="s">
        <v>511</v>
      </c>
      <c r="H568" s="151">
        <v>18</v>
      </c>
      <c r="I568" s="152"/>
      <c r="J568" s="153">
        <f>ROUND(I568*H568,2)</f>
        <v>0</v>
      </c>
      <c r="K568" s="149" t="s">
        <v>201</v>
      </c>
      <c r="L568" s="36"/>
      <c r="M568" s="154" t="s">
        <v>3</v>
      </c>
      <c r="N568" s="155" t="s">
        <v>51</v>
      </c>
      <c r="O568" s="56"/>
      <c r="P568" s="156">
        <f>O568*H568</f>
        <v>0</v>
      </c>
      <c r="Q568" s="156">
        <v>0</v>
      </c>
      <c r="R568" s="156">
        <f>Q568*H568</f>
        <v>0</v>
      </c>
      <c r="S568" s="156">
        <v>0</v>
      </c>
      <c r="T568" s="157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158" t="s">
        <v>202</v>
      </c>
      <c r="AT568" s="158" t="s">
        <v>197</v>
      </c>
      <c r="AU568" s="158" t="s">
        <v>89</v>
      </c>
      <c r="AY568" s="19" t="s">
        <v>195</v>
      </c>
      <c r="BE568" s="159">
        <f>IF(N568="základní",J568,0)</f>
        <v>0</v>
      </c>
      <c r="BF568" s="159">
        <f>IF(N568="snížená",J568,0)</f>
        <v>0</v>
      </c>
      <c r="BG568" s="159">
        <f>IF(N568="zákl. přenesená",J568,0)</f>
        <v>0</v>
      </c>
      <c r="BH568" s="159">
        <f>IF(N568="sníž. přenesená",J568,0)</f>
        <v>0</v>
      </c>
      <c r="BI568" s="159">
        <f>IF(N568="nulová",J568,0)</f>
        <v>0</v>
      </c>
      <c r="BJ568" s="19" t="s">
        <v>87</v>
      </c>
      <c r="BK568" s="159">
        <f>ROUND(I568*H568,2)</f>
        <v>0</v>
      </c>
      <c r="BL568" s="19" t="s">
        <v>202</v>
      </c>
      <c r="BM568" s="158" t="s">
        <v>1378</v>
      </c>
    </row>
    <row r="569" spans="1:65" s="2" customFormat="1">
      <c r="A569" s="35"/>
      <c r="B569" s="36"/>
      <c r="C569" s="35"/>
      <c r="D569" s="160" t="s">
        <v>204</v>
      </c>
      <c r="E569" s="35"/>
      <c r="F569" s="161" t="s">
        <v>1379</v>
      </c>
      <c r="G569" s="35"/>
      <c r="H569" s="35"/>
      <c r="I569" s="162"/>
      <c r="J569" s="35"/>
      <c r="K569" s="35"/>
      <c r="L569" s="36"/>
      <c r="M569" s="163"/>
      <c r="N569" s="164"/>
      <c r="O569" s="56"/>
      <c r="P569" s="56"/>
      <c r="Q569" s="56"/>
      <c r="R569" s="56"/>
      <c r="S569" s="56"/>
      <c r="T569" s="57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T569" s="19" t="s">
        <v>204</v>
      </c>
      <c r="AU569" s="19" t="s">
        <v>89</v>
      </c>
    </row>
    <row r="570" spans="1:65" s="2" customFormat="1" ht="16.5" customHeight="1">
      <c r="A570" s="35"/>
      <c r="B570" s="146"/>
      <c r="C570" s="190" t="s">
        <v>616</v>
      </c>
      <c r="D570" s="190" t="s">
        <v>464</v>
      </c>
      <c r="E570" s="191" t="s">
        <v>1380</v>
      </c>
      <c r="F570" s="192" t="s">
        <v>1381</v>
      </c>
      <c r="G570" s="193" t="s">
        <v>511</v>
      </c>
      <c r="H570" s="194">
        <v>2</v>
      </c>
      <c r="I570" s="195"/>
      <c r="J570" s="196">
        <f>ROUND(I570*H570,2)</f>
        <v>0</v>
      </c>
      <c r="K570" s="192" t="s">
        <v>201</v>
      </c>
      <c r="L570" s="197"/>
      <c r="M570" s="198" t="s">
        <v>3</v>
      </c>
      <c r="N570" s="199" t="s">
        <v>51</v>
      </c>
      <c r="O570" s="56"/>
      <c r="P570" s="156">
        <f>O570*H570</f>
        <v>0</v>
      </c>
      <c r="Q570" s="156">
        <v>2.5000000000000001E-2</v>
      </c>
      <c r="R570" s="156">
        <f>Q570*H570</f>
        <v>0.05</v>
      </c>
      <c r="S570" s="156">
        <v>0</v>
      </c>
      <c r="T570" s="157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58" t="s">
        <v>257</v>
      </c>
      <c r="AT570" s="158" t="s">
        <v>464</v>
      </c>
      <c r="AU570" s="158" t="s">
        <v>89</v>
      </c>
      <c r="AY570" s="19" t="s">
        <v>195</v>
      </c>
      <c r="BE570" s="159">
        <f>IF(N570="základní",J570,0)</f>
        <v>0</v>
      </c>
      <c r="BF570" s="159">
        <f>IF(N570="snížená",J570,0)</f>
        <v>0</v>
      </c>
      <c r="BG570" s="159">
        <f>IF(N570="zákl. přenesená",J570,0)</f>
        <v>0</v>
      </c>
      <c r="BH570" s="159">
        <f>IF(N570="sníž. přenesená",J570,0)</f>
        <v>0</v>
      </c>
      <c r="BI570" s="159">
        <f>IF(N570="nulová",J570,0)</f>
        <v>0</v>
      </c>
      <c r="BJ570" s="19" t="s">
        <v>87</v>
      </c>
      <c r="BK570" s="159">
        <f>ROUND(I570*H570,2)</f>
        <v>0</v>
      </c>
      <c r="BL570" s="19" t="s">
        <v>202</v>
      </c>
      <c r="BM570" s="158" t="s">
        <v>1382</v>
      </c>
    </row>
    <row r="571" spans="1:65" s="13" customFormat="1">
      <c r="B571" s="165"/>
      <c r="D571" s="166" t="s">
        <v>206</v>
      </c>
      <c r="E571" s="167" t="s">
        <v>3</v>
      </c>
      <c r="F571" s="168" t="s">
        <v>207</v>
      </c>
      <c r="H571" s="167" t="s">
        <v>3</v>
      </c>
      <c r="I571" s="169"/>
      <c r="L571" s="165"/>
      <c r="M571" s="170"/>
      <c r="N571" s="171"/>
      <c r="O571" s="171"/>
      <c r="P571" s="171"/>
      <c r="Q571" s="171"/>
      <c r="R571" s="171"/>
      <c r="S571" s="171"/>
      <c r="T571" s="172"/>
      <c r="AT571" s="167" t="s">
        <v>206</v>
      </c>
      <c r="AU571" s="167" t="s">
        <v>89</v>
      </c>
      <c r="AV571" s="13" t="s">
        <v>87</v>
      </c>
      <c r="AW571" s="13" t="s">
        <v>41</v>
      </c>
      <c r="AX571" s="13" t="s">
        <v>80</v>
      </c>
      <c r="AY571" s="167" t="s">
        <v>195</v>
      </c>
    </row>
    <row r="572" spans="1:65" s="13" customFormat="1">
      <c r="B572" s="165"/>
      <c r="D572" s="166" t="s">
        <v>206</v>
      </c>
      <c r="E572" s="167" t="s">
        <v>3</v>
      </c>
      <c r="F572" s="168" t="s">
        <v>208</v>
      </c>
      <c r="H572" s="167" t="s">
        <v>3</v>
      </c>
      <c r="I572" s="169"/>
      <c r="L572" s="165"/>
      <c r="M572" s="170"/>
      <c r="N572" s="171"/>
      <c r="O572" s="171"/>
      <c r="P572" s="171"/>
      <c r="Q572" s="171"/>
      <c r="R572" s="171"/>
      <c r="S572" s="171"/>
      <c r="T572" s="172"/>
      <c r="AT572" s="167" t="s">
        <v>206</v>
      </c>
      <c r="AU572" s="167" t="s">
        <v>89</v>
      </c>
      <c r="AV572" s="13" t="s">
        <v>87</v>
      </c>
      <c r="AW572" s="13" t="s">
        <v>41</v>
      </c>
      <c r="AX572" s="13" t="s">
        <v>80</v>
      </c>
      <c r="AY572" s="167" t="s">
        <v>195</v>
      </c>
    </row>
    <row r="573" spans="1:65" s="13" customFormat="1">
      <c r="B573" s="165"/>
      <c r="D573" s="166" t="s">
        <v>206</v>
      </c>
      <c r="E573" s="167" t="s">
        <v>3</v>
      </c>
      <c r="F573" s="168" t="s">
        <v>1148</v>
      </c>
      <c r="H573" s="167" t="s">
        <v>3</v>
      </c>
      <c r="I573" s="169"/>
      <c r="L573" s="165"/>
      <c r="M573" s="170"/>
      <c r="N573" s="171"/>
      <c r="O573" s="171"/>
      <c r="P573" s="171"/>
      <c r="Q573" s="171"/>
      <c r="R573" s="171"/>
      <c r="S573" s="171"/>
      <c r="T573" s="172"/>
      <c r="AT573" s="167" t="s">
        <v>206</v>
      </c>
      <c r="AU573" s="167" t="s">
        <v>89</v>
      </c>
      <c r="AV573" s="13" t="s">
        <v>87</v>
      </c>
      <c r="AW573" s="13" t="s">
        <v>41</v>
      </c>
      <c r="AX573" s="13" t="s">
        <v>80</v>
      </c>
      <c r="AY573" s="167" t="s">
        <v>195</v>
      </c>
    </row>
    <row r="574" spans="1:65" s="14" customFormat="1">
      <c r="B574" s="173"/>
      <c r="D574" s="166" t="s">
        <v>206</v>
      </c>
      <c r="E574" s="174" t="s">
        <v>3</v>
      </c>
      <c r="F574" s="175" t="s">
        <v>533</v>
      </c>
      <c r="H574" s="176">
        <v>2</v>
      </c>
      <c r="I574" s="177"/>
      <c r="L574" s="173"/>
      <c r="M574" s="178"/>
      <c r="N574" s="179"/>
      <c r="O574" s="179"/>
      <c r="P574" s="179"/>
      <c r="Q574" s="179"/>
      <c r="R574" s="179"/>
      <c r="S574" s="179"/>
      <c r="T574" s="180"/>
      <c r="AT574" s="174" t="s">
        <v>206</v>
      </c>
      <c r="AU574" s="174" t="s">
        <v>89</v>
      </c>
      <c r="AV574" s="14" t="s">
        <v>89</v>
      </c>
      <c r="AW574" s="14" t="s">
        <v>41</v>
      </c>
      <c r="AX574" s="14" t="s">
        <v>80</v>
      </c>
      <c r="AY574" s="174" t="s">
        <v>195</v>
      </c>
    </row>
    <row r="575" spans="1:65" s="15" customFormat="1">
      <c r="B575" s="181"/>
      <c r="D575" s="166" t="s">
        <v>206</v>
      </c>
      <c r="E575" s="182" t="s">
        <v>3</v>
      </c>
      <c r="F575" s="183" t="s">
        <v>215</v>
      </c>
      <c r="H575" s="184">
        <v>2</v>
      </c>
      <c r="I575" s="185"/>
      <c r="L575" s="181"/>
      <c r="M575" s="186"/>
      <c r="N575" s="187"/>
      <c r="O575" s="187"/>
      <c r="P575" s="187"/>
      <c r="Q575" s="187"/>
      <c r="R575" s="187"/>
      <c r="S575" s="187"/>
      <c r="T575" s="188"/>
      <c r="AT575" s="182" t="s">
        <v>206</v>
      </c>
      <c r="AU575" s="182" t="s">
        <v>89</v>
      </c>
      <c r="AV575" s="15" t="s">
        <v>202</v>
      </c>
      <c r="AW575" s="15" t="s">
        <v>41</v>
      </c>
      <c r="AX575" s="15" t="s">
        <v>87</v>
      </c>
      <c r="AY575" s="182" t="s">
        <v>195</v>
      </c>
    </row>
    <row r="576" spans="1:65" s="2" customFormat="1" ht="16.5" customHeight="1">
      <c r="A576" s="35"/>
      <c r="B576" s="146"/>
      <c r="C576" s="190" t="s">
        <v>621</v>
      </c>
      <c r="D576" s="190" t="s">
        <v>464</v>
      </c>
      <c r="E576" s="191" t="s">
        <v>1383</v>
      </c>
      <c r="F576" s="192" t="s">
        <v>1384</v>
      </c>
      <c r="G576" s="193" t="s">
        <v>511</v>
      </c>
      <c r="H576" s="194">
        <v>16</v>
      </c>
      <c r="I576" s="195"/>
      <c r="J576" s="196">
        <f>ROUND(I576*H576,2)</f>
        <v>0</v>
      </c>
      <c r="K576" s="192" t="s">
        <v>638</v>
      </c>
      <c r="L576" s="197"/>
      <c r="M576" s="198" t="s">
        <v>3</v>
      </c>
      <c r="N576" s="199" t="s">
        <v>51</v>
      </c>
      <c r="O576" s="56"/>
      <c r="P576" s="156">
        <f>O576*H576</f>
        <v>0</v>
      </c>
      <c r="Q576" s="156">
        <v>1.09E-3</v>
      </c>
      <c r="R576" s="156">
        <f>Q576*H576</f>
        <v>1.7440000000000001E-2</v>
      </c>
      <c r="S576" s="156">
        <v>0</v>
      </c>
      <c r="T576" s="157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158" t="s">
        <v>257</v>
      </c>
      <c r="AT576" s="158" t="s">
        <v>464</v>
      </c>
      <c r="AU576" s="158" t="s">
        <v>89</v>
      </c>
      <c r="AY576" s="19" t="s">
        <v>195</v>
      </c>
      <c r="BE576" s="159">
        <f>IF(N576="základní",J576,0)</f>
        <v>0</v>
      </c>
      <c r="BF576" s="159">
        <f>IF(N576="snížená",J576,0)</f>
        <v>0</v>
      </c>
      <c r="BG576" s="159">
        <f>IF(N576="zákl. přenesená",J576,0)</f>
        <v>0</v>
      </c>
      <c r="BH576" s="159">
        <f>IF(N576="sníž. přenesená",J576,0)</f>
        <v>0</v>
      </c>
      <c r="BI576" s="159">
        <f>IF(N576="nulová",J576,0)</f>
        <v>0</v>
      </c>
      <c r="BJ576" s="19" t="s">
        <v>87</v>
      </c>
      <c r="BK576" s="159">
        <f>ROUND(I576*H576,2)</f>
        <v>0</v>
      </c>
      <c r="BL576" s="19" t="s">
        <v>202</v>
      </c>
      <c r="BM576" s="158" t="s">
        <v>1385</v>
      </c>
    </row>
    <row r="577" spans="1:65" s="13" customFormat="1">
      <c r="B577" s="165"/>
      <c r="D577" s="166" t="s">
        <v>206</v>
      </c>
      <c r="E577" s="167" t="s">
        <v>3</v>
      </c>
      <c r="F577" s="168" t="s">
        <v>207</v>
      </c>
      <c r="H577" s="167" t="s">
        <v>3</v>
      </c>
      <c r="I577" s="169"/>
      <c r="L577" s="165"/>
      <c r="M577" s="170"/>
      <c r="N577" s="171"/>
      <c r="O577" s="171"/>
      <c r="P577" s="171"/>
      <c r="Q577" s="171"/>
      <c r="R577" s="171"/>
      <c r="S577" s="171"/>
      <c r="T577" s="172"/>
      <c r="AT577" s="167" t="s">
        <v>206</v>
      </c>
      <c r="AU577" s="167" t="s">
        <v>89</v>
      </c>
      <c r="AV577" s="13" t="s">
        <v>87</v>
      </c>
      <c r="AW577" s="13" t="s">
        <v>41</v>
      </c>
      <c r="AX577" s="13" t="s">
        <v>80</v>
      </c>
      <c r="AY577" s="167" t="s">
        <v>195</v>
      </c>
    </row>
    <row r="578" spans="1:65" s="13" customFormat="1">
      <c r="B578" s="165"/>
      <c r="D578" s="166" t="s">
        <v>206</v>
      </c>
      <c r="E578" s="167" t="s">
        <v>3</v>
      </c>
      <c r="F578" s="168" t="s">
        <v>208</v>
      </c>
      <c r="H578" s="167" t="s">
        <v>3</v>
      </c>
      <c r="I578" s="169"/>
      <c r="L578" s="165"/>
      <c r="M578" s="170"/>
      <c r="N578" s="171"/>
      <c r="O578" s="171"/>
      <c r="P578" s="171"/>
      <c r="Q578" s="171"/>
      <c r="R578" s="171"/>
      <c r="S578" s="171"/>
      <c r="T578" s="172"/>
      <c r="AT578" s="167" t="s">
        <v>206</v>
      </c>
      <c r="AU578" s="167" t="s">
        <v>89</v>
      </c>
      <c r="AV578" s="13" t="s">
        <v>87</v>
      </c>
      <c r="AW578" s="13" t="s">
        <v>41</v>
      </c>
      <c r="AX578" s="13" t="s">
        <v>80</v>
      </c>
      <c r="AY578" s="167" t="s">
        <v>195</v>
      </c>
    </row>
    <row r="579" spans="1:65" s="13" customFormat="1">
      <c r="B579" s="165"/>
      <c r="D579" s="166" t="s">
        <v>206</v>
      </c>
      <c r="E579" s="167" t="s">
        <v>3</v>
      </c>
      <c r="F579" s="168" t="s">
        <v>1148</v>
      </c>
      <c r="H579" s="167" t="s">
        <v>3</v>
      </c>
      <c r="I579" s="169"/>
      <c r="L579" s="165"/>
      <c r="M579" s="170"/>
      <c r="N579" s="171"/>
      <c r="O579" s="171"/>
      <c r="P579" s="171"/>
      <c r="Q579" s="171"/>
      <c r="R579" s="171"/>
      <c r="S579" s="171"/>
      <c r="T579" s="172"/>
      <c r="AT579" s="167" t="s">
        <v>206</v>
      </c>
      <c r="AU579" s="167" t="s">
        <v>89</v>
      </c>
      <c r="AV579" s="13" t="s">
        <v>87</v>
      </c>
      <c r="AW579" s="13" t="s">
        <v>41</v>
      </c>
      <c r="AX579" s="13" t="s">
        <v>80</v>
      </c>
      <c r="AY579" s="167" t="s">
        <v>195</v>
      </c>
    </row>
    <row r="580" spans="1:65" s="14" customFormat="1">
      <c r="B580" s="173"/>
      <c r="D580" s="166" t="s">
        <v>206</v>
      </c>
      <c r="E580" s="174" t="s">
        <v>3</v>
      </c>
      <c r="F580" s="175" t="s">
        <v>1386</v>
      </c>
      <c r="H580" s="176">
        <v>16</v>
      </c>
      <c r="I580" s="177"/>
      <c r="L580" s="173"/>
      <c r="M580" s="178"/>
      <c r="N580" s="179"/>
      <c r="O580" s="179"/>
      <c r="P580" s="179"/>
      <c r="Q580" s="179"/>
      <c r="R580" s="179"/>
      <c r="S580" s="179"/>
      <c r="T580" s="180"/>
      <c r="AT580" s="174" t="s">
        <v>206</v>
      </c>
      <c r="AU580" s="174" t="s">
        <v>89</v>
      </c>
      <c r="AV580" s="14" t="s">
        <v>89</v>
      </c>
      <c r="AW580" s="14" t="s">
        <v>41</v>
      </c>
      <c r="AX580" s="14" t="s">
        <v>80</v>
      </c>
      <c r="AY580" s="174" t="s">
        <v>195</v>
      </c>
    </row>
    <row r="581" spans="1:65" s="15" customFormat="1">
      <c r="B581" s="181"/>
      <c r="D581" s="166" t="s">
        <v>206</v>
      </c>
      <c r="E581" s="182" t="s">
        <v>3</v>
      </c>
      <c r="F581" s="183" t="s">
        <v>215</v>
      </c>
      <c r="H581" s="184">
        <v>16</v>
      </c>
      <c r="I581" s="185"/>
      <c r="L581" s="181"/>
      <c r="M581" s="186"/>
      <c r="N581" s="187"/>
      <c r="O581" s="187"/>
      <c r="P581" s="187"/>
      <c r="Q581" s="187"/>
      <c r="R581" s="187"/>
      <c r="S581" s="187"/>
      <c r="T581" s="188"/>
      <c r="AT581" s="182" t="s">
        <v>206</v>
      </c>
      <c r="AU581" s="182" t="s">
        <v>89</v>
      </c>
      <c r="AV581" s="15" t="s">
        <v>202</v>
      </c>
      <c r="AW581" s="15" t="s">
        <v>41</v>
      </c>
      <c r="AX581" s="15" t="s">
        <v>87</v>
      </c>
      <c r="AY581" s="182" t="s">
        <v>195</v>
      </c>
    </row>
    <row r="582" spans="1:65" s="2" customFormat="1" ht="21.75" customHeight="1">
      <c r="A582" s="35"/>
      <c r="B582" s="146"/>
      <c r="C582" s="147" t="s">
        <v>626</v>
      </c>
      <c r="D582" s="147" t="s">
        <v>197</v>
      </c>
      <c r="E582" s="148" t="s">
        <v>1387</v>
      </c>
      <c r="F582" s="149" t="s">
        <v>1388</v>
      </c>
      <c r="G582" s="150" t="s">
        <v>511</v>
      </c>
      <c r="H582" s="151">
        <v>59</v>
      </c>
      <c r="I582" s="152"/>
      <c r="J582" s="153">
        <f>ROUND(I582*H582,2)</f>
        <v>0</v>
      </c>
      <c r="K582" s="149" t="s">
        <v>201</v>
      </c>
      <c r="L582" s="36"/>
      <c r="M582" s="154" t="s">
        <v>3</v>
      </c>
      <c r="N582" s="155" t="s">
        <v>51</v>
      </c>
      <c r="O582" s="56"/>
      <c r="P582" s="156">
        <f>O582*H582</f>
        <v>0</v>
      </c>
      <c r="Q582" s="156">
        <v>1.6000000000000001E-4</v>
      </c>
      <c r="R582" s="156">
        <f>Q582*H582</f>
        <v>9.4400000000000005E-3</v>
      </c>
      <c r="S582" s="156">
        <v>0</v>
      </c>
      <c r="T582" s="157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158" t="s">
        <v>202</v>
      </c>
      <c r="AT582" s="158" t="s">
        <v>197</v>
      </c>
      <c r="AU582" s="158" t="s">
        <v>89</v>
      </c>
      <c r="AY582" s="19" t="s">
        <v>195</v>
      </c>
      <c r="BE582" s="159">
        <f>IF(N582="základní",J582,0)</f>
        <v>0</v>
      </c>
      <c r="BF582" s="159">
        <f>IF(N582="snížená",J582,0)</f>
        <v>0</v>
      </c>
      <c r="BG582" s="159">
        <f>IF(N582="zákl. přenesená",J582,0)</f>
        <v>0</v>
      </c>
      <c r="BH582" s="159">
        <f>IF(N582="sníž. přenesená",J582,0)</f>
        <v>0</v>
      </c>
      <c r="BI582" s="159">
        <f>IF(N582="nulová",J582,0)</f>
        <v>0</v>
      </c>
      <c r="BJ582" s="19" t="s">
        <v>87</v>
      </c>
      <c r="BK582" s="159">
        <f>ROUND(I582*H582,2)</f>
        <v>0</v>
      </c>
      <c r="BL582" s="19" t="s">
        <v>202</v>
      </c>
      <c r="BM582" s="158" t="s">
        <v>1389</v>
      </c>
    </row>
    <row r="583" spans="1:65" s="2" customFormat="1">
      <c r="A583" s="35"/>
      <c r="B583" s="36"/>
      <c r="C583" s="35"/>
      <c r="D583" s="160" t="s">
        <v>204</v>
      </c>
      <c r="E583" s="35"/>
      <c r="F583" s="161" t="s">
        <v>1390</v>
      </c>
      <c r="G583" s="35"/>
      <c r="H583" s="35"/>
      <c r="I583" s="162"/>
      <c r="J583" s="35"/>
      <c r="K583" s="35"/>
      <c r="L583" s="36"/>
      <c r="M583" s="163"/>
      <c r="N583" s="164"/>
      <c r="O583" s="56"/>
      <c r="P583" s="56"/>
      <c r="Q583" s="56"/>
      <c r="R583" s="56"/>
      <c r="S583" s="56"/>
      <c r="T583" s="57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T583" s="19" t="s">
        <v>204</v>
      </c>
      <c r="AU583" s="19" t="s">
        <v>89</v>
      </c>
    </row>
    <row r="584" spans="1:65" s="2" customFormat="1" ht="16.5" customHeight="1">
      <c r="A584" s="35"/>
      <c r="B584" s="146"/>
      <c r="C584" s="190" t="s">
        <v>630</v>
      </c>
      <c r="D584" s="190" t="s">
        <v>464</v>
      </c>
      <c r="E584" s="191" t="s">
        <v>1391</v>
      </c>
      <c r="F584" s="192" t="s">
        <v>1392</v>
      </c>
      <c r="G584" s="193" t="s">
        <v>511</v>
      </c>
      <c r="H584" s="194">
        <v>57</v>
      </c>
      <c r="I584" s="195"/>
      <c r="J584" s="196">
        <f>ROUND(I584*H584,2)</f>
        <v>0</v>
      </c>
      <c r="K584" s="192" t="s">
        <v>201</v>
      </c>
      <c r="L584" s="197"/>
      <c r="M584" s="198" t="s">
        <v>3</v>
      </c>
      <c r="N584" s="199" t="s">
        <v>51</v>
      </c>
      <c r="O584" s="56"/>
      <c r="P584" s="156">
        <f>O584*H584</f>
        <v>0</v>
      </c>
      <c r="Q584" s="156">
        <v>2.31E-3</v>
      </c>
      <c r="R584" s="156">
        <f>Q584*H584</f>
        <v>0.13167000000000001</v>
      </c>
      <c r="S584" s="156">
        <v>0</v>
      </c>
      <c r="T584" s="157">
        <f>S584*H584</f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158" t="s">
        <v>257</v>
      </c>
      <c r="AT584" s="158" t="s">
        <v>464</v>
      </c>
      <c r="AU584" s="158" t="s">
        <v>89</v>
      </c>
      <c r="AY584" s="19" t="s">
        <v>195</v>
      </c>
      <c r="BE584" s="159">
        <f>IF(N584="základní",J584,0)</f>
        <v>0</v>
      </c>
      <c r="BF584" s="159">
        <f>IF(N584="snížená",J584,0)</f>
        <v>0</v>
      </c>
      <c r="BG584" s="159">
        <f>IF(N584="zákl. přenesená",J584,0)</f>
        <v>0</v>
      </c>
      <c r="BH584" s="159">
        <f>IF(N584="sníž. přenesená",J584,0)</f>
        <v>0</v>
      </c>
      <c r="BI584" s="159">
        <f>IF(N584="nulová",J584,0)</f>
        <v>0</v>
      </c>
      <c r="BJ584" s="19" t="s">
        <v>87</v>
      </c>
      <c r="BK584" s="159">
        <f>ROUND(I584*H584,2)</f>
        <v>0</v>
      </c>
      <c r="BL584" s="19" t="s">
        <v>202</v>
      </c>
      <c r="BM584" s="158" t="s">
        <v>1393</v>
      </c>
    </row>
    <row r="585" spans="1:65" s="13" customFormat="1">
      <c r="B585" s="165"/>
      <c r="D585" s="166" t="s">
        <v>206</v>
      </c>
      <c r="E585" s="167" t="s">
        <v>3</v>
      </c>
      <c r="F585" s="168" t="s">
        <v>207</v>
      </c>
      <c r="H585" s="167" t="s">
        <v>3</v>
      </c>
      <c r="I585" s="169"/>
      <c r="L585" s="165"/>
      <c r="M585" s="170"/>
      <c r="N585" s="171"/>
      <c r="O585" s="171"/>
      <c r="P585" s="171"/>
      <c r="Q585" s="171"/>
      <c r="R585" s="171"/>
      <c r="S585" s="171"/>
      <c r="T585" s="172"/>
      <c r="AT585" s="167" t="s">
        <v>206</v>
      </c>
      <c r="AU585" s="167" t="s">
        <v>89</v>
      </c>
      <c r="AV585" s="13" t="s">
        <v>87</v>
      </c>
      <c r="AW585" s="13" t="s">
        <v>41</v>
      </c>
      <c r="AX585" s="13" t="s">
        <v>80</v>
      </c>
      <c r="AY585" s="167" t="s">
        <v>195</v>
      </c>
    </row>
    <row r="586" spans="1:65" s="13" customFormat="1">
      <c r="B586" s="165"/>
      <c r="D586" s="166" t="s">
        <v>206</v>
      </c>
      <c r="E586" s="167" t="s">
        <v>3</v>
      </c>
      <c r="F586" s="168" t="s">
        <v>208</v>
      </c>
      <c r="H586" s="167" t="s">
        <v>3</v>
      </c>
      <c r="I586" s="169"/>
      <c r="L586" s="165"/>
      <c r="M586" s="170"/>
      <c r="N586" s="171"/>
      <c r="O586" s="171"/>
      <c r="P586" s="171"/>
      <c r="Q586" s="171"/>
      <c r="R586" s="171"/>
      <c r="S586" s="171"/>
      <c r="T586" s="172"/>
      <c r="AT586" s="167" t="s">
        <v>206</v>
      </c>
      <c r="AU586" s="167" t="s">
        <v>89</v>
      </c>
      <c r="AV586" s="13" t="s">
        <v>87</v>
      </c>
      <c r="AW586" s="13" t="s">
        <v>41</v>
      </c>
      <c r="AX586" s="13" t="s">
        <v>80</v>
      </c>
      <c r="AY586" s="167" t="s">
        <v>195</v>
      </c>
    </row>
    <row r="587" spans="1:65" s="13" customFormat="1">
      <c r="B587" s="165"/>
      <c r="D587" s="166" t="s">
        <v>206</v>
      </c>
      <c r="E587" s="167" t="s">
        <v>3</v>
      </c>
      <c r="F587" s="168" t="s">
        <v>1148</v>
      </c>
      <c r="H587" s="167" t="s">
        <v>3</v>
      </c>
      <c r="I587" s="169"/>
      <c r="L587" s="165"/>
      <c r="M587" s="170"/>
      <c r="N587" s="171"/>
      <c r="O587" s="171"/>
      <c r="P587" s="171"/>
      <c r="Q587" s="171"/>
      <c r="R587" s="171"/>
      <c r="S587" s="171"/>
      <c r="T587" s="172"/>
      <c r="AT587" s="167" t="s">
        <v>206</v>
      </c>
      <c r="AU587" s="167" t="s">
        <v>89</v>
      </c>
      <c r="AV587" s="13" t="s">
        <v>87</v>
      </c>
      <c r="AW587" s="13" t="s">
        <v>41</v>
      </c>
      <c r="AX587" s="13" t="s">
        <v>80</v>
      </c>
      <c r="AY587" s="167" t="s">
        <v>195</v>
      </c>
    </row>
    <row r="588" spans="1:65" s="14" customFormat="1">
      <c r="B588" s="173"/>
      <c r="D588" s="166" t="s">
        <v>206</v>
      </c>
      <c r="E588" s="174" t="s">
        <v>3</v>
      </c>
      <c r="F588" s="175" t="s">
        <v>1394</v>
      </c>
      <c r="H588" s="176">
        <v>42</v>
      </c>
      <c r="I588" s="177"/>
      <c r="L588" s="173"/>
      <c r="M588" s="178"/>
      <c r="N588" s="179"/>
      <c r="O588" s="179"/>
      <c r="P588" s="179"/>
      <c r="Q588" s="179"/>
      <c r="R588" s="179"/>
      <c r="S588" s="179"/>
      <c r="T588" s="180"/>
      <c r="AT588" s="174" t="s">
        <v>206</v>
      </c>
      <c r="AU588" s="174" t="s">
        <v>89</v>
      </c>
      <c r="AV588" s="14" t="s">
        <v>89</v>
      </c>
      <c r="AW588" s="14" t="s">
        <v>41</v>
      </c>
      <c r="AX588" s="14" t="s">
        <v>80</v>
      </c>
      <c r="AY588" s="174" t="s">
        <v>195</v>
      </c>
    </row>
    <row r="589" spans="1:65" s="13" customFormat="1">
      <c r="B589" s="165"/>
      <c r="D589" s="166" t="s">
        <v>206</v>
      </c>
      <c r="E589" s="167" t="s">
        <v>3</v>
      </c>
      <c r="F589" s="168" t="s">
        <v>1356</v>
      </c>
      <c r="H589" s="167" t="s">
        <v>3</v>
      </c>
      <c r="I589" s="169"/>
      <c r="L589" s="165"/>
      <c r="M589" s="170"/>
      <c r="N589" s="171"/>
      <c r="O589" s="171"/>
      <c r="P589" s="171"/>
      <c r="Q589" s="171"/>
      <c r="R589" s="171"/>
      <c r="S589" s="171"/>
      <c r="T589" s="172"/>
      <c r="AT589" s="167" t="s">
        <v>206</v>
      </c>
      <c r="AU589" s="167" t="s">
        <v>89</v>
      </c>
      <c r="AV589" s="13" t="s">
        <v>87</v>
      </c>
      <c r="AW589" s="13" t="s">
        <v>41</v>
      </c>
      <c r="AX589" s="13" t="s">
        <v>80</v>
      </c>
      <c r="AY589" s="167" t="s">
        <v>195</v>
      </c>
    </row>
    <row r="590" spans="1:65" s="14" customFormat="1">
      <c r="B590" s="173"/>
      <c r="D590" s="166" t="s">
        <v>206</v>
      </c>
      <c r="E590" s="174" t="s">
        <v>3</v>
      </c>
      <c r="F590" s="175" t="s">
        <v>1357</v>
      </c>
      <c r="H590" s="176">
        <v>15</v>
      </c>
      <c r="I590" s="177"/>
      <c r="L590" s="173"/>
      <c r="M590" s="178"/>
      <c r="N590" s="179"/>
      <c r="O590" s="179"/>
      <c r="P590" s="179"/>
      <c r="Q590" s="179"/>
      <c r="R590" s="179"/>
      <c r="S590" s="179"/>
      <c r="T590" s="180"/>
      <c r="AT590" s="174" t="s">
        <v>206</v>
      </c>
      <c r="AU590" s="174" t="s">
        <v>89</v>
      </c>
      <c r="AV590" s="14" t="s">
        <v>89</v>
      </c>
      <c r="AW590" s="14" t="s">
        <v>41</v>
      </c>
      <c r="AX590" s="14" t="s">
        <v>80</v>
      </c>
      <c r="AY590" s="174" t="s">
        <v>195</v>
      </c>
    </row>
    <row r="591" spans="1:65" s="15" customFormat="1">
      <c r="B591" s="181"/>
      <c r="D591" s="166" t="s">
        <v>206</v>
      </c>
      <c r="E591" s="182" t="s">
        <v>3</v>
      </c>
      <c r="F591" s="183" t="s">
        <v>215</v>
      </c>
      <c r="H591" s="184">
        <v>57</v>
      </c>
      <c r="I591" s="185"/>
      <c r="L591" s="181"/>
      <c r="M591" s="186"/>
      <c r="N591" s="187"/>
      <c r="O591" s="187"/>
      <c r="P591" s="187"/>
      <c r="Q591" s="187"/>
      <c r="R591" s="187"/>
      <c r="S591" s="187"/>
      <c r="T591" s="188"/>
      <c r="AT591" s="182" t="s">
        <v>206</v>
      </c>
      <c r="AU591" s="182" t="s">
        <v>89</v>
      </c>
      <c r="AV591" s="15" t="s">
        <v>202</v>
      </c>
      <c r="AW591" s="15" t="s">
        <v>41</v>
      </c>
      <c r="AX591" s="15" t="s">
        <v>87</v>
      </c>
      <c r="AY591" s="182" t="s">
        <v>195</v>
      </c>
    </row>
    <row r="592" spans="1:65" s="2" customFormat="1" ht="16.5" customHeight="1">
      <c r="A592" s="35"/>
      <c r="B592" s="146"/>
      <c r="C592" s="190" t="s">
        <v>635</v>
      </c>
      <c r="D592" s="190" t="s">
        <v>464</v>
      </c>
      <c r="E592" s="191" t="s">
        <v>1395</v>
      </c>
      <c r="F592" s="192" t="s">
        <v>1396</v>
      </c>
      <c r="G592" s="193" t="s">
        <v>511</v>
      </c>
      <c r="H592" s="194">
        <v>2</v>
      </c>
      <c r="I592" s="195"/>
      <c r="J592" s="196">
        <f>ROUND(I592*H592,2)</f>
        <v>0</v>
      </c>
      <c r="K592" s="192" t="s">
        <v>638</v>
      </c>
      <c r="L592" s="197"/>
      <c r="M592" s="198" t="s">
        <v>3</v>
      </c>
      <c r="N592" s="199" t="s">
        <v>51</v>
      </c>
      <c r="O592" s="56"/>
      <c r="P592" s="156">
        <f>O592*H592</f>
        <v>0</v>
      </c>
      <c r="Q592" s="156">
        <v>3.5999999999999999E-3</v>
      </c>
      <c r="R592" s="156">
        <f>Q592*H592</f>
        <v>7.1999999999999998E-3</v>
      </c>
      <c r="S592" s="156">
        <v>0</v>
      </c>
      <c r="T592" s="157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158" t="s">
        <v>257</v>
      </c>
      <c r="AT592" s="158" t="s">
        <v>464</v>
      </c>
      <c r="AU592" s="158" t="s">
        <v>89</v>
      </c>
      <c r="AY592" s="19" t="s">
        <v>195</v>
      </c>
      <c r="BE592" s="159">
        <f>IF(N592="základní",J592,0)</f>
        <v>0</v>
      </c>
      <c r="BF592" s="159">
        <f>IF(N592="snížená",J592,0)</f>
        <v>0</v>
      </c>
      <c r="BG592" s="159">
        <f>IF(N592="zákl. přenesená",J592,0)</f>
        <v>0</v>
      </c>
      <c r="BH592" s="159">
        <f>IF(N592="sníž. přenesená",J592,0)</f>
        <v>0</v>
      </c>
      <c r="BI592" s="159">
        <f>IF(N592="nulová",J592,0)</f>
        <v>0</v>
      </c>
      <c r="BJ592" s="19" t="s">
        <v>87</v>
      </c>
      <c r="BK592" s="159">
        <f>ROUND(I592*H592,2)</f>
        <v>0</v>
      </c>
      <c r="BL592" s="19" t="s">
        <v>202</v>
      </c>
      <c r="BM592" s="158" t="s">
        <v>1397</v>
      </c>
    </row>
    <row r="593" spans="1:65" s="13" customFormat="1">
      <c r="B593" s="165"/>
      <c r="D593" s="166" t="s">
        <v>206</v>
      </c>
      <c r="E593" s="167" t="s">
        <v>3</v>
      </c>
      <c r="F593" s="168" t="s">
        <v>207</v>
      </c>
      <c r="H593" s="167" t="s">
        <v>3</v>
      </c>
      <c r="I593" s="169"/>
      <c r="L593" s="165"/>
      <c r="M593" s="170"/>
      <c r="N593" s="171"/>
      <c r="O593" s="171"/>
      <c r="P593" s="171"/>
      <c r="Q593" s="171"/>
      <c r="R593" s="171"/>
      <c r="S593" s="171"/>
      <c r="T593" s="172"/>
      <c r="AT593" s="167" t="s">
        <v>206</v>
      </c>
      <c r="AU593" s="167" t="s">
        <v>89</v>
      </c>
      <c r="AV593" s="13" t="s">
        <v>87</v>
      </c>
      <c r="AW593" s="13" t="s">
        <v>41</v>
      </c>
      <c r="AX593" s="13" t="s">
        <v>80</v>
      </c>
      <c r="AY593" s="167" t="s">
        <v>195</v>
      </c>
    </row>
    <row r="594" spans="1:65" s="13" customFormat="1">
      <c r="B594" s="165"/>
      <c r="D594" s="166" t="s">
        <v>206</v>
      </c>
      <c r="E594" s="167" t="s">
        <v>3</v>
      </c>
      <c r="F594" s="168" t="s">
        <v>208</v>
      </c>
      <c r="H594" s="167" t="s">
        <v>3</v>
      </c>
      <c r="I594" s="169"/>
      <c r="L594" s="165"/>
      <c r="M594" s="170"/>
      <c r="N594" s="171"/>
      <c r="O594" s="171"/>
      <c r="P594" s="171"/>
      <c r="Q594" s="171"/>
      <c r="R594" s="171"/>
      <c r="S594" s="171"/>
      <c r="T594" s="172"/>
      <c r="AT594" s="167" t="s">
        <v>206</v>
      </c>
      <c r="AU594" s="167" t="s">
        <v>89</v>
      </c>
      <c r="AV594" s="13" t="s">
        <v>87</v>
      </c>
      <c r="AW594" s="13" t="s">
        <v>41</v>
      </c>
      <c r="AX594" s="13" t="s">
        <v>80</v>
      </c>
      <c r="AY594" s="167" t="s">
        <v>195</v>
      </c>
    </row>
    <row r="595" spans="1:65" s="13" customFormat="1">
      <c r="B595" s="165"/>
      <c r="D595" s="166" t="s">
        <v>206</v>
      </c>
      <c r="E595" s="167" t="s">
        <v>3</v>
      </c>
      <c r="F595" s="168" t="s">
        <v>1148</v>
      </c>
      <c r="H595" s="167" t="s">
        <v>3</v>
      </c>
      <c r="I595" s="169"/>
      <c r="L595" s="165"/>
      <c r="M595" s="170"/>
      <c r="N595" s="171"/>
      <c r="O595" s="171"/>
      <c r="P595" s="171"/>
      <c r="Q595" s="171"/>
      <c r="R595" s="171"/>
      <c r="S595" s="171"/>
      <c r="T595" s="172"/>
      <c r="AT595" s="167" t="s">
        <v>206</v>
      </c>
      <c r="AU595" s="167" t="s">
        <v>89</v>
      </c>
      <c r="AV595" s="13" t="s">
        <v>87</v>
      </c>
      <c r="AW595" s="13" t="s">
        <v>41</v>
      </c>
      <c r="AX595" s="13" t="s">
        <v>80</v>
      </c>
      <c r="AY595" s="167" t="s">
        <v>195</v>
      </c>
    </row>
    <row r="596" spans="1:65" s="14" customFormat="1">
      <c r="B596" s="173"/>
      <c r="D596" s="166" t="s">
        <v>206</v>
      </c>
      <c r="E596" s="174" t="s">
        <v>3</v>
      </c>
      <c r="F596" s="175" t="s">
        <v>1302</v>
      </c>
      <c r="H596" s="176">
        <v>2</v>
      </c>
      <c r="I596" s="177"/>
      <c r="L596" s="173"/>
      <c r="M596" s="178"/>
      <c r="N596" s="179"/>
      <c r="O596" s="179"/>
      <c r="P596" s="179"/>
      <c r="Q596" s="179"/>
      <c r="R596" s="179"/>
      <c r="S596" s="179"/>
      <c r="T596" s="180"/>
      <c r="AT596" s="174" t="s">
        <v>206</v>
      </c>
      <c r="AU596" s="174" t="s">
        <v>89</v>
      </c>
      <c r="AV596" s="14" t="s">
        <v>89</v>
      </c>
      <c r="AW596" s="14" t="s">
        <v>41</v>
      </c>
      <c r="AX596" s="14" t="s">
        <v>80</v>
      </c>
      <c r="AY596" s="174" t="s">
        <v>195</v>
      </c>
    </row>
    <row r="597" spans="1:65" s="15" customFormat="1">
      <c r="B597" s="181"/>
      <c r="D597" s="166" t="s">
        <v>206</v>
      </c>
      <c r="E597" s="182" t="s">
        <v>3</v>
      </c>
      <c r="F597" s="183" t="s">
        <v>215</v>
      </c>
      <c r="H597" s="184">
        <v>2</v>
      </c>
      <c r="I597" s="185"/>
      <c r="L597" s="181"/>
      <c r="M597" s="186"/>
      <c r="N597" s="187"/>
      <c r="O597" s="187"/>
      <c r="P597" s="187"/>
      <c r="Q597" s="187"/>
      <c r="R597" s="187"/>
      <c r="S597" s="187"/>
      <c r="T597" s="188"/>
      <c r="AT597" s="182" t="s">
        <v>206</v>
      </c>
      <c r="AU597" s="182" t="s">
        <v>89</v>
      </c>
      <c r="AV597" s="15" t="s">
        <v>202</v>
      </c>
      <c r="AW597" s="15" t="s">
        <v>41</v>
      </c>
      <c r="AX597" s="15" t="s">
        <v>87</v>
      </c>
      <c r="AY597" s="182" t="s">
        <v>195</v>
      </c>
    </row>
    <row r="598" spans="1:65" s="2" customFormat="1" ht="24.25" customHeight="1">
      <c r="A598" s="35"/>
      <c r="B598" s="146"/>
      <c r="C598" s="147" t="s">
        <v>641</v>
      </c>
      <c r="D598" s="147" t="s">
        <v>197</v>
      </c>
      <c r="E598" s="148" t="s">
        <v>1398</v>
      </c>
      <c r="F598" s="149" t="s">
        <v>1399</v>
      </c>
      <c r="G598" s="150" t="s">
        <v>511</v>
      </c>
      <c r="H598" s="151">
        <v>15</v>
      </c>
      <c r="I598" s="152"/>
      <c r="J598" s="153">
        <f>ROUND(I598*H598,2)</f>
        <v>0</v>
      </c>
      <c r="K598" s="149" t="s">
        <v>201</v>
      </c>
      <c r="L598" s="36"/>
      <c r="M598" s="154" t="s">
        <v>3</v>
      </c>
      <c r="N598" s="155" t="s">
        <v>51</v>
      </c>
      <c r="O598" s="56"/>
      <c r="P598" s="156">
        <f>O598*H598</f>
        <v>0</v>
      </c>
      <c r="Q598" s="156">
        <v>0</v>
      </c>
      <c r="R598" s="156">
        <f>Q598*H598</f>
        <v>0</v>
      </c>
      <c r="S598" s="156">
        <v>0</v>
      </c>
      <c r="T598" s="157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158" t="s">
        <v>202</v>
      </c>
      <c r="AT598" s="158" t="s">
        <v>197</v>
      </c>
      <c r="AU598" s="158" t="s">
        <v>89</v>
      </c>
      <c r="AY598" s="19" t="s">
        <v>195</v>
      </c>
      <c r="BE598" s="159">
        <f>IF(N598="základní",J598,0)</f>
        <v>0</v>
      </c>
      <c r="BF598" s="159">
        <f>IF(N598="snížená",J598,0)</f>
        <v>0</v>
      </c>
      <c r="BG598" s="159">
        <f>IF(N598="zákl. přenesená",J598,0)</f>
        <v>0</v>
      </c>
      <c r="BH598" s="159">
        <f>IF(N598="sníž. přenesená",J598,0)</f>
        <v>0</v>
      </c>
      <c r="BI598" s="159">
        <f>IF(N598="nulová",J598,0)</f>
        <v>0</v>
      </c>
      <c r="BJ598" s="19" t="s">
        <v>87</v>
      </c>
      <c r="BK598" s="159">
        <f>ROUND(I598*H598,2)</f>
        <v>0</v>
      </c>
      <c r="BL598" s="19" t="s">
        <v>202</v>
      </c>
      <c r="BM598" s="158" t="s">
        <v>1400</v>
      </c>
    </row>
    <row r="599" spans="1:65" s="2" customFormat="1">
      <c r="A599" s="35"/>
      <c r="B599" s="36"/>
      <c r="C599" s="35"/>
      <c r="D599" s="160" t="s">
        <v>204</v>
      </c>
      <c r="E599" s="35"/>
      <c r="F599" s="161" t="s">
        <v>1401</v>
      </c>
      <c r="G599" s="35"/>
      <c r="H599" s="35"/>
      <c r="I599" s="162"/>
      <c r="J599" s="35"/>
      <c r="K599" s="35"/>
      <c r="L599" s="36"/>
      <c r="M599" s="163"/>
      <c r="N599" s="164"/>
      <c r="O599" s="56"/>
      <c r="P599" s="56"/>
      <c r="Q599" s="56"/>
      <c r="R599" s="56"/>
      <c r="S599" s="56"/>
      <c r="T599" s="57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T599" s="19" t="s">
        <v>204</v>
      </c>
      <c r="AU599" s="19" t="s">
        <v>89</v>
      </c>
    </row>
    <row r="600" spans="1:65" s="2" customFormat="1" ht="21.75" customHeight="1">
      <c r="A600" s="35"/>
      <c r="B600" s="146"/>
      <c r="C600" s="190" t="s">
        <v>646</v>
      </c>
      <c r="D600" s="190" t="s">
        <v>464</v>
      </c>
      <c r="E600" s="191" t="s">
        <v>1402</v>
      </c>
      <c r="F600" s="192" t="s">
        <v>1403</v>
      </c>
      <c r="G600" s="193" t="s">
        <v>511</v>
      </c>
      <c r="H600" s="194">
        <v>15</v>
      </c>
      <c r="I600" s="195"/>
      <c r="J600" s="196">
        <f>ROUND(I600*H600,2)</f>
        <v>0</v>
      </c>
      <c r="K600" s="192" t="s">
        <v>638</v>
      </c>
      <c r="L600" s="197"/>
      <c r="M600" s="198" t="s">
        <v>3</v>
      </c>
      <c r="N600" s="199" t="s">
        <v>51</v>
      </c>
      <c r="O600" s="56"/>
      <c r="P600" s="156">
        <f>O600*H600</f>
        <v>0</v>
      </c>
      <c r="Q600" s="156">
        <v>1.6000000000000001E-3</v>
      </c>
      <c r="R600" s="156">
        <f>Q600*H600</f>
        <v>2.4E-2</v>
      </c>
      <c r="S600" s="156">
        <v>0</v>
      </c>
      <c r="T600" s="157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158" t="s">
        <v>257</v>
      </c>
      <c r="AT600" s="158" t="s">
        <v>464</v>
      </c>
      <c r="AU600" s="158" t="s">
        <v>89</v>
      </c>
      <c r="AY600" s="19" t="s">
        <v>195</v>
      </c>
      <c r="BE600" s="159">
        <f>IF(N600="základní",J600,0)</f>
        <v>0</v>
      </c>
      <c r="BF600" s="159">
        <f>IF(N600="snížená",J600,0)</f>
        <v>0</v>
      </c>
      <c r="BG600" s="159">
        <f>IF(N600="zákl. přenesená",J600,0)</f>
        <v>0</v>
      </c>
      <c r="BH600" s="159">
        <f>IF(N600="sníž. přenesená",J600,0)</f>
        <v>0</v>
      </c>
      <c r="BI600" s="159">
        <f>IF(N600="nulová",J600,0)</f>
        <v>0</v>
      </c>
      <c r="BJ600" s="19" t="s">
        <v>87</v>
      </c>
      <c r="BK600" s="159">
        <f>ROUND(I600*H600,2)</f>
        <v>0</v>
      </c>
      <c r="BL600" s="19" t="s">
        <v>202</v>
      </c>
      <c r="BM600" s="158" t="s">
        <v>1404</v>
      </c>
    </row>
    <row r="601" spans="1:65" s="13" customFormat="1">
      <c r="B601" s="165"/>
      <c r="D601" s="166" t="s">
        <v>206</v>
      </c>
      <c r="E601" s="167" t="s">
        <v>3</v>
      </c>
      <c r="F601" s="168" t="s">
        <v>207</v>
      </c>
      <c r="H601" s="167" t="s">
        <v>3</v>
      </c>
      <c r="I601" s="169"/>
      <c r="L601" s="165"/>
      <c r="M601" s="170"/>
      <c r="N601" s="171"/>
      <c r="O601" s="171"/>
      <c r="P601" s="171"/>
      <c r="Q601" s="171"/>
      <c r="R601" s="171"/>
      <c r="S601" s="171"/>
      <c r="T601" s="172"/>
      <c r="AT601" s="167" t="s">
        <v>206</v>
      </c>
      <c r="AU601" s="167" t="s">
        <v>89</v>
      </c>
      <c r="AV601" s="13" t="s">
        <v>87</v>
      </c>
      <c r="AW601" s="13" t="s">
        <v>41</v>
      </c>
      <c r="AX601" s="13" t="s">
        <v>80</v>
      </c>
      <c r="AY601" s="167" t="s">
        <v>195</v>
      </c>
    </row>
    <row r="602" spans="1:65" s="13" customFormat="1">
      <c r="B602" s="165"/>
      <c r="D602" s="166" t="s">
        <v>206</v>
      </c>
      <c r="E602" s="167" t="s">
        <v>3</v>
      </c>
      <c r="F602" s="168" t="s">
        <v>208</v>
      </c>
      <c r="H602" s="167" t="s">
        <v>3</v>
      </c>
      <c r="I602" s="169"/>
      <c r="L602" s="165"/>
      <c r="M602" s="170"/>
      <c r="N602" s="171"/>
      <c r="O602" s="171"/>
      <c r="P602" s="171"/>
      <c r="Q602" s="171"/>
      <c r="R602" s="171"/>
      <c r="S602" s="171"/>
      <c r="T602" s="172"/>
      <c r="AT602" s="167" t="s">
        <v>206</v>
      </c>
      <c r="AU602" s="167" t="s">
        <v>89</v>
      </c>
      <c r="AV602" s="13" t="s">
        <v>87</v>
      </c>
      <c r="AW602" s="13" t="s">
        <v>41</v>
      </c>
      <c r="AX602" s="13" t="s">
        <v>80</v>
      </c>
      <c r="AY602" s="167" t="s">
        <v>195</v>
      </c>
    </row>
    <row r="603" spans="1:65" s="13" customFormat="1">
      <c r="B603" s="165"/>
      <c r="D603" s="166" t="s">
        <v>206</v>
      </c>
      <c r="E603" s="167" t="s">
        <v>3</v>
      </c>
      <c r="F603" s="168" t="s">
        <v>1313</v>
      </c>
      <c r="H603" s="167" t="s">
        <v>3</v>
      </c>
      <c r="I603" s="169"/>
      <c r="L603" s="165"/>
      <c r="M603" s="170"/>
      <c r="N603" s="171"/>
      <c r="O603" s="171"/>
      <c r="P603" s="171"/>
      <c r="Q603" s="171"/>
      <c r="R603" s="171"/>
      <c r="S603" s="171"/>
      <c r="T603" s="172"/>
      <c r="AT603" s="167" t="s">
        <v>206</v>
      </c>
      <c r="AU603" s="167" t="s">
        <v>89</v>
      </c>
      <c r="AV603" s="13" t="s">
        <v>87</v>
      </c>
      <c r="AW603" s="13" t="s">
        <v>41</v>
      </c>
      <c r="AX603" s="13" t="s">
        <v>80</v>
      </c>
      <c r="AY603" s="167" t="s">
        <v>195</v>
      </c>
    </row>
    <row r="604" spans="1:65" s="13" customFormat="1">
      <c r="B604" s="165"/>
      <c r="D604" s="166" t="s">
        <v>206</v>
      </c>
      <c r="E604" s="167" t="s">
        <v>3</v>
      </c>
      <c r="F604" s="168" t="s">
        <v>1405</v>
      </c>
      <c r="H604" s="167" t="s">
        <v>3</v>
      </c>
      <c r="I604" s="169"/>
      <c r="L604" s="165"/>
      <c r="M604" s="170"/>
      <c r="N604" s="171"/>
      <c r="O604" s="171"/>
      <c r="P604" s="171"/>
      <c r="Q604" s="171"/>
      <c r="R604" s="171"/>
      <c r="S604" s="171"/>
      <c r="T604" s="172"/>
      <c r="AT604" s="167" t="s">
        <v>206</v>
      </c>
      <c r="AU604" s="167" t="s">
        <v>89</v>
      </c>
      <c r="AV604" s="13" t="s">
        <v>87</v>
      </c>
      <c r="AW604" s="13" t="s">
        <v>41</v>
      </c>
      <c r="AX604" s="13" t="s">
        <v>80</v>
      </c>
      <c r="AY604" s="167" t="s">
        <v>195</v>
      </c>
    </row>
    <row r="605" spans="1:65" s="14" customFormat="1">
      <c r="B605" s="173"/>
      <c r="D605" s="166" t="s">
        <v>206</v>
      </c>
      <c r="E605" s="174" t="s">
        <v>3</v>
      </c>
      <c r="F605" s="175" t="s">
        <v>1357</v>
      </c>
      <c r="H605" s="176">
        <v>15</v>
      </c>
      <c r="I605" s="177"/>
      <c r="L605" s="173"/>
      <c r="M605" s="178"/>
      <c r="N605" s="179"/>
      <c r="O605" s="179"/>
      <c r="P605" s="179"/>
      <c r="Q605" s="179"/>
      <c r="R605" s="179"/>
      <c r="S605" s="179"/>
      <c r="T605" s="180"/>
      <c r="AT605" s="174" t="s">
        <v>206</v>
      </c>
      <c r="AU605" s="174" t="s">
        <v>89</v>
      </c>
      <c r="AV605" s="14" t="s">
        <v>89</v>
      </c>
      <c r="AW605" s="14" t="s">
        <v>41</v>
      </c>
      <c r="AX605" s="14" t="s">
        <v>80</v>
      </c>
      <c r="AY605" s="174" t="s">
        <v>195</v>
      </c>
    </row>
    <row r="606" spans="1:65" s="15" customFormat="1">
      <c r="B606" s="181"/>
      <c r="D606" s="166" t="s">
        <v>206</v>
      </c>
      <c r="E606" s="182" t="s">
        <v>3</v>
      </c>
      <c r="F606" s="183" t="s">
        <v>215</v>
      </c>
      <c r="H606" s="184">
        <v>15</v>
      </c>
      <c r="I606" s="185"/>
      <c r="L606" s="181"/>
      <c r="M606" s="186"/>
      <c r="N606" s="187"/>
      <c r="O606" s="187"/>
      <c r="P606" s="187"/>
      <c r="Q606" s="187"/>
      <c r="R606" s="187"/>
      <c r="S606" s="187"/>
      <c r="T606" s="188"/>
      <c r="AT606" s="182" t="s">
        <v>206</v>
      </c>
      <c r="AU606" s="182" t="s">
        <v>89</v>
      </c>
      <c r="AV606" s="15" t="s">
        <v>202</v>
      </c>
      <c r="AW606" s="15" t="s">
        <v>41</v>
      </c>
      <c r="AX606" s="15" t="s">
        <v>87</v>
      </c>
      <c r="AY606" s="182" t="s">
        <v>195</v>
      </c>
    </row>
    <row r="607" spans="1:65" s="2" customFormat="1" ht="24.25" customHeight="1">
      <c r="A607" s="35"/>
      <c r="B607" s="146"/>
      <c r="C607" s="147" t="s">
        <v>651</v>
      </c>
      <c r="D607" s="147" t="s">
        <v>197</v>
      </c>
      <c r="E607" s="148" t="s">
        <v>1406</v>
      </c>
      <c r="F607" s="149" t="s">
        <v>1407</v>
      </c>
      <c r="G607" s="150" t="s">
        <v>511</v>
      </c>
      <c r="H607" s="151">
        <v>32</v>
      </c>
      <c r="I607" s="152"/>
      <c r="J607" s="153">
        <f>ROUND(I607*H607,2)</f>
        <v>0</v>
      </c>
      <c r="K607" s="149" t="s">
        <v>201</v>
      </c>
      <c r="L607" s="36"/>
      <c r="M607" s="154" t="s">
        <v>3</v>
      </c>
      <c r="N607" s="155" t="s">
        <v>51</v>
      </c>
      <c r="O607" s="56"/>
      <c r="P607" s="156">
        <f>O607*H607</f>
        <v>0</v>
      </c>
      <c r="Q607" s="156">
        <v>8.4000000000000003E-4</v>
      </c>
      <c r="R607" s="156">
        <f>Q607*H607</f>
        <v>2.6880000000000001E-2</v>
      </c>
      <c r="S607" s="156">
        <v>0</v>
      </c>
      <c r="T607" s="157">
        <f>S607*H607</f>
        <v>0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R607" s="158" t="s">
        <v>202</v>
      </c>
      <c r="AT607" s="158" t="s">
        <v>197</v>
      </c>
      <c r="AU607" s="158" t="s">
        <v>89</v>
      </c>
      <c r="AY607" s="19" t="s">
        <v>195</v>
      </c>
      <c r="BE607" s="159">
        <f>IF(N607="základní",J607,0)</f>
        <v>0</v>
      </c>
      <c r="BF607" s="159">
        <f>IF(N607="snížená",J607,0)</f>
        <v>0</v>
      </c>
      <c r="BG607" s="159">
        <f>IF(N607="zákl. přenesená",J607,0)</f>
        <v>0</v>
      </c>
      <c r="BH607" s="159">
        <f>IF(N607="sníž. přenesená",J607,0)</f>
        <v>0</v>
      </c>
      <c r="BI607" s="159">
        <f>IF(N607="nulová",J607,0)</f>
        <v>0</v>
      </c>
      <c r="BJ607" s="19" t="s">
        <v>87</v>
      </c>
      <c r="BK607" s="159">
        <f>ROUND(I607*H607,2)</f>
        <v>0</v>
      </c>
      <c r="BL607" s="19" t="s">
        <v>202</v>
      </c>
      <c r="BM607" s="158" t="s">
        <v>1408</v>
      </c>
    </row>
    <row r="608" spans="1:65" s="2" customFormat="1">
      <c r="A608" s="35"/>
      <c r="B608" s="36"/>
      <c r="C608" s="35"/>
      <c r="D608" s="160" t="s">
        <v>204</v>
      </c>
      <c r="E608" s="35"/>
      <c r="F608" s="161" t="s">
        <v>1409</v>
      </c>
      <c r="G608" s="35"/>
      <c r="H608" s="35"/>
      <c r="I608" s="162"/>
      <c r="J608" s="35"/>
      <c r="K608" s="35"/>
      <c r="L608" s="36"/>
      <c r="M608" s="163"/>
      <c r="N608" s="164"/>
      <c r="O608" s="56"/>
      <c r="P608" s="56"/>
      <c r="Q608" s="56"/>
      <c r="R608" s="56"/>
      <c r="S608" s="56"/>
      <c r="T608" s="57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T608" s="19" t="s">
        <v>204</v>
      </c>
      <c r="AU608" s="19" t="s">
        <v>89</v>
      </c>
    </row>
    <row r="609" spans="1:65" s="2" customFormat="1" ht="21.75" customHeight="1">
      <c r="A609" s="35"/>
      <c r="B609" s="146"/>
      <c r="C609" s="190" t="s">
        <v>656</v>
      </c>
      <c r="D609" s="190" t="s">
        <v>464</v>
      </c>
      <c r="E609" s="191" t="s">
        <v>1410</v>
      </c>
      <c r="F609" s="192" t="s">
        <v>1411</v>
      </c>
      <c r="G609" s="193" t="s">
        <v>511</v>
      </c>
      <c r="H609" s="194">
        <v>32</v>
      </c>
      <c r="I609" s="195"/>
      <c r="J609" s="196">
        <f>ROUND(I609*H609,2)</f>
        <v>0</v>
      </c>
      <c r="K609" s="192" t="s">
        <v>201</v>
      </c>
      <c r="L609" s="197"/>
      <c r="M609" s="198" t="s">
        <v>3</v>
      </c>
      <c r="N609" s="199" t="s">
        <v>51</v>
      </c>
      <c r="O609" s="56"/>
      <c r="P609" s="156">
        <f>O609*H609</f>
        <v>0</v>
      </c>
      <c r="Q609" s="156">
        <v>2.1000000000000001E-2</v>
      </c>
      <c r="R609" s="156">
        <f>Q609*H609</f>
        <v>0.67200000000000004</v>
      </c>
      <c r="S609" s="156">
        <v>0</v>
      </c>
      <c r="T609" s="157">
        <f>S609*H609</f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158" t="s">
        <v>257</v>
      </c>
      <c r="AT609" s="158" t="s">
        <v>464</v>
      </c>
      <c r="AU609" s="158" t="s">
        <v>89</v>
      </c>
      <c r="AY609" s="19" t="s">
        <v>195</v>
      </c>
      <c r="BE609" s="159">
        <f>IF(N609="základní",J609,0)</f>
        <v>0</v>
      </c>
      <c r="BF609" s="159">
        <f>IF(N609="snížená",J609,0)</f>
        <v>0</v>
      </c>
      <c r="BG609" s="159">
        <f>IF(N609="zákl. přenesená",J609,0)</f>
        <v>0</v>
      </c>
      <c r="BH609" s="159">
        <f>IF(N609="sníž. přenesená",J609,0)</f>
        <v>0</v>
      </c>
      <c r="BI609" s="159">
        <f>IF(N609="nulová",J609,0)</f>
        <v>0</v>
      </c>
      <c r="BJ609" s="19" t="s">
        <v>87</v>
      </c>
      <c r="BK609" s="159">
        <f>ROUND(I609*H609,2)</f>
        <v>0</v>
      </c>
      <c r="BL609" s="19" t="s">
        <v>202</v>
      </c>
      <c r="BM609" s="158" t="s">
        <v>1412</v>
      </c>
    </row>
    <row r="610" spans="1:65" s="13" customFormat="1">
      <c r="B610" s="165"/>
      <c r="D610" s="166" t="s">
        <v>206</v>
      </c>
      <c r="E610" s="167" t="s">
        <v>3</v>
      </c>
      <c r="F610" s="168" t="s">
        <v>207</v>
      </c>
      <c r="H610" s="167" t="s">
        <v>3</v>
      </c>
      <c r="I610" s="169"/>
      <c r="L610" s="165"/>
      <c r="M610" s="170"/>
      <c r="N610" s="171"/>
      <c r="O610" s="171"/>
      <c r="P610" s="171"/>
      <c r="Q610" s="171"/>
      <c r="R610" s="171"/>
      <c r="S610" s="171"/>
      <c r="T610" s="172"/>
      <c r="AT610" s="167" t="s">
        <v>206</v>
      </c>
      <c r="AU610" s="167" t="s">
        <v>89</v>
      </c>
      <c r="AV610" s="13" t="s">
        <v>87</v>
      </c>
      <c r="AW610" s="13" t="s">
        <v>41</v>
      </c>
      <c r="AX610" s="13" t="s">
        <v>80</v>
      </c>
      <c r="AY610" s="167" t="s">
        <v>195</v>
      </c>
    </row>
    <row r="611" spans="1:65" s="13" customFormat="1">
      <c r="B611" s="165"/>
      <c r="D611" s="166" t="s">
        <v>206</v>
      </c>
      <c r="E611" s="167" t="s">
        <v>3</v>
      </c>
      <c r="F611" s="168" t="s">
        <v>208</v>
      </c>
      <c r="H611" s="167" t="s">
        <v>3</v>
      </c>
      <c r="I611" s="169"/>
      <c r="L611" s="165"/>
      <c r="M611" s="170"/>
      <c r="N611" s="171"/>
      <c r="O611" s="171"/>
      <c r="P611" s="171"/>
      <c r="Q611" s="171"/>
      <c r="R611" s="171"/>
      <c r="S611" s="171"/>
      <c r="T611" s="172"/>
      <c r="AT611" s="167" t="s">
        <v>206</v>
      </c>
      <c r="AU611" s="167" t="s">
        <v>89</v>
      </c>
      <c r="AV611" s="13" t="s">
        <v>87</v>
      </c>
      <c r="AW611" s="13" t="s">
        <v>41</v>
      </c>
      <c r="AX611" s="13" t="s">
        <v>80</v>
      </c>
      <c r="AY611" s="167" t="s">
        <v>195</v>
      </c>
    </row>
    <row r="612" spans="1:65" s="13" customFormat="1">
      <c r="B612" s="165"/>
      <c r="D612" s="166" t="s">
        <v>206</v>
      </c>
      <c r="E612" s="167" t="s">
        <v>3</v>
      </c>
      <c r="F612" s="168" t="s">
        <v>1148</v>
      </c>
      <c r="H612" s="167" t="s">
        <v>3</v>
      </c>
      <c r="I612" s="169"/>
      <c r="L612" s="165"/>
      <c r="M612" s="170"/>
      <c r="N612" s="171"/>
      <c r="O612" s="171"/>
      <c r="P612" s="171"/>
      <c r="Q612" s="171"/>
      <c r="R612" s="171"/>
      <c r="S612" s="171"/>
      <c r="T612" s="172"/>
      <c r="AT612" s="167" t="s">
        <v>206</v>
      </c>
      <c r="AU612" s="167" t="s">
        <v>89</v>
      </c>
      <c r="AV612" s="13" t="s">
        <v>87</v>
      </c>
      <c r="AW612" s="13" t="s">
        <v>41</v>
      </c>
      <c r="AX612" s="13" t="s">
        <v>80</v>
      </c>
      <c r="AY612" s="167" t="s">
        <v>195</v>
      </c>
    </row>
    <row r="613" spans="1:65" s="14" customFormat="1">
      <c r="B613" s="173"/>
      <c r="D613" s="166" t="s">
        <v>206</v>
      </c>
      <c r="E613" s="174" t="s">
        <v>3</v>
      </c>
      <c r="F613" s="175" t="s">
        <v>1413</v>
      </c>
      <c r="H613" s="176">
        <v>32</v>
      </c>
      <c r="I613" s="177"/>
      <c r="L613" s="173"/>
      <c r="M613" s="178"/>
      <c r="N613" s="179"/>
      <c r="O613" s="179"/>
      <c r="P613" s="179"/>
      <c r="Q613" s="179"/>
      <c r="R613" s="179"/>
      <c r="S613" s="179"/>
      <c r="T613" s="180"/>
      <c r="AT613" s="174" t="s">
        <v>206</v>
      </c>
      <c r="AU613" s="174" t="s">
        <v>89</v>
      </c>
      <c r="AV613" s="14" t="s">
        <v>89</v>
      </c>
      <c r="AW613" s="14" t="s">
        <v>41</v>
      </c>
      <c r="AX613" s="14" t="s">
        <v>80</v>
      </c>
      <c r="AY613" s="174" t="s">
        <v>195</v>
      </c>
    </row>
    <row r="614" spans="1:65" s="15" customFormat="1">
      <c r="B614" s="181"/>
      <c r="D614" s="166" t="s">
        <v>206</v>
      </c>
      <c r="E614" s="182" t="s">
        <v>3</v>
      </c>
      <c r="F614" s="183" t="s">
        <v>215</v>
      </c>
      <c r="H614" s="184">
        <v>32</v>
      </c>
      <c r="I614" s="185"/>
      <c r="L614" s="181"/>
      <c r="M614" s="186"/>
      <c r="N614" s="187"/>
      <c r="O614" s="187"/>
      <c r="P614" s="187"/>
      <c r="Q614" s="187"/>
      <c r="R614" s="187"/>
      <c r="S614" s="187"/>
      <c r="T614" s="188"/>
      <c r="AT614" s="182" t="s">
        <v>206</v>
      </c>
      <c r="AU614" s="182" t="s">
        <v>89</v>
      </c>
      <c r="AV614" s="15" t="s">
        <v>202</v>
      </c>
      <c r="AW614" s="15" t="s">
        <v>41</v>
      </c>
      <c r="AX614" s="15" t="s">
        <v>87</v>
      </c>
      <c r="AY614" s="182" t="s">
        <v>195</v>
      </c>
    </row>
    <row r="615" spans="1:65" s="2" customFormat="1" ht="16.5" customHeight="1">
      <c r="A615" s="35"/>
      <c r="B615" s="146"/>
      <c r="C615" s="190" t="s">
        <v>661</v>
      </c>
      <c r="D615" s="190" t="s">
        <v>464</v>
      </c>
      <c r="E615" s="191" t="s">
        <v>1414</v>
      </c>
      <c r="F615" s="192" t="s">
        <v>1415</v>
      </c>
      <c r="G615" s="193" t="s">
        <v>511</v>
      </c>
      <c r="H615" s="194">
        <v>1</v>
      </c>
      <c r="I615" s="195"/>
      <c r="J615" s="196">
        <f>ROUND(I615*H615,2)</f>
        <v>0</v>
      </c>
      <c r="K615" s="192" t="s">
        <v>638</v>
      </c>
      <c r="L615" s="197"/>
      <c r="M615" s="198" t="s">
        <v>3</v>
      </c>
      <c r="N615" s="199" t="s">
        <v>51</v>
      </c>
      <c r="O615" s="56"/>
      <c r="P615" s="156">
        <f>O615*H615</f>
        <v>0</v>
      </c>
      <c r="Q615" s="156">
        <v>3.5000000000000001E-3</v>
      </c>
      <c r="R615" s="156">
        <f>Q615*H615</f>
        <v>3.5000000000000001E-3</v>
      </c>
      <c r="S615" s="156">
        <v>0</v>
      </c>
      <c r="T615" s="157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158" t="s">
        <v>257</v>
      </c>
      <c r="AT615" s="158" t="s">
        <v>464</v>
      </c>
      <c r="AU615" s="158" t="s">
        <v>89</v>
      </c>
      <c r="AY615" s="19" t="s">
        <v>195</v>
      </c>
      <c r="BE615" s="159">
        <f>IF(N615="základní",J615,0)</f>
        <v>0</v>
      </c>
      <c r="BF615" s="159">
        <f>IF(N615="snížená",J615,0)</f>
        <v>0</v>
      </c>
      <c r="BG615" s="159">
        <f>IF(N615="zákl. přenesená",J615,0)</f>
        <v>0</v>
      </c>
      <c r="BH615" s="159">
        <f>IF(N615="sníž. přenesená",J615,0)</f>
        <v>0</v>
      </c>
      <c r="BI615" s="159">
        <f>IF(N615="nulová",J615,0)</f>
        <v>0</v>
      </c>
      <c r="BJ615" s="19" t="s">
        <v>87</v>
      </c>
      <c r="BK615" s="159">
        <f>ROUND(I615*H615,2)</f>
        <v>0</v>
      </c>
      <c r="BL615" s="19" t="s">
        <v>202</v>
      </c>
      <c r="BM615" s="158" t="s">
        <v>1416</v>
      </c>
    </row>
    <row r="616" spans="1:65" s="13" customFormat="1">
      <c r="B616" s="165"/>
      <c r="D616" s="166" t="s">
        <v>206</v>
      </c>
      <c r="E616" s="167" t="s">
        <v>3</v>
      </c>
      <c r="F616" s="168" t="s">
        <v>207</v>
      </c>
      <c r="H616" s="167" t="s">
        <v>3</v>
      </c>
      <c r="I616" s="169"/>
      <c r="L616" s="165"/>
      <c r="M616" s="170"/>
      <c r="N616" s="171"/>
      <c r="O616" s="171"/>
      <c r="P616" s="171"/>
      <c r="Q616" s="171"/>
      <c r="R616" s="171"/>
      <c r="S616" s="171"/>
      <c r="T616" s="172"/>
      <c r="AT616" s="167" t="s">
        <v>206</v>
      </c>
      <c r="AU616" s="167" t="s">
        <v>89</v>
      </c>
      <c r="AV616" s="13" t="s">
        <v>87</v>
      </c>
      <c r="AW616" s="13" t="s">
        <v>41</v>
      </c>
      <c r="AX616" s="13" t="s">
        <v>80</v>
      </c>
      <c r="AY616" s="167" t="s">
        <v>195</v>
      </c>
    </row>
    <row r="617" spans="1:65" s="13" customFormat="1">
      <c r="B617" s="165"/>
      <c r="D617" s="166" t="s">
        <v>206</v>
      </c>
      <c r="E617" s="167" t="s">
        <v>3</v>
      </c>
      <c r="F617" s="168" t="s">
        <v>208</v>
      </c>
      <c r="H617" s="167" t="s">
        <v>3</v>
      </c>
      <c r="I617" s="169"/>
      <c r="L617" s="165"/>
      <c r="M617" s="170"/>
      <c r="N617" s="171"/>
      <c r="O617" s="171"/>
      <c r="P617" s="171"/>
      <c r="Q617" s="171"/>
      <c r="R617" s="171"/>
      <c r="S617" s="171"/>
      <c r="T617" s="172"/>
      <c r="AT617" s="167" t="s">
        <v>206</v>
      </c>
      <c r="AU617" s="167" t="s">
        <v>89</v>
      </c>
      <c r="AV617" s="13" t="s">
        <v>87</v>
      </c>
      <c r="AW617" s="13" t="s">
        <v>41</v>
      </c>
      <c r="AX617" s="13" t="s">
        <v>80</v>
      </c>
      <c r="AY617" s="167" t="s">
        <v>195</v>
      </c>
    </row>
    <row r="618" spans="1:65" s="13" customFormat="1">
      <c r="B618" s="165"/>
      <c r="D618" s="166" t="s">
        <v>206</v>
      </c>
      <c r="E618" s="167" t="s">
        <v>3</v>
      </c>
      <c r="F618" s="168" t="s">
        <v>1148</v>
      </c>
      <c r="H618" s="167" t="s">
        <v>3</v>
      </c>
      <c r="I618" s="169"/>
      <c r="L618" s="165"/>
      <c r="M618" s="170"/>
      <c r="N618" s="171"/>
      <c r="O618" s="171"/>
      <c r="P618" s="171"/>
      <c r="Q618" s="171"/>
      <c r="R618" s="171"/>
      <c r="S618" s="171"/>
      <c r="T618" s="172"/>
      <c r="AT618" s="167" t="s">
        <v>206</v>
      </c>
      <c r="AU618" s="167" t="s">
        <v>89</v>
      </c>
      <c r="AV618" s="13" t="s">
        <v>87</v>
      </c>
      <c r="AW618" s="13" t="s">
        <v>41</v>
      </c>
      <c r="AX618" s="13" t="s">
        <v>80</v>
      </c>
      <c r="AY618" s="167" t="s">
        <v>195</v>
      </c>
    </row>
    <row r="619" spans="1:65" s="14" customFormat="1">
      <c r="B619" s="173"/>
      <c r="D619" s="166" t="s">
        <v>206</v>
      </c>
      <c r="E619" s="174" t="s">
        <v>3</v>
      </c>
      <c r="F619" s="175" t="s">
        <v>519</v>
      </c>
      <c r="H619" s="176">
        <v>1</v>
      </c>
      <c r="I619" s="177"/>
      <c r="L619" s="173"/>
      <c r="M619" s="178"/>
      <c r="N619" s="179"/>
      <c r="O619" s="179"/>
      <c r="P619" s="179"/>
      <c r="Q619" s="179"/>
      <c r="R619" s="179"/>
      <c r="S619" s="179"/>
      <c r="T619" s="180"/>
      <c r="AT619" s="174" t="s">
        <v>206</v>
      </c>
      <c r="AU619" s="174" t="s">
        <v>89</v>
      </c>
      <c r="AV619" s="14" t="s">
        <v>89</v>
      </c>
      <c r="AW619" s="14" t="s">
        <v>41</v>
      </c>
      <c r="AX619" s="14" t="s">
        <v>80</v>
      </c>
      <c r="AY619" s="174" t="s">
        <v>195</v>
      </c>
    </row>
    <row r="620" spans="1:65" s="15" customFormat="1">
      <c r="B620" s="181"/>
      <c r="D620" s="166" t="s">
        <v>206</v>
      </c>
      <c r="E620" s="182" t="s">
        <v>3</v>
      </c>
      <c r="F620" s="183" t="s">
        <v>215</v>
      </c>
      <c r="H620" s="184">
        <v>1</v>
      </c>
      <c r="I620" s="185"/>
      <c r="L620" s="181"/>
      <c r="M620" s="186"/>
      <c r="N620" s="187"/>
      <c r="O620" s="187"/>
      <c r="P620" s="187"/>
      <c r="Q620" s="187"/>
      <c r="R620" s="187"/>
      <c r="S620" s="187"/>
      <c r="T620" s="188"/>
      <c r="AT620" s="182" t="s">
        <v>206</v>
      </c>
      <c r="AU620" s="182" t="s">
        <v>89</v>
      </c>
      <c r="AV620" s="15" t="s">
        <v>202</v>
      </c>
      <c r="AW620" s="15" t="s">
        <v>41</v>
      </c>
      <c r="AX620" s="15" t="s">
        <v>87</v>
      </c>
      <c r="AY620" s="182" t="s">
        <v>195</v>
      </c>
    </row>
    <row r="621" spans="1:65" s="2" customFormat="1" ht="16.5" customHeight="1">
      <c r="A621" s="35"/>
      <c r="B621" s="146"/>
      <c r="C621" s="190" t="s">
        <v>667</v>
      </c>
      <c r="D621" s="190" t="s">
        <v>464</v>
      </c>
      <c r="E621" s="191" t="s">
        <v>1417</v>
      </c>
      <c r="F621" s="192" t="s">
        <v>1418</v>
      </c>
      <c r="G621" s="193" t="s">
        <v>511</v>
      </c>
      <c r="H621" s="194">
        <v>31</v>
      </c>
      <c r="I621" s="195"/>
      <c r="J621" s="196">
        <f>ROUND(I621*H621,2)</f>
        <v>0</v>
      </c>
      <c r="K621" s="192" t="s">
        <v>638</v>
      </c>
      <c r="L621" s="197"/>
      <c r="M621" s="198" t="s">
        <v>3</v>
      </c>
      <c r="N621" s="199" t="s">
        <v>51</v>
      </c>
      <c r="O621" s="56"/>
      <c r="P621" s="156">
        <f>O621*H621</f>
        <v>0</v>
      </c>
      <c r="Q621" s="156">
        <v>3.5000000000000001E-3</v>
      </c>
      <c r="R621" s="156">
        <f>Q621*H621</f>
        <v>0.1085</v>
      </c>
      <c r="S621" s="156">
        <v>0</v>
      </c>
      <c r="T621" s="157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158" t="s">
        <v>257</v>
      </c>
      <c r="AT621" s="158" t="s">
        <v>464</v>
      </c>
      <c r="AU621" s="158" t="s">
        <v>89</v>
      </c>
      <c r="AY621" s="19" t="s">
        <v>195</v>
      </c>
      <c r="BE621" s="159">
        <f>IF(N621="základní",J621,0)</f>
        <v>0</v>
      </c>
      <c r="BF621" s="159">
        <f>IF(N621="snížená",J621,0)</f>
        <v>0</v>
      </c>
      <c r="BG621" s="159">
        <f>IF(N621="zákl. přenesená",J621,0)</f>
        <v>0</v>
      </c>
      <c r="BH621" s="159">
        <f>IF(N621="sníž. přenesená",J621,0)</f>
        <v>0</v>
      </c>
      <c r="BI621" s="159">
        <f>IF(N621="nulová",J621,0)</f>
        <v>0</v>
      </c>
      <c r="BJ621" s="19" t="s">
        <v>87</v>
      </c>
      <c r="BK621" s="159">
        <f>ROUND(I621*H621,2)</f>
        <v>0</v>
      </c>
      <c r="BL621" s="19" t="s">
        <v>202</v>
      </c>
      <c r="BM621" s="158" t="s">
        <v>1419</v>
      </c>
    </row>
    <row r="622" spans="1:65" s="13" customFormat="1">
      <c r="B622" s="165"/>
      <c r="D622" s="166" t="s">
        <v>206</v>
      </c>
      <c r="E622" s="167" t="s">
        <v>3</v>
      </c>
      <c r="F622" s="168" t="s">
        <v>207</v>
      </c>
      <c r="H622" s="167" t="s">
        <v>3</v>
      </c>
      <c r="I622" s="169"/>
      <c r="L622" s="165"/>
      <c r="M622" s="170"/>
      <c r="N622" s="171"/>
      <c r="O622" s="171"/>
      <c r="P622" s="171"/>
      <c r="Q622" s="171"/>
      <c r="R622" s="171"/>
      <c r="S622" s="171"/>
      <c r="T622" s="172"/>
      <c r="AT622" s="167" t="s">
        <v>206</v>
      </c>
      <c r="AU622" s="167" t="s">
        <v>89</v>
      </c>
      <c r="AV622" s="13" t="s">
        <v>87</v>
      </c>
      <c r="AW622" s="13" t="s">
        <v>41</v>
      </c>
      <c r="AX622" s="13" t="s">
        <v>80</v>
      </c>
      <c r="AY622" s="167" t="s">
        <v>195</v>
      </c>
    </row>
    <row r="623" spans="1:65" s="13" customFormat="1">
      <c r="B623" s="165"/>
      <c r="D623" s="166" t="s">
        <v>206</v>
      </c>
      <c r="E623" s="167" t="s">
        <v>3</v>
      </c>
      <c r="F623" s="168" t="s">
        <v>208</v>
      </c>
      <c r="H623" s="167" t="s">
        <v>3</v>
      </c>
      <c r="I623" s="169"/>
      <c r="L623" s="165"/>
      <c r="M623" s="170"/>
      <c r="N623" s="171"/>
      <c r="O623" s="171"/>
      <c r="P623" s="171"/>
      <c r="Q623" s="171"/>
      <c r="R623" s="171"/>
      <c r="S623" s="171"/>
      <c r="T623" s="172"/>
      <c r="AT623" s="167" t="s">
        <v>206</v>
      </c>
      <c r="AU623" s="167" t="s">
        <v>89</v>
      </c>
      <c r="AV623" s="13" t="s">
        <v>87</v>
      </c>
      <c r="AW623" s="13" t="s">
        <v>41</v>
      </c>
      <c r="AX623" s="13" t="s">
        <v>80</v>
      </c>
      <c r="AY623" s="167" t="s">
        <v>195</v>
      </c>
    </row>
    <row r="624" spans="1:65" s="13" customFormat="1">
      <c r="B624" s="165"/>
      <c r="D624" s="166" t="s">
        <v>206</v>
      </c>
      <c r="E624" s="167" t="s">
        <v>3</v>
      </c>
      <c r="F624" s="168" t="s">
        <v>1148</v>
      </c>
      <c r="H624" s="167" t="s">
        <v>3</v>
      </c>
      <c r="I624" s="169"/>
      <c r="L624" s="165"/>
      <c r="M624" s="170"/>
      <c r="N624" s="171"/>
      <c r="O624" s="171"/>
      <c r="P624" s="171"/>
      <c r="Q624" s="171"/>
      <c r="R624" s="171"/>
      <c r="S624" s="171"/>
      <c r="T624" s="172"/>
      <c r="AT624" s="167" t="s">
        <v>206</v>
      </c>
      <c r="AU624" s="167" t="s">
        <v>89</v>
      </c>
      <c r="AV624" s="13" t="s">
        <v>87</v>
      </c>
      <c r="AW624" s="13" t="s">
        <v>41</v>
      </c>
      <c r="AX624" s="13" t="s">
        <v>80</v>
      </c>
      <c r="AY624" s="167" t="s">
        <v>195</v>
      </c>
    </row>
    <row r="625" spans="1:65" s="14" customFormat="1">
      <c r="B625" s="173"/>
      <c r="D625" s="166" t="s">
        <v>206</v>
      </c>
      <c r="E625" s="174" t="s">
        <v>3</v>
      </c>
      <c r="F625" s="175" t="s">
        <v>1420</v>
      </c>
      <c r="H625" s="176">
        <v>31</v>
      </c>
      <c r="I625" s="177"/>
      <c r="L625" s="173"/>
      <c r="M625" s="178"/>
      <c r="N625" s="179"/>
      <c r="O625" s="179"/>
      <c r="P625" s="179"/>
      <c r="Q625" s="179"/>
      <c r="R625" s="179"/>
      <c r="S625" s="179"/>
      <c r="T625" s="180"/>
      <c r="AT625" s="174" t="s">
        <v>206</v>
      </c>
      <c r="AU625" s="174" t="s">
        <v>89</v>
      </c>
      <c r="AV625" s="14" t="s">
        <v>89</v>
      </c>
      <c r="AW625" s="14" t="s">
        <v>41</v>
      </c>
      <c r="AX625" s="14" t="s">
        <v>80</v>
      </c>
      <c r="AY625" s="174" t="s">
        <v>195</v>
      </c>
    </row>
    <row r="626" spans="1:65" s="15" customFormat="1">
      <c r="B626" s="181"/>
      <c r="D626" s="166" t="s">
        <v>206</v>
      </c>
      <c r="E626" s="182" t="s">
        <v>3</v>
      </c>
      <c r="F626" s="183" t="s">
        <v>215</v>
      </c>
      <c r="H626" s="184">
        <v>31</v>
      </c>
      <c r="I626" s="185"/>
      <c r="L626" s="181"/>
      <c r="M626" s="186"/>
      <c r="N626" s="187"/>
      <c r="O626" s="187"/>
      <c r="P626" s="187"/>
      <c r="Q626" s="187"/>
      <c r="R626" s="187"/>
      <c r="S626" s="187"/>
      <c r="T626" s="188"/>
      <c r="AT626" s="182" t="s">
        <v>206</v>
      </c>
      <c r="AU626" s="182" t="s">
        <v>89</v>
      </c>
      <c r="AV626" s="15" t="s">
        <v>202</v>
      </c>
      <c r="AW626" s="15" t="s">
        <v>41</v>
      </c>
      <c r="AX626" s="15" t="s">
        <v>87</v>
      </c>
      <c r="AY626" s="182" t="s">
        <v>195</v>
      </c>
    </row>
    <row r="627" spans="1:65" s="2" customFormat="1" ht="16.5" customHeight="1">
      <c r="A627" s="35"/>
      <c r="B627" s="146"/>
      <c r="C627" s="147" t="s">
        <v>672</v>
      </c>
      <c r="D627" s="147" t="s">
        <v>197</v>
      </c>
      <c r="E627" s="148" t="s">
        <v>1421</v>
      </c>
      <c r="F627" s="149" t="s">
        <v>1422</v>
      </c>
      <c r="G627" s="150" t="s">
        <v>511</v>
      </c>
      <c r="H627" s="151">
        <v>19</v>
      </c>
      <c r="I627" s="152"/>
      <c r="J627" s="153">
        <f>ROUND(I627*H627,2)</f>
        <v>0</v>
      </c>
      <c r="K627" s="149" t="s">
        <v>201</v>
      </c>
      <c r="L627" s="36"/>
      <c r="M627" s="154" t="s">
        <v>3</v>
      </c>
      <c r="N627" s="155" t="s">
        <v>51</v>
      </c>
      <c r="O627" s="56"/>
      <c r="P627" s="156">
        <f>O627*H627</f>
        <v>0</v>
      </c>
      <c r="Q627" s="156">
        <v>1.3600000000000001E-3</v>
      </c>
      <c r="R627" s="156">
        <f>Q627*H627</f>
        <v>2.5840000000000002E-2</v>
      </c>
      <c r="S627" s="156">
        <v>0</v>
      </c>
      <c r="T627" s="157">
        <f>S627*H627</f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158" t="s">
        <v>202</v>
      </c>
      <c r="AT627" s="158" t="s">
        <v>197</v>
      </c>
      <c r="AU627" s="158" t="s">
        <v>89</v>
      </c>
      <c r="AY627" s="19" t="s">
        <v>195</v>
      </c>
      <c r="BE627" s="159">
        <f>IF(N627="základní",J627,0)</f>
        <v>0</v>
      </c>
      <c r="BF627" s="159">
        <f>IF(N627="snížená",J627,0)</f>
        <v>0</v>
      </c>
      <c r="BG627" s="159">
        <f>IF(N627="zákl. přenesená",J627,0)</f>
        <v>0</v>
      </c>
      <c r="BH627" s="159">
        <f>IF(N627="sníž. přenesená",J627,0)</f>
        <v>0</v>
      </c>
      <c r="BI627" s="159">
        <f>IF(N627="nulová",J627,0)</f>
        <v>0</v>
      </c>
      <c r="BJ627" s="19" t="s">
        <v>87</v>
      </c>
      <c r="BK627" s="159">
        <f>ROUND(I627*H627,2)</f>
        <v>0</v>
      </c>
      <c r="BL627" s="19" t="s">
        <v>202</v>
      </c>
      <c r="BM627" s="158" t="s">
        <v>1423</v>
      </c>
    </row>
    <row r="628" spans="1:65" s="2" customFormat="1">
      <c r="A628" s="35"/>
      <c r="B628" s="36"/>
      <c r="C628" s="35"/>
      <c r="D628" s="160" t="s">
        <v>204</v>
      </c>
      <c r="E628" s="35"/>
      <c r="F628" s="161" t="s">
        <v>1424</v>
      </c>
      <c r="G628" s="35"/>
      <c r="H628" s="35"/>
      <c r="I628" s="162"/>
      <c r="J628" s="35"/>
      <c r="K628" s="35"/>
      <c r="L628" s="36"/>
      <c r="M628" s="163"/>
      <c r="N628" s="164"/>
      <c r="O628" s="56"/>
      <c r="P628" s="56"/>
      <c r="Q628" s="56"/>
      <c r="R628" s="56"/>
      <c r="S628" s="56"/>
      <c r="T628" s="57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T628" s="19" t="s">
        <v>204</v>
      </c>
      <c r="AU628" s="19" t="s">
        <v>89</v>
      </c>
    </row>
    <row r="629" spans="1:65" s="2" customFormat="1" ht="16.5" customHeight="1">
      <c r="A629" s="35"/>
      <c r="B629" s="146"/>
      <c r="C629" s="190" t="s">
        <v>679</v>
      </c>
      <c r="D629" s="190" t="s">
        <v>464</v>
      </c>
      <c r="E629" s="191" t="s">
        <v>1425</v>
      </c>
      <c r="F629" s="192" t="s">
        <v>1426</v>
      </c>
      <c r="G629" s="193" t="s">
        <v>511</v>
      </c>
      <c r="H629" s="194">
        <v>5</v>
      </c>
      <c r="I629" s="195"/>
      <c r="J629" s="196">
        <f>ROUND(I629*H629,2)</f>
        <v>0</v>
      </c>
      <c r="K629" s="192" t="s">
        <v>201</v>
      </c>
      <c r="L629" s="197"/>
      <c r="M629" s="198" t="s">
        <v>3</v>
      </c>
      <c r="N629" s="199" t="s">
        <v>51</v>
      </c>
      <c r="O629" s="56"/>
      <c r="P629" s="156">
        <f>O629*H629</f>
        <v>0</v>
      </c>
      <c r="Q629" s="156">
        <v>3.7499999999999999E-2</v>
      </c>
      <c r="R629" s="156">
        <f>Q629*H629</f>
        <v>0.1875</v>
      </c>
      <c r="S629" s="156">
        <v>0</v>
      </c>
      <c r="T629" s="157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158" t="s">
        <v>257</v>
      </c>
      <c r="AT629" s="158" t="s">
        <v>464</v>
      </c>
      <c r="AU629" s="158" t="s">
        <v>89</v>
      </c>
      <c r="AY629" s="19" t="s">
        <v>195</v>
      </c>
      <c r="BE629" s="159">
        <f>IF(N629="základní",J629,0)</f>
        <v>0</v>
      </c>
      <c r="BF629" s="159">
        <f>IF(N629="snížená",J629,0)</f>
        <v>0</v>
      </c>
      <c r="BG629" s="159">
        <f>IF(N629="zákl. přenesená",J629,0)</f>
        <v>0</v>
      </c>
      <c r="BH629" s="159">
        <f>IF(N629="sníž. přenesená",J629,0)</f>
        <v>0</v>
      </c>
      <c r="BI629" s="159">
        <f>IF(N629="nulová",J629,0)</f>
        <v>0</v>
      </c>
      <c r="BJ629" s="19" t="s">
        <v>87</v>
      </c>
      <c r="BK629" s="159">
        <f>ROUND(I629*H629,2)</f>
        <v>0</v>
      </c>
      <c r="BL629" s="19" t="s">
        <v>202</v>
      </c>
      <c r="BM629" s="158" t="s">
        <v>1427</v>
      </c>
    </row>
    <row r="630" spans="1:65" s="13" customFormat="1">
      <c r="B630" s="165"/>
      <c r="D630" s="166" t="s">
        <v>206</v>
      </c>
      <c r="E630" s="167" t="s">
        <v>3</v>
      </c>
      <c r="F630" s="168" t="s">
        <v>207</v>
      </c>
      <c r="H630" s="167" t="s">
        <v>3</v>
      </c>
      <c r="I630" s="169"/>
      <c r="L630" s="165"/>
      <c r="M630" s="170"/>
      <c r="N630" s="171"/>
      <c r="O630" s="171"/>
      <c r="P630" s="171"/>
      <c r="Q630" s="171"/>
      <c r="R630" s="171"/>
      <c r="S630" s="171"/>
      <c r="T630" s="172"/>
      <c r="AT630" s="167" t="s">
        <v>206</v>
      </c>
      <c r="AU630" s="167" t="s">
        <v>89</v>
      </c>
      <c r="AV630" s="13" t="s">
        <v>87</v>
      </c>
      <c r="AW630" s="13" t="s">
        <v>41</v>
      </c>
      <c r="AX630" s="13" t="s">
        <v>80</v>
      </c>
      <c r="AY630" s="167" t="s">
        <v>195</v>
      </c>
    </row>
    <row r="631" spans="1:65" s="13" customFormat="1">
      <c r="B631" s="165"/>
      <c r="D631" s="166" t="s">
        <v>206</v>
      </c>
      <c r="E631" s="167" t="s">
        <v>3</v>
      </c>
      <c r="F631" s="168" t="s">
        <v>208</v>
      </c>
      <c r="H631" s="167" t="s">
        <v>3</v>
      </c>
      <c r="I631" s="169"/>
      <c r="L631" s="165"/>
      <c r="M631" s="170"/>
      <c r="N631" s="171"/>
      <c r="O631" s="171"/>
      <c r="P631" s="171"/>
      <c r="Q631" s="171"/>
      <c r="R631" s="171"/>
      <c r="S631" s="171"/>
      <c r="T631" s="172"/>
      <c r="AT631" s="167" t="s">
        <v>206</v>
      </c>
      <c r="AU631" s="167" t="s">
        <v>89</v>
      </c>
      <c r="AV631" s="13" t="s">
        <v>87</v>
      </c>
      <c r="AW631" s="13" t="s">
        <v>41</v>
      </c>
      <c r="AX631" s="13" t="s">
        <v>80</v>
      </c>
      <c r="AY631" s="167" t="s">
        <v>195</v>
      </c>
    </row>
    <row r="632" spans="1:65" s="13" customFormat="1">
      <c r="B632" s="165"/>
      <c r="D632" s="166" t="s">
        <v>206</v>
      </c>
      <c r="E632" s="167" t="s">
        <v>3</v>
      </c>
      <c r="F632" s="168" t="s">
        <v>1148</v>
      </c>
      <c r="H632" s="167" t="s">
        <v>3</v>
      </c>
      <c r="I632" s="169"/>
      <c r="L632" s="165"/>
      <c r="M632" s="170"/>
      <c r="N632" s="171"/>
      <c r="O632" s="171"/>
      <c r="P632" s="171"/>
      <c r="Q632" s="171"/>
      <c r="R632" s="171"/>
      <c r="S632" s="171"/>
      <c r="T632" s="172"/>
      <c r="AT632" s="167" t="s">
        <v>206</v>
      </c>
      <c r="AU632" s="167" t="s">
        <v>89</v>
      </c>
      <c r="AV632" s="13" t="s">
        <v>87</v>
      </c>
      <c r="AW632" s="13" t="s">
        <v>41</v>
      </c>
      <c r="AX632" s="13" t="s">
        <v>80</v>
      </c>
      <c r="AY632" s="167" t="s">
        <v>195</v>
      </c>
    </row>
    <row r="633" spans="1:65" s="14" customFormat="1">
      <c r="B633" s="173"/>
      <c r="D633" s="166" t="s">
        <v>206</v>
      </c>
      <c r="E633" s="174" t="s">
        <v>3</v>
      </c>
      <c r="F633" s="175" t="s">
        <v>1428</v>
      </c>
      <c r="H633" s="176">
        <v>5</v>
      </c>
      <c r="I633" s="177"/>
      <c r="L633" s="173"/>
      <c r="M633" s="178"/>
      <c r="N633" s="179"/>
      <c r="O633" s="179"/>
      <c r="P633" s="179"/>
      <c r="Q633" s="179"/>
      <c r="R633" s="179"/>
      <c r="S633" s="179"/>
      <c r="T633" s="180"/>
      <c r="AT633" s="174" t="s">
        <v>206</v>
      </c>
      <c r="AU633" s="174" t="s">
        <v>89</v>
      </c>
      <c r="AV633" s="14" t="s">
        <v>89</v>
      </c>
      <c r="AW633" s="14" t="s">
        <v>41</v>
      </c>
      <c r="AX633" s="14" t="s">
        <v>80</v>
      </c>
      <c r="AY633" s="174" t="s">
        <v>195</v>
      </c>
    </row>
    <row r="634" spans="1:65" s="15" customFormat="1">
      <c r="B634" s="181"/>
      <c r="D634" s="166" t="s">
        <v>206</v>
      </c>
      <c r="E634" s="182" t="s">
        <v>3</v>
      </c>
      <c r="F634" s="183" t="s">
        <v>215</v>
      </c>
      <c r="H634" s="184">
        <v>5</v>
      </c>
      <c r="I634" s="185"/>
      <c r="L634" s="181"/>
      <c r="M634" s="186"/>
      <c r="N634" s="187"/>
      <c r="O634" s="187"/>
      <c r="P634" s="187"/>
      <c r="Q634" s="187"/>
      <c r="R634" s="187"/>
      <c r="S634" s="187"/>
      <c r="T634" s="188"/>
      <c r="AT634" s="182" t="s">
        <v>206</v>
      </c>
      <c r="AU634" s="182" t="s">
        <v>89</v>
      </c>
      <c r="AV634" s="15" t="s">
        <v>202</v>
      </c>
      <c r="AW634" s="15" t="s">
        <v>41</v>
      </c>
      <c r="AX634" s="15" t="s">
        <v>87</v>
      </c>
      <c r="AY634" s="182" t="s">
        <v>195</v>
      </c>
    </row>
    <row r="635" spans="1:65" s="2" customFormat="1" ht="16.5" customHeight="1">
      <c r="A635" s="35"/>
      <c r="B635" s="146"/>
      <c r="C635" s="190" t="s">
        <v>1429</v>
      </c>
      <c r="D635" s="190" t="s">
        <v>464</v>
      </c>
      <c r="E635" s="191" t="s">
        <v>1430</v>
      </c>
      <c r="F635" s="192" t="s">
        <v>1431</v>
      </c>
      <c r="G635" s="193" t="s">
        <v>511</v>
      </c>
      <c r="H635" s="194">
        <v>14</v>
      </c>
      <c r="I635" s="195"/>
      <c r="J635" s="196">
        <f>ROUND(I635*H635,2)</f>
        <v>0</v>
      </c>
      <c r="K635" s="192" t="s">
        <v>201</v>
      </c>
      <c r="L635" s="197"/>
      <c r="M635" s="198" t="s">
        <v>3</v>
      </c>
      <c r="N635" s="199" t="s">
        <v>51</v>
      </c>
      <c r="O635" s="56"/>
      <c r="P635" s="156">
        <f>O635*H635</f>
        <v>0</v>
      </c>
      <c r="Q635" s="156">
        <v>4.2500000000000003E-2</v>
      </c>
      <c r="R635" s="156">
        <f>Q635*H635</f>
        <v>0.59500000000000008</v>
      </c>
      <c r="S635" s="156">
        <v>0</v>
      </c>
      <c r="T635" s="157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158" t="s">
        <v>257</v>
      </c>
      <c r="AT635" s="158" t="s">
        <v>464</v>
      </c>
      <c r="AU635" s="158" t="s">
        <v>89</v>
      </c>
      <c r="AY635" s="19" t="s">
        <v>195</v>
      </c>
      <c r="BE635" s="159">
        <f>IF(N635="základní",J635,0)</f>
        <v>0</v>
      </c>
      <c r="BF635" s="159">
        <f>IF(N635="snížená",J635,0)</f>
        <v>0</v>
      </c>
      <c r="BG635" s="159">
        <f>IF(N635="zákl. přenesená",J635,0)</f>
        <v>0</v>
      </c>
      <c r="BH635" s="159">
        <f>IF(N635="sníž. přenesená",J635,0)</f>
        <v>0</v>
      </c>
      <c r="BI635" s="159">
        <f>IF(N635="nulová",J635,0)</f>
        <v>0</v>
      </c>
      <c r="BJ635" s="19" t="s">
        <v>87</v>
      </c>
      <c r="BK635" s="159">
        <f>ROUND(I635*H635,2)</f>
        <v>0</v>
      </c>
      <c r="BL635" s="19" t="s">
        <v>202</v>
      </c>
      <c r="BM635" s="158" t="s">
        <v>1432</v>
      </c>
    </row>
    <row r="636" spans="1:65" s="13" customFormat="1">
      <c r="B636" s="165"/>
      <c r="D636" s="166" t="s">
        <v>206</v>
      </c>
      <c r="E636" s="167" t="s">
        <v>3</v>
      </c>
      <c r="F636" s="168" t="s">
        <v>207</v>
      </c>
      <c r="H636" s="167" t="s">
        <v>3</v>
      </c>
      <c r="I636" s="169"/>
      <c r="L636" s="165"/>
      <c r="M636" s="170"/>
      <c r="N636" s="171"/>
      <c r="O636" s="171"/>
      <c r="P636" s="171"/>
      <c r="Q636" s="171"/>
      <c r="R636" s="171"/>
      <c r="S636" s="171"/>
      <c r="T636" s="172"/>
      <c r="AT636" s="167" t="s">
        <v>206</v>
      </c>
      <c r="AU636" s="167" t="s">
        <v>89</v>
      </c>
      <c r="AV636" s="13" t="s">
        <v>87</v>
      </c>
      <c r="AW636" s="13" t="s">
        <v>41</v>
      </c>
      <c r="AX636" s="13" t="s">
        <v>80</v>
      </c>
      <c r="AY636" s="167" t="s">
        <v>195</v>
      </c>
    </row>
    <row r="637" spans="1:65" s="13" customFormat="1">
      <c r="B637" s="165"/>
      <c r="D637" s="166" t="s">
        <v>206</v>
      </c>
      <c r="E637" s="167" t="s">
        <v>3</v>
      </c>
      <c r="F637" s="168" t="s">
        <v>208</v>
      </c>
      <c r="H637" s="167" t="s">
        <v>3</v>
      </c>
      <c r="I637" s="169"/>
      <c r="L637" s="165"/>
      <c r="M637" s="170"/>
      <c r="N637" s="171"/>
      <c r="O637" s="171"/>
      <c r="P637" s="171"/>
      <c r="Q637" s="171"/>
      <c r="R637" s="171"/>
      <c r="S637" s="171"/>
      <c r="T637" s="172"/>
      <c r="AT637" s="167" t="s">
        <v>206</v>
      </c>
      <c r="AU637" s="167" t="s">
        <v>89</v>
      </c>
      <c r="AV637" s="13" t="s">
        <v>87</v>
      </c>
      <c r="AW637" s="13" t="s">
        <v>41</v>
      </c>
      <c r="AX637" s="13" t="s">
        <v>80</v>
      </c>
      <c r="AY637" s="167" t="s">
        <v>195</v>
      </c>
    </row>
    <row r="638" spans="1:65" s="13" customFormat="1">
      <c r="B638" s="165"/>
      <c r="D638" s="166" t="s">
        <v>206</v>
      </c>
      <c r="E638" s="167" t="s">
        <v>3</v>
      </c>
      <c r="F638" s="168" t="s">
        <v>1148</v>
      </c>
      <c r="H638" s="167" t="s">
        <v>3</v>
      </c>
      <c r="I638" s="169"/>
      <c r="L638" s="165"/>
      <c r="M638" s="170"/>
      <c r="N638" s="171"/>
      <c r="O638" s="171"/>
      <c r="P638" s="171"/>
      <c r="Q638" s="171"/>
      <c r="R638" s="171"/>
      <c r="S638" s="171"/>
      <c r="T638" s="172"/>
      <c r="AT638" s="167" t="s">
        <v>206</v>
      </c>
      <c r="AU638" s="167" t="s">
        <v>89</v>
      </c>
      <c r="AV638" s="13" t="s">
        <v>87</v>
      </c>
      <c r="AW638" s="13" t="s">
        <v>41</v>
      </c>
      <c r="AX638" s="13" t="s">
        <v>80</v>
      </c>
      <c r="AY638" s="167" t="s">
        <v>195</v>
      </c>
    </row>
    <row r="639" spans="1:65" s="14" customFormat="1">
      <c r="B639" s="173"/>
      <c r="D639" s="166" t="s">
        <v>206</v>
      </c>
      <c r="E639" s="174" t="s">
        <v>3</v>
      </c>
      <c r="F639" s="175" t="s">
        <v>1433</v>
      </c>
      <c r="H639" s="176">
        <v>14</v>
      </c>
      <c r="I639" s="177"/>
      <c r="L639" s="173"/>
      <c r="M639" s="178"/>
      <c r="N639" s="179"/>
      <c r="O639" s="179"/>
      <c r="P639" s="179"/>
      <c r="Q639" s="179"/>
      <c r="R639" s="179"/>
      <c r="S639" s="179"/>
      <c r="T639" s="180"/>
      <c r="AT639" s="174" t="s">
        <v>206</v>
      </c>
      <c r="AU639" s="174" t="s">
        <v>89</v>
      </c>
      <c r="AV639" s="14" t="s">
        <v>89</v>
      </c>
      <c r="AW639" s="14" t="s">
        <v>41</v>
      </c>
      <c r="AX639" s="14" t="s">
        <v>80</v>
      </c>
      <c r="AY639" s="174" t="s">
        <v>195</v>
      </c>
    </row>
    <row r="640" spans="1:65" s="15" customFormat="1">
      <c r="B640" s="181"/>
      <c r="D640" s="166" t="s">
        <v>206</v>
      </c>
      <c r="E640" s="182" t="s">
        <v>3</v>
      </c>
      <c r="F640" s="183" t="s">
        <v>215</v>
      </c>
      <c r="H640" s="184">
        <v>14</v>
      </c>
      <c r="I640" s="185"/>
      <c r="L640" s="181"/>
      <c r="M640" s="186"/>
      <c r="N640" s="187"/>
      <c r="O640" s="187"/>
      <c r="P640" s="187"/>
      <c r="Q640" s="187"/>
      <c r="R640" s="187"/>
      <c r="S640" s="187"/>
      <c r="T640" s="188"/>
      <c r="AT640" s="182" t="s">
        <v>206</v>
      </c>
      <c r="AU640" s="182" t="s">
        <v>89</v>
      </c>
      <c r="AV640" s="15" t="s">
        <v>202</v>
      </c>
      <c r="AW640" s="15" t="s">
        <v>41</v>
      </c>
      <c r="AX640" s="15" t="s">
        <v>87</v>
      </c>
      <c r="AY640" s="182" t="s">
        <v>195</v>
      </c>
    </row>
    <row r="641" spans="1:65" s="2" customFormat="1" ht="24.25" customHeight="1">
      <c r="A641" s="35"/>
      <c r="B641" s="146"/>
      <c r="C641" s="147" t="s">
        <v>1434</v>
      </c>
      <c r="D641" s="147" t="s">
        <v>197</v>
      </c>
      <c r="E641" s="148" t="s">
        <v>1435</v>
      </c>
      <c r="F641" s="149" t="s">
        <v>1436</v>
      </c>
      <c r="G641" s="150" t="s">
        <v>511</v>
      </c>
      <c r="H641" s="151">
        <v>38</v>
      </c>
      <c r="I641" s="152"/>
      <c r="J641" s="153">
        <f>ROUND(I641*H641,2)</f>
        <v>0</v>
      </c>
      <c r="K641" s="149" t="s">
        <v>201</v>
      </c>
      <c r="L641" s="36"/>
      <c r="M641" s="154" t="s">
        <v>3</v>
      </c>
      <c r="N641" s="155" t="s">
        <v>51</v>
      </c>
      <c r="O641" s="56"/>
      <c r="P641" s="156">
        <f>O641*H641</f>
        <v>0</v>
      </c>
      <c r="Q641" s="156">
        <v>0</v>
      </c>
      <c r="R641" s="156">
        <f>Q641*H641</f>
        <v>0</v>
      </c>
      <c r="S641" s="156">
        <v>0</v>
      </c>
      <c r="T641" s="157">
        <f>S641*H641</f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158" t="s">
        <v>202</v>
      </c>
      <c r="AT641" s="158" t="s">
        <v>197</v>
      </c>
      <c r="AU641" s="158" t="s">
        <v>89</v>
      </c>
      <c r="AY641" s="19" t="s">
        <v>195</v>
      </c>
      <c r="BE641" s="159">
        <f>IF(N641="základní",J641,0)</f>
        <v>0</v>
      </c>
      <c r="BF641" s="159">
        <f>IF(N641="snížená",J641,0)</f>
        <v>0</v>
      </c>
      <c r="BG641" s="159">
        <f>IF(N641="zákl. přenesená",J641,0)</f>
        <v>0</v>
      </c>
      <c r="BH641" s="159">
        <f>IF(N641="sníž. přenesená",J641,0)</f>
        <v>0</v>
      </c>
      <c r="BI641" s="159">
        <f>IF(N641="nulová",J641,0)</f>
        <v>0</v>
      </c>
      <c r="BJ641" s="19" t="s">
        <v>87</v>
      </c>
      <c r="BK641" s="159">
        <f>ROUND(I641*H641,2)</f>
        <v>0</v>
      </c>
      <c r="BL641" s="19" t="s">
        <v>202</v>
      </c>
      <c r="BM641" s="158" t="s">
        <v>1437</v>
      </c>
    </row>
    <row r="642" spans="1:65" s="2" customFormat="1">
      <c r="A642" s="35"/>
      <c r="B642" s="36"/>
      <c r="C642" s="35"/>
      <c r="D642" s="160" t="s">
        <v>204</v>
      </c>
      <c r="E642" s="35"/>
      <c r="F642" s="161" t="s">
        <v>1438</v>
      </c>
      <c r="G642" s="35"/>
      <c r="H642" s="35"/>
      <c r="I642" s="162"/>
      <c r="J642" s="35"/>
      <c r="K642" s="35"/>
      <c r="L642" s="36"/>
      <c r="M642" s="163"/>
      <c r="N642" s="164"/>
      <c r="O642" s="56"/>
      <c r="P642" s="56"/>
      <c r="Q642" s="56"/>
      <c r="R642" s="56"/>
      <c r="S642" s="56"/>
      <c r="T642" s="57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T642" s="19" t="s">
        <v>204</v>
      </c>
      <c r="AU642" s="19" t="s">
        <v>89</v>
      </c>
    </row>
    <row r="643" spans="1:65" s="2" customFormat="1" ht="21.75" customHeight="1">
      <c r="A643" s="35"/>
      <c r="B643" s="146"/>
      <c r="C643" s="190" t="s">
        <v>1439</v>
      </c>
      <c r="D643" s="190" t="s">
        <v>464</v>
      </c>
      <c r="E643" s="191" t="s">
        <v>1440</v>
      </c>
      <c r="F643" s="192" t="s">
        <v>1441</v>
      </c>
      <c r="G643" s="193" t="s">
        <v>511</v>
      </c>
      <c r="H643" s="194">
        <v>38</v>
      </c>
      <c r="I643" s="195"/>
      <c r="J643" s="196">
        <f>ROUND(I643*H643,2)</f>
        <v>0</v>
      </c>
      <c r="K643" s="192" t="s">
        <v>201</v>
      </c>
      <c r="L643" s="197"/>
      <c r="M643" s="198" t="s">
        <v>3</v>
      </c>
      <c r="N643" s="199" t="s">
        <v>51</v>
      </c>
      <c r="O643" s="56"/>
      <c r="P643" s="156">
        <f>O643*H643</f>
        <v>0</v>
      </c>
      <c r="Q643" s="156">
        <v>2.8E-3</v>
      </c>
      <c r="R643" s="156">
        <f>Q643*H643</f>
        <v>0.10639999999999999</v>
      </c>
      <c r="S643" s="156">
        <v>0</v>
      </c>
      <c r="T643" s="157">
        <f>S643*H643</f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158" t="s">
        <v>257</v>
      </c>
      <c r="AT643" s="158" t="s">
        <v>464</v>
      </c>
      <c r="AU643" s="158" t="s">
        <v>89</v>
      </c>
      <c r="AY643" s="19" t="s">
        <v>195</v>
      </c>
      <c r="BE643" s="159">
        <f>IF(N643="základní",J643,0)</f>
        <v>0</v>
      </c>
      <c r="BF643" s="159">
        <f>IF(N643="snížená",J643,0)</f>
        <v>0</v>
      </c>
      <c r="BG643" s="159">
        <f>IF(N643="zákl. přenesená",J643,0)</f>
        <v>0</v>
      </c>
      <c r="BH643" s="159">
        <f>IF(N643="sníž. přenesená",J643,0)</f>
        <v>0</v>
      </c>
      <c r="BI643" s="159">
        <f>IF(N643="nulová",J643,0)</f>
        <v>0</v>
      </c>
      <c r="BJ643" s="19" t="s">
        <v>87</v>
      </c>
      <c r="BK643" s="159">
        <f>ROUND(I643*H643,2)</f>
        <v>0</v>
      </c>
      <c r="BL643" s="19" t="s">
        <v>202</v>
      </c>
      <c r="BM643" s="158" t="s">
        <v>1442</v>
      </c>
    </row>
    <row r="644" spans="1:65" s="13" customFormat="1">
      <c r="B644" s="165"/>
      <c r="D644" s="166" t="s">
        <v>206</v>
      </c>
      <c r="E644" s="167" t="s">
        <v>3</v>
      </c>
      <c r="F644" s="168" t="s">
        <v>207</v>
      </c>
      <c r="H644" s="167" t="s">
        <v>3</v>
      </c>
      <c r="I644" s="169"/>
      <c r="L644" s="165"/>
      <c r="M644" s="170"/>
      <c r="N644" s="171"/>
      <c r="O644" s="171"/>
      <c r="P644" s="171"/>
      <c r="Q644" s="171"/>
      <c r="R644" s="171"/>
      <c r="S644" s="171"/>
      <c r="T644" s="172"/>
      <c r="AT644" s="167" t="s">
        <v>206</v>
      </c>
      <c r="AU644" s="167" t="s">
        <v>89</v>
      </c>
      <c r="AV644" s="13" t="s">
        <v>87</v>
      </c>
      <c r="AW644" s="13" t="s">
        <v>41</v>
      </c>
      <c r="AX644" s="13" t="s">
        <v>80</v>
      </c>
      <c r="AY644" s="167" t="s">
        <v>195</v>
      </c>
    </row>
    <row r="645" spans="1:65" s="13" customFormat="1">
      <c r="B645" s="165"/>
      <c r="D645" s="166" t="s">
        <v>206</v>
      </c>
      <c r="E645" s="167" t="s">
        <v>3</v>
      </c>
      <c r="F645" s="168" t="s">
        <v>208</v>
      </c>
      <c r="H645" s="167" t="s">
        <v>3</v>
      </c>
      <c r="I645" s="169"/>
      <c r="L645" s="165"/>
      <c r="M645" s="170"/>
      <c r="N645" s="171"/>
      <c r="O645" s="171"/>
      <c r="P645" s="171"/>
      <c r="Q645" s="171"/>
      <c r="R645" s="171"/>
      <c r="S645" s="171"/>
      <c r="T645" s="172"/>
      <c r="AT645" s="167" t="s">
        <v>206</v>
      </c>
      <c r="AU645" s="167" t="s">
        <v>89</v>
      </c>
      <c r="AV645" s="13" t="s">
        <v>87</v>
      </c>
      <c r="AW645" s="13" t="s">
        <v>41</v>
      </c>
      <c r="AX645" s="13" t="s">
        <v>80</v>
      </c>
      <c r="AY645" s="167" t="s">
        <v>195</v>
      </c>
    </row>
    <row r="646" spans="1:65" s="13" customFormat="1">
      <c r="B646" s="165"/>
      <c r="D646" s="166" t="s">
        <v>206</v>
      </c>
      <c r="E646" s="167" t="s">
        <v>3</v>
      </c>
      <c r="F646" s="168" t="s">
        <v>1148</v>
      </c>
      <c r="H646" s="167" t="s">
        <v>3</v>
      </c>
      <c r="I646" s="169"/>
      <c r="L646" s="165"/>
      <c r="M646" s="170"/>
      <c r="N646" s="171"/>
      <c r="O646" s="171"/>
      <c r="P646" s="171"/>
      <c r="Q646" s="171"/>
      <c r="R646" s="171"/>
      <c r="S646" s="171"/>
      <c r="T646" s="172"/>
      <c r="AT646" s="167" t="s">
        <v>206</v>
      </c>
      <c r="AU646" s="167" t="s">
        <v>89</v>
      </c>
      <c r="AV646" s="13" t="s">
        <v>87</v>
      </c>
      <c r="AW646" s="13" t="s">
        <v>41</v>
      </c>
      <c r="AX646" s="13" t="s">
        <v>80</v>
      </c>
      <c r="AY646" s="167" t="s">
        <v>195</v>
      </c>
    </row>
    <row r="647" spans="1:65" s="14" customFormat="1">
      <c r="B647" s="173"/>
      <c r="D647" s="166" t="s">
        <v>206</v>
      </c>
      <c r="E647" s="174" t="s">
        <v>3</v>
      </c>
      <c r="F647" s="175" t="s">
        <v>1443</v>
      </c>
      <c r="H647" s="176">
        <v>38</v>
      </c>
      <c r="I647" s="177"/>
      <c r="L647" s="173"/>
      <c r="M647" s="178"/>
      <c r="N647" s="179"/>
      <c r="O647" s="179"/>
      <c r="P647" s="179"/>
      <c r="Q647" s="179"/>
      <c r="R647" s="179"/>
      <c r="S647" s="179"/>
      <c r="T647" s="180"/>
      <c r="AT647" s="174" t="s">
        <v>206</v>
      </c>
      <c r="AU647" s="174" t="s">
        <v>89</v>
      </c>
      <c r="AV647" s="14" t="s">
        <v>89</v>
      </c>
      <c r="AW647" s="14" t="s">
        <v>41</v>
      </c>
      <c r="AX647" s="14" t="s">
        <v>80</v>
      </c>
      <c r="AY647" s="174" t="s">
        <v>195</v>
      </c>
    </row>
    <row r="648" spans="1:65" s="15" customFormat="1">
      <c r="B648" s="181"/>
      <c r="D648" s="166" t="s">
        <v>206</v>
      </c>
      <c r="E648" s="182" t="s">
        <v>3</v>
      </c>
      <c r="F648" s="183" t="s">
        <v>215</v>
      </c>
      <c r="H648" s="184">
        <v>38</v>
      </c>
      <c r="I648" s="185"/>
      <c r="L648" s="181"/>
      <c r="M648" s="186"/>
      <c r="N648" s="187"/>
      <c r="O648" s="187"/>
      <c r="P648" s="187"/>
      <c r="Q648" s="187"/>
      <c r="R648" s="187"/>
      <c r="S648" s="187"/>
      <c r="T648" s="188"/>
      <c r="AT648" s="182" t="s">
        <v>206</v>
      </c>
      <c r="AU648" s="182" t="s">
        <v>89</v>
      </c>
      <c r="AV648" s="15" t="s">
        <v>202</v>
      </c>
      <c r="AW648" s="15" t="s">
        <v>41</v>
      </c>
      <c r="AX648" s="15" t="s">
        <v>87</v>
      </c>
      <c r="AY648" s="182" t="s">
        <v>195</v>
      </c>
    </row>
    <row r="649" spans="1:65" s="2" customFormat="1" ht="24.25" customHeight="1">
      <c r="A649" s="35"/>
      <c r="B649" s="146"/>
      <c r="C649" s="147" t="s">
        <v>1444</v>
      </c>
      <c r="D649" s="147" t="s">
        <v>197</v>
      </c>
      <c r="E649" s="148" t="s">
        <v>1445</v>
      </c>
      <c r="F649" s="149" t="s">
        <v>1446</v>
      </c>
      <c r="G649" s="150" t="s">
        <v>511</v>
      </c>
      <c r="H649" s="151">
        <v>3</v>
      </c>
      <c r="I649" s="152"/>
      <c r="J649" s="153">
        <f>ROUND(I649*H649,2)</f>
        <v>0</v>
      </c>
      <c r="K649" s="149" t="s">
        <v>201</v>
      </c>
      <c r="L649" s="36"/>
      <c r="M649" s="154" t="s">
        <v>3</v>
      </c>
      <c r="N649" s="155" t="s">
        <v>51</v>
      </c>
      <c r="O649" s="56"/>
      <c r="P649" s="156">
        <f>O649*H649</f>
        <v>0</v>
      </c>
      <c r="Q649" s="156">
        <v>8.5999999999999998E-4</v>
      </c>
      <c r="R649" s="156">
        <f>Q649*H649</f>
        <v>2.5799999999999998E-3</v>
      </c>
      <c r="S649" s="156">
        <v>0</v>
      </c>
      <c r="T649" s="157">
        <f>S649*H649</f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158" t="s">
        <v>202</v>
      </c>
      <c r="AT649" s="158" t="s">
        <v>197</v>
      </c>
      <c r="AU649" s="158" t="s">
        <v>89</v>
      </c>
      <c r="AY649" s="19" t="s">
        <v>195</v>
      </c>
      <c r="BE649" s="159">
        <f>IF(N649="základní",J649,0)</f>
        <v>0</v>
      </c>
      <c r="BF649" s="159">
        <f>IF(N649="snížená",J649,0)</f>
        <v>0</v>
      </c>
      <c r="BG649" s="159">
        <f>IF(N649="zákl. přenesená",J649,0)</f>
        <v>0</v>
      </c>
      <c r="BH649" s="159">
        <f>IF(N649="sníž. přenesená",J649,0)</f>
        <v>0</v>
      </c>
      <c r="BI649" s="159">
        <f>IF(N649="nulová",J649,0)</f>
        <v>0</v>
      </c>
      <c r="BJ649" s="19" t="s">
        <v>87</v>
      </c>
      <c r="BK649" s="159">
        <f>ROUND(I649*H649,2)</f>
        <v>0</v>
      </c>
      <c r="BL649" s="19" t="s">
        <v>202</v>
      </c>
      <c r="BM649" s="158" t="s">
        <v>1447</v>
      </c>
    </row>
    <row r="650" spans="1:65" s="2" customFormat="1">
      <c r="A650" s="35"/>
      <c r="B650" s="36"/>
      <c r="C650" s="35"/>
      <c r="D650" s="160" t="s">
        <v>204</v>
      </c>
      <c r="E650" s="35"/>
      <c r="F650" s="161" t="s">
        <v>1448</v>
      </c>
      <c r="G650" s="35"/>
      <c r="H650" s="35"/>
      <c r="I650" s="162"/>
      <c r="J650" s="35"/>
      <c r="K650" s="35"/>
      <c r="L650" s="36"/>
      <c r="M650" s="163"/>
      <c r="N650" s="164"/>
      <c r="O650" s="56"/>
      <c r="P650" s="56"/>
      <c r="Q650" s="56"/>
      <c r="R650" s="56"/>
      <c r="S650" s="56"/>
      <c r="T650" s="57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T650" s="19" t="s">
        <v>204</v>
      </c>
      <c r="AU650" s="19" t="s">
        <v>89</v>
      </c>
    </row>
    <row r="651" spans="1:65" s="2" customFormat="1" ht="16.5" customHeight="1">
      <c r="A651" s="35"/>
      <c r="B651" s="146"/>
      <c r="C651" s="190" t="s">
        <v>1129</v>
      </c>
      <c r="D651" s="190" t="s">
        <v>464</v>
      </c>
      <c r="E651" s="191" t="s">
        <v>1449</v>
      </c>
      <c r="F651" s="192" t="s">
        <v>1450</v>
      </c>
      <c r="G651" s="193" t="s">
        <v>511</v>
      </c>
      <c r="H651" s="194">
        <v>3</v>
      </c>
      <c r="I651" s="195"/>
      <c r="J651" s="196">
        <f>ROUND(I651*H651,2)</f>
        <v>0</v>
      </c>
      <c r="K651" s="192" t="s">
        <v>638</v>
      </c>
      <c r="L651" s="197"/>
      <c r="M651" s="198" t="s">
        <v>3</v>
      </c>
      <c r="N651" s="199" t="s">
        <v>51</v>
      </c>
      <c r="O651" s="56"/>
      <c r="P651" s="156">
        <f>O651*H651</f>
        <v>0</v>
      </c>
      <c r="Q651" s="156">
        <v>3.5000000000000001E-3</v>
      </c>
      <c r="R651" s="156">
        <f>Q651*H651</f>
        <v>1.0500000000000001E-2</v>
      </c>
      <c r="S651" s="156">
        <v>0</v>
      </c>
      <c r="T651" s="157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158" t="s">
        <v>257</v>
      </c>
      <c r="AT651" s="158" t="s">
        <v>464</v>
      </c>
      <c r="AU651" s="158" t="s">
        <v>89</v>
      </c>
      <c r="AY651" s="19" t="s">
        <v>195</v>
      </c>
      <c r="BE651" s="159">
        <f>IF(N651="základní",J651,0)</f>
        <v>0</v>
      </c>
      <c r="BF651" s="159">
        <f>IF(N651="snížená",J651,0)</f>
        <v>0</v>
      </c>
      <c r="BG651" s="159">
        <f>IF(N651="zákl. přenesená",J651,0)</f>
        <v>0</v>
      </c>
      <c r="BH651" s="159">
        <f>IF(N651="sníž. přenesená",J651,0)</f>
        <v>0</v>
      </c>
      <c r="BI651" s="159">
        <f>IF(N651="nulová",J651,0)</f>
        <v>0</v>
      </c>
      <c r="BJ651" s="19" t="s">
        <v>87</v>
      </c>
      <c r="BK651" s="159">
        <f>ROUND(I651*H651,2)</f>
        <v>0</v>
      </c>
      <c r="BL651" s="19" t="s">
        <v>202</v>
      </c>
      <c r="BM651" s="158" t="s">
        <v>1451</v>
      </c>
    </row>
    <row r="652" spans="1:65" s="13" customFormat="1">
      <c r="B652" s="165"/>
      <c r="D652" s="166" t="s">
        <v>206</v>
      </c>
      <c r="E652" s="167" t="s">
        <v>3</v>
      </c>
      <c r="F652" s="168" t="s">
        <v>207</v>
      </c>
      <c r="H652" s="167" t="s">
        <v>3</v>
      </c>
      <c r="I652" s="169"/>
      <c r="L652" s="165"/>
      <c r="M652" s="170"/>
      <c r="N652" s="171"/>
      <c r="O652" s="171"/>
      <c r="P652" s="171"/>
      <c r="Q652" s="171"/>
      <c r="R652" s="171"/>
      <c r="S652" s="171"/>
      <c r="T652" s="172"/>
      <c r="AT652" s="167" t="s">
        <v>206</v>
      </c>
      <c r="AU652" s="167" t="s">
        <v>89</v>
      </c>
      <c r="AV652" s="13" t="s">
        <v>87</v>
      </c>
      <c r="AW652" s="13" t="s">
        <v>41</v>
      </c>
      <c r="AX652" s="13" t="s">
        <v>80</v>
      </c>
      <c r="AY652" s="167" t="s">
        <v>195</v>
      </c>
    </row>
    <row r="653" spans="1:65" s="13" customFormat="1">
      <c r="B653" s="165"/>
      <c r="D653" s="166" t="s">
        <v>206</v>
      </c>
      <c r="E653" s="167" t="s">
        <v>3</v>
      </c>
      <c r="F653" s="168" t="s">
        <v>208</v>
      </c>
      <c r="H653" s="167" t="s">
        <v>3</v>
      </c>
      <c r="I653" s="169"/>
      <c r="L653" s="165"/>
      <c r="M653" s="170"/>
      <c r="N653" s="171"/>
      <c r="O653" s="171"/>
      <c r="P653" s="171"/>
      <c r="Q653" s="171"/>
      <c r="R653" s="171"/>
      <c r="S653" s="171"/>
      <c r="T653" s="172"/>
      <c r="AT653" s="167" t="s">
        <v>206</v>
      </c>
      <c r="AU653" s="167" t="s">
        <v>89</v>
      </c>
      <c r="AV653" s="13" t="s">
        <v>87</v>
      </c>
      <c r="AW653" s="13" t="s">
        <v>41</v>
      </c>
      <c r="AX653" s="13" t="s">
        <v>80</v>
      </c>
      <c r="AY653" s="167" t="s">
        <v>195</v>
      </c>
    </row>
    <row r="654" spans="1:65" s="13" customFormat="1">
      <c r="B654" s="165"/>
      <c r="D654" s="166" t="s">
        <v>206</v>
      </c>
      <c r="E654" s="167" t="s">
        <v>3</v>
      </c>
      <c r="F654" s="168" t="s">
        <v>1148</v>
      </c>
      <c r="H654" s="167" t="s">
        <v>3</v>
      </c>
      <c r="I654" s="169"/>
      <c r="L654" s="165"/>
      <c r="M654" s="170"/>
      <c r="N654" s="171"/>
      <c r="O654" s="171"/>
      <c r="P654" s="171"/>
      <c r="Q654" s="171"/>
      <c r="R654" s="171"/>
      <c r="S654" s="171"/>
      <c r="T654" s="172"/>
      <c r="AT654" s="167" t="s">
        <v>206</v>
      </c>
      <c r="AU654" s="167" t="s">
        <v>89</v>
      </c>
      <c r="AV654" s="13" t="s">
        <v>87</v>
      </c>
      <c r="AW654" s="13" t="s">
        <v>41</v>
      </c>
      <c r="AX654" s="13" t="s">
        <v>80</v>
      </c>
      <c r="AY654" s="167" t="s">
        <v>195</v>
      </c>
    </row>
    <row r="655" spans="1:65" s="14" customFormat="1">
      <c r="B655" s="173"/>
      <c r="D655" s="166" t="s">
        <v>206</v>
      </c>
      <c r="E655" s="174" t="s">
        <v>3</v>
      </c>
      <c r="F655" s="175" t="s">
        <v>1452</v>
      </c>
      <c r="H655" s="176">
        <v>3</v>
      </c>
      <c r="I655" s="177"/>
      <c r="L655" s="173"/>
      <c r="M655" s="178"/>
      <c r="N655" s="179"/>
      <c r="O655" s="179"/>
      <c r="P655" s="179"/>
      <c r="Q655" s="179"/>
      <c r="R655" s="179"/>
      <c r="S655" s="179"/>
      <c r="T655" s="180"/>
      <c r="AT655" s="174" t="s">
        <v>206</v>
      </c>
      <c r="AU655" s="174" t="s">
        <v>89</v>
      </c>
      <c r="AV655" s="14" t="s">
        <v>89</v>
      </c>
      <c r="AW655" s="14" t="s">
        <v>41</v>
      </c>
      <c r="AX655" s="14" t="s">
        <v>80</v>
      </c>
      <c r="AY655" s="174" t="s">
        <v>195</v>
      </c>
    </row>
    <row r="656" spans="1:65" s="15" customFormat="1">
      <c r="B656" s="181"/>
      <c r="D656" s="166" t="s">
        <v>206</v>
      </c>
      <c r="E656" s="182" t="s">
        <v>3</v>
      </c>
      <c r="F656" s="183" t="s">
        <v>215</v>
      </c>
      <c r="H656" s="184">
        <v>3</v>
      </c>
      <c r="I656" s="185"/>
      <c r="L656" s="181"/>
      <c r="M656" s="186"/>
      <c r="N656" s="187"/>
      <c r="O656" s="187"/>
      <c r="P656" s="187"/>
      <c r="Q656" s="187"/>
      <c r="R656" s="187"/>
      <c r="S656" s="187"/>
      <c r="T656" s="188"/>
      <c r="AT656" s="182" t="s">
        <v>206</v>
      </c>
      <c r="AU656" s="182" t="s">
        <v>89</v>
      </c>
      <c r="AV656" s="15" t="s">
        <v>202</v>
      </c>
      <c r="AW656" s="15" t="s">
        <v>41</v>
      </c>
      <c r="AX656" s="15" t="s">
        <v>87</v>
      </c>
      <c r="AY656" s="182" t="s">
        <v>195</v>
      </c>
    </row>
    <row r="657" spans="1:65" s="2" customFormat="1" ht="21.75" customHeight="1">
      <c r="A657" s="35"/>
      <c r="B657" s="146"/>
      <c r="C657" s="190" t="s">
        <v>1453</v>
      </c>
      <c r="D657" s="190" t="s">
        <v>464</v>
      </c>
      <c r="E657" s="191" t="s">
        <v>1454</v>
      </c>
      <c r="F657" s="192" t="s">
        <v>1455</v>
      </c>
      <c r="G657" s="193" t="s">
        <v>511</v>
      </c>
      <c r="H657" s="194">
        <v>3</v>
      </c>
      <c r="I657" s="195"/>
      <c r="J657" s="196">
        <f>ROUND(I657*H657,2)</f>
        <v>0</v>
      </c>
      <c r="K657" s="192" t="s">
        <v>201</v>
      </c>
      <c r="L657" s="197"/>
      <c r="M657" s="198" t="s">
        <v>3</v>
      </c>
      <c r="N657" s="199" t="s">
        <v>51</v>
      </c>
      <c r="O657" s="56"/>
      <c r="P657" s="156">
        <f>O657*H657</f>
        <v>0</v>
      </c>
      <c r="Q657" s="156">
        <v>2.7E-2</v>
      </c>
      <c r="R657" s="156">
        <f>Q657*H657</f>
        <v>8.1000000000000003E-2</v>
      </c>
      <c r="S657" s="156">
        <v>0</v>
      </c>
      <c r="T657" s="157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158" t="s">
        <v>257</v>
      </c>
      <c r="AT657" s="158" t="s">
        <v>464</v>
      </c>
      <c r="AU657" s="158" t="s">
        <v>89</v>
      </c>
      <c r="AY657" s="19" t="s">
        <v>195</v>
      </c>
      <c r="BE657" s="159">
        <f>IF(N657="základní",J657,0)</f>
        <v>0</v>
      </c>
      <c r="BF657" s="159">
        <f>IF(N657="snížená",J657,0)</f>
        <v>0</v>
      </c>
      <c r="BG657" s="159">
        <f>IF(N657="zákl. přenesená",J657,0)</f>
        <v>0</v>
      </c>
      <c r="BH657" s="159">
        <f>IF(N657="sníž. přenesená",J657,0)</f>
        <v>0</v>
      </c>
      <c r="BI657" s="159">
        <f>IF(N657="nulová",J657,0)</f>
        <v>0</v>
      </c>
      <c r="BJ657" s="19" t="s">
        <v>87</v>
      </c>
      <c r="BK657" s="159">
        <f>ROUND(I657*H657,2)</f>
        <v>0</v>
      </c>
      <c r="BL657" s="19" t="s">
        <v>202</v>
      </c>
      <c r="BM657" s="158" t="s">
        <v>1456</v>
      </c>
    </row>
    <row r="658" spans="1:65" s="13" customFormat="1">
      <c r="B658" s="165"/>
      <c r="D658" s="166" t="s">
        <v>206</v>
      </c>
      <c r="E658" s="167" t="s">
        <v>3</v>
      </c>
      <c r="F658" s="168" t="s">
        <v>207</v>
      </c>
      <c r="H658" s="167" t="s">
        <v>3</v>
      </c>
      <c r="I658" s="169"/>
      <c r="L658" s="165"/>
      <c r="M658" s="170"/>
      <c r="N658" s="171"/>
      <c r="O658" s="171"/>
      <c r="P658" s="171"/>
      <c r="Q658" s="171"/>
      <c r="R658" s="171"/>
      <c r="S658" s="171"/>
      <c r="T658" s="172"/>
      <c r="AT658" s="167" t="s">
        <v>206</v>
      </c>
      <c r="AU658" s="167" t="s">
        <v>89</v>
      </c>
      <c r="AV658" s="13" t="s">
        <v>87</v>
      </c>
      <c r="AW658" s="13" t="s">
        <v>41</v>
      </c>
      <c r="AX658" s="13" t="s">
        <v>80</v>
      </c>
      <c r="AY658" s="167" t="s">
        <v>195</v>
      </c>
    </row>
    <row r="659" spans="1:65" s="13" customFormat="1">
      <c r="B659" s="165"/>
      <c r="D659" s="166" t="s">
        <v>206</v>
      </c>
      <c r="E659" s="167" t="s">
        <v>3</v>
      </c>
      <c r="F659" s="168" t="s">
        <v>208</v>
      </c>
      <c r="H659" s="167" t="s">
        <v>3</v>
      </c>
      <c r="I659" s="169"/>
      <c r="L659" s="165"/>
      <c r="M659" s="170"/>
      <c r="N659" s="171"/>
      <c r="O659" s="171"/>
      <c r="P659" s="171"/>
      <c r="Q659" s="171"/>
      <c r="R659" s="171"/>
      <c r="S659" s="171"/>
      <c r="T659" s="172"/>
      <c r="AT659" s="167" t="s">
        <v>206</v>
      </c>
      <c r="AU659" s="167" t="s">
        <v>89</v>
      </c>
      <c r="AV659" s="13" t="s">
        <v>87</v>
      </c>
      <c r="AW659" s="13" t="s">
        <v>41</v>
      </c>
      <c r="AX659" s="13" t="s">
        <v>80</v>
      </c>
      <c r="AY659" s="167" t="s">
        <v>195</v>
      </c>
    </row>
    <row r="660" spans="1:65" s="13" customFormat="1">
      <c r="B660" s="165"/>
      <c r="D660" s="166" t="s">
        <v>206</v>
      </c>
      <c r="E660" s="167" t="s">
        <v>3</v>
      </c>
      <c r="F660" s="168" t="s">
        <v>1148</v>
      </c>
      <c r="H660" s="167" t="s">
        <v>3</v>
      </c>
      <c r="I660" s="169"/>
      <c r="L660" s="165"/>
      <c r="M660" s="170"/>
      <c r="N660" s="171"/>
      <c r="O660" s="171"/>
      <c r="P660" s="171"/>
      <c r="Q660" s="171"/>
      <c r="R660" s="171"/>
      <c r="S660" s="171"/>
      <c r="T660" s="172"/>
      <c r="AT660" s="167" t="s">
        <v>206</v>
      </c>
      <c r="AU660" s="167" t="s">
        <v>89</v>
      </c>
      <c r="AV660" s="13" t="s">
        <v>87</v>
      </c>
      <c r="AW660" s="13" t="s">
        <v>41</v>
      </c>
      <c r="AX660" s="13" t="s">
        <v>80</v>
      </c>
      <c r="AY660" s="167" t="s">
        <v>195</v>
      </c>
    </row>
    <row r="661" spans="1:65" s="14" customFormat="1">
      <c r="B661" s="173"/>
      <c r="D661" s="166" t="s">
        <v>206</v>
      </c>
      <c r="E661" s="174" t="s">
        <v>3</v>
      </c>
      <c r="F661" s="175" t="s">
        <v>1452</v>
      </c>
      <c r="H661" s="176">
        <v>3</v>
      </c>
      <c r="I661" s="177"/>
      <c r="L661" s="173"/>
      <c r="M661" s="178"/>
      <c r="N661" s="179"/>
      <c r="O661" s="179"/>
      <c r="P661" s="179"/>
      <c r="Q661" s="179"/>
      <c r="R661" s="179"/>
      <c r="S661" s="179"/>
      <c r="T661" s="180"/>
      <c r="AT661" s="174" t="s">
        <v>206</v>
      </c>
      <c r="AU661" s="174" t="s">
        <v>89</v>
      </c>
      <c r="AV661" s="14" t="s">
        <v>89</v>
      </c>
      <c r="AW661" s="14" t="s">
        <v>41</v>
      </c>
      <c r="AX661" s="14" t="s">
        <v>80</v>
      </c>
      <c r="AY661" s="174" t="s">
        <v>195</v>
      </c>
    </row>
    <row r="662" spans="1:65" s="15" customFormat="1">
      <c r="B662" s="181"/>
      <c r="D662" s="166" t="s">
        <v>206</v>
      </c>
      <c r="E662" s="182" t="s">
        <v>3</v>
      </c>
      <c r="F662" s="183" t="s">
        <v>215</v>
      </c>
      <c r="H662" s="184">
        <v>3</v>
      </c>
      <c r="I662" s="185"/>
      <c r="L662" s="181"/>
      <c r="M662" s="186"/>
      <c r="N662" s="187"/>
      <c r="O662" s="187"/>
      <c r="P662" s="187"/>
      <c r="Q662" s="187"/>
      <c r="R662" s="187"/>
      <c r="S662" s="187"/>
      <c r="T662" s="188"/>
      <c r="AT662" s="182" t="s">
        <v>206</v>
      </c>
      <c r="AU662" s="182" t="s">
        <v>89</v>
      </c>
      <c r="AV662" s="15" t="s">
        <v>202</v>
      </c>
      <c r="AW662" s="15" t="s">
        <v>41</v>
      </c>
      <c r="AX662" s="15" t="s">
        <v>87</v>
      </c>
      <c r="AY662" s="182" t="s">
        <v>195</v>
      </c>
    </row>
    <row r="663" spans="1:65" s="2" customFormat="1" ht="24.25" customHeight="1">
      <c r="A663" s="35"/>
      <c r="B663" s="146"/>
      <c r="C663" s="147" t="s">
        <v>1457</v>
      </c>
      <c r="D663" s="147" t="s">
        <v>197</v>
      </c>
      <c r="E663" s="148" t="s">
        <v>1458</v>
      </c>
      <c r="F663" s="149" t="s">
        <v>1459</v>
      </c>
      <c r="G663" s="150" t="s">
        <v>511</v>
      </c>
      <c r="H663" s="151">
        <v>8</v>
      </c>
      <c r="I663" s="152"/>
      <c r="J663" s="153">
        <f>ROUND(I663*H663,2)</f>
        <v>0</v>
      </c>
      <c r="K663" s="149" t="s">
        <v>201</v>
      </c>
      <c r="L663" s="36"/>
      <c r="M663" s="154" t="s">
        <v>3</v>
      </c>
      <c r="N663" s="155" t="s">
        <v>51</v>
      </c>
      <c r="O663" s="56"/>
      <c r="P663" s="156">
        <f>O663*H663</f>
        <v>0</v>
      </c>
      <c r="Q663" s="156">
        <v>0</v>
      </c>
      <c r="R663" s="156">
        <f>Q663*H663</f>
        <v>0</v>
      </c>
      <c r="S663" s="156">
        <v>0</v>
      </c>
      <c r="T663" s="157">
        <f>S663*H663</f>
        <v>0</v>
      </c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R663" s="158" t="s">
        <v>202</v>
      </c>
      <c r="AT663" s="158" t="s">
        <v>197</v>
      </c>
      <c r="AU663" s="158" t="s">
        <v>89</v>
      </c>
      <c r="AY663" s="19" t="s">
        <v>195</v>
      </c>
      <c r="BE663" s="159">
        <f>IF(N663="základní",J663,0)</f>
        <v>0</v>
      </c>
      <c r="BF663" s="159">
        <f>IF(N663="snížená",J663,0)</f>
        <v>0</v>
      </c>
      <c r="BG663" s="159">
        <f>IF(N663="zákl. přenesená",J663,0)</f>
        <v>0</v>
      </c>
      <c r="BH663" s="159">
        <f>IF(N663="sníž. přenesená",J663,0)</f>
        <v>0</v>
      </c>
      <c r="BI663" s="159">
        <f>IF(N663="nulová",J663,0)</f>
        <v>0</v>
      </c>
      <c r="BJ663" s="19" t="s">
        <v>87</v>
      </c>
      <c r="BK663" s="159">
        <f>ROUND(I663*H663,2)</f>
        <v>0</v>
      </c>
      <c r="BL663" s="19" t="s">
        <v>202</v>
      </c>
      <c r="BM663" s="158" t="s">
        <v>1460</v>
      </c>
    </row>
    <row r="664" spans="1:65" s="2" customFormat="1">
      <c r="A664" s="35"/>
      <c r="B664" s="36"/>
      <c r="C664" s="35"/>
      <c r="D664" s="160" t="s">
        <v>204</v>
      </c>
      <c r="E664" s="35"/>
      <c r="F664" s="161" t="s">
        <v>1461</v>
      </c>
      <c r="G664" s="35"/>
      <c r="H664" s="35"/>
      <c r="I664" s="162"/>
      <c r="J664" s="35"/>
      <c r="K664" s="35"/>
      <c r="L664" s="36"/>
      <c r="M664" s="163"/>
      <c r="N664" s="164"/>
      <c r="O664" s="56"/>
      <c r="P664" s="56"/>
      <c r="Q664" s="56"/>
      <c r="R664" s="56"/>
      <c r="S664" s="56"/>
      <c r="T664" s="57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T664" s="19" t="s">
        <v>204</v>
      </c>
      <c r="AU664" s="19" t="s">
        <v>89</v>
      </c>
    </row>
    <row r="665" spans="1:65" s="2" customFormat="1" ht="21.75" customHeight="1">
      <c r="A665" s="35"/>
      <c r="B665" s="146"/>
      <c r="C665" s="190" t="s">
        <v>1462</v>
      </c>
      <c r="D665" s="190" t="s">
        <v>464</v>
      </c>
      <c r="E665" s="191" t="s">
        <v>1463</v>
      </c>
      <c r="F665" s="192" t="s">
        <v>1464</v>
      </c>
      <c r="G665" s="193" t="s">
        <v>511</v>
      </c>
      <c r="H665" s="194">
        <v>6</v>
      </c>
      <c r="I665" s="195"/>
      <c r="J665" s="196">
        <f>ROUND(I665*H665,2)</f>
        <v>0</v>
      </c>
      <c r="K665" s="192" t="s">
        <v>201</v>
      </c>
      <c r="L665" s="197"/>
      <c r="M665" s="198" t="s">
        <v>3</v>
      </c>
      <c r="N665" s="199" t="s">
        <v>51</v>
      </c>
      <c r="O665" s="56"/>
      <c r="P665" s="156">
        <f>O665*H665</f>
        <v>0</v>
      </c>
      <c r="Q665" s="156">
        <v>3.0000000000000001E-3</v>
      </c>
      <c r="R665" s="156">
        <f>Q665*H665</f>
        <v>1.8000000000000002E-2</v>
      </c>
      <c r="S665" s="156">
        <v>0</v>
      </c>
      <c r="T665" s="157">
        <f>S665*H665</f>
        <v>0</v>
      </c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R665" s="158" t="s">
        <v>257</v>
      </c>
      <c r="AT665" s="158" t="s">
        <v>464</v>
      </c>
      <c r="AU665" s="158" t="s">
        <v>89</v>
      </c>
      <c r="AY665" s="19" t="s">
        <v>195</v>
      </c>
      <c r="BE665" s="159">
        <f>IF(N665="základní",J665,0)</f>
        <v>0</v>
      </c>
      <c r="BF665" s="159">
        <f>IF(N665="snížená",J665,0)</f>
        <v>0</v>
      </c>
      <c r="BG665" s="159">
        <f>IF(N665="zákl. přenesená",J665,0)</f>
        <v>0</v>
      </c>
      <c r="BH665" s="159">
        <f>IF(N665="sníž. přenesená",J665,0)</f>
        <v>0</v>
      </c>
      <c r="BI665" s="159">
        <f>IF(N665="nulová",J665,0)</f>
        <v>0</v>
      </c>
      <c r="BJ665" s="19" t="s">
        <v>87</v>
      </c>
      <c r="BK665" s="159">
        <f>ROUND(I665*H665,2)</f>
        <v>0</v>
      </c>
      <c r="BL665" s="19" t="s">
        <v>202</v>
      </c>
      <c r="BM665" s="158" t="s">
        <v>1465</v>
      </c>
    </row>
    <row r="666" spans="1:65" s="13" customFormat="1">
      <c r="B666" s="165"/>
      <c r="D666" s="166" t="s">
        <v>206</v>
      </c>
      <c r="E666" s="167" t="s">
        <v>3</v>
      </c>
      <c r="F666" s="168" t="s">
        <v>207</v>
      </c>
      <c r="H666" s="167" t="s">
        <v>3</v>
      </c>
      <c r="I666" s="169"/>
      <c r="L666" s="165"/>
      <c r="M666" s="170"/>
      <c r="N666" s="171"/>
      <c r="O666" s="171"/>
      <c r="P666" s="171"/>
      <c r="Q666" s="171"/>
      <c r="R666" s="171"/>
      <c r="S666" s="171"/>
      <c r="T666" s="172"/>
      <c r="AT666" s="167" t="s">
        <v>206</v>
      </c>
      <c r="AU666" s="167" t="s">
        <v>89</v>
      </c>
      <c r="AV666" s="13" t="s">
        <v>87</v>
      </c>
      <c r="AW666" s="13" t="s">
        <v>41</v>
      </c>
      <c r="AX666" s="13" t="s">
        <v>80</v>
      </c>
      <c r="AY666" s="167" t="s">
        <v>195</v>
      </c>
    </row>
    <row r="667" spans="1:65" s="13" customFormat="1">
      <c r="B667" s="165"/>
      <c r="D667" s="166" t="s">
        <v>206</v>
      </c>
      <c r="E667" s="167" t="s">
        <v>3</v>
      </c>
      <c r="F667" s="168" t="s">
        <v>208</v>
      </c>
      <c r="H667" s="167" t="s">
        <v>3</v>
      </c>
      <c r="I667" s="169"/>
      <c r="L667" s="165"/>
      <c r="M667" s="170"/>
      <c r="N667" s="171"/>
      <c r="O667" s="171"/>
      <c r="P667" s="171"/>
      <c r="Q667" s="171"/>
      <c r="R667" s="171"/>
      <c r="S667" s="171"/>
      <c r="T667" s="172"/>
      <c r="AT667" s="167" t="s">
        <v>206</v>
      </c>
      <c r="AU667" s="167" t="s">
        <v>89</v>
      </c>
      <c r="AV667" s="13" t="s">
        <v>87</v>
      </c>
      <c r="AW667" s="13" t="s">
        <v>41</v>
      </c>
      <c r="AX667" s="13" t="s">
        <v>80</v>
      </c>
      <c r="AY667" s="167" t="s">
        <v>195</v>
      </c>
    </row>
    <row r="668" spans="1:65" s="13" customFormat="1">
      <c r="B668" s="165"/>
      <c r="D668" s="166" t="s">
        <v>206</v>
      </c>
      <c r="E668" s="167" t="s">
        <v>3</v>
      </c>
      <c r="F668" s="168" t="s">
        <v>1148</v>
      </c>
      <c r="H668" s="167" t="s">
        <v>3</v>
      </c>
      <c r="I668" s="169"/>
      <c r="L668" s="165"/>
      <c r="M668" s="170"/>
      <c r="N668" s="171"/>
      <c r="O668" s="171"/>
      <c r="P668" s="171"/>
      <c r="Q668" s="171"/>
      <c r="R668" s="171"/>
      <c r="S668" s="171"/>
      <c r="T668" s="172"/>
      <c r="AT668" s="167" t="s">
        <v>206</v>
      </c>
      <c r="AU668" s="167" t="s">
        <v>89</v>
      </c>
      <c r="AV668" s="13" t="s">
        <v>87</v>
      </c>
      <c r="AW668" s="13" t="s">
        <v>41</v>
      </c>
      <c r="AX668" s="13" t="s">
        <v>80</v>
      </c>
      <c r="AY668" s="167" t="s">
        <v>195</v>
      </c>
    </row>
    <row r="669" spans="1:65" s="14" customFormat="1">
      <c r="B669" s="173"/>
      <c r="D669" s="166" t="s">
        <v>206</v>
      </c>
      <c r="E669" s="174" t="s">
        <v>3</v>
      </c>
      <c r="F669" s="175" t="s">
        <v>1466</v>
      </c>
      <c r="H669" s="176">
        <v>6</v>
      </c>
      <c r="I669" s="177"/>
      <c r="L669" s="173"/>
      <c r="M669" s="178"/>
      <c r="N669" s="179"/>
      <c r="O669" s="179"/>
      <c r="P669" s="179"/>
      <c r="Q669" s="179"/>
      <c r="R669" s="179"/>
      <c r="S669" s="179"/>
      <c r="T669" s="180"/>
      <c r="AT669" s="174" t="s">
        <v>206</v>
      </c>
      <c r="AU669" s="174" t="s">
        <v>89</v>
      </c>
      <c r="AV669" s="14" t="s">
        <v>89</v>
      </c>
      <c r="AW669" s="14" t="s">
        <v>41</v>
      </c>
      <c r="AX669" s="14" t="s">
        <v>80</v>
      </c>
      <c r="AY669" s="174" t="s">
        <v>195</v>
      </c>
    </row>
    <row r="670" spans="1:65" s="15" customFormat="1">
      <c r="B670" s="181"/>
      <c r="D670" s="166" t="s">
        <v>206</v>
      </c>
      <c r="E670" s="182" t="s">
        <v>3</v>
      </c>
      <c r="F670" s="183" t="s">
        <v>215</v>
      </c>
      <c r="H670" s="184">
        <v>6</v>
      </c>
      <c r="I670" s="185"/>
      <c r="L670" s="181"/>
      <c r="M670" s="186"/>
      <c r="N670" s="187"/>
      <c r="O670" s="187"/>
      <c r="P670" s="187"/>
      <c r="Q670" s="187"/>
      <c r="R670" s="187"/>
      <c r="S670" s="187"/>
      <c r="T670" s="188"/>
      <c r="AT670" s="182" t="s">
        <v>206</v>
      </c>
      <c r="AU670" s="182" t="s">
        <v>89</v>
      </c>
      <c r="AV670" s="15" t="s">
        <v>202</v>
      </c>
      <c r="AW670" s="15" t="s">
        <v>41</v>
      </c>
      <c r="AX670" s="15" t="s">
        <v>87</v>
      </c>
      <c r="AY670" s="182" t="s">
        <v>195</v>
      </c>
    </row>
    <row r="671" spans="1:65" s="2" customFormat="1" ht="21.75" customHeight="1">
      <c r="A671" s="35"/>
      <c r="B671" s="146"/>
      <c r="C671" s="190" t="s">
        <v>1467</v>
      </c>
      <c r="D671" s="190" t="s">
        <v>464</v>
      </c>
      <c r="E671" s="191" t="s">
        <v>1468</v>
      </c>
      <c r="F671" s="192" t="s">
        <v>1469</v>
      </c>
      <c r="G671" s="193" t="s">
        <v>511</v>
      </c>
      <c r="H671" s="194">
        <v>2</v>
      </c>
      <c r="I671" s="195"/>
      <c r="J671" s="196">
        <f>ROUND(I671*H671,2)</f>
        <v>0</v>
      </c>
      <c r="K671" s="192" t="s">
        <v>201</v>
      </c>
      <c r="L671" s="197"/>
      <c r="M671" s="198" t="s">
        <v>3</v>
      </c>
      <c r="N671" s="199" t="s">
        <v>51</v>
      </c>
      <c r="O671" s="56"/>
      <c r="P671" s="156">
        <f>O671*H671</f>
        <v>0</v>
      </c>
      <c r="Q671" s="156">
        <v>3.0999999999999999E-3</v>
      </c>
      <c r="R671" s="156">
        <f>Q671*H671</f>
        <v>6.1999999999999998E-3</v>
      </c>
      <c r="S671" s="156">
        <v>0</v>
      </c>
      <c r="T671" s="157">
        <f>S671*H671</f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158" t="s">
        <v>257</v>
      </c>
      <c r="AT671" s="158" t="s">
        <v>464</v>
      </c>
      <c r="AU671" s="158" t="s">
        <v>89</v>
      </c>
      <c r="AY671" s="19" t="s">
        <v>195</v>
      </c>
      <c r="BE671" s="159">
        <f>IF(N671="základní",J671,0)</f>
        <v>0</v>
      </c>
      <c r="BF671" s="159">
        <f>IF(N671="snížená",J671,0)</f>
        <v>0</v>
      </c>
      <c r="BG671" s="159">
        <f>IF(N671="zákl. přenesená",J671,0)</f>
        <v>0</v>
      </c>
      <c r="BH671" s="159">
        <f>IF(N671="sníž. přenesená",J671,0)</f>
        <v>0</v>
      </c>
      <c r="BI671" s="159">
        <f>IF(N671="nulová",J671,0)</f>
        <v>0</v>
      </c>
      <c r="BJ671" s="19" t="s">
        <v>87</v>
      </c>
      <c r="BK671" s="159">
        <f>ROUND(I671*H671,2)</f>
        <v>0</v>
      </c>
      <c r="BL671" s="19" t="s">
        <v>202</v>
      </c>
      <c r="BM671" s="158" t="s">
        <v>1470</v>
      </c>
    </row>
    <row r="672" spans="1:65" s="13" customFormat="1">
      <c r="B672" s="165"/>
      <c r="D672" s="166" t="s">
        <v>206</v>
      </c>
      <c r="E672" s="167" t="s">
        <v>3</v>
      </c>
      <c r="F672" s="168" t="s">
        <v>207</v>
      </c>
      <c r="H672" s="167" t="s">
        <v>3</v>
      </c>
      <c r="I672" s="169"/>
      <c r="L672" s="165"/>
      <c r="M672" s="170"/>
      <c r="N672" s="171"/>
      <c r="O672" s="171"/>
      <c r="P672" s="171"/>
      <c r="Q672" s="171"/>
      <c r="R672" s="171"/>
      <c r="S672" s="171"/>
      <c r="T672" s="172"/>
      <c r="AT672" s="167" t="s">
        <v>206</v>
      </c>
      <c r="AU672" s="167" t="s">
        <v>89</v>
      </c>
      <c r="AV672" s="13" t="s">
        <v>87</v>
      </c>
      <c r="AW672" s="13" t="s">
        <v>41</v>
      </c>
      <c r="AX672" s="13" t="s">
        <v>80</v>
      </c>
      <c r="AY672" s="167" t="s">
        <v>195</v>
      </c>
    </row>
    <row r="673" spans="1:65" s="13" customFormat="1">
      <c r="B673" s="165"/>
      <c r="D673" s="166" t="s">
        <v>206</v>
      </c>
      <c r="E673" s="167" t="s">
        <v>3</v>
      </c>
      <c r="F673" s="168" t="s">
        <v>208</v>
      </c>
      <c r="H673" s="167" t="s">
        <v>3</v>
      </c>
      <c r="I673" s="169"/>
      <c r="L673" s="165"/>
      <c r="M673" s="170"/>
      <c r="N673" s="171"/>
      <c r="O673" s="171"/>
      <c r="P673" s="171"/>
      <c r="Q673" s="171"/>
      <c r="R673" s="171"/>
      <c r="S673" s="171"/>
      <c r="T673" s="172"/>
      <c r="AT673" s="167" t="s">
        <v>206</v>
      </c>
      <c r="AU673" s="167" t="s">
        <v>89</v>
      </c>
      <c r="AV673" s="13" t="s">
        <v>87</v>
      </c>
      <c r="AW673" s="13" t="s">
        <v>41</v>
      </c>
      <c r="AX673" s="13" t="s">
        <v>80</v>
      </c>
      <c r="AY673" s="167" t="s">
        <v>195</v>
      </c>
    </row>
    <row r="674" spans="1:65" s="13" customFormat="1">
      <c r="B674" s="165"/>
      <c r="D674" s="166" t="s">
        <v>206</v>
      </c>
      <c r="E674" s="167" t="s">
        <v>3</v>
      </c>
      <c r="F674" s="168" t="s">
        <v>1148</v>
      </c>
      <c r="H674" s="167" t="s">
        <v>3</v>
      </c>
      <c r="I674" s="169"/>
      <c r="L674" s="165"/>
      <c r="M674" s="170"/>
      <c r="N674" s="171"/>
      <c r="O674" s="171"/>
      <c r="P674" s="171"/>
      <c r="Q674" s="171"/>
      <c r="R674" s="171"/>
      <c r="S674" s="171"/>
      <c r="T674" s="172"/>
      <c r="AT674" s="167" t="s">
        <v>206</v>
      </c>
      <c r="AU674" s="167" t="s">
        <v>89</v>
      </c>
      <c r="AV674" s="13" t="s">
        <v>87</v>
      </c>
      <c r="AW674" s="13" t="s">
        <v>41</v>
      </c>
      <c r="AX674" s="13" t="s">
        <v>80</v>
      </c>
      <c r="AY674" s="167" t="s">
        <v>195</v>
      </c>
    </row>
    <row r="675" spans="1:65" s="14" customFormat="1">
      <c r="B675" s="173"/>
      <c r="D675" s="166" t="s">
        <v>206</v>
      </c>
      <c r="E675" s="174" t="s">
        <v>3</v>
      </c>
      <c r="F675" s="175" t="s">
        <v>533</v>
      </c>
      <c r="H675" s="176">
        <v>2</v>
      </c>
      <c r="I675" s="177"/>
      <c r="L675" s="173"/>
      <c r="M675" s="178"/>
      <c r="N675" s="179"/>
      <c r="O675" s="179"/>
      <c r="P675" s="179"/>
      <c r="Q675" s="179"/>
      <c r="R675" s="179"/>
      <c r="S675" s="179"/>
      <c r="T675" s="180"/>
      <c r="AT675" s="174" t="s">
        <v>206</v>
      </c>
      <c r="AU675" s="174" t="s">
        <v>89</v>
      </c>
      <c r="AV675" s="14" t="s">
        <v>89</v>
      </c>
      <c r="AW675" s="14" t="s">
        <v>41</v>
      </c>
      <c r="AX675" s="14" t="s">
        <v>80</v>
      </c>
      <c r="AY675" s="174" t="s">
        <v>195</v>
      </c>
    </row>
    <row r="676" spans="1:65" s="15" customFormat="1">
      <c r="B676" s="181"/>
      <c r="D676" s="166" t="s">
        <v>206</v>
      </c>
      <c r="E676" s="182" t="s">
        <v>3</v>
      </c>
      <c r="F676" s="183" t="s">
        <v>215</v>
      </c>
      <c r="H676" s="184">
        <v>2</v>
      </c>
      <c r="I676" s="185"/>
      <c r="L676" s="181"/>
      <c r="M676" s="186"/>
      <c r="N676" s="187"/>
      <c r="O676" s="187"/>
      <c r="P676" s="187"/>
      <c r="Q676" s="187"/>
      <c r="R676" s="187"/>
      <c r="S676" s="187"/>
      <c r="T676" s="188"/>
      <c r="AT676" s="182" t="s">
        <v>206</v>
      </c>
      <c r="AU676" s="182" t="s">
        <v>89</v>
      </c>
      <c r="AV676" s="15" t="s">
        <v>202</v>
      </c>
      <c r="AW676" s="15" t="s">
        <v>41</v>
      </c>
      <c r="AX676" s="15" t="s">
        <v>87</v>
      </c>
      <c r="AY676" s="182" t="s">
        <v>195</v>
      </c>
    </row>
    <row r="677" spans="1:65" s="2" customFormat="1" ht="16.5" customHeight="1">
      <c r="A677" s="35"/>
      <c r="B677" s="146"/>
      <c r="C677" s="147" t="s">
        <v>1471</v>
      </c>
      <c r="D677" s="147" t="s">
        <v>197</v>
      </c>
      <c r="E677" s="148" t="s">
        <v>1472</v>
      </c>
      <c r="F677" s="149" t="s">
        <v>1473</v>
      </c>
      <c r="G677" s="150" t="s">
        <v>200</v>
      </c>
      <c r="H677" s="151">
        <v>75</v>
      </c>
      <c r="I677" s="152"/>
      <c r="J677" s="153">
        <f>ROUND(I677*H677,2)</f>
        <v>0</v>
      </c>
      <c r="K677" s="149" t="s">
        <v>638</v>
      </c>
      <c r="L677" s="36"/>
      <c r="M677" s="154" t="s">
        <v>3</v>
      </c>
      <c r="N677" s="155" t="s">
        <v>51</v>
      </c>
      <c r="O677" s="56"/>
      <c r="P677" s="156">
        <f>O677*H677</f>
        <v>0</v>
      </c>
      <c r="Q677" s="156">
        <v>0</v>
      </c>
      <c r="R677" s="156">
        <f>Q677*H677</f>
        <v>0</v>
      </c>
      <c r="S677" s="156">
        <v>0</v>
      </c>
      <c r="T677" s="157">
        <f>S677*H677</f>
        <v>0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158" t="s">
        <v>202</v>
      </c>
      <c r="AT677" s="158" t="s">
        <v>197</v>
      </c>
      <c r="AU677" s="158" t="s">
        <v>89</v>
      </c>
      <c r="AY677" s="19" t="s">
        <v>195</v>
      </c>
      <c r="BE677" s="159">
        <f>IF(N677="základní",J677,0)</f>
        <v>0</v>
      </c>
      <c r="BF677" s="159">
        <f>IF(N677="snížená",J677,0)</f>
        <v>0</v>
      </c>
      <c r="BG677" s="159">
        <f>IF(N677="zákl. přenesená",J677,0)</f>
        <v>0</v>
      </c>
      <c r="BH677" s="159">
        <f>IF(N677="sníž. přenesená",J677,0)</f>
        <v>0</v>
      </c>
      <c r="BI677" s="159">
        <f>IF(N677="nulová",J677,0)</f>
        <v>0</v>
      </c>
      <c r="BJ677" s="19" t="s">
        <v>87</v>
      </c>
      <c r="BK677" s="159">
        <f>ROUND(I677*H677,2)</f>
        <v>0</v>
      </c>
      <c r="BL677" s="19" t="s">
        <v>202</v>
      </c>
      <c r="BM677" s="158" t="s">
        <v>1474</v>
      </c>
    </row>
    <row r="678" spans="1:65" s="13" customFormat="1">
      <c r="B678" s="165"/>
      <c r="D678" s="166" t="s">
        <v>206</v>
      </c>
      <c r="E678" s="167" t="s">
        <v>3</v>
      </c>
      <c r="F678" s="168" t="s">
        <v>207</v>
      </c>
      <c r="H678" s="167" t="s">
        <v>3</v>
      </c>
      <c r="I678" s="169"/>
      <c r="L678" s="165"/>
      <c r="M678" s="170"/>
      <c r="N678" s="171"/>
      <c r="O678" s="171"/>
      <c r="P678" s="171"/>
      <c r="Q678" s="171"/>
      <c r="R678" s="171"/>
      <c r="S678" s="171"/>
      <c r="T678" s="172"/>
      <c r="AT678" s="167" t="s">
        <v>206</v>
      </c>
      <c r="AU678" s="167" t="s">
        <v>89</v>
      </c>
      <c r="AV678" s="13" t="s">
        <v>87</v>
      </c>
      <c r="AW678" s="13" t="s">
        <v>41</v>
      </c>
      <c r="AX678" s="13" t="s">
        <v>80</v>
      </c>
      <c r="AY678" s="167" t="s">
        <v>195</v>
      </c>
    </row>
    <row r="679" spans="1:65" s="13" customFormat="1">
      <c r="B679" s="165"/>
      <c r="D679" s="166" t="s">
        <v>206</v>
      </c>
      <c r="E679" s="167" t="s">
        <v>3</v>
      </c>
      <c r="F679" s="168" t="s">
        <v>208</v>
      </c>
      <c r="H679" s="167" t="s">
        <v>3</v>
      </c>
      <c r="I679" s="169"/>
      <c r="L679" s="165"/>
      <c r="M679" s="170"/>
      <c r="N679" s="171"/>
      <c r="O679" s="171"/>
      <c r="P679" s="171"/>
      <c r="Q679" s="171"/>
      <c r="R679" s="171"/>
      <c r="S679" s="171"/>
      <c r="T679" s="172"/>
      <c r="AT679" s="167" t="s">
        <v>206</v>
      </c>
      <c r="AU679" s="167" t="s">
        <v>89</v>
      </c>
      <c r="AV679" s="13" t="s">
        <v>87</v>
      </c>
      <c r="AW679" s="13" t="s">
        <v>41</v>
      </c>
      <c r="AX679" s="13" t="s">
        <v>80</v>
      </c>
      <c r="AY679" s="167" t="s">
        <v>195</v>
      </c>
    </row>
    <row r="680" spans="1:65" s="13" customFormat="1">
      <c r="B680" s="165"/>
      <c r="D680" s="166" t="s">
        <v>206</v>
      </c>
      <c r="E680" s="167" t="s">
        <v>3</v>
      </c>
      <c r="F680" s="168" t="s">
        <v>1334</v>
      </c>
      <c r="H680" s="167" t="s">
        <v>3</v>
      </c>
      <c r="I680" s="169"/>
      <c r="L680" s="165"/>
      <c r="M680" s="170"/>
      <c r="N680" s="171"/>
      <c r="O680" s="171"/>
      <c r="P680" s="171"/>
      <c r="Q680" s="171"/>
      <c r="R680" s="171"/>
      <c r="S680" s="171"/>
      <c r="T680" s="172"/>
      <c r="AT680" s="167" t="s">
        <v>206</v>
      </c>
      <c r="AU680" s="167" t="s">
        <v>89</v>
      </c>
      <c r="AV680" s="13" t="s">
        <v>87</v>
      </c>
      <c r="AW680" s="13" t="s">
        <v>41</v>
      </c>
      <c r="AX680" s="13" t="s">
        <v>80</v>
      </c>
      <c r="AY680" s="167" t="s">
        <v>195</v>
      </c>
    </row>
    <row r="681" spans="1:65" s="14" customFormat="1">
      <c r="B681" s="173"/>
      <c r="D681" s="166" t="s">
        <v>206</v>
      </c>
      <c r="E681" s="174" t="s">
        <v>3</v>
      </c>
      <c r="F681" s="175" t="s">
        <v>1314</v>
      </c>
      <c r="H681" s="176">
        <v>75</v>
      </c>
      <c r="I681" s="177"/>
      <c r="L681" s="173"/>
      <c r="M681" s="178"/>
      <c r="N681" s="179"/>
      <c r="O681" s="179"/>
      <c r="P681" s="179"/>
      <c r="Q681" s="179"/>
      <c r="R681" s="179"/>
      <c r="S681" s="179"/>
      <c r="T681" s="180"/>
      <c r="AT681" s="174" t="s">
        <v>206</v>
      </c>
      <c r="AU681" s="174" t="s">
        <v>89</v>
      </c>
      <c r="AV681" s="14" t="s">
        <v>89</v>
      </c>
      <c r="AW681" s="14" t="s">
        <v>41</v>
      </c>
      <c r="AX681" s="14" t="s">
        <v>80</v>
      </c>
      <c r="AY681" s="174" t="s">
        <v>195</v>
      </c>
    </row>
    <row r="682" spans="1:65" s="15" customFormat="1">
      <c r="B682" s="181"/>
      <c r="D682" s="166" t="s">
        <v>206</v>
      </c>
      <c r="E682" s="182" t="s">
        <v>3</v>
      </c>
      <c r="F682" s="183" t="s">
        <v>215</v>
      </c>
      <c r="H682" s="184">
        <v>75</v>
      </c>
      <c r="I682" s="185"/>
      <c r="L682" s="181"/>
      <c r="M682" s="186"/>
      <c r="N682" s="187"/>
      <c r="O682" s="187"/>
      <c r="P682" s="187"/>
      <c r="Q682" s="187"/>
      <c r="R682" s="187"/>
      <c r="S682" s="187"/>
      <c r="T682" s="188"/>
      <c r="AT682" s="182" t="s">
        <v>206</v>
      </c>
      <c r="AU682" s="182" t="s">
        <v>89</v>
      </c>
      <c r="AV682" s="15" t="s">
        <v>202</v>
      </c>
      <c r="AW682" s="15" t="s">
        <v>41</v>
      </c>
      <c r="AX682" s="15" t="s">
        <v>87</v>
      </c>
      <c r="AY682" s="182" t="s">
        <v>195</v>
      </c>
    </row>
    <row r="683" spans="1:65" s="2" customFormat="1" ht="16.5" customHeight="1">
      <c r="A683" s="35"/>
      <c r="B683" s="146"/>
      <c r="C683" s="147" t="s">
        <v>1055</v>
      </c>
      <c r="D683" s="147" t="s">
        <v>197</v>
      </c>
      <c r="E683" s="148" t="s">
        <v>1475</v>
      </c>
      <c r="F683" s="149" t="s">
        <v>1476</v>
      </c>
      <c r="G683" s="150" t="s">
        <v>200</v>
      </c>
      <c r="H683" s="151">
        <v>451.05</v>
      </c>
      <c r="I683" s="152"/>
      <c r="J683" s="153">
        <f>ROUND(I683*H683,2)</f>
        <v>0</v>
      </c>
      <c r="K683" s="149" t="s">
        <v>201</v>
      </c>
      <c r="L683" s="36"/>
      <c r="M683" s="154" t="s">
        <v>3</v>
      </c>
      <c r="N683" s="155" t="s">
        <v>51</v>
      </c>
      <c r="O683" s="56"/>
      <c r="P683" s="156">
        <f>O683*H683</f>
        <v>0</v>
      </c>
      <c r="Q683" s="156">
        <v>0</v>
      </c>
      <c r="R683" s="156">
        <f>Q683*H683</f>
        <v>0</v>
      </c>
      <c r="S683" s="156">
        <v>0</v>
      </c>
      <c r="T683" s="157">
        <f>S683*H683</f>
        <v>0</v>
      </c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R683" s="158" t="s">
        <v>202</v>
      </c>
      <c r="AT683" s="158" t="s">
        <v>197</v>
      </c>
      <c r="AU683" s="158" t="s">
        <v>89</v>
      </c>
      <c r="AY683" s="19" t="s">
        <v>195</v>
      </c>
      <c r="BE683" s="159">
        <f>IF(N683="základní",J683,0)</f>
        <v>0</v>
      </c>
      <c r="BF683" s="159">
        <f>IF(N683="snížená",J683,0)</f>
        <v>0</v>
      </c>
      <c r="BG683" s="159">
        <f>IF(N683="zákl. přenesená",J683,0)</f>
        <v>0</v>
      </c>
      <c r="BH683" s="159">
        <f>IF(N683="sníž. přenesená",J683,0)</f>
        <v>0</v>
      </c>
      <c r="BI683" s="159">
        <f>IF(N683="nulová",J683,0)</f>
        <v>0</v>
      </c>
      <c r="BJ683" s="19" t="s">
        <v>87</v>
      </c>
      <c r="BK683" s="159">
        <f>ROUND(I683*H683,2)</f>
        <v>0</v>
      </c>
      <c r="BL683" s="19" t="s">
        <v>202</v>
      </c>
      <c r="BM683" s="158" t="s">
        <v>1477</v>
      </c>
    </row>
    <row r="684" spans="1:65" s="2" customFormat="1">
      <c r="A684" s="35"/>
      <c r="B684" s="36"/>
      <c r="C684" s="35"/>
      <c r="D684" s="160" t="s">
        <v>204</v>
      </c>
      <c r="E684" s="35"/>
      <c r="F684" s="161" t="s">
        <v>1478</v>
      </c>
      <c r="G684" s="35"/>
      <c r="H684" s="35"/>
      <c r="I684" s="162"/>
      <c r="J684" s="35"/>
      <c r="K684" s="35"/>
      <c r="L684" s="36"/>
      <c r="M684" s="163"/>
      <c r="N684" s="164"/>
      <c r="O684" s="56"/>
      <c r="P684" s="56"/>
      <c r="Q684" s="56"/>
      <c r="R684" s="56"/>
      <c r="S684" s="56"/>
      <c r="T684" s="57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T684" s="19" t="s">
        <v>204</v>
      </c>
      <c r="AU684" s="19" t="s">
        <v>89</v>
      </c>
    </row>
    <row r="685" spans="1:65" s="13" customFormat="1">
      <c r="B685" s="165"/>
      <c r="D685" s="166" t="s">
        <v>206</v>
      </c>
      <c r="E685" s="167" t="s">
        <v>3</v>
      </c>
      <c r="F685" s="168" t="s">
        <v>207</v>
      </c>
      <c r="H685" s="167" t="s">
        <v>3</v>
      </c>
      <c r="I685" s="169"/>
      <c r="L685" s="165"/>
      <c r="M685" s="170"/>
      <c r="N685" s="171"/>
      <c r="O685" s="171"/>
      <c r="P685" s="171"/>
      <c r="Q685" s="171"/>
      <c r="R685" s="171"/>
      <c r="S685" s="171"/>
      <c r="T685" s="172"/>
      <c r="AT685" s="167" t="s">
        <v>206</v>
      </c>
      <c r="AU685" s="167" t="s">
        <v>89</v>
      </c>
      <c r="AV685" s="13" t="s">
        <v>87</v>
      </c>
      <c r="AW685" s="13" t="s">
        <v>41</v>
      </c>
      <c r="AX685" s="13" t="s">
        <v>80</v>
      </c>
      <c r="AY685" s="167" t="s">
        <v>195</v>
      </c>
    </row>
    <row r="686" spans="1:65" s="13" customFormat="1">
      <c r="B686" s="165"/>
      <c r="D686" s="166" t="s">
        <v>206</v>
      </c>
      <c r="E686" s="167" t="s">
        <v>3</v>
      </c>
      <c r="F686" s="168" t="s">
        <v>208</v>
      </c>
      <c r="H686" s="167" t="s">
        <v>3</v>
      </c>
      <c r="I686" s="169"/>
      <c r="L686" s="165"/>
      <c r="M686" s="170"/>
      <c r="N686" s="171"/>
      <c r="O686" s="171"/>
      <c r="P686" s="171"/>
      <c r="Q686" s="171"/>
      <c r="R686" s="171"/>
      <c r="S686" s="171"/>
      <c r="T686" s="172"/>
      <c r="AT686" s="167" t="s">
        <v>206</v>
      </c>
      <c r="AU686" s="167" t="s">
        <v>89</v>
      </c>
      <c r="AV686" s="13" t="s">
        <v>87</v>
      </c>
      <c r="AW686" s="13" t="s">
        <v>41</v>
      </c>
      <c r="AX686" s="13" t="s">
        <v>80</v>
      </c>
      <c r="AY686" s="167" t="s">
        <v>195</v>
      </c>
    </row>
    <row r="687" spans="1:65" s="13" customFormat="1">
      <c r="B687" s="165"/>
      <c r="D687" s="166" t="s">
        <v>206</v>
      </c>
      <c r="E687" s="167" t="s">
        <v>3</v>
      </c>
      <c r="F687" s="168" t="s">
        <v>1148</v>
      </c>
      <c r="H687" s="167" t="s">
        <v>3</v>
      </c>
      <c r="I687" s="169"/>
      <c r="L687" s="165"/>
      <c r="M687" s="170"/>
      <c r="N687" s="171"/>
      <c r="O687" s="171"/>
      <c r="P687" s="171"/>
      <c r="Q687" s="171"/>
      <c r="R687" s="171"/>
      <c r="S687" s="171"/>
      <c r="T687" s="172"/>
      <c r="AT687" s="167" t="s">
        <v>206</v>
      </c>
      <c r="AU687" s="167" t="s">
        <v>89</v>
      </c>
      <c r="AV687" s="13" t="s">
        <v>87</v>
      </c>
      <c r="AW687" s="13" t="s">
        <v>41</v>
      </c>
      <c r="AX687" s="13" t="s">
        <v>80</v>
      </c>
      <c r="AY687" s="167" t="s">
        <v>195</v>
      </c>
    </row>
    <row r="688" spans="1:65" s="13" customFormat="1">
      <c r="B688" s="165"/>
      <c r="D688" s="166" t="s">
        <v>206</v>
      </c>
      <c r="E688" s="167" t="s">
        <v>3</v>
      </c>
      <c r="F688" s="168" t="s">
        <v>1479</v>
      </c>
      <c r="H688" s="167" t="s">
        <v>3</v>
      </c>
      <c r="I688" s="169"/>
      <c r="L688" s="165"/>
      <c r="M688" s="170"/>
      <c r="N688" s="171"/>
      <c r="O688" s="171"/>
      <c r="P688" s="171"/>
      <c r="Q688" s="171"/>
      <c r="R688" s="171"/>
      <c r="S688" s="171"/>
      <c r="T688" s="172"/>
      <c r="AT688" s="167" t="s">
        <v>206</v>
      </c>
      <c r="AU688" s="167" t="s">
        <v>89</v>
      </c>
      <c r="AV688" s="13" t="s">
        <v>87</v>
      </c>
      <c r="AW688" s="13" t="s">
        <v>41</v>
      </c>
      <c r="AX688" s="13" t="s">
        <v>80</v>
      </c>
      <c r="AY688" s="167" t="s">
        <v>195</v>
      </c>
    </row>
    <row r="689" spans="1:65" s="14" customFormat="1">
      <c r="B689" s="173"/>
      <c r="D689" s="166" t="s">
        <v>206</v>
      </c>
      <c r="E689" s="174" t="s">
        <v>3</v>
      </c>
      <c r="F689" s="175" t="s">
        <v>1333</v>
      </c>
      <c r="H689" s="176">
        <v>376.05</v>
      </c>
      <c r="I689" s="177"/>
      <c r="L689" s="173"/>
      <c r="M689" s="178"/>
      <c r="N689" s="179"/>
      <c r="O689" s="179"/>
      <c r="P689" s="179"/>
      <c r="Q689" s="179"/>
      <c r="R689" s="179"/>
      <c r="S689" s="179"/>
      <c r="T689" s="180"/>
      <c r="AT689" s="174" t="s">
        <v>206</v>
      </c>
      <c r="AU689" s="174" t="s">
        <v>89</v>
      </c>
      <c r="AV689" s="14" t="s">
        <v>89</v>
      </c>
      <c r="AW689" s="14" t="s">
        <v>41</v>
      </c>
      <c r="AX689" s="14" t="s">
        <v>80</v>
      </c>
      <c r="AY689" s="174" t="s">
        <v>195</v>
      </c>
    </row>
    <row r="690" spans="1:65" s="13" customFormat="1">
      <c r="B690" s="165"/>
      <c r="D690" s="166" t="s">
        <v>206</v>
      </c>
      <c r="E690" s="167" t="s">
        <v>3</v>
      </c>
      <c r="F690" s="168" t="s">
        <v>1334</v>
      </c>
      <c r="H690" s="167" t="s">
        <v>3</v>
      </c>
      <c r="I690" s="169"/>
      <c r="L690" s="165"/>
      <c r="M690" s="170"/>
      <c r="N690" s="171"/>
      <c r="O690" s="171"/>
      <c r="P690" s="171"/>
      <c r="Q690" s="171"/>
      <c r="R690" s="171"/>
      <c r="S690" s="171"/>
      <c r="T690" s="172"/>
      <c r="AT690" s="167" t="s">
        <v>206</v>
      </c>
      <c r="AU690" s="167" t="s">
        <v>89</v>
      </c>
      <c r="AV690" s="13" t="s">
        <v>87</v>
      </c>
      <c r="AW690" s="13" t="s">
        <v>41</v>
      </c>
      <c r="AX690" s="13" t="s">
        <v>80</v>
      </c>
      <c r="AY690" s="167" t="s">
        <v>195</v>
      </c>
    </row>
    <row r="691" spans="1:65" s="14" customFormat="1">
      <c r="B691" s="173"/>
      <c r="D691" s="166" t="s">
        <v>206</v>
      </c>
      <c r="E691" s="174" t="s">
        <v>3</v>
      </c>
      <c r="F691" s="175" t="s">
        <v>1314</v>
      </c>
      <c r="H691" s="176">
        <v>75</v>
      </c>
      <c r="I691" s="177"/>
      <c r="L691" s="173"/>
      <c r="M691" s="178"/>
      <c r="N691" s="179"/>
      <c r="O691" s="179"/>
      <c r="P691" s="179"/>
      <c r="Q691" s="179"/>
      <c r="R691" s="179"/>
      <c r="S691" s="179"/>
      <c r="T691" s="180"/>
      <c r="AT691" s="174" t="s">
        <v>206</v>
      </c>
      <c r="AU691" s="174" t="s">
        <v>89</v>
      </c>
      <c r="AV691" s="14" t="s">
        <v>89</v>
      </c>
      <c r="AW691" s="14" t="s">
        <v>41</v>
      </c>
      <c r="AX691" s="14" t="s">
        <v>80</v>
      </c>
      <c r="AY691" s="174" t="s">
        <v>195</v>
      </c>
    </row>
    <row r="692" spans="1:65" s="15" customFormat="1">
      <c r="B692" s="181"/>
      <c r="D692" s="166" t="s">
        <v>206</v>
      </c>
      <c r="E692" s="182" t="s">
        <v>3</v>
      </c>
      <c r="F692" s="183" t="s">
        <v>215</v>
      </c>
      <c r="H692" s="184">
        <v>451.05</v>
      </c>
      <c r="I692" s="185"/>
      <c r="L692" s="181"/>
      <c r="M692" s="186"/>
      <c r="N692" s="187"/>
      <c r="O692" s="187"/>
      <c r="P692" s="187"/>
      <c r="Q692" s="187"/>
      <c r="R692" s="187"/>
      <c r="S692" s="187"/>
      <c r="T692" s="188"/>
      <c r="AT692" s="182" t="s">
        <v>206</v>
      </c>
      <c r="AU692" s="182" t="s">
        <v>89</v>
      </c>
      <c r="AV692" s="15" t="s">
        <v>202</v>
      </c>
      <c r="AW692" s="15" t="s">
        <v>41</v>
      </c>
      <c r="AX692" s="15" t="s">
        <v>87</v>
      </c>
      <c r="AY692" s="182" t="s">
        <v>195</v>
      </c>
    </row>
    <row r="693" spans="1:65" s="2" customFormat="1" ht="16.5" customHeight="1">
      <c r="A693" s="35"/>
      <c r="B693" s="146"/>
      <c r="C693" s="147" t="s">
        <v>1480</v>
      </c>
      <c r="D693" s="147" t="s">
        <v>197</v>
      </c>
      <c r="E693" s="148" t="s">
        <v>1481</v>
      </c>
      <c r="F693" s="149" t="s">
        <v>1482</v>
      </c>
      <c r="G693" s="150" t="s">
        <v>200</v>
      </c>
      <c r="H693" s="151">
        <v>389.2</v>
      </c>
      <c r="I693" s="152"/>
      <c r="J693" s="153">
        <f>ROUND(I693*H693,2)</f>
        <v>0</v>
      </c>
      <c r="K693" s="149" t="s">
        <v>201</v>
      </c>
      <c r="L693" s="36"/>
      <c r="M693" s="154" t="s">
        <v>3</v>
      </c>
      <c r="N693" s="155" t="s">
        <v>51</v>
      </c>
      <c r="O693" s="56"/>
      <c r="P693" s="156">
        <f>O693*H693</f>
        <v>0</v>
      </c>
      <c r="Q693" s="156">
        <v>0</v>
      </c>
      <c r="R693" s="156">
        <f>Q693*H693</f>
        <v>0</v>
      </c>
      <c r="S693" s="156">
        <v>0</v>
      </c>
      <c r="T693" s="157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158" t="s">
        <v>202</v>
      </c>
      <c r="AT693" s="158" t="s">
        <v>197</v>
      </c>
      <c r="AU693" s="158" t="s">
        <v>89</v>
      </c>
      <c r="AY693" s="19" t="s">
        <v>195</v>
      </c>
      <c r="BE693" s="159">
        <f>IF(N693="základní",J693,0)</f>
        <v>0</v>
      </c>
      <c r="BF693" s="159">
        <f>IF(N693="snížená",J693,0)</f>
        <v>0</v>
      </c>
      <c r="BG693" s="159">
        <f>IF(N693="zákl. přenesená",J693,0)</f>
        <v>0</v>
      </c>
      <c r="BH693" s="159">
        <f>IF(N693="sníž. přenesená",J693,0)</f>
        <v>0</v>
      </c>
      <c r="BI693" s="159">
        <f>IF(N693="nulová",J693,0)</f>
        <v>0</v>
      </c>
      <c r="BJ693" s="19" t="s">
        <v>87</v>
      </c>
      <c r="BK693" s="159">
        <f>ROUND(I693*H693,2)</f>
        <v>0</v>
      </c>
      <c r="BL693" s="19" t="s">
        <v>202</v>
      </c>
      <c r="BM693" s="158" t="s">
        <v>1483</v>
      </c>
    </row>
    <row r="694" spans="1:65" s="2" customFormat="1">
      <c r="A694" s="35"/>
      <c r="B694" s="36"/>
      <c r="C694" s="35"/>
      <c r="D694" s="160" t="s">
        <v>204</v>
      </c>
      <c r="E694" s="35"/>
      <c r="F694" s="161" t="s">
        <v>1484</v>
      </c>
      <c r="G694" s="35"/>
      <c r="H694" s="35"/>
      <c r="I694" s="162"/>
      <c r="J694" s="35"/>
      <c r="K694" s="35"/>
      <c r="L694" s="36"/>
      <c r="M694" s="163"/>
      <c r="N694" s="164"/>
      <c r="O694" s="56"/>
      <c r="P694" s="56"/>
      <c r="Q694" s="56"/>
      <c r="R694" s="56"/>
      <c r="S694" s="56"/>
      <c r="T694" s="57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T694" s="19" t="s">
        <v>204</v>
      </c>
      <c r="AU694" s="19" t="s">
        <v>89</v>
      </c>
    </row>
    <row r="695" spans="1:65" s="13" customFormat="1">
      <c r="B695" s="165"/>
      <c r="D695" s="166" t="s">
        <v>206</v>
      </c>
      <c r="E695" s="167" t="s">
        <v>3</v>
      </c>
      <c r="F695" s="168" t="s">
        <v>207</v>
      </c>
      <c r="H695" s="167" t="s">
        <v>3</v>
      </c>
      <c r="I695" s="169"/>
      <c r="L695" s="165"/>
      <c r="M695" s="170"/>
      <c r="N695" s="171"/>
      <c r="O695" s="171"/>
      <c r="P695" s="171"/>
      <c r="Q695" s="171"/>
      <c r="R695" s="171"/>
      <c r="S695" s="171"/>
      <c r="T695" s="172"/>
      <c r="AT695" s="167" t="s">
        <v>206</v>
      </c>
      <c r="AU695" s="167" t="s">
        <v>89</v>
      </c>
      <c r="AV695" s="13" t="s">
        <v>87</v>
      </c>
      <c r="AW695" s="13" t="s">
        <v>41</v>
      </c>
      <c r="AX695" s="13" t="s">
        <v>80</v>
      </c>
      <c r="AY695" s="167" t="s">
        <v>195</v>
      </c>
    </row>
    <row r="696" spans="1:65" s="13" customFormat="1">
      <c r="B696" s="165"/>
      <c r="D696" s="166" t="s">
        <v>206</v>
      </c>
      <c r="E696" s="167" t="s">
        <v>3</v>
      </c>
      <c r="F696" s="168" t="s">
        <v>208</v>
      </c>
      <c r="H696" s="167" t="s">
        <v>3</v>
      </c>
      <c r="I696" s="169"/>
      <c r="L696" s="165"/>
      <c r="M696" s="170"/>
      <c r="N696" s="171"/>
      <c r="O696" s="171"/>
      <c r="P696" s="171"/>
      <c r="Q696" s="171"/>
      <c r="R696" s="171"/>
      <c r="S696" s="171"/>
      <c r="T696" s="172"/>
      <c r="AT696" s="167" t="s">
        <v>206</v>
      </c>
      <c r="AU696" s="167" t="s">
        <v>89</v>
      </c>
      <c r="AV696" s="13" t="s">
        <v>87</v>
      </c>
      <c r="AW696" s="13" t="s">
        <v>41</v>
      </c>
      <c r="AX696" s="13" t="s">
        <v>80</v>
      </c>
      <c r="AY696" s="167" t="s">
        <v>195</v>
      </c>
    </row>
    <row r="697" spans="1:65" s="13" customFormat="1">
      <c r="B697" s="165"/>
      <c r="D697" s="166" t="s">
        <v>206</v>
      </c>
      <c r="E697" s="167" t="s">
        <v>3</v>
      </c>
      <c r="F697" s="168" t="s">
        <v>1148</v>
      </c>
      <c r="H697" s="167" t="s">
        <v>3</v>
      </c>
      <c r="I697" s="169"/>
      <c r="L697" s="165"/>
      <c r="M697" s="170"/>
      <c r="N697" s="171"/>
      <c r="O697" s="171"/>
      <c r="P697" s="171"/>
      <c r="Q697" s="171"/>
      <c r="R697" s="171"/>
      <c r="S697" s="171"/>
      <c r="T697" s="172"/>
      <c r="AT697" s="167" t="s">
        <v>206</v>
      </c>
      <c r="AU697" s="167" t="s">
        <v>89</v>
      </c>
      <c r="AV697" s="13" t="s">
        <v>87</v>
      </c>
      <c r="AW697" s="13" t="s">
        <v>41</v>
      </c>
      <c r="AX697" s="13" t="s">
        <v>80</v>
      </c>
      <c r="AY697" s="167" t="s">
        <v>195</v>
      </c>
    </row>
    <row r="698" spans="1:65" s="13" customFormat="1">
      <c r="B698" s="165"/>
      <c r="D698" s="166" t="s">
        <v>206</v>
      </c>
      <c r="E698" s="167" t="s">
        <v>3</v>
      </c>
      <c r="F698" s="168" t="s">
        <v>1479</v>
      </c>
      <c r="H698" s="167" t="s">
        <v>3</v>
      </c>
      <c r="I698" s="169"/>
      <c r="L698" s="165"/>
      <c r="M698" s="170"/>
      <c r="N698" s="171"/>
      <c r="O698" s="171"/>
      <c r="P698" s="171"/>
      <c r="Q698" s="171"/>
      <c r="R698" s="171"/>
      <c r="S698" s="171"/>
      <c r="T698" s="172"/>
      <c r="AT698" s="167" t="s">
        <v>206</v>
      </c>
      <c r="AU698" s="167" t="s">
        <v>89</v>
      </c>
      <c r="AV698" s="13" t="s">
        <v>87</v>
      </c>
      <c r="AW698" s="13" t="s">
        <v>41</v>
      </c>
      <c r="AX698" s="13" t="s">
        <v>80</v>
      </c>
      <c r="AY698" s="167" t="s">
        <v>195</v>
      </c>
    </row>
    <row r="699" spans="1:65" s="14" customFormat="1">
      <c r="B699" s="173"/>
      <c r="D699" s="166" t="s">
        <v>206</v>
      </c>
      <c r="E699" s="174" t="s">
        <v>3</v>
      </c>
      <c r="F699" s="175" t="s">
        <v>1485</v>
      </c>
      <c r="H699" s="176">
        <v>389.2</v>
      </c>
      <c r="I699" s="177"/>
      <c r="L699" s="173"/>
      <c r="M699" s="178"/>
      <c r="N699" s="179"/>
      <c r="O699" s="179"/>
      <c r="P699" s="179"/>
      <c r="Q699" s="179"/>
      <c r="R699" s="179"/>
      <c r="S699" s="179"/>
      <c r="T699" s="180"/>
      <c r="AT699" s="174" t="s">
        <v>206</v>
      </c>
      <c r="AU699" s="174" t="s">
        <v>89</v>
      </c>
      <c r="AV699" s="14" t="s">
        <v>89</v>
      </c>
      <c r="AW699" s="14" t="s">
        <v>41</v>
      </c>
      <c r="AX699" s="14" t="s">
        <v>80</v>
      </c>
      <c r="AY699" s="174" t="s">
        <v>195</v>
      </c>
    </row>
    <row r="700" spans="1:65" s="15" customFormat="1">
      <c r="B700" s="181"/>
      <c r="D700" s="166" t="s">
        <v>206</v>
      </c>
      <c r="E700" s="182" t="s">
        <v>3</v>
      </c>
      <c r="F700" s="183" t="s">
        <v>215</v>
      </c>
      <c r="H700" s="184">
        <v>389.2</v>
      </c>
      <c r="I700" s="185"/>
      <c r="L700" s="181"/>
      <c r="M700" s="186"/>
      <c r="N700" s="187"/>
      <c r="O700" s="187"/>
      <c r="P700" s="187"/>
      <c r="Q700" s="187"/>
      <c r="R700" s="187"/>
      <c r="S700" s="187"/>
      <c r="T700" s="188"/>
      <c r="AT700" s="182" t="s">
        <v>206</v>
      </c>
      <c r="AU700" s="182" t="s">
        <v>89</v>
      </c>
      <c r="AV700" s="15" t="s">
        <v>202</v>
      </c>
      <c r="AW700" s="15" t="s">
        <v>41</v>
      </c>
      <c r="AX700" s="15" t="s">
        <v>87</v>
      </c>
      <c r="AY700" s="182" t="s">
        <v>195</v>
      </c>
    </row>
    <row r="701" spans="1:65" s="2" customFormat="1" ht="16.5" customHeight="1">
      <c r="A701" s="35"/>
      <c r="B701" s="146"/>
      <c r="C701" s="147" t="s">
        <v>1486</v>
      </c>
      <c r="D701" s="147" t="s">
        <v>197</v>
      </c>
      <c r="E701" s="148" t="s">
        <v>1487</v>
      </c>
      <c r="F701" s="149" t="s">
        <v>1488</v>
      </c>
      <c r="G701" s="150" t="s">
        <v>200</v>
      </c>
      <c r="H701" s="151">
        <v>840.25</v>
      </c>
      <c r="I701" s="152"/>
      <c r="J701" s="153">
        <f>ROUND(I701*H701,2)</f>
        <v>0</v>
      </c>
      <c r="K701" s="149" t="s">
        <v>201</v>
      </c>
      <c r="L701" s="36"/>
      <c r="M701" s="154" t="s">
        <v>3</v>
      </c>
      <c r="N701" s="155" t="s">
        <v>51</v>
      </c>
      <c r="O701" s="56"/>
      <c r="P701" s="156">
        <f>O701*H701</f>
        <v>0</v>
      </c>
      <c r="Q701" s="156">
        <v>0</v>
      </c>
      <c r="R701" s="156">
        <f>Q701*H701</f>
        <v>0</v>
      </c>
      <c r="S701" s="156">
        <v>0</v>
      </c>
      <c r="T701" s="157">
        <f>S701*H701</f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158" t="s">
        <v>202</v>
      </c>
      <c r="AT701" s="158" t="s">
        <v>197</v>
      </c>
      <c r="AU701" s="158" t="s">
        <v>89</v>
      </c>
      <c r="AY701" s="19" t="s">
        <v>195</v>
      </c>
      <c r="BE701" s="159">
        <f>IF(N701="základní",J701,0)</f>
        <v>0</v>
      </c>
      <c r="BF701" s="159">
        <f>IF(N701="snížená",J701,0)</f>
        <v>0</v>
      </c>
      <c r="BG701" s="159">
        <f>IF(N701="zákl. přenesená",J701,0)</f>
        <v>0</v>
      </c>
      <c r="BH701" s="159">
        <f>IF(N701="sníž. přenesená",J701,0)</f>
        <v>0</v>
      </c>
      <c r="BI701" s="159">
        <f>IF(N701="nulová",J701,0)</f>
        <v>0</v>
      </c>
      <c r="BJ701" s="19" t="s">
        <v>87</v>
      </c>
      <c r="BK701" s="159">
        <f>ROUND(I701*H701,2)</f>
        <v>0</v>
      </c>
      <c r="BL701" s="19" t="s">
        <v>202</v>
      </c>
      <c r="BM701" s="158" t="s">
        <v>1489</v>
      </c>
    </row>
    <row r="702" spans="1:65" s="2" customFormat="1">
      <c r="A702" s="35"/>
      <c r="B702" s="36"/>
      <c r="C702" s="35"/>
      <c r="D702" s="160" t="s">
        <v>204</v>
      </c>
      <c r="E702" s="35"/>
      <c r="F702" s="161" t="s">
        <v>1490</v>
      </c>
      <c r="G702" s="35"/>
      <c r="H702" s="35"/>
      <c r="I702" s="162"/>
      <c r="J702" s="35"/>
      <c r="K702" s="35"/>
      <c r="L702" s="36"/>
      <c r="M702" s="163"/>
      <c r="N702" s="164"/>
      <c r="O702" s="56"/>
      <c r="P702" s="56"/>
      <c r="Q702" s="56"/>
      <c r="R702" s="56"/>
      <c r="S702" s="56"/>
      <c r="T702" s="57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T702" s="19" t="s">
        <v>204</v>
      </c>
      <c r="AU702" s="19" t="s">
        <v>89</v>
      </c>
    </row>
    <row r="703" spans="1:65" s="13" customFormat="1">
      <c r="B703" s="165"/>
      <c r="D703" s="166" t="s">
        <v>206</v>
      </c>
      <c r="E703" s="167" t="s">
        <v>3</v>
      </c>
      <c r="F703" s="168" t="s">
        <v>207</v>
      </c>
      <c r="H703" s="167" t="s">
        <v>3</v>
      </c>
      <c r="I703" s="169"/>
      <c r="L703" s="165"/>
      <c r="M703" s="170"/>
      <c r="N703" s="171"/>
      <c r="O703" s="171"/>
      <c r="P703" s="171"/>
      <c r="Q703" s="171"/>
      <c r="R703" s="171"/>
      <c r="S703" s="171"/>
      <c r="T703" s="172"/>
      <c r="AT703" s="167" t="s">
        <v>206</v>
      </c>
      <c r="AU703" s="167" t="s">
        <v>89</v>
      </c>
      <c r="AV703" s="13" t="s">
        <v>87</v>
      </c>
      <c r="AW703" s="13" t="s">
        <v>41</v>
      </c>
      <c r="AX703" s="13" t="s">
        <v>80</v>
      </c>
      <c r="AY703" s="167" t="s">
        <v>195</v>
      </c>
    </row>
    <row r="704" spans="1:65" s="13" customFormat="1">
      <c r="B704" s="165"/>
      <c r="D704" s="166" t="s">
        <v>206</v>
      </c>
      <c r="E704" s="167" t="s">
        <v>3</v>
      </c>
      <c r="F704" s="168" t="s">
        <v>208</v>
      </c>
      <c r="H704" s="167" t="s">
        <v>3</v>
      </c>
      <c r="I704" s="169"/>
      <c r="L704" s="165"/>
      <c r="M704" s="170"/>
      <c r="N704" s="171"/>
      <c r="O704" s="171"/>
      <c r="P704" s="171"/>
      <c r="Q704" s="171"/>
      <c r="R704" s="171"/>
      <c r="S704" s="171"/>
      <c r="T704" s="172"/>
      <c r="AT704" s="167" t="s">
        <v>206</v>
      </c>
      <c r="AU704" s="167" t="s">
        <v>89</v>
      </c>
      <c r="AV704" s="13" t="s">
        <v>87</v>
      </c>
      <c r="AW704" s="13" t="s">
        <v>41</v>
      </c>
      <c r="AX704" s="13" t="s">
        <v>80</v>
      </c>
      <c r="AY704" s="167" t="s">
        <v>195</v>
      </c>
    </row>
    <row r="705" spans="1:65" s="13" customFormat="1">
      <c r="B705" s="165"/>
      <c r="D705" s="166" t="s">
        <v>206</v>
      </c>
      <c r="E705" s="167" t="s">
        <v>3</v>
      </c>
      <c r="F705" s="168" t="s">
        <v>1148</v>
      </c>
      <c r="H705" s="167" t="s">
        <v>3</v>
      </c>
      <c r="I705" s="169"/>
      <c r="L705" s="165"/>
      <c r="M705" s="170"/>
      <c r="N705" s="171"/>
      <c r="O705" s="171"/>
      <c r="P705" s="171"/>
      <c r="Q705" s="171"/>
      <c r="R705" s="171"/>
      <c r="S705" s="171"/>
      <c r="T705" s="172"/>
      <c r="AT705" s="167" t="s">
        <v>206</v>
      </c>
      <c r="AU705" s="167" t="s">
        <v>89</v>
      </c>
      <c r="AV705" s="13" t="s">
        <v>87</v>
      </c>
      <c r="AW705" s="13" t="s">
        <v>41</v>
      </c>
      <c r="AX705" s="13" t="s">
        <v>80</v>
      </c>
      <c r="AY705" s="167" t="s">
        <v>195</v>
      </c>
    </row>
    <row r="706" spans="1:65" s="13" customFormat="1">
      <c r="B706" s="165"/>
      <c r="D706" s="166" t="s">
        <v>206</v>
      </c>
      <c r="E706" s="167" t="s">
        <v>3</v>
      </c>
      <c r="F706" s="168" t="s">
        <v>1479</v>
      </c>
      <c r="H706" s="167" t="s">
        <v>3</v>
      </c>
      <c r="I706" s="169"/>
      <c r="L706" s="165"/>
      <c r="M706" s="170"/>
      <c r="N706" s="171"/>
      <c r="O706" s="171"/>
      <c r="P706" s="171"/>
      <c r="Q706" s="171"/>
      <c r="R706" s="171"/>
      <c r="S706" s="171"/>
      <c r="T706" s="172"/>
      <c r="AT706" s="167" t="s">
        <v>206</v>
      </c>
      <c r="AU706" s="167" t="s">
        <v>89</v>
      </c>
      <c r="AV706" s="13" t="s">
        <v>87</v>
      </c>
      <c r="AW706" s="13" t="s">
        <v>41</v>
      </c>
      <c r="AX706" s="13" t="s">
        <v>80</v>
      </c>
      <c r="AY706" s="167" t="s">
        <v>195</v>
      </c>
    </row>
    <row r="707" spans="1:65" s="14" customFormat="1">
      <c r="B707" s="173"/>
      <c r="D707" s="166" t="s">
        <v>206</v>
      </c>
      <c r="E707" s="174" t="s">
        <v>3</v>
      </c>
      <c r="F707" s="175" t="s">
        <v>1333</v>
      </c>
      <c r="H707" s="176">
        <v>376.05</v>
      </c>
      <c r="I707" s="177"/>
      <c r="L707" s="173"/>
      <c r="M707" s="178"/>
      <c r="N707" s="179"/>
      <c r="O707" s="179"/>
      <c r="P707" s="179"/>
      <c r="Q707" s="179"/>
      <c r="R707" s="179"/>
      <c r="S707" s="179"/>
      <c r="T707" s="180"/>
      <c r="AT707" s="174" t="s">
        <v>206</v>
      </c>
      <c r="AU707" s="174" t="s">
        <v>89</v>
      </c>
      <c r="AV707" s="14" t="s">
        <v>89</v>
      </c>
      <c r="AW707" s="14" t="s">
        <v>41</v>
      </c>
      <c r="AX707" s="14" t="s">
        <v>80</v>
      </c>
      <c r="AY707" s="174" t="s">
        <v>195</v>
      </c>
    </row>
    <row r="708" spans="1:65" s="13" customFormat="1">
      <c r="B708" s="165"/>
      <c r="D708" s="166" t="s">
        <v>206</v>
      </c>
      <c r="E708" s="167" t="s">
        <v>3</v>
      </c>
      <c r="F708" s="168" t="s">
        <v>1334</v>
      </c>
      <c r="H708" s="167" t="s">
        <v>3</v>
      </c>
      <c r="I708" s="169"/>
      <c r="L708" s="165"/>
      <c r="M708" s="170"/>
      <c r="N708" s="171"/>
      <c r="O708" s="171"/>
      <c r="P708" s="171"/>
      <c r="Q708" s="171"/>
      <c r="R708" s="171"/>
      <c r="S708" s="171"/>
      <c r="T708" s="172"/>
      <c r="AT708" s="167" t="s">
        <v>206</v>
      </c>
      <c r="AU708" s="167" t="s">
        <v>89</v>
      </c>
      <c r="AV708" s="13" t="s">
        <v>87</v>
      </c>
      <c r="AW708" s="13" t="s">
        <v>41</v>
      </c>
      <c r="AX708" s="13" t="s">
        <v>80</v>
      </c>
      <c r="AY708" s="167" t="s">
        <v>195</v>
      </c>
    </row>
    <row r="709" spans="1:65" s="14" customFormat="1">
      <c r="B709" s="173"/>
      <c r="D709" s="166" t="s">
        <v>206</v>
      </c>
      <c r="E709" s="174" t="s">
        <v>3</v>
      </c>
      <c r="F709" s="175" t="s">
        <v>1314</v>
      </c>
      <c r="H709" s="176">
        <v>75</v>
      </c>
      <c r="I709" s="177"/>
      <c r="L709" s="173"/>
      <c r="M709" s="178"/>
      <c r="N709" s="179"/>
      <c r="O709" s="179"/>
      <c r="P709" s="179"/>
      <c r="Q709" s="179"/>
      <c r="R709" s="179"/>
      <c r="S709" s="179"/>
      <c r="T709" s="180"/>
      <c r="AT709" s="174" t="s">
        <v>206</v>
      </c>
      <c r="AU709" s="174" t="s">
        <v>89</v>
      </c>
      <c r="AV709" s="14" t="s">
        <v>89</v>
      </c>
      <c r="AW709" s="14" t="s">
        <v>41</v>
      </c>
      <c r="AX709" s="14" t="s">
        <v>80</v>
      </c>
      <c r="AY709" s="174" t="s">
        <v>195</v>
      </c>
    </row>
    <row r="710" spans="1:65" s="13" customFormat="1">
      <c r="B710" s="165"/>
      <c r="D710" s="166" t="s">
        <v>206</v>
      </c>
      <c r="E710" s="167" t="s">
        <v>3</v>
      </c>
      <c r="F710" s="168" t="s">
        <v>1479</v>
      </c>
      <c r="H710" s="167" t="s">
        <v>3</v>
      </c>
      <c r="I710" s="169"/>
      <c r="L710" s="165"/>
      <c r="M710" s="170"/>
      <c r="N710" s="171"/>
      <c r="O710" s="171"/>
      <c r="P710" s="171"/>
      <c r="Q710" s="171"/>
      <c r="R710" s="171"/>
      <c r="S710" s="171"/>
      <c r="T710" s="172"/>
      <c r="AT710" s="167" t="s">
        <v>206</v>
      </c>
      <c r="AU710" s="167" t="s">
        <v>89</v>
      </c>
      <c r="AV710" s="13" t="s">
        <v>87</v>
      </c>
      <c r="AW710" s="13" t="s">
        <v>41</v>
      </c>
      <c r="AX710" s="13" t="s">
        <v>80</v>
      </c>
      <c r="AY710" s="167" t="s">
        <v>195</v>
      </c>
    </row>
    <row r="711" spans="1:65" s="14" customFormat="1">
      <c r="B711" s="173"/>
      <c r="D711" s="166" t="s">
        <v>206</v>
      </c>
      <c r="E711" s="174" t="s">
        <v>3</v>
      </c>
      <c r="F711" s="175" t="s">
        <v>1485</v>
      </c>
      <c r="H711" s="176">
        <v>389.2</v>
      </c>
      <c r="I711" s="177"/>
      <c r="L711" s="173"/>
      <c r="M711" s="178"/>
      <c r="N711" s="179"/>
      <c r="O711" s="179"/>
      <c r="P711" s="179"/>
      <c r="Q711" s="179"/>
      <c r="R711" s="179"/>
      <c r="S711" s="179"/>
      <c r="T711" s="180"/>
      <c r="AT711" s="174" t="s">
        <v>206</v>
      </c>
      <c r="AU711" s="174" t="s">
        <v>89</v>
      </c>
      <c r="AV711" s="14" t="s">
        <v>89</v>
      </c>
      <c r="AW711" s="14" t="s">
        <v>41</v>
      </c>
      <c r="AX711" s="14" t="s">
        <v>80</v>
      </c>
      <c r="AY711" s="174" t="s">
        <v>195</v>
      </c>
    </row>
    <row r="712" spans="1:65" s="15" customFormat="1">
      <c r="B712" s="181"/>
      <c r="D712" s="166" t="s">
        <v>206</v>
      </c>
      <c r="E712" s="182" t="s">
        <v>3</v>
      </c>
      <c r="F712" s="183" t="s">
        <v>215</v>
      </c>
      <c r="H712" s="184">
        <v>840.25</v>
      </c>
      <c r="I712" s="185"/>
      <c r="L712" s="181"/>
      <c r="M712" s="186"/>
      <c r="N712" s="187"/>
      <c r="O712" s="187"/>
      <c r="P712" s="187"/>
      <c r="Q712" s="187"/>
      <c r="R712" s="187"/>
      <c r="S712" s="187"/>
      <c r="T712" s="188"/>
      <c r="AT712" s="182" t="s">
        <v>206</v>
      </c>
      <c r="AU712" s="182" t="s">
        <v>89</v>
      </c>
      <c r="AV712" s="15" t="s">
        <v>202</v>
      </c>
      <c r="AW712" s="15" t="s">
        <v>41</v>
      </c>
      <c r="AX712" s="15" t="s">
        <v>87</v>
      </c>
      <c r="AY712" s="182" t="s">
        <v>195</v>
      </c>
    </row>
    <row r="713" spans="1:65" s="2" customFormat="1" ht="16.5" customHeight="1">
      <c r="A713" s="35"/>
      <c r="B713" s="146"/>
      <c r="C713" s="147" t="s">
        <v>1491</v>
      </c>
      <c r="D713" s="147" t="s">
        <v>197</v>
      </c>
      <c r="E713" s="148" t="s">
        <v>1492</v>
      </c>
      <c r="F713" s="149" t="s">
        <v>1493</v>
      </c>
      <c r="G713" s="150" t="s">
        <v>511</v>
      </c>
      <c r="H713" s="151">
        <v>74</v>
      </c>
      <c r="I713" s="152"/>
      <c r="J713" s="153">
        <f>ROUND(I713*H713,2)</f>
        <v>0</v>
      </c>
      <c r="K713" s="149" t="s">
        <v>201</v>
      </c>
      <c r="L713" s="36"/>
      <c r="M713" s="154" t="s">
        <v>3</v>
      </c>
      <c r="N713" s="155" t="s">
        <v>51</v>
      </c>
      <c r="O713" s="56"/>
      <c r="P713" s="156">
        <f>O713*H713</f>
        <v>0</v>
      </c>
      <c r="Q713" s="156">
        <v>0.45937</v>
      </c>
      <c r="R713" s="156">
        <f>Q713*H713</f>
        <v>33.993380000000002</v>
      </c>
      <c r="S713" s="156">
        <v>0</v>
      </c>
      <c r="T713" s="157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158" t="s">
        <v>202</v>
      </c>
      <c r="AT713" s="158" t="s">
        <v>197</v>
      </c>
      <c r="AU713" s="158" t="s">
        <v>89</v>
      </c>
      <c r="AY713" s="19" t="s">
        <v>195</v>
      </c>
      <c r="BE713" s="159">
        <f>IF(N713="základní",J713,0)</f>
        <v>0</v>
      </c>
      <c r="BF713" s="159">
        <f>IF(N713="snížená",J713,0)</f>
        <v>0</v>
      </c>
      <c r="BG713" s="159">
        <f>IF(N713="zákl. přenesená",J713,0)</f>
        <v>0</v>
      </c>
      <c r="BH713" s="159">
        <f>IF(N713="sníž. přenesená",J713,0)</f>
        <v>0</v>
      </c>
      <c r="BI713" s="159">
        <f>IF(N713="nulová",J713,0)</f>
        <v>0</v>
      </c>
      <c r="BJ713" s="19" t="s">
        <v>87</v>
      </c>
      <c r="BK713" s="159">
        <f>ROUND(I713*H713,2)</f>
        <v>0</v>
      </c>
      <c r="BL713" s="19" t="s">
        <v>202</v>
      </c>
      <c r="BM713" s="158" t="s">
        <v>1494</v>
      </c>
    </row>
    <row r="714" spans="1:65" s="2" customFormat="1">
      <c r="A714" s="35"/>
      <c r="B714" s="36"/>
      <c r="C714" s="35"/>
      <c r="D714" s="160" t="s">
        <v>204</v>
      </c>
      <c r="E714" s="35"/>
      <c r="F714" s="161" t="s">
        <v>1495</v>
      </c>
      <c r="G714" s="35"/>
      <c r="H714" s="35"/>
      <c r="I714" s="162"/>
      <c r="J714" s="35"/>
      <c r="K714" s="35"/>
      <c r="L714" s="36"/>
      <c r="M714" s="163"/>
      <c r="N714" s="164"/>
      <c r="O714" s="56"/>
      <c r="P714" s="56"/>
      <c r="Q714" s="56"/>
      <c r="R714" s="56"/>
      <c r="S714" s="56"/>
      <c r="T714" s="57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T714" s="19" t="s">
        <v>204</v>
      </c>
      <c r="AU714" s="19" t="s">
        <v>89</v>
      </c>
    </row>
    <row r="715" spans="1:65" s="13" customFormat="1">
      <c r="B715" s="165"/>
      <c r="D715" s="166" t="s">
        <v>206</v>
      </c>
      <c r="E715" s="167" t="s">
        <v>3</v>
      </c>
      <c r="F715" s="168" t="s">
        <v>207</v>
      </c>
      <c r="H715" s="167" t="s">
        <v>3</v>
      </c>
      <c r="I715" s="169"/>
      <c r="L715" s="165"/>
      <c r="M715" s="170"/>
      <c r="N715" s="171"/>
      <c r="O715" s="171"/>
      <c r="P715" s="171"/>
      <c r="Q715" s="171"/>
      <c r="R715" s="171"/>
      <c r="S715" s="171"/>
      <c r="T715" s="172"/>
      <c r="AT715" s="167" t="s">
        <v>206</v>
      </c>
      <c r="AU715" s="167" t="s">
        <v>89</v>
      </c>
      <c r="AV715" s="13" t="s">
        <v>87</v>
      </c>
      <c r="AW715" s="13" t="s">
        <v>41</v>
      </c>
      <c r="AX715" s="13" t="s">
        <v>80</v>
      </c>
      <c r="AY715" s="167" t="s">
        <v>195</v>
      </c>
    </row>
    <row r="716" spans="1:65" s="13" customFormat="1">
      <c r="B716" s="165"/>
      <c r="D716" s="166" t="s">
        <v>206</v>
      </c>
      <c r="E716" s="167" t="s">
        <v>3</v>
      </c>
      <c r="F716" s="168" t="s">
        <v>208</v>
      </c>
      <c r="H716" s="167" t="s">
        <v>3</v>
      </c>
      <c r="I716" s="169"/>
      <c r="L716" s="165"/>
      <c r="M716" s="170"/>
      <c r="N716" s="171"/>
      <c r="O716" s="171"/>
      <c r="P716" s="171"/>
      <c r="Q716" s="171"/>
      <c r="R716" s="171"/>
      <c r="S716" s="171"/>
      <c r="T716" s="172"/>
      <c r="AT716" s="167" t="s">
        <v>206</v>
      </c>
      <c r="AU716" s="167" t="s">
        <v>89</v>
      </c>
      <c r="AV716" s="13" t="s">
        <v>87</v>
      </c>
      <c r="AW716" s="13" t="s">
        <v>41</v>
      </c>
      <c r="AX716" s="13" t="s">
        <v>80</v>
      </c>
      <c r="AY716" s="167" t="s">
        <v>195</v>
      </c>
    </row>
    <row r="717" spans="1:65" s="13" customFormat="1">
      <c r="B717" s="165"/>
      <c r="D717" s="166" t="s">
        <v>206</v>
      </c>
      <c r="E717" s="167" t="s">
        <v>3</v>
      </c>
      <c r="F717" s="168" t="s">
        <v>1148</v>
      </c>
      <c r="H717" s="167" t="s">
        <v>3</v>
      </c>
      <c r="I717" s="169"/>
      <c r="L717" s="165"/>
      <c r="M717" s="170"/>
      <c r="N717" s="171"/>
      <c r="O717" s="171"/>
      <c r="P717" s="171"/>
      <c r="Q717" s="171"/>
      <c r="R717" s="171"/>
      <c r="S717" s="171"/>
      <c r="T717" s="172"/>
      <c r="AT717" s="167" t="s">
        <v>206</v>
      </c>
      <c r="AU717" s="167" t="s">
        <v>89</v>
      </c>
      <c r="AV717" s="13" t="s">
        <v>87</v>
      </c>
      <c r="AW717" s="13" t="s">
        <v>41</v>
      </c>
      <c r="AX717" s="13" t="s">
        <v>80</v>
      </c>
      <c r="AY717" s="167" t="s">
        <v>195</v>
      </c>
    </row>
    <row r="718" spans="1:65" s="13" customFormat="1" ht="20">
      <c r="B718" s="165"/>
      <c r="D718" s="166" t="s">
        <v>206</v>
      </c>
      <c r="E718" s="167" t="s">
        <v>3</v>
      </c>
      <c r="F718" s="168" t="s">
        <v>1496</v>
      </c>
      <c r="H718" s="167" t="s">
        <v>3</v>
      </c>
      <c r="I718" s="169"/>
      <c r="L718" s="165"/>
      <c r="M718" s="170"/>
      <c r="N718" s="171"/>
      <c r="O718" s="171"/>
      <c r="P718" s="171"/>
      <c r="Q718" s="171"/>
      <c r="R718" s="171"/>
      <c r="S718" s="171"/>
      <c r="T718" s="172"/>
      <c r="AT718" s="167" t="s">
        <v>206</v>
      </c>
      <c r="AU718" s="167" t="s">
        <v>89</v>
      </c>
      <c r="AV718" s="13" t="s">
        <v>87</v>
      </c>
      <c r="AW718" s="13" t="s">
        <v>41</v>
      </c>
      <c r="AX718" s="13" t="s">
        <v>80</v>
      </c>
      <c r="AY718" s="167" t="s">
        <v>195</v>
      </c>
    </row>
    <row r="719" spans="1:65" s="14" customFormat="1">
      <c r="B719" s="173"/>
      <c r="D719" s="166" t="s">
        <v>206</v>
      </c>
      <c r="E719" s="174" t="s">
        <v>3</v>
      </c>
      <c r="F719" s="175" t="s">
        <v>1497</v>
      </c>
      <c r="H719" s="176">
        <v>32</v>
      </c>
      <c r="I719" s="177"/>
      <c r="L719" s="173"/>
      <c r="M719" s="178"/>
      <c r="N719" s="179"/>
      <c r="O719" s="179"/>
      <c r="P719" s="179"/>
      <c r="Q719" s="179"/>
      <c r="R719" s="179"/>
      <c r="S719" s="179"/>
      <c r="T719" s="180"/>
      <c r="AT719" s="174" t="s">
        <v>206</v>
      </c>
      <c r="AU719" s="174" t="s">
        <v>89</v>
      </c>
      <c r="AV719" s="14" t="s">
        <v>89</v>
      </c>
      <c r="AW719" s="14" t="s">
        <v>41</v>
      </c>
      <c r="AX719" s="14" t="s">
        <v>80</v>
      </c>
      <c r="AY719" s="174" t="s">
        <v>195</v>
      </c>
    </row>
    <row r="720" spans="1:65" s="13" customFormat="1">
      <c r="B720" s="165"/>
      <c r="D720" s="166" t="s">
        <v>206</v>
      </c>
      <c r="E720" s="167" t="s">
        <v>3</v>
      </c>
      <c r="F720" s="168" t="s">
        <v>1498</v>
      </c>
      <c r="H720" s="167" t="s">
        <v>3</v>
      </c>
      <c r="I720" s="169"/>
      <c r="L720" s="165"/>
      <c r="M720" s="170"/>
      <c r="N720" s="171"/>
      <c r="O720" s="171"/>
      <c r="P720" s="171"/>
      <c r="Q720" s="171"/>
      <c r="R720" s="171"/>
      <c r="S720" s="171"/>
      <c r="T720" s="172"/>
      <c r="AT720" s="167" t="s">
        <v>206</v>
      </c>
      <c r="AU720" s="167" t="s">
        <v>89</v>
      </c>
      <c r="AV720" s="13" t="s">
        <v>87</v>
      </c>
      <c r="AW720" s="13" t="s">
        <v>41</v>
      </c>
      <c r="AX720" s="13" t="s">
        <v>80</v>
      </c>
      <c r="AY720" s="167" t="s">
        <v>195</v>
      </c>
    </row>
    <row r="721" spans="1:65" s="14" customFormat="1">
      <c r="B721" s="173"/>
      <c r="D721" s="166" t="s">
        <v>206</v>
      </c>
      <c r="E721" s="174" t="s">
        <v>3</v>
      </c>
      <c r="F721" s="175" t="s">
        <v>1499</v>
      </c>
      <c r="H721" s="176">
        <v>42</v>
      </c>
      <c r="I721" s="177"/>
      <c r="L721" s="173"/>
      <c r="M721" s="178"/>
      <c r="N721" s="179"/>
      <c r="O721" s="179"/>
      <c r="P721" s="179"/>
      <c r="Q721" s="179"/>
      <c r="R721" s="179"/>
      <c r="S721" s="179"/>
      <c r="T721" s="180"/>
      <c r="AT721" s="174" t="s">
        <v>206</v>
      </c>
      <c r="AU721" s="174" t="s">
        <v>89</v>
      </c>
      <c r="AV721" s="14" t="s">
        <v>89</v>
      </c>
      <c r="AW721" s="14" t="s">
        <v>41</v>
      </c>
      <c r="AX721" s="14" t="s">
        <v>80</v>
      </c>
      <c r="AY721" s="174" t="s">
        <v>195</v>
      </c>
    </row>
    <row r="722" spans="1:65" s="15" customFormat="1">
      <c r="B722" s="181"/>
      <c r="D722" s="166" t="s">
        <v>206</v>
      </c>
      <c r="E722" s="182" t="s">
        <v>3</v>
      </c>
      <c r="F722" s="183" t="s">
        <v>215</v>
      </c>
      <c r="H722" s="184">
        <v>74</v>
      </c>
      <c r="I722" s="185"/>
      <c r="L722" s="181"/>
      <c r="M722" s="186"/>
      <c r="N722" s="187"/>
      <c r="O722" s="187"/>
      <c r="P722" s="187"/>
      <c r="Q722" s="187"/>
      <c r="R722" s="187"/>
      <c r="S722" s="187"/>
      <c r="T722" s="188"/>
      <c r="AT722" s="182" t="s">
        <v>206</v>
      </c>
      <c r="AU722" s="182" t="s">
        <v>89</v>
      </c>
      <c r="AV722" s="15" t="s">
        <v>202</v>
      </c>
      <c r="AW722" s="15" t="s">
        <v>41</v>
      </c>
      <c r="AX722" s="15" t="s">
        <v>87</v>
      </c>
      <c r="AY722" s="182" t="s">
        <v>195</v>
      </c>
    </row>
    <row r="723" spans="1:65" s="2" customFormat="1" ht="16.5" customHeight="1">
      <c r="A723" s="35"/>
      <c r="B723" s="146"/>
      <c r="C723" s="147" t="s">
        <v>1500</v>
      </c>
      <c r="D723" s="147" t="s">
        <v>197</v>
      </c>
      <c r="E723" s="148" t="s">
        <v>1501</v>
      </c>
      <c r="F723" s="149" t="s">
        <v>1502</v>
      </c>
      <c r="G723" s="150" t="s">
        <v>511</v>
      </c>
      <c r="H723" s="151">
        <v>83</v>
      </c>
      <c r="I723" s="152"/>
      <c r="J723" s="153">
        <f>ROUND(I723*H723,2)</f>
        <v>0</v>
      </c>
      <c r="K723" s="149" t="s">
        <v>260</v>
      </c>
      <c r="L723" s="36"/>
      <c r="M723" s="154" t="s">
        <v>3</v>
      </c>
      <c r="N723" s="155" t="s">
        <v>51</v>
      </c>
      <c r="O723" s="56"/>
      <c r="P723" s="156">
        <f>O723*H723</f>
        <v>0</v>
      </c>
      <c r="Q723" s="156">
        <v>0.12303</v>
      </c>
      <c r="R723" s="156">
        <f>Q723*H723</f>
        <v>10.21149</v>
      </c>
      <c r="S723" s="156">
        <v>0</v>
      </c>
      <c r="T723" s="157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158" t="s">
        <v>202</v>
      </c>
      <c r="AT723" s="158" t="s">
        <v>197</v>
      </c>
      <c r="AU723" s="158" t="s">
        <v>89</v>
      </c>
      <c r="AY723" s="19" t="s">
        <v>195</v>
      </c>
      <c r="BE723" s="159">
        <f>IF(N723="základní",J723,0)</f>
        <v>0</v>
      </c>
      <c r="BF723" s="159">
        <f>IF(N723="snížená",J723,0)</f>
        <v>0</v>
      </c>
      <c r="BG723" s="159">
        <f>IF(N723="zákl. přenesená",J723,0)</f>
        <v>0</v>
      </c>
      <c r="BH723" s="159">
        <f>IF(N723="sníž. přenesená",J723,0)</f>
        <v>0</v>
      </c>
      <c r="BI723" s="159">
        <f>IF(N723="nulová",J723,0)</f>
        <v>0</v>
      </c>
      <c r="BJ723" s="19" t="s">
        <v>87</v>
      </c>
      <c r="BK723" s="159">
        <f>ROUND(I723*H723,2)</f>
        <v>0</v>
      </c>
      <c r="BL723" s="19" t="s">
        <v>202</v>
      </c>
      <c r="BM723" s="158" t="s">
        <v>1503</v>
      </c>
    </row>
    <row r="724" spans="1:65" s="2" customFormat="1" ht="16.5" customHeight="1">
      <c r="A724" s="35"/>
      <c r="B724" s="146"/>
      <c r="C724" s="190" t="s">
        <v>1504</v>
      </c>
      <c r="D724" s="190" t="s">
        <v>464</v>
      </c>
      <c r="E724" s="191" t="s">
        <v>1505</v>
      </c>
      <c r="F724" s="192" t="s">
        <v>1506</v>
      </c>
      <c r="G724" s="193" t="s">
        <v>511</v>
      </c>
      <c r="H724" s="194">
        <v>83</v>
      </c>
      <c r="I724" s="195"/>
      <c r="J724" s="196">
        <f>ROUND(I724*H724,2)</f>
        <v>0</v>
      </c>
      <c r="K724" s="192" t="s">
        <v>201</v>
      </c>
      <c r="L724" s="197"/>
      <c r="M724" s="198" t="s">
        <v>3</v>
      </c>
      <c r="N724" s="199" t="s">
        <v>51</v>
      </c>
      <c r="O724" s="56"/>
      <c r="P724" s="156">
        <f>O724*H724</f>
        <v>0</v>
      </c>
      <c r="Q724" s="156">
        <v>1.3299999999999999E-2</v>
      </c>
      <c r="R724" s="156">
        <f>Q724*H724</f>
        <v>1.1038999999999999</v>
      </c>
      <c r="S724" s="156">
        <v>0</v>
      </c>
      <c r="T724" s="157">
        <f>S724*H724</f>
        <v>0</v>
      </c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R724" s="158" t="s">
        <v>257</v>
      </c>
      <c r="AT724" s="158" t="s">
        <v>464</v>
      </c>
      <c r="AU724" s="158" t="s">
        <v>89</v>
      </c>
      <c r="AY724" s="19" t="s">
        <v>195</v>
      </c>
      <c r="BE724" s="159">
        <f>IF(N724="základní",J724,0)</f>
        <v>0</v>
      </c>
      <c r="BF724" s="159">
        <f>IF(N724="snížená",J724,0)</f>
        <v>0</v>
      </c>
      <c r="BG724" s="159">
        <f>IF(N724="zákl. přenesená",J724,0)</f>
        <v>0</v>
      </c>
      <c r="BH724" s="159">
        <f>IF(N724="sníž. přenesená",J724,0)</f>
        <v>0</v>
      </c>
      <c r="BI724" s="159">
        <f>IF(N724="nulová",J724,0)</f>
        <v>0</v>
      </c>
      <c r="BJ724" s="19" t="s">
        <v>87</v>
      </c>
      <c r="BK724" s="159">
        <f>ROUND(I724*H724,2)</f>
        <v>0</v>
      </c>
      <c r="BL724" s="19" t="s">
        <v>202</v>
      </c>
      <c r="BM724" s="158" t="s">
        <v>1507</v>
      </c>
    </row>
    <row r="725" spans="1:65" s="13" customFormat="1">
      <c r="B725" s="165"/>
      <c r="D725" s="166" t="s">
        <v>206</v>
      </c>
      <c r="E725" s="167" t="s">
        <v>3</v>
      </c>
      <c r="F725" s="168" t="s">
        <v>207</v>
      </c>
      <c r="H725" s="167" t="s">
        <v>3</v>
      </c>
      <c r="I725" s="169"/>
      <c r="L725" s="165"/>
      <c r="M725" s="170"/>
      <c r="N725" s="171"/>
      <c r="O725" s="171"/>
      <c r="P725" s="171"/>
      <c r="Q725" s="171"/>
      <c r="R725" s="171"/>
      <c r="S725" s="171"/>
      <c r="T725" s="172"/>
      <c r="AT725" s="167" t="s">
        <v>206</v>
      </c>
      <c r="AU725" s="167" t="s">
        <v>89</v>
      </c>
      <c r="AV725" s="13" t="s">
        <v>87</v>
      </c>
      <c r="AW725" s="13" t="s">
        <v>41</v>
      </c>
      <c r="AX725" s="13" t="s">
        <v>80</v>
      </c>
      <c r="AY725" s="167" t="s">
        <v>195</v>
      </c>
    </row>
    <row r="726" spans="1:65" s="13" customFormat="1">
      <c r="B726" s="165"/>
      <c r="D726" s="166" t="s">
        <v>206</v>
      </c>
      <c r="E726" s="167" t="s">
        <v>3</v>
      </c>
      <c r="F726" s="168" t="s">
        <v>208</v>
      </c>
      <c r="H726" s="167" t="s">
        <v>3</v>
      </c>
      <c r="I726" s="169"/>
      <c r="L726" s="165"/>
      <c r="M726" s="170"/>
      <c r="N726" s="171"/>
      <c r="O726" s="171"/>
      <c r="P726" s="171"/>
      <c r="Q726" s="171"/>
      <c r="R726" s="171"/>
      <c r="S726" s="171"/>
      <c r="T726" s="172"/>
      <c r="AT726" s="167" t="s">
        <v>206</v>
      </c>
      <c r="AU726" s="167" t="s">
        <v>89</v>
      </c>
      <c r="AV726" s="13" t="s">
        <v>87</v>
      </c>
      <c r="AW726" s="13" t="s">
        <v>41</v>
      </c>
      <c r="AX726" s="13" t="s">
        <v>80</v>
      </c>
      <c r="AY726" s="167" t="s">
        <v>195</v>
      </c>
    </row>
    <row r="727" spans="1:65" s="13" customFormat="1">
      <c r="B727" s="165"/>
      <c r="D727" s="166" t="s">
        <v>206</v>
      </c>
      <c r="E727" s="167" t="s">
        <v>3</v>
      </c>
      <c r="F727" s="168" t="s">
        <v>1148</v>
      </c>
      <c r="H727" s="167" t="s">
        <v>3</v>
      </c>
      <c r="I727" s="169"/>
      <c r="L727" s="165"/>
      <c r="M727" s="170"/>
      <c r="N727" s="171"/>
      <c r="O727" s="171"/>
      <c r="P727" s="171"/>
      <c r="Q727" s="171"/>
      <c r="R727" s="171"/>
      <c r="S727" s="171"/>
      <c r="T727" s="172"/>
      <c r="AT727" s="167" t="s">
        <v>206</v>
      </c>
      <c r="AU727" s="167" t="s">
        <v>89</v>
      </c>
      <c r="AV727" s="13" t="s">
        <v>87</v>
      </c>
      <c r="AW727" s="13" t="s">
        <v>41</v>
      </c>
      <c r="AX727" s="13" t="s">
        <v>80</v>
      </c>
      <c r="AY727" s="167" t="s">
        <v>195</v>
      </c>
    </row>
    <row r="728" spans="1:65" s="14" customFormat="1">
      <c r="B728" s="173"/>
      <c r="D728" s="166" t="s">
        <v>206</v>
      </c>
      <c r="E728" s="174" t="s">
        <v>3</v>
      </c>
      <c r="F728" s="175" t="s">
        <v>1508</v>
      </c>
      <c r="H728" s="176">
        <v>83</v>
      </c>
      <c r="I728" s="177"/>
      <c r="L728" s="173"/>
      <c r="M728" s="178"/>
      <c r="N728" s="179"/>
      <c r="O728" s="179"/>
      <c r="P728" s="179"/>
      <c r="Q728" s="179"/>
      <c r="R728" s="179"/>
      <c r="S728" s="179"/>
      <c r="T728" s="180"/>
      <c r="AT728" s="174" t="s">
        <v>206</v>
      </c>
      <c r="AU728" s="174" t="s">
        <v>89</v>
      </c>
      <c r="AV728" s="14" t="s">
        <v>89</v>
      </c>
      <c r="AW728" s="14" t="s">
        <v>41</v>
      </c>
      <c r="AX728" s="14" t="s">
        <v>80</v>
      </c>
      <c r="AY728" s="174" t="s">
        <v>195</v>
      </c>
    </row>
    <row r="729" spans="1:65" s="15" customFormat="1">
      <c r="B729" s="181"/>
      <c r="D729" s="166" t="s">
        <v>206</v>
      </c>
      <c r="E729" s="182" t="s">
        <v>3</v>
      </c>
      <c r="F729" s="183" t="s">
        <v>215</v>
      </c>
      <c r="H729" s="184">
        <v>83</v>
      </c>
      <c r="I729" s="185"/>
      <c r="L729" s="181"/>
      <c r="M729" s="186"/>
      <c r="N729" s="187"/>
      <c r="O729" s="187"/>
      <c r="P729" s="187"/>
      <c r="Q729" s="187"/>
      <c r="R729" s="187"/>
      <c r="S729" s="187"/>
      <c r="T729" s="188"/>
      <c r="AT729" s="182" t="s">
        <v>206</v>
      </c>
      <c r="AU729" s="182" t="s">
        <v>89</v>
      </c>
      <c r="AV729" s="15" t="s">
        <v>202</v>
      </c>
      <c r="AW729" s="15" t="s">
        <v>41</v>
      </c>
      <c r="AX729" s="15" t="s">
        <v>87</v>
      </c>
      <c r="AY729" s="182" t="s">
        <v>195</v>
      </c>
    </row>
    <row r="730" spans="1:65" s="2" customFormat="1" ht="16.5" customHeight="1">
      <c r="A730" s="35"/>
      <c r="B730" s="146"/>
      <c r="C730" s="147" t="s">
        <v>1509</v>
      </c>
      <c r="D730" s="147" t="s">
        <v>197</v>
      </c>
      <c r="E730" s="148" t="s">
        <v>1510</v>
      </c>
      <c r="F730" s="149" t="s">
        <v>1511</v>
      </c>
      <c r="G730" s="150" t="s">
        <v>511</v>
      </c>
      <c r="H730" s="151">
        <v>19</v>
      </c>
      <c r="I730" s="152"/>
      <c r="J730" s="153">
        <f>ROUND(I730*H730,2)</f>
        <v>0</v>
      </c>
      <c r="K730" s="149" t="s">
        <v>201</v>
      </c>
      <c r="L730" s="36"/>
      <c r="M730" s="154" t="s">
        <v>3</v>
      </c>
      <c r="N730" s="155" t="s">
        <v>51</v>
      </c>
      <c r="O730" s="56"/>
      <c r="P730" s="156">
        <f>O730*H730</f>
        <v>0</v>
      </c>
      <c r="Q730" s="156">
        <v>0.32906000000000002</v>
      </c>
      <c r="R730" s="156">
        <f>Q730*H730</f>
        <v>6.2521400000000007</v>
      </c>
      <c r="S730" s="156">
        <v>0</v>
      </c>
      <c r="T730" s="157">
        <f>S730*H730</f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158" t="s">
        <v>202</v>
      </c>
      <c r="AT730" s="158" t="s">
        <v>197</v>
      </c>
      <c r="AU730" s="158" t="s">
        <v>89</v>
      </c>
      <c r="AY730" s="19" t="s">
        <v>195</v>
      </c>
      <c r="BE730" s="159">
        <f>IF(N730="základní",J730,0)</f>
        <v>0</v>
      </c>
      <c r="BF730" s="159">
        <f>IF(N730="snížená",J730,0)</f>
        <v>0</v>
      </c>
      <c r="BG730" s="159">
        <f>IF(N730="zákl. přenesená",J730,0)</f>
        <v>0</v>
      </c>
      <c r="BH730" s="159">
        <f>IF(N730="sníž. přenesená",J730,0)</f>
        <v>0</v>
      </c>
      <c r="BI730" s="159">
        <f>IF(N730="nulová",J730,0)</f>
        <v>0</v>
      </c>
      <c r="BJ730" s="19" t="s">
        <v>87</v>
      </c>
      <c r="BK730" s="159">
        <f>ROUND(I730*H730,2)</f>
        <v>0</v>
      </c>
      <c r="BL730" s="19" t="s">
        <v>202</v>
      </c>
      <c r="BM730" s="158" t="s">
        <v>1512</v>
      </c>
    </row>
    <row r="731" spans="1:65" s="2" customFormat="1">
      <c r="A731" s="35"/>
      <c r="B731" s="36"/>
      <c r="C731" s="35"/>
      <c r="D731" s="160" t="s">
        <v>204</v>
      </c>
      <c r="E731" s="35"/>
      <c r="F731" s="161" t="s">
        <v>1513</v>
      </c>
      <c r="G731" s="35"/>
      <c r="H731" s="35"/>
      <c r="I731" s="162"/>
      <c r="J731" s="35"/>
      <c r="K731" s="35"/>
      <c r="L731" s="36"/>
      <c r="M731" s="163"/>
      <c r="N731" s="164"/>
      <c r="O731" s="56"/>
      <c r="P731" s="56"/>
      <c r="Q731" s="56"/>
      <c r="R731" s="56"/>
      <c r="S731" s="56"/>
      <c r="T731" s="57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T731" s="19" t="s">
        <v>204</v>
      </c>
      <c r="AU731" s="19" t="s">
        <v>89</v>
      </c>
    </row>
    <row r="732" spans="1:65" s="2" customFormat="1" ht="16.5" customHeight="1">
      <c r="A732" s="35"/>
      <c r="B732" s="146"/>
      <c r="C732" s="190" t="s">
        <v>1514</v>
      </c>
      <c r="D732" s="190" t="s">
        <v>464</v>
      </c>
      <c r="E732" s="191" t="s">
        <v>1515</v>
      </c>
      <c r="F732" s="192" t="s">
        <v>1516</v>
      </c>
      <c r="G732" s="193" t="s">
        <v>511</v>
      </c>
      <c r="H732" s="194">
        <v>19</v>
      </c>
      <c r="I732" s="195"/>
      <c r="J732" s="196">
        <f>ROUND(I732*H732,2)</f>
        <v>0</v>
      </c>
      <c r="K732" s="192" t="s">
        <v>201</v>
      </c>
      <c r="L732" s="197"/>
      <c r="M732" s="198" t="s">
        <v>3</v>
      </c>
      <c r="N732" s="199" t="s">
        <v>51</v>
      </c>
      <c r="O732" s="56"/>
      <c r="P732" s="156">
        <f>O732*H732</f>
        <v>0</v>
      </c>
      <c r="Q732" s="156">
        <v>2.9499999999999998E-2</v>
      </c>
      <c r="R732" s="156">
        <f>Q732*H732</f>
        <v>0.5605</v>
      </c>
      <c r="S732" s="156">
        <v>0</v>
      </c>
      <c r="T732" s="157">
        <f>S732*H732</f>
        <v>0</v>
      </c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R732" s="158" t="s">
        <v>257</v>
      </c>
      <c r="AT732" s="158" t="s">
        <v>464</v>
      </c>
      <c r="AU732" s="158" t="s">
        <v>89</v>
      </c>
      <c r="AY732" s="19" t="s">
        <v>195</v>
      </c>
      <c r="BE732" s="159">
        <f>IF(N732="základní",J732,0)</f>
        <v>0</v>
      </c>
      <c r="BF732" s="159">
        <f>IF(N732="snížená",J732,0)</f>
        <v>0</v>
      </c>
      <c r="BG732" s="159">
        <f>IF(N732="zákl. přenesená",J732,0)</f>
        <v>0</v>
      </c>
      <c r="BH732" s="159">
        <f>IF(N732="sníž. přenesená",J732,0)</f>
        <v>0</v>
      </c>
      <c r="BI732" s="159">
        <f>IF(N732="nulová",J732,0)</f>
        <v>0</v>
      </c>
      <c r="BJ732" s="19" t="s">
        <v>87</v>
      </c>
      <c r="BK732" s="159">
        <f>ROUND(I732*H732,2)</f>
        <v>0</v>
      </c>
      <c r="BL732" s="19" t="s">
        <v>202</v>
      </c>
      <c r="BM732" s="158" t="s">
        <v>1517</v>
      </c>
    </row>
    <row r="733" spans="1:65" s="13" customFormat="1">
      <c r="B733" s="165"/>
      <c r="D733" s="166" t="s">
        <v>206</v>
      </c>
      <c r="E733" s="167" t="s">
        <v>3</v>
      </c>
      <c r="F733" s="168" t="s">
        <v>207</v>
      </c>
      <c r="H733" s="167" t="s">
        <v>3</v>
      </c>
      <c r="I733" s="169"/>
      <c r="L733" s="165"/>
      <c r="M733" s="170"/>
      <c r="N733" s="171"/>
      <c r="O733" s="171"/>
      <c r="P733" s="171"/>
      <c r="Q733" s="171"/>
      <c r="R733" s="171"/>
      <c r="S733" s="171"/>
      <c r="T733" s="172"/>
      <c r="AT733" s="167" t="s">
        <v>206</v>
      </c>
      <c r="AU733" s="167" t="s">
        <v>89</v>
      </c>
      <c r="AV733" s="13" t="s">
        <v>87</v>
      </c>
      <c r="AW733" s="13" t="s">
        <v>41</v>
      </c>
      <c r="AX733" s="13" t="s">
        <v>80</v>
      </c>
      <c r="AY733" s="167" t="s">
        <v>195</v>
      </c>
    </row>
    <row r="734" spans="1:65" s="13" customFormat="1">
      <c r="B734" s="165"/>
      <c r="D734" s="166" t="s">
        <v>206</v>
      </c>
      <c r="E734" s="167" t="s">
        <v>3</v>
      </c>
      <c r="F734" s="168" t="s">
        <v>208</v>
      </c>
      <c r="H734" s="167" t="s">
        <v>3</v>
      </c>
      <c r="I734" s="169"/>
      <c r="L734" s="165"/>
      <c r="M734" s="170"/>
      <c r="N734" s="171"/>
      <c r="O734" s="171"/>
      <c r="P734" s="171"/>
      <c r="Q734" s="171"/>
      <c r="R734" s="171"/>
      <c r="S734" s="171"/>
      <c r="T734" s="172"/>
      <c r="AT734" s="167" t="s">
        <v>206</v>
      </c>
      <c r="AU734" s="167" t="s">
        <v>89</v>
      </c>
      <c r="AV734" s="13" t="s">
        <v>87</v>
      </c>
      <c r="AW734" s="13" t="s">
        <v>41</v>
      </c>
      <c r="AX734" s="13" t="s">
        <v>80</v>
      </c>
      <c r="AY734" s="167" t="s">
        <v>195</v>
      </c>
    </row>
    <row r="735" spans="1:65" s="13" customFormat="1">
      <c r="B735" s="165"/>
      <c r="D735" s="166" t="s">
        <v>206</v>
      </c>
      <c r="E735" s="167" t="s">
        <v>3</v>
      </c>
      <c r="F735" s="168" t="s">
        <v>1148</v>
      </c>
      <c r="H735" s="167" t="s">
        <v>3</v>
      </c>
      <c r="I735" s="169"/>
      <c r="L735" s="165"/>
      <c r="M735" s="170"/>
      <c r="N735" s="171"/>
      <c r="O735" s="171"/>
      <c r="P735" s="171"/>
      <c r="Q735" s="171"/>
      <c r="R735" s="171"/>
      <c r="S735" s="171"/>
      <c r="T735" s="172"/>
      <c r="AT735" s="167" t="s">
        <v>206</v>
      </c>
      <c r="AU735" s="167" t="s">
        <v>89</v>
      </c>
      <c r="AV735" s="13" t="s">
        <v>87</v>
      </c>
      <c r="AW735" s="13" t="s">
        <v>41</v>
      </c>
      <c r="AX735" s="13" t="s">
        <v>80</v>
      </c>
      <c r="AY735" s="167" t="s">
        <v>195</v>
      </c>
    </row>
    <row r="736" spans="1:65" s="14" customFormat="1">
      <c r="B736" s="173"/>
      <c r="D736" s="166" t="s">
        <v>206</v>
      </c>
      <c r="E736" s="174" t="s">
        <v>3</v>
      </c>
      <c r="F736" s="175" t="s">
        <v>1518</v>
      </c>
      <c r="H736" s="176">
        <v>19</v>
      </c>
      <c r="I736" s="177"/>
      <c r="L736" s="173"/>
      <c r="M736" s="178"/>
      <c r="N736" s="179"/>
      <c r="O736" s="179"/>
      <c r="P736" s="179"/>
      <c r="Q736" s="179"/>
      <c r="R736" s="179"/>
      <c r="S736" s="179"/>
      <c r="T736" s="180"/>
      <c r="AT736" s="174" t="s">
        <v>206</v>
      </c>
      <c r="AU736" s="174" t="s">
        <v>89</v>
      </c>
      <c r="AV736" s="14" t="s">
        <v>89</v>
      </c>
      <c r="AW736" s="14" t="s">
        <v>41</v>
      </c>
      <c r="AX736" s="14" t="s">
        <v>80</v>
      </c>
      <c r="AY736" s="174" t="s">
        <v>195</v>
      </c>
    </row>
    <row r="737" spans="1:65" s="15" customFormat="1">
      <c r="B737" s="181"/>
      <c r="D737" s="166" t="s">
        <v>206</v>
      </c>
      <c r="E737" s="182" t="s">
        <v>3</v>
      </c>
      <c r="F737" s="183" t="s">
        <v>215</v>
      </c>
      <c r="H737" s="184">
        <v>19</v>
      </c>
      <c r="I737" s="185"/>
      <c r="L737" s="181"/>
      <c r="M737" s="186"/>
      <c r="N737" s="187"/>
      <c r="O737" s="187"/>
      <c r="P737" s="187"/>
      <c r="Q737" s="187"/>
      <c r="R737" s="187"/>
      <c r="S737" s="187"/>
      <c r="T737" s="188"/>
      <c r="AT737" s="182" t="s">
        <v>206</v>
      </c>
      <c r="AU737" s="182" t="s">
        <v>89</v>
      </c>
      <c r="AV737" s="15" t="s">
        <v>202</v>
      </c>
      <c r="AW737" s="15" t="s">
        <v>41</v>
      </c>
      <c r="AX737" s="15" t="s">
        <v>87</v>
      </c>
      <c r="AY737" s="182" t="s">
        <v>195</v>
      </c>
    </row>
    <row r="738" spans="1:65" s="2" customFormat="1" ht="16.5" customHeight="1">
      <c r="A738" s="35"/>
      <c r="B738" s="146"/>
      <c r="C738" s="147" t="s">
        <v>1519</v>
      </c>
      <c r="D738" s="147" t="s">
        <v>197</v>
      </c>
      <c r="E738" s="148" t="s">
        <v>1520</v>
      </c>
      <c r="F738" s="149" t="s">
        <v>1521</v>
      </c>
      <c r="G738" s="150" t="s">
        <v>200</v>
      </c>
      <c r="H738" s="151">
        <v>765.25</v>
      </c>
      <c r="I738" s="152"/>
      <c r="J738" s="153">
        <f>ROUND(I738*H738,2)</f>
        <v>0</v>
      </c>
      <c r="K738" s="149" t="s">
        <v>201</v>
      </c>
      <c r="L738" s="36"/>
      <c r="M738" s="154" t="s">
        <v>3</v>
      </c>
      <c r="N738" s="155" t="s">
        <v>51</v>
      </c>
      <c r="O738" s="56"/>
      <c r="P738" s="156">
        <f>O738*H738</f>
        <v>0</v>
      </c>
      <c r="Q738" s="156">
        <v>1.9000000000000001E-4</v>
      </c>
      <c r="R738" s="156">
        <f>Q738*H738</f>
        <v>0.14539750000000001</v>
      </c>
      <c r="S738" s="156">
        <v>0</v>
      </c>
      <c r="T738" s="157">
        <f>S738*H738</f>
        <v>0</v>
      </c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R738" s="158" t="s">
        <v>202</v>
      </c>
      <c r="AT738" s="158" t="s">
        <v>197</v>
      </c>
      <c r="AU738" s="158" t="s">
        <v>89</v>
      </c>
      <c r="AY738" s="19" t="s">
        <v>195</v>
      </c>
      <c r="BE738" s="159">
        <f>IF(N738="základní",J738,0)</f>
        <v>0</v>
      </c>
      <c r="BF738" s="159">
        <f>IF(N738="snížená",J738,0)</f>
        <v>0</v>
      </c>
      <c r="BG738" s="159">
        <f>IF(N738="zákl. přenesená",J738,0)</f>
        <v>0</v>
      </c>
      <c r="BH738" s="159">
        <f>IF(N738="sníž. přenesená",J738,0)</f>
        <v>0</v>
      </c>
      <c r="BI738" s="159">
        <f>IF(N738="nulová",J738,0)</f>
        <v>0</v>
      </c>
      <c r="BJ738" s="19" t="s">
        <v>87</v>
      </c>
      <c r="BK738" s="159">
        <f>ROUND(I738*H738,2)</f>
        <v>0</v>
      </c>
      <c r="BL738" s="19" t="s">
        <v>202</v>
      </c>
      <c r="BM738" s="158" t="s">
        <v>1522</v>
      </c>
    </row>
    <row r="739" spans="1:65" s="2" customFormat="1">
      <c r="A739" s="35"/>
      <c r="B739" s="36"/>
      <c r="C739" s="35"/>
      <c r="D739" s="160" t="s">
        <v>204</v>
      </c>
      <c r="E739" s="35"/>
      <c r="F739" s="161" t="s">
        <v>1523</v>
      </c>
      <c r="G739" s="35"/>
      <c r="H739" s="35"/>
      <c r="I739" s="162"/>
      <c r="J739" s="35"/>
      <c r="K739" s="35"/>
      <c r="L739" s="36"/>
      <c r="M739" s="163"/>
      <c r="N739" s="164"/>
      <c r="O739" s="56"/>
      <c r="P739" s="56"/>
      <c r="Q739" s="56"/>
      <c r="R739" s="56"/>
      <c r="S739" s="56"/>
      <c r="T739" s="57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T739" s="19" t="s">
        <v>204</v>
      </c>
      <c r="AU739" s="19" t="s">
        <v>89</v>
      </c>
    </row>
    <row r="740" spans="1:65" s="13" customFormat="1">
      <c r="B740" s="165"/>
      <c r="D740" s="166" t="s">
        <v>206</v>
      </c>
      <c r="E740" s="167" t="s">
        <v>3</v>
      </c>
      <c r="F740" s="168" t="s">
        <v>207</v>
      </c>
      <c r="H740" s="167" t="s">
        <v>3</v>
      </c>
      <c r="I740" s="169"/>
      <c r="L740" s="165"/>
      <c r="M740" s="170"/>
      <c r="N740" s="171"/>
      <c r="O740" s="171"/>
      <c r="P740" s="171"/>
      <c r="Q740" s="171"/>
      <c r="R740" s="171"/>
      <c r="S740" s="171"/>
      <c r="T740" s="172"/>
      <c r="AT740" s="167" t="s">
        <v>206</v>
      </c>
      <c r="AU740" s="167" t="s">
        <v>89</v>
      </c>
      <c r="AV740" s="13" t="s">
        <v>87</v>
      </c>
      <c r="AW740" s="13" t="s">
        <v>41</v>
      </c>
      <c r="AX740" s="13" t="s">
        <v>80</v>
      </c>
      <c r="AY740" s="167" t="s">
        <v>195</v>
      </c>
    </row>
    <row r="741" spans="1:65" s="13" customFormat="1">
      <c r="B741" s="165"/>
      <c r="D741" s="166" t="s">
        <v>206</v>
      </c>
      <c r="E741" s="167" t="s">
        <v>3</v>
      </c>
      <c r="F741" s="168" t="s">
        <v>208</v>
      </c>
      <c r="H741" s="167" t="s">
        <v>3</v>
      </c>
      <c r="I741" s="169"/>
      <c r="L741" s="165"/>
      <c r="M741" s="170"/>
      <c r="N741" s="171"/>
      <c r="O741" s="171"/>
      <c r="P741" s="171"/>
      <c r="Q741" s="171"/>
      <c r="R741" s="171"/>
      <c r="S741" s="171"/>
      <c r="T741" s="172"/>
      <c r="AT741" s="167" t="s">
        <v>206</v>
      </c>
      <c r="AU741" s="167" t="s">
        <v>89</v>
      </c>
      <c r="AV741" s="13" t="s">
        <v>87</v>
      </c>
      <c r="AW741" s="13" t="s">
        <v>41</v>
      </c>
      <c r="AX741" s="13" t="s">
        <v>80</v>
      </c>
      <c r="AY741" s="167" t="s">
        <v>195</v>
      </c>
    </row>
    <row r="742" spans="1:65" s="13" customFormat="1">
      <c r="B742" s="165"/>
      <c r="D742" s="166" t="s">
        <v>206</v>
      </c>
      <c r="E742" s="167" t="s">
        <v>3</v>
      </c>
      <c r="F742" s="168" t="s">
        <v>1148</v>
      </c>
      <c r="H742" s="167" t="s">
        <v>3</v>
      </c>
      <c r="I742" s="169"/>
      <c r="L742" s="165"/>
      <c r="M742" s="170"/>
      <c r="N742" s="171"/>
      <c r="O742" s="171"/>
      <c r="P742" s="171"/>
      <c r="Q742" s="171"/>
      <c r="R742" s="171"/>
      <c r="S742" s="171"/>
      <c r="T742" s="172"/>
      <c r="AT742" s="167" t="s">
        <v>206</v>
      </c>
      <c r="AU742" s="167" t="s">
        <v>89</v>
      </c>
      <c r="AV742" s="13" t="s">
        <v>87</v>
      </c>
      <c r="AW742" s="13" t="s">
        <v>41</v>
      </c>
      <c r="AX742" s="13" t="s">
        <v>80</v>
      </c>
      <c r="AY742" s="167" t="s">
        <v>195</v>
      </c>
    </row>
    <row r="743" spans="1:65" s="14" customFormat="1">
      <c r="B743" s="173"/>
      <c r="D743" s="166" t="s">
        <v>206</v>
      </c>
      <c r="E743" s="174" t="s">
        <v>3</v>
      </c>
      <c r="F743" s="175" t="s">
        <v>1524</v>
      </c>
      <c r="H743" s="176">
        <v>765.25</v>
      </c>
      <c r="I743" s="177"/>
      <c r="L743" s="173"/>
      <c r="M743" s="178"/>
      <c r="N743" s="179"/>
      <c r="O743" s="179"/>
      <c r="P743" s="179"/>
      <c r="Q743" s="179"/>
      <c r="R743" s="179"/>
      <c r="S743" s="179"/>
      <c r="T743" s="180"/>
      <c r="AT743" s="174" t="s">
        <v>206</v>
      </c>
      <c r="AU743" s="174" t="s">
        <v>89</v>
      </c>
      <c r="AV743" s="14" t="s">
        <v>89</v>
      </c>
      <c r="AW743" s="14" t="s">
        <v>41</v>
      </c>
      <c r="AX743" s="14" t="s">
        <v>80</v>
      </c>
      <c r="AY743" s="174" t="s">
        <v>195</v>
      </c>
    </row>
    <row r="744" spans="1:65" s="15" customFormat="1">
      <c r="B744" s="181"/>
      <c r="D744" s="166" t="s">
        <v>206</v>
      </c>
      <c r="E744" s="182" t="s">
        <v>3</v>
      </c>
      <c r="F744" s="183" t="s">
        <v>215</v>
      </c>
      <c r="H744" s="184">
        <v>765.25</v>
      </c>
      <c r="I744" s="185"/>
      <c r="L744" s="181"/>
      <c r="M744" s="186"/>
      <c r="N744" s="187"/>
      <c r="O744" s="187"/>
      <c r="P744" s="187"/>
      <c r="Q744" s="187"/>
      <c r="R744" s="187"/>
      <c r="S744" s="187"/>
      <c r="T744" s="188"/>
      <c r="AT744" s="182" t="s">
        <v>206</v>
      </c>
      <c r="AU744" s="182" t="s">
        <v>89</v>
      </c>
      <c r="AV744" s="15" t="s">
        <v>202</v>
      </c>
      <c r="AW744" s="15" t="s">
        <v>41</v>
      </c>
      <c r="AX744" s="15" t="s">
        <v>87</v>
      </c>
      <c r="AY744" s="182" t="s">
        <v>195</v>
      </c>
    </row>
    <row r="745" spans="1:65" s="2" customFormat="1" ht="16.5" customHeight="1">
      <c r="A745" s="35"/>
      <c r="B745" s="146"/>
      <c r="C745" s="147" t="s">
        <v>229</v>
      </c>
      <c r="D745" s="147" t="s">
        <v>197</v>
      </c>
      <c r="E745" s="148" t="s">
        <v>1525</v>
      </c>
      <c r="F745" s="149" t="s">
        <v>1526</v>
      </c>
      <c r="G745" s="150" t="s">
        <v>200</v>
      </c>
      <c r="H745" s="151">
        <v>765.25</v>
      </c>
      <c r="I745" s="152"/>
      <c r="J745" s="153">
        <f>ROUND(I745*H745,2)</f>
        <v>0</v>
      </c>
      <c r="K745" s="149" t="s">
        <v>201</v>
      </c>
      <c r="L745" s="36"/>
      <c r="M745" s="154" t="s">
        <v>3</v>
      </c>
      <c r="N745" s="155" t="s">
        <v>51</v>
      </c>
      <c r="O745" s="56"/>
      <c r="P745" s="156">
        <f>O745*H745</f>
        <v>0</v>
      </c>
      <c r="Q745" s="156">
        <v>1.2999999999999999E-4</v>
      </c>
      <c r="R745" s="156">
        <f>Q745*H745</f>
        <v>9.9482499999999988E-2</v>
      </c>
      <c r="S745" s="156">
        <v>0</v>
      </c>
      <c r="T745" s="157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158" t="s">
        <v>202</v>
      </c>
      <c r="AT745" s="158" t="s">
        <v>197</v>
      </c>
      <c r="AU745" s="158" t="s">
        <v>89</v>
      </c>
      <c r="AY745" s="19" t="s">
        <v>195</v>
      </c>
      <c r="BE745" s="159">
        <f>IF(N745="základní",J745,0)</f>
        <v>0</v>
      </c>
      <c r="BF745" s="159">
        <f>IF(N745="snížená",J745,0)</f>
        <v>0</v>
      </c>
      <c r="BG745" s="159">
        <f>IF(N745="zákl. přenesená",J745,0)</f>
        <v>0</v>
      </c>
      <c r="BH745" s="159">
        <f>IF(N745="sníž. přenesená",J745,0)</f>
        <v>0</v>
      </c>
      <c r="BI745" s="159">
        <f>IF(N745="nulová",J745,0)</f>
        <v>0</v>
      </c>
      <c r="BJ745" s="19" t="s">
        <v>87</v>
      </c>
      <c r="BK745" s="159">
        <f>ROUND(I745*H745,2)</f>
        <v>0</v>
      </c>
      <c r="BL745" s="19" t="s">
        <v>202</v>
      </c>
      <c r="BM745" s="158" t="s">
        <v>1527</v>
      </c>
    </row>
    <row r="746" spans="1:65" s="2" customFormat="1">
      <c r="A746" s="35"/>
      <c r="B746" s="36"/>
      <c r="C746" s="35"/>
      <c r="D746" s="160" t="s">
        <v>204</v>
      </c>
      <c r="E746" s="35"/>
      <c r="F746" s="161" t="s">
        <v>1528</v>
      </c>
      <c r="G746" s="35"/>
      <c r="H746" s="35"/>
      <c r="I746" s="162"/>
      <c r="J746" s="35"/>
      <c r="K746" s="35"/>
      <c r="L746" s="36"/>
      <c r="M746" s="163"/>
      <c r="N746" s="164"/>
      <c r="O746" s="56"/>
      <c r="P746" s="56"/>
      <c r="Q746" s="56"/>
      <c r="R746" s="56"/>
      <c r="S746" s="56"/>
      <c r="T746" s="57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T746" s="19" t="s">
        <v>204</v>
      </c>
      <c r="AU746" s="19" t="s">
        <v>89</v>
      </c>
    </row>
    <row r="747" spans="1:65" s="13" customFormat="1">
      <c r="B747" s="165"/>
      <c r="D747" s="166" t="s">
        <v>206</v>
      </c>
      <c r="E747" s="167" t="s">
        <v>3</v>
      </c>
      <c r="F747" s="168" t="s">
        <v>207</v>
      </c>
      <c r="H747" s="167" t="s">
        <v>3</v>
      </c>
      <c r="I747" s="169"/>
      <c r="L747" s="165"/>
      <c r="M747" s="170"/>
      <c r="N747" s="171"/>
      <c r="O747" s="171"/>
      <c r="P747" s="171"/>
      <c r="Q747" s="171"/>
      <c r="R747" s="171"/>
      <c r="S747" s="171"/>
      <c r="T747" s="172"/>
      <c r="AT747" s="167" t="s">
        <v>206</v>
      </c>
      <c r="AU747" s="167" t="s">
        <v>89</v>
      </c>
      <c r="AV747" s="13" t="s">
        <v>87</v>
      </c>
      <c r="AW747" s="13" t="s">
        <v>41</v>
      </c>
      <c r="AX747" s="13" t="s">
        <v>80</v>
      </c>
      <c r="AY747" s="167" t="s">
        <v>195</v>
      </c>
    </row>
    <row r="748" spans="1:65" s="13" customFormat="1">
      <c r="B748" s="165"/>
      <c r="D748" s="166" t="s">
        <v>206</v>
      </c>
      <c r="E748" s="167" t="s">
        <v>3</v>
      </c>
      <c r="F748" s="168" t="s">
        <v>208</v>
      </c>
      <c r="H748" s="167" t="s">
        <v>3</v>
      </c>
      <c r="I748" s="169"/>
      <c r="L748" s="165"/>
      <c r="M748" s="170"/>
      <c r="N748" s="171"/>
      <c r="O748" s="171"/>
      <c r="P748" s="171"/>
      <c r="Q748" s="171"/>
      <c r="R748" s="171"/>
      <c r="S748" s="171"/>
      <c r="T748" s="172"/>
      <c r="AT748" s="167" t="s">
        <v>206</v>
      </c>
      <c r="AU748" s="167" t="s">
        <v>89</v>
      </c>
      <c r="AV748" s="13" t="s">
        <v>87</v>
      </c>
      <c r="AW748" s="13" t="s">
        <v>41</v>
      </c>
      <c r="AX748" s="13" t="s">
        <v>80</v>
      </c>
      <c r="AY748" s="167" t="s">
        <v>195</v>
      </c>
    </row>
    <row r="749" spans="1:65" s="13" customFormat="1">
      <c r="B749" s="165"/>
      <c r="D749" s="166" t="s">
        <v>206</v>
      </c>
      <c r="E749" s="167" t="s">
        <v>3</v>
      </c>
      <c r="F749" s="168" t="s">
        <v>1148</v>
      </c>
      <c r="H749" s="167" t="s">
        <v>3</v>
      </c>
      <c r="I749" s="169"/>
      <c r="L749" s="165"/>
      <c r="M749" s="170"/>
      <c r="N749" s="171"/>
      <c r="O749" s="171"/>
      <c r="P749" s="171"/>
      <c r="Q749" s="171"/>
      <c r="R749" s="171"/>
      <c r="S749" s="171"/>
      <c r="T749" s="172"/>
      <c r="AT749" s="167" t="s">
        <v>206</v>
      </c>
      <c r="AU749" s="167" t="s">
        <v>89</v>
      </c>
      <c r="AV749" s="13" t="s">
        <v>87</v>
      </c>
      <c r="AW749" s="13" t="s">
        <v>41</v>
      </c>
      <c r="AX749" s="13" t="s">
        <v>80</v>
      </c>
      <c r="AY749" s="167" t="s">
        <v>195</v>
      </c>
    </row>
    <row r="750" spans="1:65" s="14" customFormat="1">
      <c r="B750" s="173"/>
      <c r="D750" s="166" t="s">
        <v>206</v>
      </c>
      <c r="E750" s="174" t="s">
        <v>3</v>
      </c>
      <c r="F750" s="175" t="s">
        <v>1524</v>
      </c>
      <c r="H750" s="176">
        <v>765.25</v>
      </c>
      <c r="I750" s="177"/>
      <c r="L750" s="173"/>
      <c r="M750" s="178"/>
      <c r="N750" s="179"/>
      <c r="O750" s="179"/>
      <c r="P750" s="179"/>
      <c r="Q750" s="179"/>
      <c r="R750" s="179"/>
      <c r="S750" s="179"/>
      <c r="T750" s="180"/>
      <c r="AT750" s="174" t="s">
        <v>206</v>
      </c>
      <c r="AU750" s="174" t="s">
        <v>89</v>
      </c>
      <c r="AV750" s="14" t="s">
        <v>89</v>
      </c>
      <c r="AW750" s="14" t="s">
        <v>41</v>
      </c>
      <c r="AX750" s="14" t="s">
        <v>80</v>
      </c>
      <c r="AY750" s="174" t="s">
        <v>195</v>
      </c>
    </row>
    <row r="751" spans="1:65" s="15" customFormat="1">
      <c r="B751" s="181"/>
      <c r="D751" s="166" t="s">
        <v>206</v>
      </c>
      <c r="E751" s="182" t="s">
        <v>3</v>
      </c>
      <c r="F751" s="183" t="s">
        <v>215</v>
      </c>
      <c r="H751" s="184">
        <v>765.25</v>
      </c>
      <c r="I751" s="185"/>
      <c r="L751" s="181"/>
      <c r="M751" s="186"/>
      <c r="N751" s="187"/>
      <c r="O751" s="187"/>
      <c r="P751" s="187"/>
      <c r="Q751" s="187"/>
      <c r="R751" s="187"/>
      <c r="S751" s="187"/>
      <c r="T751" s="188"/>
      <c r="AT751" s="182" t="s">
        <v>206</v>
      </c>
      <c r="AU751" s="182" t="s">
        <v>89</v>
      </c>
      <c r="AV751" s="15" t="s">
        <v>202</v>
      </c>
      <c r="AW751" s="15" t="s">
        <v>41</v>
      </c>
      <c r="AX751" s="15" t="s">
        <v>87</v>
      </c>
      <c r="AY751" s="182" t="s">
        <v>195</v>
      </c>
    </row>
    <row r="752" spans="1:65" s="12" customFormat="1" ht="22.9" customHeight="1">
      <c r="B752" s="133"/>
      <c r="D752" s="134" t="s">
        <v>79</v>
      </c>
      <c r="E752" s="144" t="s">
        <v>265</v>
      </c>
      <c r="F752" s="144" t="s">
        <v>1062</v>
      </c>
      <c r="I752" s="136"/>
      <c r="J752" s="145">
        <f>BK752</f>
        <v>0</v>
      </c>
      <c r="L752" s="133"/>
      <c r="M752" s="138"/>
      <c r="N752" s="139"/>
      <c r="O752" s="139"/>
      <c r="P752" s="140">
        <f>SUM(P753:P760)</f>
        <v>0</v>
      </c>
      <c r="Q752" s="139"/>
      <c r="R752" s="140">
        <f>SUM(R753:R760)</f>
        <v>1.311E-2</v>
      </c>
      <c r="S752" s="139"/>
      <c r="T752" s="141">
        <f>SUM(T753:T760)</f>
        <v>0</v>
      </c>
      <c r="AR752" s="134" t="s">
        <v>87</v>
      </c>
      <c r="AT752" s="142" t="s">
        <v>79</v>
      </c>
      <c r="AU752" s="142" t="s">
        <v>87</v>
      </c>
      <c r="AY752" s="134" t="s">
        <v>195</v>
      </c>
      <c r="BK752" s="143">
        <f>SUM(BK753:BK760)</f>
        <v>0</v>
      </c>
    </row>
    <row r="753" spans="1:65" s="2" customFormat="1" ht="24.25" customHeight="1">
      <c r="A753" s="35"/>
      <c r="B753" s="146"/>
      <c r="C753" s="147" t="s">
        <v>1529</v>
      </c>
      <c r="D753" s="147" t="s">
        <v>197</v>
      </c>
      <c r="E753" s="148" t="s">
        <v>1530</v>
      </c>
      <c r="F753" s="149" t="s">
        <v>1531</v>
      </c>
      <c r="G753" s="150" t="s">
        <v>511</v>
      </c>
      <c r="H753" s="151">
        <v>57</v>
      </c>
      <c r="I753" s="152"/>
      <c r="J753" s="153">
        <f>ROUND(I753*H753,2)</f>
        <v>0</v>
      </c>
      <c r="K753" s="149" t="s">
        <v>201</v>
      </c>
      <c r="L753" s="36"/>
      <c r="M753" s="154" t="s">
        <v>3</v>
      </c>
      <c r="N753" s="155" t="s">
        <v>51</v>
      </c>
      <c r="O753" s="56"/>
      <c r="P753" s="156">
        <f>O753*H753</f>
        <v>0</v>
      </c>
      <c r="Q753" s="156">
        <v>2.3000000000000001E-4</v>
      </c>
      <c r="R753" s="156">
        <f>Q753*H753</f>
        <v>1.311E-2</v>
      </c>
      <c r="S753" s="156">
        <v>0</v>
      </c>
      <c r="T753" s="157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158" t="s">
        <v>202</v>
      </c>
      <c r="AT753" s="158" t="s">
        <v>197</v>
      </c>
      <c r="AU753" s="158" t="s">
        <v>89</v>
      </c>
      <c r="AY753" s="19" t="s">
        <v>195</v>
      </c>
      <c r="BE753" s="159">
        <f>IF(N753="základní",J753,0)</f>
        <v>0</v>
      </c>
      <c r="BF753" s="159">
        <f>IF(N753="snížená",J753,0)</f>
        <v>0</v>
      </c>
      <c r="BG753" s="159">
        <f>IF(N753="zákl. přenesená",J753,0)</f>
        <v>0</v>
      </c>
      <c r="BH753" s="159">
        <f>IF(N753="sníž. přenesená",J753,0)</f>
        <v>0</v>
      </c>
      <c r="BI753" s="159">
        <f>IF(N753="nulová",J753,0)</f>
        <v>0</v>
      </c>
      <c r="BJ753" s="19" t="s">
        <v>87</v>
      </c>
      <c r="BK753" s="159">
        <f>ROUND(I753*H753,2)</f>
        <v>0</v>
      </c>
      <c r="BL753" s="19" t="s">
        <v>202</v>
      </c>
      <c r="BM753" s="158" t="s">
        <v>1532</v>
      </c>
    </row>
    <row r="754" spans="1:65" s="2" customFormat="1">
      <c r="A754" s="35"/>
      <c r="B754" s="36"/>
      <c r="C754" s="35"/>
      <c r="D754" s="160" t="s">
        <v>204</v>
      </c>
      <c r="E754" s="35"/>
      <c r="F754" s="161" t="s">
        <v>1533</v>
      </c>
      <c r="G754" s="35"/>
      <c r="H754" s="35"/>
      <c r="I754" s="162"/>
      <c r="J754" s="35"/>
      <c r="K754" s="35"/>
      <c r="L754" s="36"/>
      <c r="M754" s="163"/>
      <c r="N754" s="164"/>
      <c r="O754" s="56"/>
      <c r="P754" s="56"/>
      <c r="Q754" s="56"/>
      <c r="R754" s="56"/>
      <c r="S754" s="56"/>
      <c r="T754" s="57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T754" s="19" t="s">
        <v>204</v>
      </c>
      <c r="AU754" s="19" t="s">
        <v>89</v>
      </c>
    </row>
    <row r="755" spans="1:65" s="2" customFormat="1" ht="16.5" customHeight="1">
      <c r="A755" s="35"/>
      <c r="B755" s="146"/>
      <c r="C755" s="190" t="s">
        <v>1534</v>
      </c>
      <c r="D755" s="190" t="s">
        <v>464</v>
      </c>
      <c r="E755" s="191" t="s">
        <v>1535</v>
      </c>
      <c r="F755" s="192" t="s">
        <v>1536</v>
      </c>
      <c r="G755" s="193" t="s">
        <v>511</v>
      </c>
      <c r="H755" s="194">
        <v>57</v>
      </c>
      <c r="I755" s="195"/>
      <c r="J755" s="196">
        <f>ROUND(I755*H755,2)</f>
        <v>0</v>
      </c>
      <c r="K755" s="192" t="s">
        <v>201</v>
      </c>
      <c r="L755" s="197"/>
      <c r="M755" s="198" t="s">
        <v>3</v>
      </c>
      <c r="N755" s="199" t="s">
        <v>51</v>
      </c>
      <c r="O755" s="56"/>
      <c r="P755" s="156">
        <f>O755*H755</f>
        <v>0</v>
      </c>
      <c r="Q755" s="156">
        <v>0</v>
      </c>
      <c r="R755" s="156">
        <f>Q755*H755</f>
        <v>0</v>
      </c>
      <c r="S755" s="156">
        <v>0</v>
      </c>
      <c r="T755" s="157">
        <f>S755*H755</f>
        <v>0</v>
      </c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R755" s="158" t="s">
        <v>257</v>
      </c>
      <c r="AT755" s="158" t="s">
        <v>464</v>
      </c>
      <c r="AU755" s="158" t="s">
        <v>89</v>
      </c>
      <c r="AY755" s="19" t="s">
        <v>195</v>
      </c>
      <c r="BE755" s="159">
        <f>IF(N755="základní",J755,0)</f>
        <v>0</v>
      </c>
      <c r="BF755" s="159">
        <f>IF(N755="snížená",J755,0)</f>
        <v>0</v>
      </c>
      <c r="BG755" s="159">
        <f>IF(N755="zákl. přenesená",J755,0)</f>
        <v>0</v>
      </c>
      <c r="BH755" s="159">
        <f>IF(N755="sníž. přenesená",J755,0)</f>
        <v>0</v>
      </c>
      <c r="BI755" s="159">
        <f>IF(N755="nulová",J755,0)</f>
        <v>0</v>
      </c>
      <c r="BJ755" s="19" t="s">
        <v>87</v>
      </c>
      <c r="BK755" s="159">
        <f>ROUND(I755*H755,2)</f>
        <v>0</v>
      </c>
      <c r="BL755" s="19" t="s">
        <v>202</v>
      </c>
      <c r="BM755" s="158" t="s">
        <v>1537</v>
      </c>
    </row>
    <row r="756" spans="1:65" s="13" customFormat="1">
      <c r="B756" s="165"/>
      <c r="D756" s="166" t="s">
        <v>206</v>
      </c>
      <c r="E756" s="167" t="s">
        <v>3</v>
      </c>
      <c r="F756" s="168" t="s">
        <v>207</v>
      </c>
      <c r="H756" s="167" t="s">
        <v>3</v>
      </c>
      <c r="I756" s="169"/>
      <c r="L756" s="165"/>
      <c r="M756" s="170"/>
      <c r="N756" s="171"/>
      <c r="O756" s="171"/>
      <c r="P756" s="171"/>
      <c r="Q756" s="171"/>
      <c r="R756" s="171"/>
      <c r="S756" s="171"/>
      <c r="T756" s="172"/>
      <c r="AT756" s="167" t="s">
        <v>206</v>
      </c>
      <c r="AU756" s="167" t="s">
        <v>89</v>
      </c>
      <c r="AV756" s="13" t="s">
        <v>87</v>
      </c>
      <c r="AW756" s="13" t="s">
        <v>41</v>
      </c>
      <c r="AX756" s="13" t="s">
        <v>80</v>
      </c>
      <c r="AY756" s="167" t="s">
        <v>195</v>
      </c>
    </row>
    <row r="757" spans="1:65" s="13" customFormat="1">
      <c r="B757" s="165"/>
      <c r="D757" s="166" t="s">
        <v>206</v>
      </c>
      <c r="E757" s="167" t="s">
        <v>3</v>
      </c>
      <c r="F757" s="168" t="s">
        <v>208</v>
      </c>
      <c r="H757" s="167" t="s">
        <v>3</v>
      </c>
      <c r="I757" s="169"/>
      <c r="L757" s="165"/>
      <c r="M757" s="170"/>
      <c r="N757" s="171"/>
      <c r="O757" s="171"/>
      <c r="P757" s="171"/>
      <c r="Q757" s="171"/>
      <c r="R757" s="171"/>
      <c r="S757" s="171"/>
      <c r="T757" s="172"/>
      <c r="AT757" s="167" t="s">
        <v>206</v>
      </c>
      <c r="AU757" s="167" t="s">
        <v>89</v>
      </c>
      <c r="AV757" s="13" t="s">
        <v>87</v>
      </c>
      <c r="AW757" s="13" t="s">
        <v>41</v>
      </c>
      <c r="AX757" s="13" t="s">
        <v>80</v>
      </c>
      <c r="AY757" s="167" t="s">
        <v>195</v>
      </c>
    </row>
    <row r="758" spans="1:65" s="13" customFormat="1">
      <c r="B758" s="165"/>
      <c r="D758" s="166" t="s">
        <v>206</v>
      </c>
      <c r="E758" s="167" t="s">
        <v>3</v>
      </c>
      <c r="F758" s="168" t="s">
        <v>1148</v>
      </c>
      <c r="H758" s="167" t="s">
        <v>3</v>
      </c>
      <c r="I758" s="169"/>
      <c r="L758" s="165"/>
      <c r="M758" s="170"/>
      <c r="N758" s="171"/>
      <c r="O758" s="171"/>
      <c r="P758" s="171"/>
      <c r="Q758" s="171"/>
      <c r="R758" s="171"/>
      <c r="S758" s="171"/>
      <c r="T758" s="172"/>
      <c r="AT758" s="167" t="s">
        <v>206</v>
      </c>
      <c r="AU758" s="167" t="s">
        <v>89</v>
      </c>
      <c r="AV758" s="13" t="s">
        <v>87</v>
      </c>
      <c r="AW758" s="13" t="s">
        <v>41</v>
      </c>
      <c r="AX758" s="13" t="s">
        <v>80</v>
      </c>
      <c r="AY758" s="167" t="s">
        <v>195</v>
      </c>
    </row>
    <row r="759" spans="1:65" s="14" customFormat="1">
      <c r="B759" s="173"/>
      <c r="D759" s="166" t="s">
        <v>206</v>
      </c>
      <c r="E759" s="174" t="s">
        <v>3</v>
      </c>
      <c r="F759" s="175" t="s">
        <v>1538</v>
      </c>
      <c r="H759" s="176">
        <v>57</v>
      </c>
      <c r="I759" s="177"/>
      <c r="L759" s="173"/>
      <c r="M759" s="178"/>
      <c r="N759" s="179"/>
      <c r="O759" s="179"/>
      <c r="P759" s="179"/>
      <c r="Q759" s="179"/>
      <c r="R759" s="179"/>
      <c r="S759" s="179"/>
      <c r="T759" s="180"/>
      <c r="AT759" s="174" t="s">
        <v>206</v>
      </c>
      <c r="AU759" s="174" t="s">
        <v>89</v>
      </c>
      <c r="AV759" s="14" t="s">
        <v>89</v>
      </c>
      <c r="AW759" s="14" t="s">
        <v>41</v>
      </c>
      <c r="AX759" s="14" t="s">
        <v>80</v>
      </c>
      <c r="AY759" s="174" t="s">
        <v>195</v>
      </c>
    </row>
    <row r="760" spans="1:65" s="15" customFormat="1">
      <c r="B760" s="181"/>
      <c r="D760" s="166" t="s">
        <v>206</v>
      </c>
      <c r="E760" s="182" t="s">
        <v>3</v>
      </c>
      <c r="F760" s="183" t="s">
        <v>215</v>
      </c>
      <c r="H760" s="184">
        <v>57</v>
      </c>
      <c r="I760" s="185"/>
      <c r="L760" s="181"/>
      <c r="M760" s="186"/>
      <c r="N760" s="187"/>
      <c r="O760" s="187"/>
      <c r="P760" s="187"/>
      <c r="Q760" s="187"/>
      <c r="R760" s="187"/>
      <c r="S760" s="187"/>
      <c r="T760" s="188"/>
      <c r="AT760" s="182" t="s">
        <v>206</v>
      </c>
      <c r="AU760" s="182" t="s">
        <v>89</v>
      </c>
      <c r="AV760" s="15" t="s">
        <v>202</v>
      </c>
      <c r="AW760" s="15" t="s">
        <v>41</v>
      </c>
      <c r="AX760" s="15" t="s">
        <v>87</v>
      </c>
      <c r="AY760" s="182" t="s">
        <v>195</v>
      </c>
    </row>
    <row r="761" spans="1:65" s="12" customFormat="1" ht="22.9" customHeight="1">
      <c r="B761" s="133"/>
      <c r="D761" s="134" t="s">
        <v>79</v>
      </c>
      <c r="E761" s="144" t="s">
        <v>665</v>
      </c>
      <c r="F761" s="144" t="s">
        <v>666</v>
      </c>
      <c r="I761" s="136"/>
      <c r="J761" s="145">
        <f>BK761</f>
        <v>0</v>
      </c>
      <c r="L761" s="133"/>
      <c r="M761" s="138"/>
      <c r="N761" s="139"/>
      <c r="O761" s="139"/>
      <c r="P761" s="140">
        <f>SUM(P762:P765)</f>
        <v>0</v>
      </c>
      <c r="Q761" s="139"/>
      <c r="R761" s="140">
        <f>SUM(R762:R765)</f>
        <v>0</v>
      </c>
      <c r="S761" s="139"/>
      <c r="T761" s="141">
        <f>SUM(T762:T765)</f>
        <v>0</v>
      </c>
      <c r="AR761" s="134" t="s">
        <v>87</v>
      </c>
      <c r="AT761" s="142" t="s">
        <v>79</v>
      </c>
      <c r="AU761" s="142" t="s">
        <v>87</v>
      </c>
      <c r="AY761" s="134" t="s">
        <v>195</v>
      </c>
      <c r="BK761" s="143">
        <f>SUM(BK762:BK765)</f>
        <v>0</v>
      </c>
    </row>
    <row r="762" spans="1:65" s="2" customFormat="1" ht="24.25" customHeight="1">
      <c r="A762" s="35"/>
      <c r="B762" s="146"/>
      <c r="C762" s="147" t="s">
        <v>1539</v>
      </c>
      <c r="D762" s="147" t="s">
        <v>197</v>
      </c>
      <c r="E762" s="148" t="s">
        <v>668</v>
      </c>
      <c r="F762" s="149" t="s">
        <v>669</v>
      </c>
      <c r="G762" s="150" t="s">
        <v>467</v>
      </c>
      <c r="H762" s="151">
        <v>225.40799999999999</v>
      </c>
      <c r="I762" s="152"/>
      <c r="J762" s="153">
        <f>ROUND(I762*H762,2)</f>
        <v>0</v>
      </c>
      <c r="K762" s="149" t="s">
        <v>201</v>
      </c>
      <c r="L762" s="36"/>
      <c r="M762" s="154" t="s">
        <v>3</v>
      </c>
      <c r="N762" s="155" t="s">
        <v>51</v>
      </c>
      <c r="O762" s="56"/>
      <c r="P762" s="156">
        <f>O762*H762</f>
        <v>0</v>
      </c>
      <c r="Q762" s="156">
        <v>0</v>
      </c>
      <c r="R762" s="156">
        <f>Q762*H762</f>
        <v>0</v>
      </c>
      <c r="S762" s="156">
        <v>0</v>
      </c>
      <c r="T762" s="157">
        <f>S762*H762</f>
        <v>0</v>
      </c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R762" s="158" t="s">
        <v>202</v>
      </c>
      <c r="AT762" s="158" t="s">
        <v>197</v>
      </c>
      <c r="AU762" s="158" t="s">
        <v>89</v>
      </c>
      <c r="AY762" s="19" t="s">
        <v>195</v>
      </c>
      <c r="BE762" s="159">
        <f>IF(N762="základní",J762,0)</f>
        <v>0</v>
      </c>
      <c r="BF762" s="159">
        <f>IF(N762="snížená",J762,0)</f>
        <v>0</v>
      </c>
      <c r="BG762" s="159">
        <f>IF(N762="zákl. přenesená",J762,0)</f>
        <v>0</v>
      </c>
      <c r="BH762" s="159">
        <f>IF(N762="sníž. přenesená",J762,0)</f>
        <v>0</v>
      </c>
      <c r="BI762" s="159">
        <f>IF(N762="nulová",J762,0)</f>
        <v>0</v>
      </c>
      <c r="BJ762" s="19" t="s">
        <v>87</v>
      </c>
      <c r="BK762" s="159">
        <f>ROUND(I762*H762,2)</f>
        <v>0</v>
      </c>
      <c r="BL762" s="19" t="s">
        <v>202</v>
      </c>
      <c r="BM762" s="158" t="s">
        <v>1540</v>
      </c>
    </row>
    <row r="763" spans="1:65" s="2" customFormat="1">
      <c r="A763" s="35"/>
      <c r="B763" s="36"/>
      <c r="C763" s="35"/>
      <c r="D763" s="160" t="s">
        <v>204</v>
      </c>
      <c r="E763" s="35"/>
      <c r="F763" s="161" t="s">
        <v>671</v>
      </c>
      <c r="G763" s="35"/>
      <c r="H763" s="35"/>
      <c r="I763" s="162"/>
      <c r="J763" s="35"/>
      <c r="K763" s="35"/>
      <c r="L763" s="36"/>
      <c r="M763" s="163"/>
      <c r="N763" s="164"/>
      <c r="O763" s="56"/>
      <c r="P763" s="56"/>
      <c r="Q763" s="56"/>
      <c r="R763" s="56"/>
      <c r="S763" s="56"/>
      <c r="T763" s="57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T763" s="19" t="s">
        <v>204</v>
      </c>
      <c r="AU763" s="19" t="s">
        <v>89</v>
      </c>
    </row>
    <row r="764" spans="1:65" s="2" customFormat="1" ht="33" customHeight="1">
      <c r="A764" s="35"/>
      <c r="B764" s="146"/>
      <c r="C764" s="147" t="s">
        <v>1541</v>
      </c>
      <c r="D764" s="147" t="s">
        <v>197</v>
      </c>
      <c r="E764" s="148" t="s">
        <v>673</v>
      </c>
      <c r="F764" s="149" t="s">
        <v>674</v>
      </c>
      <c r="G764" s="150" t="s">
        <v>467</v>
      </c>
      <c r="H764" s="151">
        <v>225.40799999999999</v>
      </c>
      <c r="I764" s="152"/>
      <c r="J764" s="153">
        <f>ROUND(I764*H764,2)</f>
        <v>0</v>
      </c>
      <c r="K764" s="149" t="s">
        <v>201</v>
      </c>
      <c r="L764" s="36"/>
      <c r="M764" s="154" t="s">
        <v>3</v>
      </c>
      <c r="N764" s="155" t="s">
        <v>51</v>
      </c>
      <c r="O764" s="56"/>
      <c r="P764" s="156">
        <f>O764*H764</f>
        <v>0</v>
      </c>
      <c r="Q764" s="156">
        <v>0</v>
      </c>
      <c r="R764" s="156">
        <f>Q764*H764</f>
        <v>0</v>
      </c>
      <c r="S764" s="156">
        <v>0</v>
      </c>
      <c r="T764" s="157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158" t="s">
        <v>202</v>
      </c>
      <c r="AT764" s="158" t="s">
        <v>197</v>
      </c>
      <c r="AU764" s="158" t="s">
        <v>89</v>
      </c>
      <c r="AY764" s="19" t="s">
        <v>195</v>
      </c>
      <c r="BE764" s="159">
        <f>IF(N764="základní",J764,0)</f>
        <v>0</v>
      </c>
      <c r="BF764" s="159">
        <f>IF(N764="snížená",J764,0)</f>
        <v>0</v>
      </c>
      <c r="BG764" s="159">
        <f>IF(N764="zákl. přenesená",J764,0)</f>
        <v>0</v>
      </c>
      <c r="BH764" s="159">
        <f>IF(N764="sníž. přenesená",J764,0)</f>
        <v>0</v>
      </c>
      <c r="BI764" s="159">
        <f>IF(N764="nulová",J764,0)</f>
        <v>0</v>
      </c>
      <c r="BJ764" s="19" t="s">
        <v>87</v>
      </c>
      <c r="BK764" s="159">
        <f>ROUND(I764*H764,2)</f>
        <v>0</v>
      </c>
      <c r="BL764" s="19" t="s">
        <v>202</v>
      </c>
      <c r="BM764" s="158" t="s">
        <v>1542</v>
      </c>
    </row>
    <row r="765" spans="1:65" s="2" customFormat="1">
      <c r="A765" s="35"/>
      <c r="B765" s="36"/>
      <c r="C765" s="35"/>
      <c r="D765" s="160" t="s">
        <v>204</v>
      </c>
      <c r="E765" s="35"/>
      <c r="F765" s="161" t="s">
        <v>676</v>
      </c>
      <c r="G765" s="35"/>
      <c r="H765" s="35"/>
      <c r="I765" s="162"/>
      <c r="J765" s="35"/>
      <c r="K765" s="35"/>
      <c r="L765" s="36"/>
      <c r="M765" s="163"/>
      <c r="N765" s="164"/>
      <c r="O765" s="56"/>
      <c r="P765" s="56"/>
      <c r="Q765" s="56"/>
      <c r="R765" s="56"/>
      <c r="S765" s="56"/>
      <c r="T765" s="57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T765" s="19" t="s">
        <v>204</v>
      </c>
      <c r="AU765" s="19" t="s">
        <v>89</v>
      </c>
    </row>
    <row r="766" spans="1:65" s="12" customFormat="1" ht="22.9" customHeight="1">
      <c r="B766" s="133"/>
      <c r="D766" s="134" t="s">
        <v>79</v>
      </c>
      <c r="E766" s="144" t="s">
        <v>677</v>
      </c>
      <c r="F766" s="144" t="s">
        <v>678</v>
      </c>
      <c r="I766" s="136"/>
      <c r="J766" s="145">
        <f>BK766</f>
        <v>0</v>
      </c>
      <c r="L766" s="133"/>
      <c r="M766" s="138"/>
      <c r="N766" s="139"/>
      <c r="O766" s="139"/>
      <c r="P766" s="140">
        <f>SUM(P767:P781)</f>
        <v>0</v>
      </c>
      <c r="Q766" s="139"/>
      <c r="R766" s="140">
        <f>SUM(R767:R781)</f>
        <v>0</v>
      </c>
      <c r="S766" s="139"/>
      <c r="T766" s="141">
        <f>SUM(T767:T781)</f>
        <v>0</v>
      </c>
      <c r="AR766" s="134" t="s">
        <v>87</v>
      </c>
      <c r="AT766" s="142" t="s">
        <v>79</v>
      </c>
      <c r="AU766" s="142" t="s">
        <v>87</v>
      </c>
      <c r="AY766" s="134" t="s">
        <v>195</v>
      </c>
      <c r="BK766" s="143">
        <f>SUM(BK767:BK781)</f>
        <v>0</v>
      </c>
    </row>
    <row r="767" spans="1:65" s="2" customFormat="1" ht="24.25" customHeight="1">
      <c r="A767" s="35"/>
      <c r="B767" s="146"/>
      <c r="C767" s="147" t="s">
        <v>1543</v>
      </c>
      <c r="D767" s="147" t="s">
        <v>197</v>
      </c>
      <c r="E767" s="148" t="s">
        <v>680</v>
      </c>
      <c r="F767" s="149" t="s">
        <v>681</v>
      </c>
      <c r="G767" s="150" t="s">
        <v>467</v>
      </c>
      <c r="H767" s="151">
        <v>852.93799999999999</v>
      </c>
      <c r="I767" s="152"/>
      <c r="J767" s="153">
        <f>ROUND(I767*H767,2)</f>
        <v>0</v>
      </c>
      <c r="K767" s="149" t="s">
        <v>201</v>
      </c>
      <c r="L767" s="36"/>
      <c r="M767" s="154" t="s">
        <v>3</v>
      </c>
      <c r="N767" s="155" t="s">
        <v>51</v>
      </c>
      <c r="O767" s="56"/>
      <c r="P767" s="156">
        <f>O767*H767</f>
        <v>0</v>
      </c>
      <c r="Q767" s="156">
        <v>0</v>
      </c>
      <c r="R767" s="156">
        <f>Q767*H767</f>
        <v>0</v>
      </c>
      <c r="S767" s="156">
        <v>0</v>
      </c>
      <c r="T767" s="157">
        <f>S767*H767</f>
        <v>0</v>
      </c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R767" s="158" t="s">
        <v>202</v>
      </c>
      <c r="AT767" s="158" t="s">
        <v>197</v>
      </c>
      <c r="AU767" s="158" t="s">
        <v>89</v>
      </c>
      <c r="AY767" s="19" t="s">
        <v>195</v>
      </c>
      <c r="BE767" s="159">
        <f>IF(N767="základní",J767,0)</f>
        <v>0</v>
      </c>
      <c r="BF767" s="159">
        <f>IF(N767="snížená",J767,0)</f>
        <v>0</v>
      </c>
      <c r="BG767" s="159">
        <f>IF(N767="zákl. přenesená",J767,0)</f>
        <v>0</v>
      </c>
      <c r="BH767" s="159">
        <f>IF(N767="sníž. přenesená",J767,0)</f>
        <v>0</v>
      </c>
      <c r="BI767" s="159">
        <f>IF(N767="nulová",J767,0)</f>
        <v>0</v>
      </c>
      <c r="BJ767" s="19" t="s">
        <v>87</v>
      </c>
      <c r="BK767" s="159">
        <f>ROUND(I767*H767,2)</f>
        <v>0</v>
      </c>
      <c r="BL767" s="19" t="s">
        <v>202</v>
      </c>
      <c r="BM767" s="158" t="s">
        <v>1544</v>
      </c>
    </row>
    <row r="768" spans="1:65" s="2" customFormat="1">
      <c r="A768" s="35"/>
      <c r="B768" s="36"/>
      <c r="C768" s="35"/>
      <c r="D768" s="160" t="s">
        <v>204</v>
      </c>
      <c r="E768" s="35"/>
      <c r="F768" s="161" t="s">
        <v>683</v>
      </c>
      <c r="G768" s="35"/>
      <c r="H768" s="35"/>
      <c r="I768" s="162"/>
      <c r="J768" s="35"/>
      <c r="K768" s="35"/>
      <c r="L768" s="36"/>
      <c r="M768" s="163"/>
      <c r="N768" s="164"/>
      <c r="O768" s="56"/>
      <c r="P768" s="56"/>
      <c r="Q768" s="56"/>
      <c r="R768" s="56"/>
      <c r="S768" s="56"/>
      <c r="T768" s="57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T768" s="19" t="s">
        <v>204</v>
      </c>
      <c r="AU768" s="19" t="s">
        <v>89</v>
      </c>
    </row>
    <row r="769" spans="1:65" s="13" customFormat="1">
      <c r="B769" s="165"/>
      <c r="D769" s="166" t="s">
        <v>206</v>
      </c>
      <c r="E769" s="167" t="s">
        <v>3</v>
      </c>
      <c r="F769" s="168" t="s">
        <v>207</v>
      </c>
      <c r="H769" s="167" t="s">
        <v>3</v>
      </c>
      <c r="I769" s="169"/>
      <c r="L769" s="165"/>
      <c r="M769" s="170"/>
      <c r="N769" s="171"/>
      <c r="O769" s="171"/>
      <c r="P769" s="171"/>
      <c r="Q769" s="171"/>
      <c r="R769" s="171"/>
      <c r="S769" s="171"/>
      <c r="T769" s="172"/>
      <c r="AT769" s="167" t="s">
        <v>206</v>
      </c>
      <c r="AU769" s="167" t="s">
        <v>89</v>
      </c>
      <c r="AV769" s="13" t="s">
        <v>87</v>
      </c>
      <c r="AW769" s="13" t="s">
        <v>41</v>
      </c>
      <c r="AX769" s="13" t="s">
        <v>80</v>
      </c>
      <c r="AY769" s="167" t="s">
        <v>195</v>
      </c>
    </row>
    <row r="770" spans="1:65" s="13" customFormat="1">
      <c r="B770" s="165"/>
      <c r="D770" s="166" t="s">
        <v>206</v>
      </c>
      <c r="E770" s="167" t="s">
        <v>3</v>
      </c>
      <c r="F770" s="168" t="s">
        <v>208</v>
      </c>
      <c r="H770" s="167" t="s">
        <v>3</v>
      </c>
      <c r="I770" s="169"/>
      <c r="L770" s="165"/>
      <c r="M770" s="170"/>
      <c r="N770" s="171"/>
      <c r="O770" s="171"/>
      <c r="P770" s="171"/>
      <c r="Q770" s="171"/>
      <c r="R770" s="171"/>
      <c r="S770" s="171"/>
      <c r="T770" s="172"/>
      <c r="AT770" s="167" t="s">
        <v>206</v>
      </c>
      <c r="AU770" s="167" t="s">
        <v>89</v>
      </c>
      <c r="AV770" s="13" t="s">
        <v>87</v>
      </c>
      <c r="AW770" s="13" t="s">
        <v>41</v>
      </c>
      <c r="AX770" s="13" t="s">
        <v>80</v>
      </c>
      <c r="AY770" s="167" t="s">
        <v>195</v>
      </c>
    </row>
    <row r="771" spans="1:65" s="13" customFormat="1">
      <c r="B771" s="165"/>
      <c r="D771" s="166" t="s">
        <v>206</v>
      </c>
      <c r="E771" s="167" t="s">
        <v>3</v>
      </c>
      <c r="F771" s="168" t="s">
        <v>1148</v>
      </c>
      <c r="H771" s="167" t="s">
        <v>3</v>
      </c>
      <c r="I771" s="169"/>
      <c r="L771" s="165"/>
      <c r="M771" s="170"/>
      <c r="N771" s="171"/>
      <c r="O771" s="171"/>
      <c r="P771" s="171"/>
      <c r="Q771" s="171"/>
      <c r="R771" s="171"/>
      <c r="S771" s="171"/>
      <c r="T771" s="172"/>
      <c r="AT771" s="167" t="s">
        <v>206</v>
      </c>
      <c r="AU771" s="167" t="s">
        <v>89</v>
      </c>
      <c r="AV771" s="13" t="s">
        <v>87</v>
      </c>
      <c r="AW771" s="13" t="s">
        <v>41</v>
      </c>
      <c r="AX771" s="13" t="s">
        <v>80</v>
      </c>
      <c r="AY771" s="167" t="s">
        <v>195</v>
      </c>
    </row>
    <row r="772" spans="1:65" s="13" customFormat="1">
      <c r="B772" s="165"/>
      <c r="D772" s="166" t="s">
        <v>206</v>
      </c>
      <c r="E772" s="167" t="s">
        <v>3</v>
      </c>
      <c r="F772" s="168" t="s">
        <v>454</v>
      </c>
      <c r="H772" s="167" t="s">
        <v>3</v>
      </c>
      <c r="I772" s="169"/>
      <c r="L772" s="165"/>
      <c r="M772" s="170"/>
      <c r="N772" s="171"/>
      <c r="O772" s="171"/>
      <c r="P772" s="171"/>
      <c r="Q772" s="171"/>
      <c r="R772" s="171"/>
      <c r="S772" s="171"/>
      <c r="T772" s="172"/>
      <c r="AT772" s="167" t="s">
        <v>206</v>
      </c>
      <c r="AU772" s="167" t="s">
        <v>89</v>
      </c>
      <c r="AV772" s="13" t="s">
        <v>87</v>
      </c>
      <c r="AW772" s="13" t="s">
        <v>41</v>
      </c>
      <c r="AX772" s="13" t="s">
        <v>80</v>
      </c>
      <c r="AY772" s="167" t="s">
        <v>195</v>
      </c>
    </row>
    <row r="773" spans="1:65" s="14" customFormat="1">
      <c r="B773" s="173"/>
      <c r="D773" s="166" t="s">
        <v>206</v>
      </c>
      <c r="E773" s="174" t="s">
        <v>3</v>
      </c>
      <c r="F773" s="175" t="s">
        <v>1545</v>
      </c>
      <c r="H773" s="176">
        <v>852.93799999999999</v>
      </c>
      <c r="I773" s="177"/>
      <c r="L773" s="173"/>
      <c r="M773" s="178"/>
      <c r="N773" s="179"/>
      <c r="O773" s="179"/>
      <c r="P773" s="179"/>
      <c r="Q773" s="179"/>
      <c r="R773" s="179"/>
      <c r="S773" s="179"/>
      <c r="T773" s="180"/>
      <c r="AT773" s="174" t="s">
        <v>206</v>
      </c>
      <c r="AU773" s="174" t="s">
        <v>89</v>
      </c>
      <c r="AV773" s="14" t="s">
        <v>89</v>
      </c>
      <c r="AW773" s="14" t="s">
        <v>41</v>
      </c>
      <c r="AX773" s="14" t="s">
        <v>80</v>
      </c>
      <c r="AY773" s="174" t="s">
        <v>195</v>
      </c>
    </row>
    <row r="774" spans="1:65" s="15" customFormat="1">
      <c r="B774" s="181"/>
      <c r="D774" s="166" t="s">
        <v>206</v>
      </c>
      <c r="E774" s="182" t="s">
        <v>3</v>
      </c>
      <c r="F774" s="183" t="s">
        <v>215</v>
      </c>
      <c r="H774" s="184">
        <v>852.93799999999999</v>
      </c>
      <c r="I774" s="185"/>
      <c r="L774" s="181"/>
      <c r="M774" s="186"/>
      <c r="N774" s="187"/>
      <c r="O774" s="187"/>
      <c r="P774" s="187"/>
      <c r="Q774" s="187"/>
      <c r="R774" s="187"/>
      <c r="S774" s="187"/>
      <c r="T774" s="188"/>
      <c r="AT774" s="182" t="s">
        <v>206</v>
      </c>
      <c r="AU774" s="182" t="s">
        <v>89</v>
      </c>
      <c r="AV774" s="15" t="s">
        <v>202</v>
      </c>
      <c r="AW774" s="15" t="s">
        <v>41</v>
      </c>
      <c r="AX774" s="15" t="s">
        <v>87</v>
      </c>
      <c r="AY774" s="182" t="s">
        <v>195</v>
      </c>
    </row>
    <row r="775" spans="1:65" s="2" customFormat="1" ht="24.25" customHeight="1">
      <c r="A775" s="35"/>
      <c r="B775" s="146"/>
      <c r="C775" s="147" t="s">
        <v>1546</v>
      </c>
      <c r="D775" s="147" t="s">
        <v>197</v>
      </c>
      <c r="E775" s="148" t="s">
        <v>1547</v>
      </c>
      <c r="F775" s="149" t="s">
        <v>1548</v>
      </c>
      <c r="G775" s="150" t="s">
        <v>467</v>
      </c>
      <c r="H775" s="151">
        <v>5.2999999999999999E-2</v>
      </c>
      <c r="I775" s="152"/>
      <c r="J775" s="153">
        <f>ROUND(I775*H775,2)</f>
        <v>0</v>
      </c>
      <c r="K775" s="149" t="s">
        <v>201</v>
      </c>
      <c r="L775" s="36"/>
      <c r="M775" s="154" t="s">
        <v>3</v>
      </c>
      <c r="N775" s="155" t="s">
        <v>51</v>
      </c>
      <c r="O775" s="56"/>
      <c r="P775" s="156">
        <f>O775*H775</f>
        <v>0</v>
      </c>
      <c r="Q775" s="156">
        <v>0</v>
      </c>
      <c r="R775" s="156">
        <f>Q775*H775</f>
        <v>0</v>
      </c>
      <c r="S775" s="156">
        <v>0</v>
      </c>
      <c r="T775" s="157">
        <f>S775*H775</f>
        <v>0</v>
      </c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R775" s="158" t="s">
        <v>202</v>
      </c>
      <c r="AT775" s="158" t="s">
        <v>197</v>
      </c>
      <c r="AU775" s="158" t="s">
        <v>89</v>
      </c>
      <c r="AY775" s="19" t="s">
        <v>195</v>
      </c>
      <c r="BE775" s="159">
        <f>IF(N775="základní",J775,0)</f>
        <v>0</v>
      </c>
      <c r="BF775" s="159">
        <f>IF(N775="snížená",J775,0)</f>
        <v>0</v>
      </c>
      <c r="BG775" s="159">
        <f>IF(N775="zákl. přenesená",J775,0)</f>
        <v>0</v>
      </c>
      <c r="BH775" s="159">
        <f>IF(N775="sníž. přenesená",J775,0)</f>
        <v>0</v>
      </c>
      <c r="BI775" s="159">
        <f>IF(N775="nulová",J775,0)</f>
        <v>0</v>
      </c>
      <c r="BJ775" s="19" t="s">
        <v>87</v>
      </c>
      <c r="BK775" s="159">
        <f>ROUND(I775*H775,2)</f>
        <v>0</v>
      </c>
      <c r="BL775" s="19" t="s">
        <v>202</v>
      </c>
      <c r="BM775" s="158" t="s">
        <v>1549</v>
      </c>
    </row>
    <row r="776" spans="1:65" s="2" customFormat="1">
      <c r="A776" s="35"/>
      <c r="B776" s="36"/>
      <c r="C776" s="35"/>
      <c r="D776" s="160" t="s">
        <v>204</v>
      </c>
      <c r="E776" s="35"/>
      <c r="F776" s="161" t="s">
        <v>1550</v>
      </c>
      <c r="G776" s="35"/>
      <c r="H776" s="35"/>
      <c r="I776" s="162"/>
      <c r="J776" s="35"/>
      <c r="K776" s="35"/>
      <c r="L776" s="36"/>
      <c r="M776" s="163"/>
      <c r="N776" s="164"/>
      <c r="O776" s="56"/>
      <c r="P776" s="56"/>
      <c r="Q776" s="56"/>
      <c r="R776" s="56"/>
      <c r="S776" s="56"/>
      <c r="T776" s="57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T776" s="19" t="s">
        <v>204</v>
      </c>
      <c r="AU776" s="19" t="s">
        <v>89</v>
      </c>
    </row>
    <row r="777" spans="1:65" s="13" customFormat="1">
      <c r="B777" s="165"/>
      <c r="D777" s="166" t="s">
        <v>206</v>
      </c>
      <c r="E777" s="167" t="s">
        <v>3</v>
      </c>
      <c r="F777" s="168" t="s">
        <v>207</v>
      </c>
      <c r="H777" s="167" t="s">
        <v>3</v>
      </c>
      <c r="I777" s="169"/>
      <c r="L777" s="165"/>
      <c r="M777" s="170"/>
      <c r="N777" s="171"/>
      <c r="O777" s="171"/>
      <c r="P777" s="171"/>
      <c r="Q777" s="171"/>
      <c r="R777" s="171"/>
      <c r="S777" s="171"/>
      <c r="T777" s="172"/>
      <c r="AT777" s="167" t="s">
        <v>206</v>
      </c>
      <c r="AU777" s="167" t="s">
        <v>89</v>
      </c>
      <c r="AV777" s="13" t="s">
        <v>87</v>
      </c>
      <c r="AW777" s="13" t="s">
        <v>41</v>
      </c>
      <c r="AX777" s="13" t="s">
        <v>80</v>
      </c>
      <c r="AY777" s="167" t="s">
        <v>195</v>
      </c>
    </row>
    <row r="778" spans="1:65" s="13" customFormat="1">
      <c r="B778" s="165"/>
      <c r="D778" s="166" t="s">
        <v>206</v>
      </c>
      <c r="E778" s="167" t="s">
        <v>3</v>
      </c>
      <c r="F778" s="168" t="s">
        <v>208</v>
      </c>
      <c r="H778" s="167" t="s">
        <v>3</v>
      </c>
      <c r="I778" s="169"/>
      <c r="L778" s="165"/>
      <c r="M778" s="170"/>
      <c r="N778" s="171"/>
      <c r="O778" s="171"/>
      <c r="P778" s="171"/>
      <c r="Q778" s="171"/>
      <c r="R778" s="171"/>
      <c r="S778" s="171"/>
      <c r="T778" s="172"/>
      <c r="AT778" s="167" t="s">
        <v>206</v>
      </c>
      <c r="AU778" s="167" t="s">
        <v>89</v>
      </c>
      <c r="AV778" s="13" t="s">
        <v>87</v>
      </c>
      <c r="AW778" s="13" t="s">
        <v>41</v>
      </c>
      <c r="AX778" s="13" t="s">
        <v>80</v>
      </c>
      <c r="AY778" s="167" t="s">
        <v>195</v>
      </c>
    </row>
    <row r="779" spans="1:65" s="13" customFormat="1">
      <c r="B779" s="165"/>
      <c r="D779" s="166" t="s">
        <v>206</v>
      </c>
      <c r="E779" s="167" t="s">
        <v>3</v>
      </c>
      <c r="F779" s="168" t="s">
        <v>1148</v>
      </c>
      <c r="H779" s="167" t="s">
        <v>3</v>
      </c>
      <c r="I779" s="169"/>
      <c r="L779" s="165"/>
      <c r="M779" s="170"/>
      <c r="N779" s="171"/>
      <c r="O779" s="171"/>
      <c r="P779" s="171"/>
      <c r="Q779" s="171"/>
      <c r="R779" s="171"/>
      <c r="S779" s="171"/>
      <c r="T779" s="172"/>
      <c r="AT779" s="167" t="s">
        <v>206</v>
      </c>
      <c r="AU779" s="167" t="s">
        <v>89</v>
      </c>
      <c r="AV779" s="13" t="s">
        <v>87</v>
      </c>
      <c r="AW779" s="13" t="s">
        <v>41</v>
      </c>
      <c r="AX779" s="13" t="s">
        <v>80</v>
      </c>
      <c r="AY779" s="167" t="s">
        <v>195</v>
      </c>
    </row>
    <row r="780" spans="1:65" s="14" customFormat="1">
      <c r="B780" s="173"/>
      <c r="D780" s="166" t="s">
        <v>206</v>
      </c>
      <c r="E780" s="174" t="s">
        <v>3</v>
      </c>
      <c r="F780" s="175" t="s">
        <v>1551</v>
      </c>
      <c r="H780" s="176">
        <v>5.2999999999999999E-2</v>
      </c>
      <c r="I780" s="177"/>
      <c r="L780" s="173"/>
      <c r="M780" s="178"/>
      <c r="N780" s="179"/>
      <c r="O780" s="179"/>
      <c r="P780" s="179"/>
      <c r="Q780" s="179"/>
      <c r="R780" s="179"/>
      <c r="S780" s="179"/>
      <c r="T780" s="180"/>
      <c r="AT780" s="174" t="s">
        <v>206</v>
      </c>
      <c r="AU780" s="174" t="s">
        <v>89</v>
      </c>
      <c r="AV780" s="14" t="s">
        <v>89</v>
      </c>
      <c r="AW780" s="14" t="s">
        <v>41</v>
      </c>
      <c r="AX780" s="14" t="s">
        <v>80</v>
      </c>
      <c r="AY780" s="174" t="s">
        <v>195</v>
      </c>
    </row>
    <row r="781" spans="1:65" s="15" customFormat="1">
      <c r="B781" s="181"/>
      <c r="D781" s="166" t="s">
        <v>206</v>
      </c>
      <c r="E781" s="182" t="s">
        <v>3</v>
      </c>
      <c r="F781" s="183" t="s">
        <v>215</v>
      </c>
      <c r="H781" s="184">
        <v>5.2999999999999999E-2</v>
      </c>
      <c r="I781" s="185"/>
      <c r="L781" s="181"/>
      <c r="M781" s="200"/>
      <c r="N781" s="201"/>
      <c r="O781" s="201"/>
      <c r="P781" s="201"/>
      <c r="Q781" s="201"/>
      <c r="R781" s="201"/>
      <c r="S781" s="201"/>
      <c r="T781" s="202"/>
      <c r="AT781" s="182" t="s">
        <v>206</v>
      </c>
      <c r="AU781" s="182" t="s">
        <v>89</v>
      </c>
      <c r="AV781" s="15" t="s">
        <v>202</v>
      </c>
      <c r="AW781" s="15" t="s">
        <v>41</v>
      </c>
      <c r="AX781" s="15" t="s">
        <v>87</v>
      </c>
      <c r="AY781" s="182" t="s">
        <v>195</v>
      </c>
    </row>
    <row r="782" spans="1:65" s="2" customFormat="1" ht="7" customHeight="1">
      <c r="A782" s="35"/>
      <c r="B782" s="45"/>
      <c r="C782" s="46"/>
      <c r="D782" s="46"/>
      <c r="E782" s="46"/>
      <c r="F782" s="46"/>
      <c r="G782" s="46"/>
      <c r="H782" s="46"/>
      <c r="I782" s="46"/>
      <c r="J782" s="46"/>
      <c r="K782" s="46"/>
      <c r="L782" s="36"/>
      <c r="M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</row>
  </sheetData>
  <sheetProtection algorithmName="SHA-512" hashValue="Hhqh1aUPmGCRrP96zopW0EoruTHBIy3PObS2bIoNbOKBlpPh4NX8MV7s9EdMmZHf5GjKvVRsuJoj1NQ59EaEwQ==" saltValue="SC/CIJRZbpcN6EwLqptazw==" spinCount="100000" sheet="1" objects="1" scenarios="1"/>
  <autoFilter ref="C91:K781" xr:uid="{00000000-0009-0000-0000-000004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0400-000000000000}"/>
    <hyperlink ref="F101" r:id="rId2" xr:uid="{00000000-0004-0000-0400-000001000000}"/>
    <hyperlink ref="F108" r:id="rId3" xr:uid="{00000000-0004-0000-0400-000002000000}"/>
    <hyperlink ref="F113" r:id="rId4" xr:uid="{00000000-0004-0000-0400-000003000000}"/>
    <hyperlink ref="F126" r:id="rId5" xr:uid="{00000000-0004-0000-0400-000004000000}"/>
    <hyperlink ref="F193" r:id="rId6" xr:uid="{00000000-0004-0000-0400-000005000000}"/>
    <hyperlink ref="F210" r:id="rId7" xr:uid="{00000000-0004-0000-0400-000006000000}"/>
    <hyperlink ref="F227" r:id="rId8" xr:uid="{00000000-0004-0000-0400-000007000000}"/>
    <hyperlink ref="F236" r:id="rId9" xr:uid="{00000000-0004-0000-0400-000008000000}"/>
    <hyperlink ref="F275" r:id="rId10" xr:uid="{00000000-0004-0000-0400-000009000000}"/>
    <hyperlink ref="F277" r:id="rId11" xr:uid="{00000000-0004-0000-0400-00000A000000}"/>
    <hyperlink ref="F288" r:id="rId12" xr:uid="{00000000-0004-0000-0400-00000B000000}"/>
    <hyperlink ref="F299" r:id="rId13" xr:uid="{00000000-0004-0000-0400-00000C000000}"/>
    <hyperlink ref="F309" r:id="rId14" xr:uid="{00000000-0004-0000-0400-00000D000000}"/>
    <hyperlink ref="F319" r:id="rId15" xr:uid="{00000000-0004-0000-0400-00000E000000}"/>
    <hyperlink ref="F330" r:id="rId16" xr:uid="{00000000-0004-0000-0400-00000F000000}"/>
    <hyperlink ref="F342" r:id="rId17" xr:uid="{00000000-0004-0000-0400-000010000000}"/>
    <hyperlink ref="F353" r:id="rId18" xr:uid="{00000000-0004-0000-0400-000011000000}"/>
    <hyperlink ref="F363" r:id="rId19" xr:uid="{00000000-0004-0000-0400-000012000000}"/>
    <hyperlink ref="F378" r:id="rId20" xr:uid="{00000000-0004-0000-0400-000013000000}"/>
    <hyperlink ref="F397" r:id="rId21" xr:uid="{00000000-0004-0000-0400-000014000000}"/>
    <hyperlink ref="F414" r:id="rId22" xr:uid="{00000000-0004-0000-0400-000015000000}"/>
    <hyperlink ref="F421" r:id="rId23" xr:uid="{00000000-0004-0000-0400-000016000000}"/>
    <hyperlink ref="F432" r:id="rId24" xr:uid="{00000000-0004-0000-0400-000017000000}"/>
    <hyperlink ref="F454" r:id="rId25" xr:uid="{00000000-0004-0000-0400-000018000000}"/>
    <hyperlink ref="F462" r:id="rId26" xr:uid="{00000000-0004-0000-0400-000019000000}"/>
    <hyperlink ref="F482" r:id="rId27" xr:uid="{00000000-0004-0000-0400-00001A000000}"/>
    <hyperlink ref="F491" r:id="rId28" xr:uid="{00000000-0004-0000-0400-00001B000000}"/>
    <hyperlink ref="F498" r:id="rId29" xr:uid="{00000000-0004-0000-0400-00001C000000}"/>
    <hyperlink ref="F521" r:id="rId30" xr:uid="{00000000-0004-0000-0400-00001D000000}"/>
    <hyperlink ref="F538" r:id="rId31" xr:uid="{00000000-0004-0000-0400-00001E000000}"/>
    <hyperlink ref="F547" r:id="rId32" xr:uid="{00000000-0004-0000-0400-00001F000000}"/>
    <hyperlink ref="F555" r:id="rId33" xr:uid="{00000000-0004-0000-0400-000020000000}"/>
    <hyperlink ref="F569" r:id="rId34" xr:uid="{00000000-0004-0000-0400-000021000000}"/>
    <hyperlink ref="F583" r:id="rId35" xr:uid="{00000000-0004-0000-0400-000022000000}"/>
    <hyperlink ref="F599" r:id="rId36" xr:uid="{00000000-0004-0000-0400-000023000000}"/>
    <hyperlink ref="F608" r:id="rId37" xr:uid="{00000000-0004-0000-0400-000024000000}"/>
    <hyperlink ref="F628" r:id="rId38" xr:uid="{00000000-0004-0000-0400-000025000000}"/>
    <hyperlink ref="F642" r:id="rId39" xr:uid="{00000000-0004-0000-0400-000026000000}"/>
    <hyperlink ref="F650" r:id="rId40" xr:uid="{00000000-0004-0000-0400-000027000000}"/>
    <hyperlink ref="F664" r:id="rId41" xr:uid="{00000000-0004-0000-0400-000028000000}"/>
    <hyperlink ref="F684" r:id="rId42" xr:uid="{00000000-0004-0000-0400-000029000000}"/>
    <hyperlink ref="F694" r:id="rId43" xr:uid="{00000000-0004-0000-0400-00002A000000}"/>
    <hyperlink ref="F702" r:id="rId44" xr:uid="{00000000-0004-0000-0400-00002B000000}"/>
    <hyperlink ref="F714" r:id="rId45" xr:uid="{00000000-0004-0000-0400-00002C000000}"/>
    <hyperlink ref="F731" r:id="rId46" xr:uid="{00000000-0004-0000-0400-00002D000000}"/>
    <hyperlink ref="F739" r:id="rId47" xr:uid="{00000000-0004-0000-0400-00002E000000}"/>
    <hyperlink ref="F746" r:id="rId48" xr:uid="{00000000-0004-0000-0400-00002F000000}"/>
    <hyperlink ref="F754" r:id="rId49" xr:uid="{00000000-0004-0000-0400-000030000000}"/>
    <hyperlink ref="F763" r:id="rId50" xr:uid="{00000000-0004-0000-0400-000031000000}"/>
    <hyperlink ref="F765" r:id="rId51" xr:uid="{00000000-0004-0000-0400-000032000000}"/>
    <hyperlink ref="F768" r:id="rId52" xr:uid="{00000000-0004-0000-0400-000033000000}"/>
    <hyperlink ref="F776" r:id="rId53" xr:uid="{00000000-0004-0000-0400-000034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54"/>
  <headerFooter>
    <oddFooter>&amp;CStrana &amp;P z &amp;N</oddFooter>
  </headerFooter>
  <drawing r:id="rId5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551"/>
  <sheetViews>
    <sheetView showGridLines="0" workbookViewId="0"/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L2" s="320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109</v>
      </c>
      <c r="AZ2" s="96" t="s">
        <v>135</v>
      </c>
      <c r="BA2" s="96" t="s">
        <v>3</v>
      </c>
      <c r="BB2" s="96" t="s">
        <v>3</v>
      </c>
      <c r="BC2" s="96" t="s">
        <v>1552</v>
      </c>
      <c r="BD2" s="96" t="s">
        <v>89</v>
      </c>
    </row>
    <row r="3" spans="1:5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89</v>
      </c>
      <c r="AZ3" s="96" t="s">
        <v>1553</v>
      </c>
      <c r="BA3" s="96" t="s">
        <v>3</v>
      </c>
      <c r="BB3" s="96" t="s">
        <v>3</v>
      </c>
      <c r="BC3" s="96" t="s">
        <v>1554</v>
      </c>
      <c r="BD3" s="96" t="s">
        <v>89</v>
      </c>
    </row>
    <row r="4" spans="1:56" s="1" customFormat="1" ht="25" customHeight="1">
      <c r="B4" s="22"/>
      <c r="D4" s="23" t="s">
        <v>141</v>
      </c>
      <c r="L4" s="22"/>
      <c r="M4" s="97" t="s">
        <v>11</v>
      </c>
      <c r="AT4" s="19" t="s">
        <v>4</v>
      </c>
      <c r="AZ4" s="96" t="s">
        <v>137</v>
      </c>
      <c r="BA4" s="96" t="s">
        <v>138</v>
      </c>
      <c r="BB4" s="96" t="s">
        <v>139</v>
      </c>
      <c r="BC4" s="96" t="s">
        <v>1555</v>
      </c>
      <c r="BD4" s="96" t="s">
        <v>89</v>
      </c>
    </row>
    <row r="5" spans="1:56" s="1" customFormat="1" ht="7" customHeight="1">
      <c r="B5" s="22"/>
      <c r="L5" s="22"/>
      <c r="AZ5" s="96" t="s">
        <v>689</v>
      </c>
      <c r="BA5" s="96" t="s">
        <v>3</v>
      </c>
      <c r="BB5" s="96" t="s">
        <v>3</v>
      </c>
      <c r="BC5" s="96" t="s">
        <v>1556</v>
      </c>
      <c r="BD5" s="96" t="s">
        <v>89</v>
      </c>
    </row>
    <row r="6" spans="1:56" s="1" customFormat="1" ht="12" customHeight="1">
      <c r="B6" s="22"/>
      <c r="D6" s="29" t="s">
        <v>17</v>
      </c>
      <c r="L6" s="22"/>
      <c r="AZ6" s="96" t="s">
        <v>691</v>
      </c>
      <c r="BA6" s="96" t="s">
        <v>3</v>
      </c>
      <c r="BB6" s="96" t="s">
        <v>3</v>
      </c>
      <c r="BC6" s="96" t="s">
        <v>1556</v>
      </c>
      <c r="BD6" s="96" t="s">
        <v>89</v>
      </c>
    </row>
    <row r="7" spans="1:56" s="1" customFormat="1" ht="16.5" customHeight="1">
      <c r="B7" s="22"/>
      <c r="E7" s="354" t="str">
        <f>'Rekapitulace stavby'!K6</f>
        <v>DPS-Sezemovo Ústí, ul. Pod Vrbou</v>
      </c>
      <c r="F7" s="355"/>
      <c r="G7" s="355"/>
      <c r="H7" s="355"/>
      <c r="L7" s="22"/>
      <c r="AZ7" s="96" t="s">
        <v>692</v>
      </c>
      <c r="BA7" s="96" t="s">
        <v>3</v>
      </c>
      <c r="BB7" s="96" t="s">
        <v>3</v>
      </c>
      <c r="BC7" s="96" t="s">
        <v>1557</v>
      </c>
      <c r="BD7" s="96" t="s">
        <v>89</v>
      </c>
    </row>
    <row r="8" spans="1:56" s="1" customFormat="1" ht="12" customHeight="1">
      <c r="B8" s="22"/>
      <c r="D8" s="29" t="s">
        <v>150</v>
      </c>
      <c r="L8" s="22"/>
      <c r="AZ8" s="96" t="s">
        <v>694</v>
      </c>
      <c r="BA8" s="96" t="s">
        <v>3</v>
      </c>
      <c r="BB8" s="96" t="s">
        <v>3</v>
      </c>
      <c r="BC8" s="96" t="s">
        <v>1557</v>
      </c>
      <c r="BD8" s="96" t="s">
        <v>89</v>
      </c>
    </row>
    <row r="9" spans="1:56" s="2" customFormat="1" ht="16.5" customHeight="1">
      <c r="A9" s="35"/>
      <c r="B9" s="36"/>
      <c r="C9" s="35"/>
      <c r="D9" s="35"/>
      <c r="E9" s="354" t="s">
        <v>1119</v>
      </c>
      <c r="F9" s="353"/>
      <c r="G9" s="353"/>
      <c r="H9" s="353"/>
      <c r="I9" s="35"/>
      <c r="J9" s="35"/>
      <c r="K9" s="35"/>
      <c r="L9" s="9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96" t="s">
        <v>695</v>
      </c>
      <c r="BA9" s="96" t="s">
        <v>3</v>
      </c>
      <c r="BB9" s="96" t="s">
        <v>3</v>
      </c>
      <c r="BC9" s="96" t="s">
        <v>1558</v>
      </c>
      <c r="BD9" s="96" t="s">
        <v>89</v>
      </c>
    </row>
    <row r="10" spans="1:56" s="2" customFormat="1" ht="12" customHeight="1">
      <c r="A10" s="35"/>
      <c r="B10" s="36"/>
      <c r="C10" s="35"/>
      <c r="D10" s="29" t="s">
        <v>156</v>
      </c>
      <c r="E10" s="35"/>
      <c r="F10" s="35"/>
      <c r="G10" s="35"/>
      <c r="H10" s="35"/>
      <c r="I10" s="35"/>
      <c r="J10" s="35"/>
      <c r="K10" s="35"/>
      <c r="L10" s="9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96" t="s">
        <v>697</v>
      </c>
      <c r="BA10" s="96" t="s">
        <v>3</v>
      </c>
      <c r="BB10" s="96" t="s">
        <v>3</v>
      </c>
      <c r="BC10" s="96" t="s">
        <v>1558</v>
      </c>
      <c r="BD10" s="96" t="s">
        <v>89</v>
      </c>
    </row>
    <row r="11" spans="1:56" s="2" customFormat="1" ht="16.5" customHeight="1">
      <c r="A11" s="35"/>
      <c r="B11" s="36"/>
      <c r="C11" s="35"/>
      <c r="D11" s="35"/>
      <c r="E11" s="348" t="s">
        <v>1559</v>
      </c>
      <c r="F11" s="353"/>
      <c r="G11" s="353"/>
      <c r="H11" s="353"/>
      <c r="I11" s="35"/>
      <c r="J11" s="35"/>
      <c r="K11" s="35"/>
      <c r="L11" s="9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96" t="s">
        <v>1560</v>
      </c>
      <c r="BA11" s="96" t="s">
        <v>3</v>
      </c>
      <c r="BB11" s="96" t="s">
        <v>3</v>
      </c>
      <c r="BC11" s="96" t="s">
        <v>1561</v>
      </c>
      <c r="BD11" s="96" t="s">
        <v>89</v>
      </c>
    </row>
    <row r="12" spans="1:5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96" t="s">
        <v>701</v>
      </c>
      <c r="BA12" s="96" t="s">
        <v>3</v>
      </c>
      <c r="BB12" s="96" t="s">
        <v>3</v>
      </c>
      <c r="BC12" s="96" t="s">
        <v>1561</v>
      </c>
      <c r="BD12" s="96" t="s">
        <v>89</v>
      </c>
    </row>
    <row r="13" spans="1:56" s="2" customFormat="1" ht="12" customHeight="1">
      <c r="A13" s="35"/>
      <c r="B13" s="36"/>
      <c r="C13" s="35"/>
      <c r="D13" s="29" t="s">
        <v>19</v>
      </c>
      <c r="E13" s="35"/>
      <c r="F13" s="27" t="s">
        <v>3</v>
      </c>
      <c r="G13" s="35"/>
      <c r="H13" s="35"/>
      <c r="I13" s="29" t="s">
        <v>21</v>
      </c>
      <c r="J13" s="27" t="s">
        <v>3</v>
      </c>
      <c r="K13" s="35"/>
      <c r="L13" s="9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96" t="s">
        <v>165</v>
      </c>
      <c r="BA13" s="96" t="s">
        <v>3</v>
      </c>
      <c r="BB13" s="96" t="s">
        <v>3</v>
      </c>
      <c r="BC13" s="96" t="s">
        <v>1562</v>
      </c>
      <c r="BD13" s="96" t="s">
        <v>89</v>
      </c>
    </row>
    <row r="14" spans="1:56" s="2" customFormat="1" ht="12" customHeight="1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26. 1. 2022</v>
      </c>
      <c r="K14" s="35"/>
      <c r="L14" s="9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56" t="str">
        <f>'Rekapitulace stavby'!E14</f>
        <v>Vyplň údaj</v>
      </c>
      <c r="F20" s="338"/>
      <c r="G20" s="338"/>
      <c r="H20" s="338"/>
      <c r="I20" s="29" t="s">
        <v>35</v>
      </c>
      <c r="J20" s="30" t="str">
        <f>'Rekapitulace stavby'!AN14</f>
        <v>Vyplň údaj</v>
      </c>
      <c r="K20" s="35"/>
      <c r="L20" s="9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3</v>
      </c>
      <c r="K25" s="35"/>
      <c r="L25" s="9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7" t="s">
        <v>43</v>
      </c>
      <c r="F26" s="35"/>
      <c r="G26" s="35"/>
      <c r="H26" s="35"/>
      <c r="I26" s="29" t="s">
        <v>35</v>
      </c>
      <c r="J26" s="27" t="s">
        <v>3</v>
      </c>
      <c r="K26" s="35"/>
      <c r="L26" s="9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8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9" t="s">
        <v>44</v>
      </c>
      <c r="E28" s="35"/>
      <c r="F28" s="35"/>
      <c r="G28" s="35"/>
      <c r="H28" s="35"/>
      <c r="I28" s="35"/>
      <c r="J28" s="35"/>
      <c r="K28" s="35"/>
      <c r="L28" s="9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59.25" customHeight="1">
      <c r="A29" s="99"/>
      <c r="B29" s="100"/>
      <c r="C29" s="99"/>
      <c r="D29" s="99"/>
      <c r="E29" s="342" t="s">
        <v>169</v>
      </c>
      <c r="F29" s="342"/>
      <c r="G29" s="342"/>
      <c r="H29" s="342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36"/>
      <c r="C32" s="35"/>
      <c r="D32" s="102" t="s">
        <v>46</v>
      </c>
      <c r="E32" s="35"/>
      <c r="F32" s="35"/>
      <c r="G32" s="35"/>
      <c r="H32" s="35"/>
      <c r="I32" s="35"/>
      <c r="J32" s="69">
        <f>ROUND(J92, 2)</f>
        <v>0</v>
      </c>
      <c r="K32" s="35"/>
      <c r="L32" s="9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5" customHeight="1">
      <c r="A34" s="35"/>
      <c r="B34" s="36"/>
      <c r="C34" s="35"/>
      <c r="D34" s="35"/>
      <c r="E34" s="35"/>
      <c r="F34" s="39" t="s">
        <v>48</v>
      </c>
      <c r="G34" s="35"/>
      <c r="H34" s="35"/>
      <c r="I34" s="39" t="s">
        <v>47</v>
      </c>
      <c r="J34" s="39" t="s">
        <v>49</v>
      </c>
      <c r="K34" s="35"/>
      <c r="L34" s="9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5" customHeight="1">
      <c r="A35" s="35"/>
      <c r="B35" s="36"/>
      <c r="C35" s="35"/>
      <c r="D35" s="103" t="s">
        <v>50</v>
      </c>
      <c r="E35" s="29" t="s">
        <v>51</v>
      </c>
      <c r="F35" s="104">
        <f>ROUND((SUM(BE92:BE550)),  2)</f>
        <v>0</v>
      </c>
      <c r="G35" s="35"/>
      <c r="H35" s="35"/>
      <c r="I35" s="105">
        <v>0.21</v>
      </c>
      <c r="J35" s="104">
        <f>ROUND(((SUM(BE92:BE550))*I35),  2)</f>
        <v>0</v>
      </c>
      <c r="K35" s="35"/>
      <c r="L35" s="9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customHeight="1">
      <c r="A36" s="35"/>
      <c r="B36" s="36"/>
      <c r="C36" s="35"/>
      <c r="D36" s="35"/>
      <c r="E36" s="29" t="s">
        <v>52</v>
      </c>
      <c r="F36" s="104">
        <f>ROUND((SUM(BF92:BF550)),  2)</f>
        <v>0</v>
      </c>
      <c r="G36" s="35"/>
      <c r="H36" s="35"/>
      <c r="I36" s="105">
        <v>0.15</v>
      </c>
      <c r="J36" s="104">
        <f>ROUND(((SUM(BF92:BF550))*I36),  2)</f>
        <v>0</v>
      </c>
      <c r="K36" s="35"/>
      <c r="L36" s="9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hidden="1" customHeight="1">
      <c r="A37" s="35"/>
      <c r="B37" s="36"/>
      <c r="C37" s="35"/>
      <c r="D37" s="35"/>
      <c r="E37" s="29" t="s">
        <v>53</v>
      </c>
      <c r="F37" s="104">
        <f>ROUND((SUM(BG92:BG550)),  2)</f>
        <v>0</v>
      </c>
      <c r="G37" s="35"/>
      <c r="H37" s="35"/>
      <c r="I37" s="105">
        <v>0.21</v>
      </c>
      <c r="J37" s="104">
        <f>0</f>
        <v>0</v>
      </c>
      <c r="K37" s="35"/>
      <c r="L37" s="9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5" hidden="1" customHeight="1">
      <c r="A38" s="35"/>
      <c r="B38" s="36"/>
      <c r="C38" s="35"/>
      <c r="D38" s="35"/>
      <c r="E38" s="29" t="s">
        <v>54</v>
      </c>
      <c r="F38" s="104">
        <f>ROUND((SUM(BH92:BH550)),  2)</f>
        <v>0</v>
      </c>
      <c r="G38" s="35"/>
      <c r="H38" s="35"/>
      <c r="I38" s="105">
        <v>0.15</v>
      </c>
      <c r="J38" s="104">
        <f>0</f>
        <v>0</v>
      </c>
      <c r="K38" s="35"/>
      <c r="L38" s="9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5" hidden="1" customHeight="1">
      <c r="A39" s="35"/>
      <c r="B39" s="36"/>
      <c r="C39" s="35"/>
      <c r="D39" s="35"/>
      <c r="E39" s="29" t="s">
        <v>55</v>
      </c>
      <c r="F39" s="104">
        <f>ROUND((SUM(BI92:BI550)),  2)</f>
        <v>0</v>
      </c>
      <c r="G39" s="35"/>
      <c r="H39" s="35"/>
      <c r="I39" s="105">
        <v>0</v>
      </c>
      <c r="J39" s="104">
        <f>0</f>
        <v>0</v>
      </c>
      <c r="K39" s="35"/>
      <c r="L39" s="9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36"/>
      <c r="C41" s="106"/>
      <c r="D41" s="107" t="s">
        <v>56</v>
      </c>
      <c r="E41" s="58"/>
      <c r="F41" s="58"/>
      <c r="G41" s="108" t="s">
        <v>57</v>
      </c>
      <c r="H41" s="109" t="s">
        <v>58</v>
      </c>
      <c r="I41" s="58"/>
      <c r="J41" s="110">
        <f>SUM(J32:J39)</f>
        <v>0</v>
      </c>
      <c r="K41" s="111"/>
      <c r="L41" s="9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5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3" t="s">
        <v>170</v>
      </c>
      <c r="D47" s="35"/>
      <c r="E47" s="35"/>
      <c r="F47" s="35"/>
      <c r="G47" s="35"/>
      <c r="H47" s="35"/>
      <c r="I47" s="35"/>
      <c r="J47" s="35"/>
      <c r="K47" s="35"/>
      <c r="L47" s="9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54" t="str">
        <f>E7</f>
        <v>DPS-Sezemovo Ústí, ul. Pod Vrbou</v>
      </c>
      <c r="F50" s="355"/>
      <c r="G50" s="355"/>
      <c r="H50" s="355"/>
      <c r="I50" s="35"/>
      <c r="J50" s="35"/>
      <c r="K50" s="35"/>
      <c r="L50" s="9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29" t="s">
        <v>150</v>
      </c>
      <c r="L51" s="22"/>
    </row>
    <row r="52" spans="1:47" s="2" customFormat="1" ht="16.5" customHeight="1">
      <c r="A52" s="35"/>
      <c r="B52" s="36"/>
      <c r="C52" s="35"/>
      <c r="D52" s="35"/>
      <c r="E52" s="354" t="s">
        <v>1119</v>
      </c>
      <c r="F52" s="353"/>
      <c r="G52" s="353"/>
      <c r="H52" s="353"/>
      <c r="I52" s="35"/>
      <c r="J52" s="35"/>
      <c r="K52" s="35"/>
      <c r="L52" s="9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156</v>
      </c>
      <c r="D53" s="35"/>
      <c r="E53" s="35"/>
      <c r="F53" s="35"/>
      <c r="G53" s="35"/>
      <c r="H53" s="35"/>
      <c r="I53" s="35"/>
      <c r="J53" s="35"/>
      <c r="K53" s="35"/>
      <c r="L53" s="9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348" t="str">
        <f>E11</f>
        <v>SO 02B - Vodovodní přípojky</v>
      </c>
      <c r="F54" s="353"/>
      <c r="G54" s="353"/>
      <c r="H54" s="353"/>
      <c r="I54" s="35"/>
      <c r="J54" s="35"/>
      <c r="K54" s="35"/>
      <c r="L54" s="9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23</v>
      </c>
      <c r="D56" s="35"/>
      <c r="E56" s="35"/>
      <c r="F56" s="27" t="str">
        <f>F14</f>
        <v>Sezimovo Ústí</v>
      </c>
      <c r="G56" s="35"/>
      <c r="H56" s="35"/>
      <c r="I56" s="29" t="s">
        <v>25</v>
      </c>
      <c r="J56" s="53" t="str">
        <f>IF(J14="","",J14)</f>
        <v>26. 1. 2022</v>
      </c>
      <c r="K56" s="35"/>
      <c r="L56" s="9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5" customHeight="1">
      <c r="A58" s="35"/>
      <c r="B58" s="36"/>
      <c r="C58" s="29" t="s">
        <v>31</v>
      </c>
      <c r="D58" s="35"/>
      <c r="E58" s="35"/>
      <c r="F58" s="27" t="str">
        <f>E17</f>
        <v>Vodárenská společnost Táborsko s. r. o.</v>
      </c>
      <c r="G58" s="35"/>
      <c r="H58" s="35"/>
      <c r="I58" s="29" t="s">
        <v>38</v>
      </c>
      <c r="J58" s="33" t="str">
        <f>E23</f>
        <v>Sweco Hydroprojekt a.s.</v>
      </c>
      <c r="K58" s="35"/>
      <c r="L58" s="9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5" customHeight="1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Bc. Barbora Chladová</v>
      </c>
      <c r="K59" s="35"/>
      <c r="L59" s="9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4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2" t="s">
        <v>171</v>
      </c>
      <c r="D61" s="106"/>
      <c r="E61" s="106"/>
      <c r="F61" s="106"/>
      <c r="G61" s="106"/>
      <c r="H61" s="106"/>
      <c r="I61" s="106"/>
      <c r="J61" s="113" t="s">
        <v>172</v>
      </c>
      <c r="K61" s="106"/>
      <c r="L61" s="9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4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8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14" t="s">
        <v>78</v>
      </c>
      <c r="D63" s="35"/>
      <c r="E63" s="35"/>
      <c r="F63" s="35"/>
      <c r="G63" s="35"/>
      <c r="H63" s="35"/>
      <c r="I63" s="35"/>
      <c r="J63" s="69">
        <f>J92</f>
        <v>0</v>
      </c>
      <c r="K63" s="35"/>
      <c r="L63" s="98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173</v>
      </c>
    </row>
    <row r="64" spans="1:47" s="9" customFormat="1" ht="25" customHeight="1">
      <c r="B64" s="115"/>
      <c r="D64" s="116" t="s">
        <v>174</v>
      </c>
      <c r="E64" s="117"/>
      <c r="F64" s="117"/>
      <c r="G64" s="117"/>
      <c r="H64" s="117"/>
      <c r="I64" s="117"/>
      <c r="J64" s="118">
        <f>J93</f>
        <v>0</v>
      </c>
      <c r="L64" s="115"/>
    </row>
    <row r="65" spans="1:31" s="10" customFormat="1" ht="19.899999999999999" customHeight="1">
      <c r="B65" s="119"/>
      <c r="D65" s="120" t="s">
        <v>175</v>
      </c>
      <c r="E65" s="121"/>
      <c r="F65" s="121"/>
      <c r="G65" s="121"/>
      <c r="H65" s="121"/>
      <c r="I65" s="121"/>
      <c r="J65" s="122">
        <f>J94</f>
        <v>0</v>
      </c>
      <c r="L65" s="119"/>
    </row>
    <row r="66" spans="1:31" s="10" customFormat="1" ht="19.899999999999999" customHeight="1">
      <c r="B66" s="119"/>
      <c r="D66" s="120" t="s">
        <v>176</v>
      </c>
      <c r="E66" s="121"/>
      <c r="F66" s="121"/>
      <c r="G66" s="121"/>
      <c r="H66" s="121"/>
      <c r="I66" s="121"/>
      <c r="J66" s="122">
        <f>J431</f>
        <v>0</v>
      </c>
      <c r="L66" s="119"/>
    </row>
    <row r="67" spans="1:31" s="10" customFormat="1" ht="19.899999999999999" customHeight="1">
      <c r="B67" s="119"/>
      <c r="D67" s="120" t="s">
        <v>177</v>
      </c>
      <c r="E67" s="121"/>
      <c r="F67" s="121"/>
      <c r="G67" s="121"/>
      <c r="H67" s="121"/>
      <c r="I67" s="121"/>
      <c r="J67" s="122">
        <f>J439</f>
        <v>0</v>
      </c>
      <c r="L67" s="119"/>
    </row>
    <row r="68" spans="1:31" s="10" customFormat="1" ht="19.899999999999999" customHeight="1">
      <c r="B68" s="119"/>
      <c r="D68" s="120" t="s">
        <v>960</v>
      </c>
      <c r="E68" s="121"/>
      <c r="F68" s="121"/>
      <c r="G68" s="121"/>
      <c r="H68" s="121"/>
      <c r="I68" s="121"/>
      <c r="J68" s="122">
        <f>J528</f>
        <v>0</v>
      </c>
      <c r="L68" s="119"/>
    </row>
    <row r="69" spans="1:31" s="10" customFormat="1" ht="19.899999999999999" customHeight="1">
      <c r="B69" s="119"/>
      <c r="D69" s="120" t="s">
        <v>178</v>
      </c>
      <c r="E69" s="121"/>
      <c r="F69" s="121"/>
      <c r="G69" s="121"/>
      <c r="H69" s="121"/>
      <c r="I69" s="121"/>
      <c r="J69" s="122">
        <f>J537</f>
        <v>0</v>
      </c>
      <c r="L69" s="119"/>
    </row>
    <row r="70" spans="1:31" s="9" customFormat="1" ht="25" customHeight="1">
      <c r="B70" s="115"/>
      <c r="D70" s="116" t="s">
        <v>179</v>
      </c>
      <c r="E70" s="117"/>
      <c r="F70" s="117"/>
      <c r="G70" s="117"/>
      <c r="H70" s="117"/>
      <c r="I70" s="117"/>
      <c r="J70" s="118">
        <f>J542</f>
        <v>0</v>
      </c>
      <c r="L70" s="115"/>
    </row>
    <row r="71" spans="1:31" s="2" customFormat="1" ht="21.75" customHeight="1">
      <c r="A71" s="35"/>
      <c r="B71" s="36"/>
      <c r="C71" s="35"/>
      <c r="D71" s="35"/>
      <c r="E71" s="35"/>
      <c r="F71" s="35"/>
      <c r="G71" s="35"/>
      <c r="H71" s="35"/>
      <c r="I71" s="35"/>
      <c r="J71" s="35"/>
      <c r="K71" s="35"/>
      <c r="L71" s="9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9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6" spans="1:31" s="2" customFormat="1" ht="7" customHeight="1">
      <c r="A76" s="35"/>
      <c r="B76" s="47"/>
      <c r="C76" s="48"/>
      <c r="D76" s="48"/>
      <c r="E76" s="48"/>
      <c r="F76" s="48"/>
      <c r="G76" s="48"/>
      <c r="H76" s="48"/>
      <c r="I76" s="48"/>
      <c r="J76" s="48"/>
      <c r="K76" s="48"/>
      <c r="L76" s="9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5" customHeight="1">
      <c r="A77" s="35"/>
      <c r="B77" s="36"/>
      <c r="C77" s="23" t="s">
        <v>180</v>
      </c>
      <c r="D77" s="35"/>
      <c r="E77" s="35"/>
      <c r="F77" s="35"/>
      <c r="G77" s="35"/>
      <c r="H77" s="35"/>
      <c r="I77" s="35"/>
      <c r="J77" s="35"/>
      <c r="K77" s="35"/>
      <c r="L77" s="9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7" customHeight="1">
      <c r="A78" s="35"/>
      <c r="B78" s="36"/>
      <c r="C78" s="35"/>
      <c r="D78" s="35"/>
      <c r="E78" s="35"/>
      <c r="F78" s="35"/>
      <c r="G78" s="35"/>
      <c r="H78" s="35"/>
      <c r="I78" s="35"/>
      <c r="J78" s="35"/>
      <c r="K78" s="35"/>
      <c r="L78" s="9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29" t="s">
        <v>17</v>
      </c>
      <c r="D79" s="35"/>
      <c r="E79" s="35"/>
      <c r="F79" s="35"/>
      <c r="G79" s="35"/>
      <c r="H79" s="35"/>
      <c r="I79" s="35"/>
      <c r="J79" s="35"/>
      <c r="K79" s="35"/>
      <c r="L79" s="9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5"/>
      <c r="D80" s="35"/>
      <c r="E80" s="354" t="str">
        <f>E7</f>
        <v>DPS-Sezemovo Ústí, ul. Pod Vrbou</v>
      </c>
      <c r="F80" s="355"/>
      <c r="G80" s="355"/>
      <c r="H80" s="355"/>
      <c r="I80" s="35"/>
      <c r="J80" s="35"/>
      <c r="K80" s="35"/>
      <c r="L80" s="9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" customFormat="1" ht="12" customHeight="1">
      <c r="B81" s="22"/>
      <c r="C81" s="29" t="s">
        <v>150</v>
      </c>
      <c r="L81" s="22"/>
    </row>
    <row r="82" spans="1:65" s="2" customFormat="1" ht="16.5" customHeight="1">
      <c r="A82" s="35"/>
      <c r="B82" s="36"/>
      <c r="C82" s="35"/>
      <c r="D82" s="35"/>
      <c r="E82" s="354" t="s">
        <v>1119</v>
      </c>
      <c r="F82" s="353"/>
      <c r="G82" s="353"/>
      <c r="H82" s="353"/>
      <c r="I82" s="35"/>
      <c r="J82" s="35"/>
      <c r="K82" s="35"/>
      <c r="L82" s="9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29" t="s">
        <v>156</v>
      </c>
      <c r="D83" s="35"/>
      <c r="E83" s="35"/>
      <c r="F83" s="35"/>
      <c r="G83" s="35"/>
      <c r="H83" s="35"/>
      <c r="I83" s="35"/>
      <c r="J83" s="35"/>
      <c r="K83" s="35"/>
      <c r="L83" s="9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5"/>
      <c r="D84" s="35"/>
      <c r="E84" s="348" t="str">
        <f>E11</f>
        <v>SO 02B - Vodovodní přípojky</v>
      </c>
      <c r="F84" s="353"/>
      <c r="G84" s="353"/>
      <c r="H84" s="353"/>
      <c r="I84" s="35"/>
      <c r="J84" s="35"/>
      <c r="K84" s="35"/>
      <c r="L84" s="9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7" customHeight="1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9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29" t="s">
        <v>23</v>
      </c>
      <c r="D86" s="35"/>
      <c r="E86" s="35"/>
      <c r="F86" s="27" t="str">
        <f>F14</f>
        <v>Sezimovo Ústí</v>
      </c>
      <c r="G86" s="35"/>
      <c r="H86" s="35"/>
      <c r="I86" s="29" t="s">
        <v>25</v>
      </c>
      <c r="J86" s="53" t="str">
        <f>IF(J14="","",J14)</f>
        <v>26. 1. 2022</v>
      </c>
      <c r="K86" s="35"/>
      <c r="L86" s="9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7" customHeight="1">
      <c r="A87" s="35"/>
      <c r="B87" s="36"/>
      <c r="C87" s="35"/>
      <c r="D87" s="35"/>
      <c r="E87" s="35"/>
      <c r="F87" s="35"/>
      <c r="G87" s="35"/>
      <c r="H87" s="35"/>
      <c r="I87" s="35"/>
      <c r="J87" s="35"/>
      <c r="K87" s="35"/>
      <c r="L87" s="9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25.75" customHeight="1">
      <c r="A88" s="35"/>
      <c r="B88" s="36"/>
      <c r="C88" s="29" t="s">
        <v>31</v>
      </c>
      <c r="D88" s="35"/>
      <c r="E88" s="35"/>
      <c r="F88" s="27" t="str">
        <f>E17</f>
        <v>Vodárenská společnost Táborsko s. r. o.</v>
      </c>
      <c r="G88" s="35"/>
      <c r="H88" s="35"/>
      <c r="I88" s="29" t="s">
        <v>38</v>
      </c>
      <c r="J88" s="33" t="str">
        <f>E23</f>
        <v>Sweco Hydroprojekt a.s.</v>
      </c>
      <c r="K88" s="35"/>
      <c r="L88" s="9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5" customHeight="1">
      <c r="A89" s="35"/>
      <c r="B89" s="36"/>
      <c r="C89" s="29" t="s">
        <v>36</v>
      </c>
      <c r="D89" s="35"/>
      <c r="E89" s="35"/>
      <c r="F89" s="27" t="str">
        <f>IF(E20="","",E20)</f>
        <v>Vyplň údaj</v>
      </c>
      <c r="G89" s="35"/>
      <c r="H89" s="35"/>
      <c r="I89" s="29" t="s">
        <v>42</v>
      </c>
      <c r="J89" s="33" t="str">
        <f>E26</f>
        <v>Bc. Barbora Chladová</v>
      </c>
      <c r="K89" s="35"/>
      <c r="L89" s="9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4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9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23"/>
      <c r="B91" s="124"/>
      <c r="C91" s="125" t="s">
        <v>181</v>
      </c>
      <c r="D91" s="126" t="s">
        <v>65</v>
      </c>
      <c r="E91" s="126" t="s">
        <v>61</v>
      </c>
      <c r="F91" s="126" t="s">
        <v>62</v>
      </c>
      <c r="G91" s="126" t="s">
        <v>182</v>
      </c>
      <c r="H91" s="126" t="s">
        <v>183</v>
      </c>
      <c r="I91" s="126" t="s">
        <v>184</v>
      </c>
      <c r="J91" s="126" t="s">
        <v>172</v>
      </c>
      <c r="K91" s="127" t="s">
        <v>185</v>
      </c>
      <c r="L91" s="128"/>
      <c r="M91" s="60" t="s">
        <v>3</v>
      </c>
      <c r="N91" s="61" t="s">
        <v>50</v>
      </c>
      <c r="O91" s="61" t="s">
        <v>186</v>
      </c>
      <c r="P91" s="61" t="s">
        <v>187</v>
      </c>
      <c r="Q91" s="61" t="s">
        <v>188</v>
      </c>
      <c r="R91" s="61" t="s">
        <v>189</v>
      </c>
      <c r="S91" s="61" t="s">
        <v>190</v>
      </c>
      <c r="T91" s="62" t="s">
        <v>191</v>
      </c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</row>
    <row r="92" spans="1:65" s="2" customFormat="1" ht="22.9" customHeight="1">
      <c r="A92" s="35"/>
      <c r="B92" s="36"/>
      <c r="C92" s="67" t="s">
        <v>192</v>
      </c>
      <c r="D92" s="35"/>
      <c r="E92" s="35"/>
      <c r="F92" s="35"/>
      <c r="G92" s="35"/>
      <c r="H92" s="35"/>
      <c r="I92" s="35"/>
      <c r="J92" s="129">
        <f>BK92</f>
        <v>0</v>
      </c>
      <c r="K92" s="35"/>
      <c r="L92" s="36"/>
      <c r="M92" s="63"/>
      <c r="N92" s="54"/>
      <c r="O92" s="64"/>
      <c r="P92" s="130">
        <f>P93+P542</f>
        <v>0</v>
      </c>
      <c r="Q92" s="64"/>
      <c r="R92" s="130">
        <f>R93+R542</f>
        <v>165.32472460000002</v>
      </c>
      <c r="S92" s="64"/>
      <c r="T92" s="131">
        <f>T93+T542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9" t="s">
        <v>79</v>
      </c>
      <c r="AU92" s="19" t="s">
        <v>173</v>
      </c>
      <c r="BK92" s="132">
        <f>BK93+BK542</f>
        <v>0</v>
      </c>
    </row>
    <row r="93" spans="1:65" s="12" customFormat="1" ht="25.9" customHeight="1">
      <c r="B93" s="133"/>
      <c r="D93" s="134" t="s">
        <v>79</v>
      </c>
      <c r="E93" s="135" t="s">
        <v>193</v>
      </c>
      <c r="F93" s="135" t="s">
        <v>194</v>
      </c>
      <c r="I93" s="136"/>
      <c r="J93" s="137">
        <f>BK93</f>
        <v>0</v>
      </c>
      <c r="L93" s="133"/>
      <c r="M93" s="138"/>
      <c r="N93" s="139"/>
      <c r="O93" s="139"/>
      <c r="P93" s="140">
        <f>P94+P431+P439+P528+P537</f>
        <v>0</v>
      </c>
      <c r="Q93" s="139"/>
      <c r="R93" s="140">
        <f>R94+R431+R439+R528+R537</f>
        <v>165.32472460000002</v>
      </c>
      <c r="S93" s="139"/>
      <c r="T93" s="141">
        <f>T94+T431+T439+T528+T537</f>
        <v>0</v>
      </c>
      <c r="AR93" s="134" t="s">
        <v>87</v>
      </c>
      <c r="AT93" s="142" t="s">
        <v>79</v>
      </c>
      <c r="AU93" s="142" t="s">
        <v>80</v>
      </c>
      <c r="AY93" s="134" t="s">
        <v>195</v>
      </c>
      <c r="BK93" s="143">
        <f>BK94+BK431+BK439+BK528+BK537</f>
        <v>0</v>
      </c>
    </row>
    <row r="94" spans="1:65" s="12" customFormat="1" ht="22.9" customHeight="1">
      <c r="B94" s="133"/>
      <c r="D94" s="134" t="s">
        <v>79</v>
      </c>
      <c r="E94" s="144" t="s">
        <v>87</v>
      </c>
      <c r="F94" s="144" t="s">
        <v>196</v>
      </c>
      <c r="I94" s="136"/>
      <c r="J94" s="145">
        <f>BK94</f>
        <v>0</v>
      </c>
      <c r="L94" s="133"/>
      <c r="M94" s="138"/>
      <c r="N94" s="139"/>
      <c r="O94" s="139"/>
      <c r="P94" s="140">
        <f>SUM(P95:P430)</f>
        <v>0</v>
      </c>
      <c r="Q94" s="139"/>
      <c r="R94" s="140">
        <f>SUM(R95:R430)</f>
        <v>3.08633677</v>
      </c>
      <c r="S94" s="139"/>
      <c r="T94" s="141">
        <f>SUM(T95:T430)</f>
        <v>0</v>
      </c>
      <c r="AR94" s="134" t="s">
        <v>87</v>
      </c>
      <c r="AT94" s="142" t="s">
        <v>79</v>
      </c>
      <c r="AU94" s="142" t="s">
        <v>87</v>
      </c>
      <c r="AY94" s="134" t="s">
        <v>195</v>
      </c>
      <c r="BK94" s="143">
        <f>SUM(BK95:BK430)</f>
        <v>0</v>
      </c>
    </row>
    <row r="95" spans="1:65" s="2" customFormat="1" ht="24.25" customHeight="1">
      <c r="A95" s="35"/>
      <c r="B95" s="146"/>
      <c r="C95" s="147" t="s">
        <v>87</v>
      </c>
      <c r="D95" s="147" t="s">
        <v>197</v>
      </c>
      <c r="E95" s="148" t="s">
        <v>258</v>
      </c>
      <c r="F95" s="149" t="s">
        <v>259</v>
      </c>
      <c r="G95" s="150" t="s">
        <v>139</v>
      </c>
      <c r="H95" s="151">
        <v>38.384999999999998</v>
      </c>
      <c r="I95" s="152"/>
      <c r="J95" s="153">
        <f>ROUND(I95*H95,2)</f>
        <v>0</v>
      </c>
      <c r="K95" s="149" t="s">
        <v>201</v>
      </c>
      <c r="L95" s="36"/>
      <c r="M95" s="154" t="s">
        <v>3</v>
      </c>
      <c r="N95" s="155" t="s">
        <v>51</v>
      </c>
      <c r="O95" s="56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58" t="s">
        <v>202</v>
      </c>
      <c r="AT95" s="158" t="s">
        <v>197</v>
      </c>
      <c r="AU95" s="158" t="s">
        <v>89</v>
      </c>
      <c r="AY95" s="19" t="s">
        <v>195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87</v>
      </c>
      <c r="BK95" s="159">
        <f>ROUND(I95*H95,2)</f>
        <v>0</v>
      </c>
      <c r="BL95" s="19" t="s">
        <v>202</v>
      </c>
      <c r="BM95" s="158" t="s">
        <v>1563</v>
      </c>
    </row>
    <row r="96" spans="1:65" s="2" customFormat="1">
      <c r="A96" s="35"/>
      <c r="B96" s="36"/>
      <c r="C96" s="35"/>
      <c r="D96" s="160" t="s">
        <v>204</v>
      </c>
      <c r="E96" s="35"/>
      <c r="F96" s="161" t="s">
        <v>706</v>
      </c>
      <c r="G96" s="35"/>
      <c r="H96" s="35"/>
      <c r="I96" s="162"/>
      <c r="J96" s="35"/>
      <c r="K96" s="35"/>
      <c r="L96" s="36"/>
      <c r="M96" s="163"/>
      <c r="N96" s="164"/>
      <c r="O96" s="56"/>
      <c r="P96" s="56"/>
      <c r="Q96" s="56"/>
      <c r="R96" s="56"/>
      <c r="S96" s="56"/>
      <c r="T96" s="57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9" t="s">
        <v>204</v>
      </c>
      <c r="AU96" s="19" t="s">
        <v>89</v>
      </c>
    </row>
    <row r="97" spans="2:51" s="13" customFormat="1">
      <c r="B97" s="165"/>
      <c r="D97" s="166" t="s">
        <v>206</v>
      </c>
      <c r="E97" s="167" t="s">
        <v>3</v>
      </c>
      <c r="F97" s="168" t="s">
        <v>207</v>
      </c>
      <c r="H97" s="167" t="s">
        <v>3</v>
      </c>
      <c r="I97" s="169"/>
      <c r="L97" s="165"/>
      <c r="M97" s="170"/>
      <c r="N97" s="171"/>
      <c r="O97" s="171"/>
      <c r="P97" s="171"/>
      <c r="Q97" s="171"/>
      <c r="R97" s="171"/>
      <c r="S97" s="171"/>
      <c r="T97" s="172"/>
      <c r="AT97" s="167" t="s">
        <v>206</v>
      </c>
      <c r="AU97" s="167" t="s">
        <v>89</v>
      </c>
      <c r="AV97" s="13" t="s">
        <v>87</v>
      </c>
      <c r="AW97" s="13" t="s">
        <v>41</v>
      </c>
      <c r="AX97" s="13" t="s">
        <v>80</v>
      </c>
      <c r="AY97" s="167" t="s">
        <v>195</v>
      </c>
    </row>
    <row r="98" spans="2:51" s="13" customFormat="1">
      <c r="B98" s="165"/>
      <c r="D98" s="166" t="s">
        <v>206</v>
      </c>
      <c r="E98" s="167" t="s">
        <v>3</v>
      </c>
      <c r="F98" s="168" t="s">
        <v>208</v>
      </c>
      <c r="H98" s="167" t="s">
        <v>3</v>
      </c>
      <c r="I98" s="169"/>
      <c r="L98" s="165"/>
      <c r="M98" s="170"/>
      <c r="N98" s="171"/>
      <c r="O98" s="171"/>
      <c r="P98" s="171"/>
      <c r="Q98" s="171"/>
      <c r="R98" s="171"/>
      <c r="S98" s="171"/>
      <c r="T98" s="172"/>
      <c r="AT98" s="167" t="s">
        <v>206</v>
      </c>
      <c r="AU98" s="167" t="s">
        <v>89</v>
      </c>
      <c r="AV98" s="13" t="s">
        <v>87</v>
      </c>
      <c r="AW98" s="13" t="s">
        <v>41</v>
      </c>
      <c r="AX98" s="13" t="s">
        <v>80</v>
      </c>
      <c r="AY98" s="167" t="s">
        <v>195</v>
      </c>
    </row>
    <row r="99" spans="2:51" s="13" customFormat="1">
      <c r="B99" s="165"/>
      <c r="D99" s="166" t="s">
        <v>206</v>
      </c>
      <c r="E99" s="167" t="s">
        <v>3</v>
      </c>
      <c r="F99" s="168" t="s">
        <v>1148</v>
      </c>
      <c r="H99" s="167" t="s">
        <v>3</v>
      </c>
      <c r="I99" s="169"/>
      <c r="L99" s="165"/>
      <c r="M99" s="170"/>
      <c r="N99" s="171"/>
      <c r="O99" s="171"/>
      <c r="P99" s="171"/>
      <c r="Q99" s="171"/>
      <c r="R99" s="171"/>
      <c r="S99" s="171"/>
      <c r="T99" s="172"/>
      <c r="AT99" s="167" t="s">
        <v>206</v>
      </c>
      <c r="AU99" s="167" t="s">
        <v>89</v>
      </c>
      <c r="AV99" s="13" t="s">
        <v>87</v>
      </c>
      <c r="AW99" s="13" t="s">
        <v>41</v>
      </c>
      <c r="AX99" s="13" t="s">
        <v>80</v>
      </c>
      <c r="AY99" s="167" t="s">
        <v>195</v>
      </c>
    </row>
    <row r="100" spans="2:51" s="13" customFormat="1">
      <c r="B100" s="165"/>
      <c r="D100" s="166" t="s">
        <v>206</v>
      </c>
      <c r="E100" s="167" t="s">
        <v>3</v>
      </c>
      <c r="F100" s="168" t="s">
        <v>707</v>
      </c>
      <c r="H100" s="167" t="s">
        <v>3</v>
      </c>
      <c r="I100" s="169"/>
      <c r="L100" s="165"/>
      <c r="M100" s="170"/>
      <c r="N100" s="171"/>
      <c r="O100" s="171"/>
      <c r="P100" s="171"/>
      <c r="Q100" s="171"/>
      <c r="R100" s="171"/>
      <c r="S100" s="171"/>
      <c r="T100" s="172"/>
      <c r="AT100" s="167" t="s">
        <v>206</v>
      </c>
      <c r="AU100" s="167" t="s">
        <v>89</v>
      </c>
      <c r="AV100" s="13" t="s">
        <v>87</v>
      </c>
      <c r="AW100" s="13" t="s">
        <v>41</v>
      </c>
      <c r="AX100" s="13" t="s">
        <v>80</v>
      </c>
      <c r="AY100" s="167" t="s">
        <v>195</v>
      </c>
    </row>
    <row r="101" spans="2:51" s="13" customFormat="1">
      <c r="B101" s="165"/>
      <c r="D101" s="166" t="s">
        <v>206</v>
      </c>
      <c r="E101" s="167" t="s">
        <v>3</v>
      </c>
      <c r="F101" s="168" t="s">
        <v>708</v>
      </c>
      <c r="H101" s="167" t="s">
        <v>3</v>
      </c>
      <c r="I101" s="169"/>
      <c r="L101" s="165"/>
      <c r="M101" s="170"/>
      <c r="N101" s="171"/>
      <c r="O101" s="171"/>
      <c r="P101" s="171"/>
      <c r="Q101" s="171"/>
      <c r="R101" s="171"/>
      <c r="S101" s="171"/>
      <c r="T101" s="172"/>
      <c r="AT101" s="167" t="s">
        <v>206</v>
      </c>
      <c r="AU101" s="167" t="s">
        <v>89</v>
      </c>
      <c r="AV101" s="13" t="s">
        <v>87</v>
      </c>
      <c r="AW101" s="13" t="s">
        <v>41</v>
      </c>
      <c r="AX101" s="13" t="s">
        <v>80</v>
      </c>
      <c r="AY101" s="167" t="s">
        <v>195</v>
      </c>
    </row>
    <row r="102" spans="2:51" s="13" customFormat="1">
      <c r="B102" s="165"/>
      <c r="D102" s="166" t="s">
        <v>206</v>
      </c>
      <c r="E102" s="167" t="s">
        <v>3</v>
      </c>
      <c r="F102" s="168" t="s">
        <v>1564</v>
      </c>
      <c r="H102" s="167" t="s">
        <v>3</v>
      </c>
      <c r="I102" s="169"/>
      <c r="L102" s="165"/>
      <c r="M102" s="170"/>
      <c r="N102" s="171"/>
      <c r="O102" s="171"/>
      <c r="P102" s="171"/>
      <c r="Q102" s="171"/>
      <c r="R102" s="171"/>
      <c r="S102" s="171"/>
      <c r="T102" s="172"/>
      <c r="AT102" s="167" t="s">
        <v>206</v>
      </c>
      <c r="AU102" s="167" t="s">
        <v>89</v>
      </c>
      <c r="AV102" s="13" t="s">
        <v>87</v>
      </c>
      <c r="AW102" s="13" t="s">
        <v>41</v>
      </c>
      <c r="AX102" s="13" t="s">
        <v>80</v>
      </c>
      <c r="AY102" s="167" t="s">
        <v>195</v>
      </c>
    </row>
    <row r="103" spans="2:51" s="13" customFormat="1">
      <c r="B103" s="165"/>
      <c r="D103" s="166" t="s">
        <v>206</v>
      </c>
      <c r="E103" s="167" t="s">
        <v>3</v>
      </c>
      <c r="F103" s="168" t="s">
        <v>1153</v>
      </c>
      <c r="H103" s="167" t="s">
        <v>3</v>
      </c>
      <c r="I103" s="169"/>
      <c r="L103" s="165"/>
      <c r="M103" s="170"/>
      <c r="N103" s="171"/>
      <c r="O103" s="171"/>
      <c r="P103" s="171"/>
      <c r="Q103" s="171"/>
      <c r="R103" s="171"/>
      <c r="S103" s="171"/>
      <c r="T103" s="172"/>
      <c r="AT103" s="167" t="s">
        <v>206</v>
      </c>
      <c r="AU103" s="167" t="s">
        <v>89</v>
      </c>
      <c r="AV103" s="13" t="s">
        <v>87</v>
      </c>
      <c r="AW103" s="13" t="s">
        <v>41</v>
      </c>
      <c r="AX103" s="13" t="s">
        <v>80</v>
      </c>
      <c r="AY103" s="167" t="s">
        <v>195</v>
      </c>
    </row>
    <row r="104" spans="2:51" s="14" customFormat="1">
      <c r="B104" s="173"/>
      <c r="D104" s="166" t="s">
        <v>206</v>
      </c>
      <c r="E104" s="174" t="s">
        <v>3</v>
      </c>
      <c r="F104" s="175" t="s">
        <v>1565</v>
      </c>
      <c r="H104" s="176">
        <v>36.472000000000001</v>
      </c>
      <c r="I104" s="177"/>
      <c r="L104" s="173"/>
      <c r="M104" s="178"/>
      <c r="N104" s="179"/>
      <c r="O104" s="179"/>
      <c r="P104" s="179"/>
      <c r="Q104" s="179"/>
      <c r="R104" s="179"/>
      <c r="S104" s="179"/>
      <c r="T104" s="180"/>
      <c r="AT104" s="174" t="s">
        <v>206</v>
      </c>
      <c r="AU104" s="174" t="s">
        <v>89</v>
      </c>
      <c r="AV104" s="14" t="s">
        <v>89</v>
      </c>
      <c r="AW104" s="14" t="s">
        <v>41</v>
      </c>
      <c r="AX104" s="14" t="s">
        <v>80</v>
      </c>
      <c r="AY104" s="174" t="s">
        <v>195</v>
      </c>
    </row>
    <row r="105" spans="2:51" s="14" customFormat="1">
      <c r="B105" s="173"/>
      <c r="D105" s="166" t="s">
        <v>206</v>
      </c>
      <c r="E105" s="174" t="s">
        <v>3</v>
      </c>
      <c r="F105" s="175" t="s">
        <v>1566</v>
      </c>
      <c r="H105" s="176">
        <v>38.405999999999999</v>
      </c>
      <c r="I105" s="177"/>
      <c r="L105" s="173"/>
      <c r="M105" s="178"/>
      <c r="N105" s="179"/>
      <c r="O105" s="179"/>
      <c r="P105" s="179"/>
      <c r="Q105" s="179"/>
      <c r="R105" s="179"/>
      <c r="S105" s="179"/>
      <c r="T105" s="180"/>
      <c r="AT105" s="174" t="s">
        <v>206</v>
      </c>
      <c r="AU105" s="174" t="s">
        <v>89</v>
      </c>
      <c r="AV105" s="14" t="s">
        <v>89</v>
      </c>
      <c r="AW105" s="14" t="s">
        <v>41</v>
      </c>
      <c r="AX105" s="14" t="s">
        <v>80</v>
      </c>
      <c r="AY105" s="174" t="s">
        <v>195</v>
      </c>
    </row>
    <row r="106" spans="2:51" s="13" customFormat="1">
      <c r="B106" s="165"/>
      <c r="D106" s="166" t="s">
        <v>206</v>
      </c>
      <c r="E106" s="167" t="s">
        <v>3</v>
      </c>
      <c r="F106" s="168" t="s">
        <v>1156</v>
      </c>
      <c r="H106" s="167" t="s">
        <v>3</v>
      </c>
      <c r="I106" s="169"/>
      <c r="L106" s="165"/>
      <c r="M106" s="170"/>
      <c r="N106" s="171"/>
      <c r="O106" s="171"/>
      <c r="P106" s="171"/>
      <c r="Q106" s="171"/>
      <c r="R106" s="171"/>
      <c r="S106" s="171"/>
      <c r="T106" s="172"/>
      <c r="AT106" s="167" t="s">
        <v>206</v>
      </c>
      <c r="AU106" s="167" t="s">
        <v>89</v>
      </c>
      <c r="AV106" s="13" t="s">
        <v>87</v>
      </c>
      <c r="AW106" s="13" t="s">
        <v>41</v>
      </c>
      <c r="AX106" s="13" t="s">
        <v>80</v>
      </c>
      <c r="AY106" s="167" t="s">
        <v>195</v>
      </c>
    </row>
    <row r="107" spans="2:51" s="13" customFormat="1">
      <c r="B107" s="165"/>
      <c r="D107" s="166" t="s">
        <v>206</v>
      </c>
      <c r="E107" s="167" t="s">
        <v>3</v>
      </c>
      <c r="F107" s="168" t="s">
        <v>708</v>
      </c>
      <c r="H107" s="167" t="s">
        <v>3</v>
      </c>
      <c r="I107" s="169"/>
      <c r="L107" s="165"/>
      <c r="M107" s="170"/>
      <c r="N107" s="171"/>
      <c r="O107" s="171"/>
      <c r="P107" s="171"/>
      <c r="Q107" s="171"/>
      <c r="R107" s="171"/>
      <c r="S107" s="171"/>
      <c r="T107" s="172"/>
      <c r="AT107" s="167" t="s">
        <v>206</v>
      </c>
      <c r="AU107" s="167" t="s">
        <v>89</v>
      </c>
      <c r="AV107" s="13" t="s">
        <v>87</v>
      </c>
      <c r="AW107" s="13" t="s">
        <v>41</v>
      </c>
      <c r="AX107" s="13" t="s">
        <v>80</v>
      </c>
      <c r="AY107" s="167" t="s">
        <v>195</v>
      </c>
    </row>
    <row r="108" spans="2:51" s="14" customFormat="1">
      <c r="B108" s="173"/>
      <c r="D108" s="166" t="s">
        <v>206</v>
      </c>
      <c r="E108" s="174" t="s">
        <v>3</v>
      </c>
      <c r="F108" s="175" t="s">
        <v>1567</v>
      </c>
      <c r="H108" s="176">
        <v>48.56</v>
      </c>
      <c r="I108" s="177"/>
      <c r="L108" s="173"/>
      <c r="M108" s="178"/>
      <c r="N108" s="179"/>
      <c r="O108" s="179"/>
      <c r="P108" s="179"/>
      <c r="Q108" s="179"/>
      <c r="R108" s="179"/>
      <c r="S108" s="179"/>
      <c r="T108" s="180"/>
      <c r="AT108" s="174" t="s">
        <v>206</v>
      </c>
      <c r="AU108" s="174" t="s">
        <v>89</v>
      </c>
      <c r="AV108" s="14" t="s">
        <v>89</v>
      </c>
      <c r="AW108" s="14" t="s">
        <v>41</v>
      </c>
      <c r="AX108" s="14" t="s">
        <v>80</v>
      </c>
      <c r="AY108" s="174" t="s">
        <v>195</v>
      </c>
    </row>
    <row r="109" spans="2:51" s="13" customFormat="1">
      <c r="B109" s="165"/>
      <c r="D109" s="166" t="s">
        <v>206</v>
      </c>
      <c r="E109" s="167" t="s">
        <v>3</v>
      </c>
      <c r="F109" s="168" t="s">
        <v>1159</v>
      </c>
      <c r="H109" s="167" t="s">
        <v>3</v>
      </c>
      <c r="I109" s="169"/>
      <c r="L109" s="165"/>
      <c r="M109" s="170"/>
      <c r="N109" s="171"/>
      <c r="O109" s="171"/>
      <c r="P109" s="171"/>
      <c r="Q109" s="171"/>
      <c r="R109" s="171"/>
      <c r="S109" s="171"/>
      <c r="T109" s="172"/>
      <c r="AT109" s="167" t="s">
        <v>206</v>
      </c>
      <c r="AU109" s="167" t="s">
        <v>89</v>
      </c>
      <c r="AV109" s="13" t="s">
        <v>87</v>
      </c>
      <c r="AW109" s="13" t="s">
        <v>41</v>
      </c>
      <c r="AX109" s="13" t="s">
        <v>80</v>
      </c>
      <c r="AY109" s="167" t="s">
        <v>195</v>
      </c>
    </row>
    <row r="110" spans="2:51" s="13" customFormat="1">
      <c r="B110" s="165"/>
      <c r="D110" s="166" t="s">
        <v>206</v>
      </c>
      <c r="E110" s="167" t="s">
        <v>3</v>
      </c>
      <c r="F110" s="168" t="s">
        <v>708</v>
      </c>
      <c r="H110" s="167" t="s">
        <v>3</v>
      </c>
      <c r="I110" s="169"/>
      <c r="L110" s="165"/>
      <c r="M110" s="170"/>
      <c r="N110" s="171"/>
      <c r="O110" s="171"/>
      <c r="P110" s="171"/>
      <c r="Q110" s="171"/>
      <c r="R110" s="171"/>
      <c r="S110" s="171"/>
      <c r="T110" s="172"/>
      <c r="AT110" s="167" t="s">
        <v>206</v>
      </c>
      <c r="AU110" s="167" t="s">
        <v>89</v>
      </c>
      <c r="AV110" s="13" t="s">
        <v>87</v>
      </c>
      <c r="AW110" s="13" t="s">
        <v>41</v>
      </c>
      <c r="AX110" s="13" t="s">
        <v>80</v>
      </c>
      <c r="AY110" s="167" t="s">
        <v>195</v>
      </c>
    </row>
    <row r="111" spans="2:51" s="14" customFormat="1">
      <c r="B111" s="173"/>
      <c r="D111" s="166" t="s">
        <v>206</v>
      </c>
      <c r="E111" s="174" t="s">
        <v>3</v>
      </c>
      <c r="F111" s="175" t="s">
        <v>1568</v>
      </c>
      <c r="H111" s="176">
        <v>30.678999999999998</v>
      </c>
      <c r="I111" s="177"/>
      <c r="L111" s="173"/>
      <c r="M111" s="178"/>
      <c r="N111" s="179"/>
      <c r="O111" s="179"/>
      <c r="P111" s="179"/>
      <c r="Q111" s="179"/>
      <c r="R111" s="179"/>
      <c r="S111" s="179"/>
      <c r="T111" s="180"/>
      <c r="AT111" s="174" t="s">
        <v>206</v>
      </c>
      <c r="AU111" s="174" t="s">
        <v>89</v>
      </c>
      <c r="AV111" s="14" t="s">
        <v>89</v>
      </c>
      <c r="AW111" s="14" t="s">
        <v>41</v>
      </c>
      <c r="AX111" s="14" t="s">
        <v>80</v>
      </c>
      <c r="AY111" s="174" t="s">
        <v>195</v>
      </c>
    </row>
    <row r="112" spans="2:51" s="13" customFormat="1">
      <c r="B112" s="165"/>
      <c r="D112" s="166" t="s">
        <v>206</v>
      </c>
      <c r="E112" s="167" t="s">
        <v>3</v>
      </c>
      <c r="F112" s="168" t="s">
        <v>283</v>
      </c>
      <c r="H112" s="167" t="s">
        <v>3</v>
      </c>
      <c r="I112" s="169"/>
      <c r="L112" s="165"/>
      <c r="M112" s="170"/>
      <c r="N112" s="171"/>
      <c r="O112" s="171"/>
      <c r="P112" s="171"/>
      <c r="Q112" s="171"/>
      <c r="R112" s="171"/>
      <c r="S112" s="171"/>
      <c r="T112" s="172"/>
      <c r="AT112" s="167" t="s">
        <v>206</v>
      </c>
      <c r="AU112" s="167" t="s">
        <v>89</v>
      </c>
      <c r="AV112" s="13" t="s">
        <v>87</v>
      </c>
      <c r="AW112" s="13" t="s">
        <v>41</v>
      </c>
      <c r="AX112" s="13" t="s">
        <v>80</v>
      </c>
      <c r="AY112" s="167" t="s">
        <v>195</v>
      </c>
    </row>
    <row r="113" spans="2:51" s="13" customFormat="1">
      <c r="B113" s="165"/>
      <c r="D113" s="166" t="s">
        <v>206</v>
      </c>
      <c r="E113" s="167" t="s">
        <v>3</v>
      </c>
      <c r="F113" s="168" t="s">
        <v>708</v>
      </c>
      <c r="H113" s="167" t="s">
        <v>3</v>
      </c>
      <c r="I113" s="169"/>
      <c r="L113" s="165"/>
      <c r="M113" s="170"/>
      <c r="N113" s="171"/>
      <c r="O113" s="171"/>
      <c r="P113" s="171"/>
      <c r="Q113" s="171"/>
      <c r="R113" s="171"/>
      <c r="S113" s="171"/>
      <c r="T113" s="172"/>
      <c r="AT113" s="167" t="s">
        <v>206</v>
      </c>
      <c r="AU113" s="167" t="s">
        <v>89</v>
      </c>
      <c r="AV113" s="13" t="s">
        <v>87</v>
      </c>
      <c r="AW113" s="13" t="s">
        <v>41</v>
      </c>
      <c r="AX113" s="13" t="s">
        <v>80</v>
      </c>
      <c r="AY113" s="167" t="s">
        <v>195</v>
      </c>
    </row>
    <row r="114" spans="2:51" s="14" customFormat="1">
      <c r="B114" s="173"/>
      <c r="D114" s="166" t="s">
        <v>206</v>
      </c>
      <c r="E114" s="174" t="s">
        <v>3</v>
      </c>
      <c r="F114" s="175" t="s">
        <v>1569</v>
      </c>
      <c r="H114" s="176">
        <v>25.754000000000001</v>
      </c>
      <c r="I114" s="177"/>
      <c r="L114" s="173"/>
      <c r="M114" s="178"/>
      <c r="N114" s="179"/>
      <c r="O114" s="179"/>
      <c r="P114" s="179"/>
      <c r="Q114" s="179"/>
      <c r="R114" s="179"/>
      <c r="S114" s="179"/>
      <c r="T114" s="180"/>
      <c r="AT114" s="174" t="s">
        <v>206</v>
      </c>
      <c r="AU114" s="174" t="s">
        <v>89</v>
      </c>
      <c r="AV114" s="14" t="s">
        <v>89</v>
      </c>
      <c r="AW114" s="14" t="s">
        <v>41</v>
      </c>
      <c r="AX114" s="14" t="s">
        <v>80</v>
      </c>
      <c r="AY114" s="174" t="s">
        <v>195</v>
      </c>
    </row>
    <row r="115" spans="2:51" s="13" customFormat="1">
      <c r="B115" s="165"/>
      <c r="D115" s="166" t="s">
        <v>206</v>
      </c>
      <c r="E115" s="167" t="s">
        <v>3</v>
      </c>
      <c r="F115" s="168" t="s">
        <v>1165</v>
      </c>
      <c r="H115" s="167" t="s">
        <v>3</v>
      </c>
      <c r="I115" s="169"/>
      <c r="L115" s="165"/>
      <c r="M115" s="170"/>
      <c r="N115" s="171"/>
      <c r="O115" s="171"/>
      <c r="P115" s="171"/>
      <c r="Q115" s="171"/>
      <c r="R115" s="171"/>
      <c r="S115" s="171"/>
      <c r="T115" s="172"/>
      <c r="AT115" s="167" t="s">
        <v>206</v>
      </c>
      <c r="AU115" s="167" t="s">
        <v>89</v>
      </c>
      <c r="AV115" s="13" t="s">
        <v>87</v>
      </c>
      <c r="AW115" s="13" t="s">
        <v>41</v>
      </c>
      <c r="AX115" s="13" t="s">
        <v>80</v>
      </c>
      <c r="AY115" s="167" t="s">
        <v>195</v>
      </c>
    </row>
    <row r="116" spans="2:51" s="13" customFormat="1">
      <c r="B116" s="165"/>
      <c r="D116" s="166" t="s">
        <v>206</v>
      </c>
      <c r="E116" s="167" t="s">
        <v>3</v>
      </c>
      <c r="F116" s="168" t="s">
        <v>708</v>
      </c>
      <c r="H116" s="167" t="s">
        <v>3</v>
      </c>
      <c r="I116" s="169"/>
      <c r="L116" s="165"/>
      <c r="M116" s="170"/>
      <c r="N116" s="171"/>
      <c r="O116" s="171"/>
      <c r="P116" s="171"/>
      <c r="Q116" s="171"/>
      <c r="R116" s="171"/>
      <c r="S116" s="171"/>
      <c r="T116" s="172"/>
      <c r="AT116" s="167" t="s">
        <v>206</v>
      </c>
      <c r="AU116" s="167" t="s">
        <v>89</v>
      </c>
      <c r="AV116" s="13" t="s">
        <v>87</v>
      </c>
      <c r="AW116" s="13" t="s">
        <v>41</v>
      </c>
      <c r="AX116" s="13" t="s">
        <v>80</v>
      </c>
      <c r="AY116" s="167" t="s">
        <v>195</v>
      </c>
    </row>
    <row r="117" spans="2:51" s="14" customFormat="1">
      <c r="B117" s="173"/>
      <c r="D117" s="166" t="s">
        <v>206</v>
      </c>
      <c r="E117" s="174" t="s">
        <v>3</v>
      </c>
      <c r="F117" s="175" t="s">
        <v>1570</v>
      </c>
      <c r="H117" s="176">
        <v>26.42</v>
      </c>
      <c r="I117" s="177"/>
      <c r="L117" s="173"/>
      <c r="M117" s="178"/>
      <c r="N117" s="179"/>
      <c r="O117" s="179"/>
      <c r="P117" s="179"/>
      <c r="Q117" s="179"/>
      <c r="R117" s="179"/>
      <c r="S117" s="179"/>
      <c r="T117" s="180"/>
      <c r="AT117" s="174" t="s">
        <v>206</v>
      </c>
      <c r="AU117" s="174" t="s">
        <v>89</v>
      </c>
      <c r="AV117" s="14" t="s">
        <v>89</v>
      </c>
      <c r="AW117" s="14" t="s">
        <v>41</v>
      </c>
      <c r="AX117" s="14" t="s">
        <v>80</v>
      </c>
      <c r="AY117" s="174" t="s">
        <v>195</v>
      </c>
    </row>
    <row r="118" spans="2:51" s="13" customFormat="1">
      <c r="B118" s="165"/>
      <c r="D118" s="166" t="s">
        <v>206</v>
      </c>
      <c r="E118" s="167" t="s">
        <v>3</v>
      </c>
      <c r="F118" s="168" t="s">
        <v>1167</v>
      </c>
      <c r="H118" s="167" t="s">
        <v>3</v>
      </c>
      <c r="I118" s="169"/>
      <c r="L118" s="165"/>
      <c r="M118" s="170"/>
      <c r="N118" s="171"/>
      <c r="O118" s="171"/>
      <c r="P118" s="171"/>
      <c r="Q118" s="171"/>
      <c r="R118" s="171"/>
      <c r="S118" s="171"/>
      <c r="T118" s="172"/>
      <c r="AT118" s="167" t="s">
        <v>206</v>
      </c>
      <c r="AU118" s="167" t="s">
        <v>89</v>
      </c>
      <c r="AV118" s="13" t="s">
        <v>87</v>
      </c>
      <c r="AW118" s="13" t="s">
        <v>41</v>
      </c>
      <c r="AX118" s="13" t="s">
        <v>80</v>
      </c>
      <c r="AY118" s="167" t="s">
        <v>195</v>
      </c>
    </row>
    <row r="119" spans="2:51" s="13" customFormat="1">
      <c r="B119" s="165"/>
      <c r="D119" s="166" t="s">
        <v>206</v>
      </c>
      <c r="E119" s="167" t="s">
        <v>3</v>
      </c>
      <c r="F119" s="168" t="s">
        <v>708</v>
      </c>
      <c r="H119" s="167" t="s">
        <v>3</v>
      </c>
      <c r="I119" s="169"/>
      <c r="L119" s="165"/>
      <c r="M119" s="170"/>
      <c r="N119" s="171"/>
      <c r="O119" s="171"/>
      <c r="P119" s="171"/>
      <c r="Q119" s="171"/>
      <c r="R119" s="171"/>
      <c r="S119" s="171"/>
      <c r="T119" s="172"/>
      <c r="AT119" s="167" t="s">
        <v>206</v>
      </c>
      <c r="AU119" s="167" t="s">
        <v>89</v>
      </c>
      <c r="AV119" s="13" t="s">
        <v>87</v>
      </c>
      <c r="AW119" s="13" t="s">
        <v>41</v>
      </c>
      <c r="AX119" s="13" t="s">
        <v>80</v>
      </c>
      <c r="AY119" s="167" t="s">
        <v>195</v>
      </c>
    </row>
    <row r="120" spans="2:51" s="14" customFormat="1">
      <c r="B120" s="173"/>
      <c r="D120" s="166" t="s">
        <v>206</v>
      </c>
      <c r="E120" s="174" t="s">
        <v>3</v>
      </c>
      <c r="F120" s="175" t="s">
        <v>1571</v>
      </c>
      <c r="H120" s="176">
        <v>48.006</v>
      </c>
      <c r="I120" s="177"/>
      <c r="L120" s="173"/>
      <c r="M120" s="178"/>
      <c r="N120" s="179"/>
      <c r="O120" s="179"/>
      <c r="P120" s="179"/>
      <c r="Q120" s="179"/>
      <c r="R120" s="179"/>
      <c r="S120" s="179"/>
      <c r="T120" s="180"/>
      <c r="AT120" s="174" t="s">
        <v>206</v>
      </c>
      <c r="AU120" s="174" t="s">
        <v>89</v>
      </c>
      <c r="AV120" s="14" t="s">
        <v>89</v>
      </c>
      <c r="AW120" s="14" t="s">
        <v>41</v>
      </c>
      <c r="AX120" s="14" t="s">
        <v>80</v>
      </c>
      <c r="AY120" s="174" t="s">
        <v>195</v>
      </c>
    </row>
    <row r="121" spans="2:51" s="13" customFormat="1">
      <c r="B121" s="165"/>
      <c r="D121" s="166" t="s">
        <v>206</v>
      </c>
      <c r="E121" s="167" t="s">
        <v>3</v>
      </c>
      <c r="F121" s="168" t="s">
        <v>1170</v>
      </c>
      <c r="H121" s="167" t="s">
        <v>3</v>
      </c>
      <c r="I121" s="169"/>
      <c r="L121" s="165"/>
      <c r="M121" s="170"/>
      <c r="N121" s="171"/>
      <c r="O121" s="171"/>
      <c r="P121" s="171"/>
      <c r="Q121" s="171"/>
      <c r="R121" s="171"/>
      <c r="S121" s="171"/>
      <c r="T121" s="172"/>
      <c r="AT121" s="167" t="s">
        <v>206</v>
      </c>
      <c r="AU121" s="167" t="s">
        <v>89</v>
      </c>
      <c r="AV121" s="13" t="s">
        <v>87</v>
      </c>
      <c r="AW121" s="13" t="s">
        <v>41</v>
      </c>
      <c r="AX121" s="13" t="s">
        <v>80</v>
      </c>
      <c r="AY121" s="167" t="s">
        <v>195</v>
      </c>
    </row>
    <row r="122" spans="2:51" s="13" customFormat="1">
      <c r="B122" s="165"/>
      <c r="D122" s="166" t="s">
        <v>206</v>
      </c>
      <c r="E122" s="167" t="s">
        <v>3</v>
      </c>
      <c r="F122" s="168" t="s">
        <v>708</v>
      </c>
      <c r="H122" s="167" t="s">
        <v>3</v>
      </c>
      <c r="I122" s="169"/>
      <c r="L122" s="165"/>
      <c r="M122" s="170"/>
      <c r="N122" s="171"/>
      <c r="O122" s="171"/>
      <c r="P122" s="171"/>
      <c r="Q122" s="171"/>
      <c r="R122" s="171"/>
      <c r="S122" s="171"/>
      <c r="T122" s="172"/>
      <c r="AT122" s="167" t="s">
        <v>206</v>
      </c>
      <c r="AU122" s="167" t="s">
        <v>89</v>
      </c>
      <c r="AV122" s="13" t="s">
        <v>87</v>
      </c>
      <c r="AW122" s="13" t="s">
        <v>41</v>
      </c>
      <c r="AX122" s="13" t="s">
        <v>80</v>
      </c>
      <c r="AY122" s="167" t="s">
        <v>195</v>
      </c>
    </row>
    <row r="123" spans="2:51" s="14" customFormat="1">
      <c r="B123" s="173"/>
      <c r="D123" s="166" t="s">
        <v>206</v>
      </c>
      <c r="E123" s="174" t="s">
        <v>3</v>
      </c>
      <c r="F123" s="175" t="s">
        <v>1572</v>
      </c>
      <c r="H123" s="176">
        <v>54.75</v>
      </c>
      <c r="I123" s="177"/>
      <c r="L123" s="173"/>
      <c r="M123" s="178"/>
      <c r="N123" s="179"/>
      <c r="O123" s="179"/>
      <c r="P123" s="179"/>
      <c r="Q123" s="179"/>
      <c r="R123" s="179"/>
      <c r="S123" s="179"/>
      <c r="T123" s="180"/>
      <c r="AT123" s="174" t="s">
        <v>206</v>
      </c>
      <c r="AU123" s="174" t="s">
        <v>89</v>
      </c>
      <c r="AV123" s="14" t="s">
        <v>89</v>
      </c>
      <c r="AW123" s="14" t="s">
        <v>41</v>
      </c>
      <c r="AX123" s="14" t="s">
        <v>80</v>
      </c>
      <c r="AY123" s="174" t="s">
        <v>195</v>
      </c>
    </row>
    <row r="124" spans="2:51" s="13" customFormat="1">
      <c r="B124" s="165"/>
      <c r="D124" s="166" t="s">
        <v>206</v>
      </c>
      <c r="E124" s="167" t="s">
        <v>3</v>
      </c>
      <c r="F124" s="168" t="s">
        <v>1172</v>
      </c>
      <c r="H124" s="167" t="s">
        <v>3</v>
      </c>
      <c r="I124" s="169"/>
      <c r="L124" s="165"/>
      <c r="M124" s="170"/>
      <c r="N124" s="171"/>
      <c r="O124" s="171"/>
      <c r="P124" s="171"/>
      <c r="Q124" s="171"/>
      <c r="R124" s="171"/>
      <c r="S124" s="171"/>
      <c r="T124" s="172"/>
      <c r="AT124" s="167" t="s">
        <v>206</v>
      </c>
      <c r="AU124" s="167" t="s">
        <v>89</v>
      </c>
      <c r="AV124" s="13" t="s">
        <v>87</v>
      </c>
      <c r="AW124" s="13" t="s">
        <v>41</v>
      </c>
      <c r="AX124" s="13" t="s">
        <v>80</v>
      </c>
      <c r="AY124" s="167" t="s">
        <v>195</v>
      </c>
    </row>
    <row r="125" spans="2:51" s="13" customFormat="1">
      <c r="B125" s="165"/>
      <c r="D125" s="166" t="s">
        <v>206</v>
      </c>
      <c r="E125" s="167" t="s">
        <v>3</v>
      </c>
      <c r="F125" s="168" t="s">
        <v>708</v>
      </c>
      <c r="H125" s="167" t="s">
        <v>3</v>
      </c>
      <c r="I125" s="169"/>
      <c r="L125" s="165"/>
      <c r="M125" s="170"/>
      <c r="N125" s="171"/>
      <c r="O125" s="171"/>
      <c r="P125" s="171"/>
      <c r="Q125" s="171"/>
      <c r="R125" s="171"/>
      <c r="S125" s="171"/>
      <c r="T125" s="172"/>
      <c r="AT125" s="167" t="s">
        <v>206</v>
      </c>
      <c r="AU125" s="167" t="s">
        <v>89</v>
      </c>
      <c r="AV125" s="13" t="s">
        <v>87</v>
      </c>
      <c r="AW125" s="13" t="s">
        <v>41</v>
      </c>
      <c r="AX125" s="13" t="s">
        <v>80</v>
      </c>
      <c r="AY125" s="167" t="s">
        <v>195</v>
      </c>
    </row>
    <row r="126" spans="2:51" s="14" customFormat="1">
      <c r="B126" s="173"/>
      <c r="D126" s="166" t="s">
        <v>206</v>
      </c>
      <c r="E126" s="174" t="s">
        <v>3</v>
      </c>
      <c r="F126" s="175" t="s">
        <v>1573</v>
      </c>
      <c r="H126" s="176">
        <v>31.457000000000001</v>
      </c>
      <c r="I126" s="177"/>
      <c r="L126" s="173"/>
      <c r="M126" s="178"/>
      <c r="N126" s="179"/>
      <c r="O126" s="179"/>
      <c r="P126" s="179"/>
      <c r="Q126" s="179"/>
      <c r="R126" s="179"/>
      <c r="S126" s="179"/>
      <c r="T126" s="180"/>
      <c r="AT126" s="174" t="s">
        <v>206</v>
      </c>
      <c r="AU126" s="174" t="s">
        <v>89</v>
      </c>
      <c r="AV126" s="14" t="s">
        <v>89</v>
      </c>
      <c r="AW126" s="14" t="s">
        <v>41</v>
      </c>
      <c r="AX126" s="14" t="s">
        <v>80</v>
      </c>
      <c r="AY126" s="174" t="s">
        <v>195</v>
      </c>
    </row>
    <row r="127" spans="2:51" s="13" customFormat="1">
      <c r="B127" s="165"/>
      <c r="D127" s="166" t="s">
        <v>206</v>
      </c>
      <c r="E127" s="167" t="s">
        <v>3</v>
      </c>
      <c r="F127" s="168" t="s">
        <v>1174</v>
      </c>
      <c r="H127" s="167" t="s">
        <v>3</v>
      </c>
      <c r="I127" s="169"/>
      <c r="L127" s="165"/>
      <c r="M127" s="170"/>
      <c r="N127" s="171"/>
      <c r="O127" s="171"/>
      <c r="P127" s="171"/>
      <c r="Q127" s="171"/>
      <c r="R127" s="171"/>
      <c r="S127" s="171"/>
      <c r="T127" s="172"/>
      <c r="AT127" s="167" t="s">
        <v>206</v>
      </c>
      <c r="AU127" s="167" t="s">
        <v>89</v>
      </c>
      <c r="AV127" s="13" t="s">
        <v>87</v>
      </c>
      <c r="AW127" s="13" t="s">
        <v>41</v>
      </c>
      <c r="AX127" s="13" t="s">
        <v>80</v>
      </c>
      <c r="AY127" s="167" t="s">
        <v>195</v>
      </c>
    </row>
    <row r="128" spans="2:51" s="13" customFormat="1">
      <c r="B128" s="165"/>
      <c r="D128" s="166" t="s">
        <v>206</v>
      </c>
      <c r="E128" s="167" t="s">
        <v>3</v>
      </c>
      <c r="F128" s="168" t="s">
        <v>708</v>
      </c>
      <c r="H128" s="167" t="s">
        <v>3</v>
      </c>
      <c r="I128" s="169"/>
      <c r="L128" s="165"/>
      <c r="M128" s="170"/>
      <c r="N128" s="171"/>
      <c r="O128" s="171"/>
      <c r="P128" s="171"/>
      <c r="Q128" s="171"/>
      <c r="R128" s="171"/>
      <c r="S128" s="171"/>
      <c r="T128" s="172"/>
      <c r="AT128" s="167" t="s">
        <v>206</v>
      </c>
      <c r="AU128" s="167" t="s">
        <v>89</v>
      </c>
      <c r="AV128" s="13" t="s">
        <v>87</v>
      </c>
      <c r="AW128" s="13" t="s">
        <v>41</v>
      </c>
      <c r="AX128" s="13" t="s">
        <v>80</v>
      </c>
      <c r="AY128" s="167" t="s">
        <v>195</v>
      </c>
    </row>
    <row r="129" spans="2:51" s="14" customFormat="1">
      <c r="B129" s="173"/>
      <c r="D129" s="166" t="s">
        <v>206</v>
      </c>
      <c r="E129" s="174" t="s">
        <v>3</v>
      </c>
      <c r="F129" s="175" t="s">
        <v>1574</v>
      </c>
      <c r="H129" s="176">
        <v>50.917999999999999</v>
      </c>
      <c r="I129" s="177"/>
      <c r="L129" s="173"/>
      <c r="M129" s="178"/>
      <c r="N129" s="179"/>
      <c r="O129" s="179"/>
      <c r="P129" s="179"/>
      <c r="Q129" s="179"/>
      <c r="R129" s="179"/>
      <c r="S129" s="179"/>
      <c r="T129" s="180"/>
      <c r="AT129" s="174" t="s">
        <v>206</v>
      </c>
      <c r="AU129" s="174" t="s">
        <v>89</v>
      </c>
      <c r="AV129" s="14" t="s">
        <v>89</v>
      </c>
      <c r="AW129" s="14" t="s">
        <v>41</v>
      </c>
      <c r="AX129" s="14" t="s">
        <v>80</v>
      </c>
      <c r="AY129" s="174" t="s">
        <v>195</v>
      </c>
    </row>
    <row r="130" spans="2:51" s="13" customFormat="1">
      <c r="B130" s="165"/>
      <c r="D130" s="166" t="s">
        <v>206</v>
      </c>
      <c r="E130" s="167" t="s">
        <v>3</v>
      </c>
      <c r="F130" s="168" t="s">
        <v>1176</v>
      </c>
      <c r="H130" s="167" t="s">
        <v>3</v>
      </c>
      <c r="I130" s="169"/>
      <c r="L130" s="165"/>
      <c r="M130" s="170"/>
      <c r="N130" s="171"/>
      <c r="O130" s="171"/>
      <c r="P130" s="171"/>
      <c r="Q130" s="171"/>
      <c r="R130" s="171"/>
      <c r="S130" s="171"/>
      <c r="T130" s="172"/>
      <c r="AT130" s="167" t="s">
        <v>206</v>
      </c>
      <c r="AU130" s="167" t="s">
        <v>89</v>
      </c>
      <c r="AV130" s="13" t="s">
        <v>87</v>
      </c>
      <c r="AW130" s="13" t="s">
        <v>41</v>
      </c>
      <c r="AX130" s="13" t="s">
        <v>80</v>
      </c>
      <c r="AY130" s="167" t="s">
        <v>195</v>
      </c>
    </row>
    <row r="131" spans="2:51" s="13" customFormat="1">
      <c r="B131" s="165"/>
      <c r="D131" s="166" t="s">
        <v>206</v>
      </c>
      <c r="E131" s="167" t="s">
        <v>3</v>
      </c>
      <c r="F131" s="168" t="s">
        <v>708</v>
      </c>
      <c r="H131" s="167" t="s">
        <v>3</v>
      </c>
      <c r="I131" s="169"/>
      <c r="L131" s="165"/>
      <c r="M131" s="170"/>
      <c r="N131" s="171"/>
      <c r="O131" s="171"/>
      <c r="P131" s="171"/>
      <c r="Q131" s="171"/>
      <c r="R131" s="171"/>
      <c r="S131" s="171"/>
      <c r="T131" s="172"/>
      <c r="AT131" s="167" t="s">
        <v>206</v>
      </c>
      <c r="AU131" s="167" t="s">
        <v>89</v>
      </c>
      <c r="AV131" s="13" t="s">
        <v>87</v>
      </c>
      <c r="AW131" s="13" t="s">
        <v>41</v>
      </c>
      <c r="AX131" s="13" t="s">
        <v>80</v>
      </c>
      <c r="AY131" s="167" t="s">
        <v>195</v>
      </c>
    </row>
    <row r="132" spans="2:51" s="14" customFormat="1">
      <c r="B132" s="173"/>
      <c r="D132" s="166" t="s">
        <v>206</v>
      </c>
      <c r="E132" s="174" t="s">
        <v>3</v>
      </c>
      <c r="F132" s="175" t="s">
        <v>1575</v>
      </c>
      <c r="H132" s="176">
        <v>24.353999999999999</v>
      </c>
      <c r="I132" s="177"/>
      <c r="L132" s="173"/>
      <c r="M132" s="178"/>
      <c r="N132" s="179"/>
      <c r="O132" s="179"/>
      <c r="P132" s="179"/>
      <c r="Q132" s="179"/>
      <c r="R132" s="179"/>
      <c r="S132" s="179"/>
      <c r="T132" s="180"/>
      <c r="AT132" s="174" t="s">
        <v>206</v>
      </c>
      <c r="AU132" s="174" t="s">
        <v>89</v>
      </c>
      <c r="AV132" s="14" t="s">
        <v>89</v>
      </c>
      <c r="AW132" s="14" t="s">
        <v>41</v>
      </c>
      <c r="AX132" s="14" t="s">
        <v>80</v>
      </c>
      <c r="AY132" s="174" t="s">
        <v>195</v>
      </c>
    </row>
    <row r="133" spans="2:51" s="13" customFormat="1">
      <c r="B133" s="165"/>
      <c r="D133" s="166" t="s">
        <v>206</v>
      </c>
      <c r="E133" s="167" t="s">
        <v>3</v>
      </c>
      <c r="F133" s="168" t="s">
        <v>1178</v>
      </c>
      <c r="H133" s="167" t="s">
        <v>3</v>
      </c>
      <c r="I133" s="169"/>
      <c r="L133" s="165"/>
      <c r="M133" s="170"/>
      <c r="N133" s="171"/>
      <c r="O133" s="171"/>
      <c r="P133" s="171"/>
      <c r="Q133" s="171"/>
      <c r="R133" s="171"/>
      <c r="S133" s="171"/>
      <c r="T133" s="172"/>
      <c r="AT133" s="167" t="s">
        <v>206</v>
      </c>
      <c r="AU133" s="167" t="s">
        <v>89</v>
      </c>
      <c r="AV133" s="13" t="s">
        <v>87</v>
      </c>
      <c r="AW133" s="13" t="s">
        <v>41</v>
      </c>
      <c r="AX133" s="13" t="s">
        <v>80</v>
      </c>
      <c r="AY133" s="167" t="s">
        <v>195</v>
      </c>
    </row>
    <row r="134" spans="2:51" s="13" customFormat="1">
      <c r="B134" s="165"/>
      <c r="D134" s="166" t="s">
        <v>206</v>
      </c>
      <c r="E134" s="167" t="s">
        <v>3</v>
      </c>
      <c r="F134" s="168" t="s">
        <v>708</v>
      </c>
      <c r="H134" s="167" t="s">
        <v>3</v>
      </c>
      <c r="I134" s="169"/>
      <c r="L134" s="165"/>
      <c r="M134" s="170"/>
      <c r="N134" s="171"/>
      <c r="O134" s="171"/>
      <c r="P134" s="171"/>
      <c r="Q134" s="171"/>
      <c r="R134" s="171"/>
      <c r="S134" s="171"/>
      <c r="T134" s="172"/>
      <c r="AT134" s="167" t="s">
        <v>206</v>
      </c>
      <c r="AU134" s="167" t="s">
        <v>89</v>
      </c>
      <c r="AV134" s="13" t="s">
        <v>87</v>
      </c>
      <c r="AW134" s="13" t="s">
        <v>41</v>
      </c>
      <c r="AX134" s="13" t="s">
        <v>80</v>
      </c>
      <c r="AY134" s="167" t="s">
        <v>195</v>
      </c>
    </row>
    <row r="135" spans="2:51" s="14" customFormat="1">
      <c r="B135" s="173"/>
      <c r="D135" s="166" t="s">
        <v>206</v>
      </c>
      <c r="E135" s="174" t="s">
        <v>3</v>
      </c>
      <c r="F135" s="175" t="s">
        <v>1576</v>
      </c>
      <c r="H135" s="176">
        <v>31.864999999999998</v>
      </c>
      <c r="I135" s="177"/>
      <c r="L135" s="173"/>
      <c r="M135" s="178"/>
      <c r="N135" s="179"/>
      <c r="O135" s="179"/>
      <c r="P135" s="179"/>
      <c r="Q135" s="179"/>
      <c r="R135" s="179"/>
      <c r="S135" s="179"/>
      <c r="T135" s="180"/>
      <c r="AT135" s="174" t="s">
        <v>206</v>
      </c>
      <c r="AU135" s="174" t="s">
        <v>89</v>
      </c>
      <c r="AV135" s="14" t="s">
        <v>89</v>
      </c>
      <c r="AW135" s="14" t="s">
        <v>41</v>
      </c>
      <c r="AX135" s="14" t="s">
        <v>80</v>
      </c>
      <c r="AY135" s="174" t="s">
        <v>195</v>
      </c>
    </row>
    <row r="136" spans="2:51" s="13" customFormat="1">
      <c r="B136" s="165"/>
      <c r="D136" s="166" t="s">
        <v>206</v>
      </c>
      <c r="E136" s="167" t="s">
        <v>3</v>
      </c>
      <c r="F136" s="168" t="s">
        <v>1180</v>
      </c>
      <c r="H136" s="167" t="s">
        <v>3</v>
      </c>
      <c r="I136" s="169"/>
      <c r="L136" s="165"/>
      <c r="M136" s="170"/>
      <c r="N136" s="171"/>
      <c r="O136" s="171"/>
      <c r="P136" s="171"/>
      <c r="Q136" s="171"/>
      <c r="R136" s="171"/>
      <c r="S136" s="171"/>
      <c r="T136" s="172"/>
      <c r="AT136" s="167" t="s">
        <v>206</v>
      </c>
      <c r="AU136" s="167" t="s">
        <v>89</v>
      </c>
      <c r="AV136" s="13" t="s">
        <v>87</v>
      </c>
      <c r="AW136" s="13" t="s">
        <v>41</v>
      </c>
      <c r="AX136" s="13" t="s">
        <v>80</v>
      </c>
      <c r="AY136" s="167" t="s">
        <v>195</v>
      </c>
    </row>
    <row r="137" spans="2:51" s="13" customFormat="1">
      <c r="B137" s="165"/>
      <c r="D137" s="166" t="s">
        <v>206</v>
      </c>
      <c r="E137" s="167" t="s">
        <v>3</v>
      </c>
      <c r="F137" s="168" t="s">
        <v>708</v>
      </c>
      <c r="H137" s="167" t="s">
        <v>3</v>
      </c>
      <c r="I137" s="169"/>
      <c r="L137" s="165"/>
      <c r="M137" s="170"/>
      <c r="N137" s="171"/>
      <c r="O137" s="171"/>
      <c r="P137" s="171"/>
      <c r="Q137" s="171"/>
      <c r="R137" s="171"/>
      <c r="S137" s="171"/>
      <c r="T137" s="172"/>
      <c r="AT137" s="167" t="s">
        <v>206</v>
      </c>
      <c r="AU137" s="167" t="s">
        <v>89</v>
      </c>
      <c r="AV137" s="13" t="s">
        <v>87</v>
      </c>
      <c r="AW137" s="13" t="s">
        <v>41</v>
      </c>
      <c r="AX137" s="13" t="s">
        <v>80</v>
      </c>
      <c r="AY137" s="167" t="s">
        <v>195</v>
      </c>
    </row>
    <row r="138" spans="2:51" s="14" customFormat="1">
      <c r="B138" s="173"/>
      <c r="D138" s="166" t="s">
        <v>206</v>
      </c>
      <c r="E138" s="174" t="s">
        <v>3</v>
      </c>
      <c r="F138" s="175" t="s">
        <v>1577</v>
      </c>
      <c r="H138" s="176">
        <v>27.161000000000001</v>
      </c>
      <c r="I138" s="177"/>
      <c r="L138" s="173"/>
      <c r="M138" s="178"/>
      <c r="N138" s="179"/>
      <c r="O138" s="179"/>
      <c r="P138" s="179"/>
      <c r="Q138" s="179"/>
      <c r="R138" s="179"/>
      <c r="S138" s="179"/>
      <c r="T138" s="180"/>
      <c r="AT138" s="174" t="s">
        <v>206</v>
      </c>
      <c r="AU138" s="174" t="s">
        <v>89</v>
      </c>
      <c r="AV138" s="14" t="s">
        <v>89</v>
      </c>
      <c r="AW138" s="14" t="s">
        <v>41</v>
      </c>
      <c r="AX138" s="14" t="s">
        <v>80</v>
      </c>
      <c r="AY138" s="174" t="s">
        <v>195</v>
      </c>
    </row>
    <row r="139" spans="2:51" s="13" customFormat="1">
      <c r="B139" s="165"/>
      <c r="D139" s="166" t="s">
        <v>206</v>
      </c>
      <c r="E139" s="167" t="s">
        <v>3</v>
      </c>
      <c r="F139" s="168" t="s">
        <v>1182</v>
      </c>
      <c r="H139" s="167" t="s">
        <v>3</v>
      </c>
      <c r="I139" s="169"/>
      <c r="L139" s="165"/>
      <c r="M139" s="170"/>
      <c r="N139" s="171"/>
      <c r="O139" s="171"/>
      <c r="P139" s="171"/>
      <c r="Q139" s="171"/>
      <c r="R139" s="171"/>
      <c r="S139" s="171"/>
      <c r="T139" s="172"/>
      <c r="AT139" s="167" t="s">
        <v>206</v>
      </c>
      <c r="AU139" s="167" t="s">
        <v>89</v>
      </c>
      <c r="AV139" s="13" t="s">
        <v>87</v>
      </c>
      <c r="AW139" s="13" t="s">
        <v>41</v>
      </c>
      <c r="AX139" s="13" t="s">
        <v>80</v>
      </c>
      <c r="AY139" s="167" t="s">
        <v>195</v>
      </c>
    </row>
    <row r="140" spans="2:51" s="13" customFormat="1">
      <c r="B140" s="165"/>
      <c r="D140" s="166" t="s">
        <v>206</v>
      </c>
      <c r="E140" s="167" t="s">
        <v>3</v>
      </c>
      <c r="F140" s="168" t="s">
        <v>708</v>
      </c>
      <c r="H140" s="167" t="s">
        <v>3</v>
      </c>
      <c r="I140" s="169"/>
      <c r="L140" s="165"/>
      <c r="M140" s="170"/>
      <c r="N140" s="171"/>
      <c r="O140" s="171"/>
      <c r="P140" s="171"/>
      <c r="Q140" s="171"/>
      <c r="R140" s="171"/>
      <c r="S140" s="171"/>
      <c r="T140" s="172"/>
      <c r="AT140" s="167" t="s">
        <v>206</v>
      </c>
      <c r="AU140" s="167" t="s">
        <v>89</v>
      </c>
      <c r="AV140" s="13" t="s">
        <v>87</v>
      </c>
      <c r="AW140" s="13" t="s">
        <v>41</v>
      </c>
      <c r="AX140" s="13" t="s">
        <v>80</v>
      </c>
      <c r="AY140" s="167" t="s">
        <v>195</v>
      </c>
    </row>
    <row r="141" spans="2:51" s="14" customFormat="1">
      <c r="B141" s="173"/>
      <c r="D141" s="166" t="s">
        <v>206</v>
      </c>
      <c r="E141" s="174" t="s">
        <v>3</v>
      </c>
      <c r="F141" s="175" t="s">
        <v>1578</v>
      </c>
      <c r="H141" s="176">
        <v>23.963999999999999</v>
      </c>
      <c r="I141" s="177"/>
      <c r="L141" s="173"/>
      <c r="M141" s="178"/>
      <c r="N141" s="179"/>
      <c r="O141" s="179"/>
      <c r="P141" s="179"/>
      <c r="Q141" s="179"/>
      <c r="R141" s="179"/>
      <c r="S141" s="179"/>
      <c r="T141" s="180"/>
      <c r="AT141" s="174" t="s">
        <v>206</v>
      </c>
      <c r="AU141" s="174" t="s">
        <v>89</v>
      </c>
      <c r="AV141" s="14" t="s">
        <v>89</v>
      </c>
      <c r="AW141" s="14" t="s">
        <v>41</v>
      </c>
      <c r="AX141" s="14" t="s">
        <v>80</v>
      </c>
      <c r="AY141" s="174" t="s">
        <v>195</v>
      </c>
    </row>
    <row r="142" spans="2:51" s="13" customFormat="1">
      <c r="B142" s="165"/>
      <c r="D142" s="166" t="s">
        <v>206</v>
      </c>
      <c r="E142" s="167" t="s">
        <v>3</v>
      </c>
      <c r="F142" s="168" t="s">
        <v>1184</v>
      </c>
      <c r="H142" s="167" t="s">
        <v>3</v>
      </c>
      <c r="I142" s="169"/>
      <c r="L142" s="165"/>
      <c r="M142" s="170"/>
      <c r="N142" s="171"/>
      <c r="O142" s="171"/>
      <c r="P142" s="171"/>
      <c r="Q142" s="171"/>
      <c r="R142" s="171"/>
      <c r="S142" s="171"/>
      <c r="T142" s="172"/>
      <c r="AT142" s="167" t="s">
        <v>206</v>
      </c>
      <c r="AU142" s="167" t="s">
        <v>89</v>
      </c>
      <c r="AV142" s="13" t="s">
        <v>87</v>
      </c>
      <c r="AW142" s="13" t="s">
        <v>41</v>
      </c>
      <c r="AX142" s="13" t="s">
        <v>80</v>
      </c>
      <c r="AY142" s="167" t="s">
        <v>195</v>
      </c>
    </row>
    <row r="143" spans="2:51" s="13" customFormat="1">
      <c r="B143" s="165"/>
      <c r="D143" s="166" t="s">
        <v>206</v>
      </c>
      <c r="E143" s="167" t="s">
        <v>3</v>
      </c>
      <c r="F143" s="168" t="s">
        <v>708</v>
      </c>
      <c r="H143" s="167" t="s">
        <v>3</v>
      </c>
      <c r="I143" s="169"/>
      <c r="L143" s="165"/>
      <c r="M143" s="170"/>
      <c r="N143" s="171"/>
      <c r="O143" s="171"/>
      <c r="P143" s="171"/>
      <c r="Q143" s="171"/>
      <c r="R143" s="171"/>
      <c r="S143" s="171"/>
      <c r="T143" s="172"/>
      <c r="AT143" s="167" t="s">
        <v>206</v>
      </c>
      <c r="AU143" s="167" t="s">
        <v>89</v>
      </c>
      <c r="AV143" s="13" t="s">
        <v>87</v>
      </c>
      <c r="AW143" s="13" t="s">
        <v>41</v>
      </c>
      <c r="AX143" s="13" t="s">
        <v>80</v>
      </c>
      <c r="AY143" s="167" t="s">
        <v>195</v>
      </c>
    </row>
    <row r="144" spans="2:51" s="14" customFormat="1">
      <c r="B144" s="173"/>
      <c r="D144" s="166" t="s">
        <v>206</v>
      </c>
      <c r="E144" s="174" t="s">
        <v>3</v>
      </c>
      <c r="F144" s="175" t="s">
        <v>1579</v>
      </c>
      <c r="H144" s="176">
        <v>26.216999999999999</v>
      </c>
      <c r="I144" s="177"/>
      <c r="L144" s="173"/>
      <c r="M144" s="178"/>
      <c r="N144" s="179"/>
      <c r="O144" s="179"/>
      <c r="P144" s="179"/>
      <c r="Q144" s="179"/>
      <c r="R144" s="179"/>
      <c r="S144" s="179"/>
      <c r="T144" s="180"/>
      <c r="AT144" s="174" t="s">
        <v>206</v>
      </c>
      <c r="AU144" s="174" t="s">
        <v>89</v>
      </c>
      <c r="AV144" s="14" t="s">
        <v>89</v>
      </c>
      <c r="AW144" s="14" t="s">
        <v>41</v>
      </c>
      <c r="AX144" s="14" t="s">
        <v>80</v>
      </c>
      <c r="AY144" s="174" t="s">
        <v>195</v>
      </c>
    </row>
    <row r="145" spans="1:65" s="13" customFormat="1">
      <c r="B145" s="165"/>
      <c r="D145" s="166" t="s">
        <v>206</v>
      </c>
      <c r="E145" s="167" t="s">
        <v>3</v>
      </c>
      <c r="F145" s="168" t="s">
        <v>1186</v>
      </c>
      <c r="H145" s="167" t="s">
        <v>3</v>
      </c>
      <c r="I145" s="169"/>
      <c r="L145" s="165"/>
      <c r="M145" s="170"/>
      <c r="N145" s="171"/>
      <c r="O145" s="171"/>
      <c r="P145" s="171"/>
      <c r="Q145" s="171"/>
      <c r="R145" s="171"/>
      <c r="S145" s="171"/>
      <c r="T145" s="172"/>
      <c r="AT145" s="167" t="s">
        <v>206</v>
      </c>
      <c r="AU145" s="167" t="s">
        <v>89</v>
      </c>
      <c r="AV145" s="13" t="s">
        <v>87</v>
      </c>
      <c r="AW145" s="13" t="s">
        <v>41</v>
      </c>
      <c r="AX145" s="13" t="s">
        <v>80</v>
      </c>
      <c r="AY145" s="167" t="s">
        <v>195</v>
      </c>
    </row>
    <row r="146" spans="1:65" s="13" customFormat="1">
      <c r="B146" s="165"/>
      <c r="D146" s="166" t="s">
        <v>206</v>
      </c>
      <c r="E146" s="167" t="s">
        <v>3</v>
      </c>
      <c r="F146" s="168" t="s">
        <v>708</v>
      </c>
      <c r="H146" s="167" t="s">
        <v>3</v>
      </c>
      <c r="I146" s="169"/>
      <c r="L146" s="165"/>
      <c r="M146" s="170"/>
      <c r="N146" s="171"/>
      <c r="O146" s="171"/>
      <c r="P146" s="171"/>
      <c r="Q146" s="171"/>
      <c r="R146" s="171"/>
      <c r="S146" s="171"/>
      <c r="T146" s="172"/>
      <c r="AT146" s="167" t="s">
        <v>206</v>
      </c>
      <c r="AU146" s="167" t="s">
        <v>89</v>
      </c>
      <c r="AV146" s="13" t="s">
        <v>87</v>
      </c>
      <c r="AW146" s="13" t="s">
        <v>41</v>
      </c>
      <c r="AX146" s="13" t="s">
        <v>80</v>
      </c>
      <c r="AY146" s="167" t="s">
        <v>195</v>
      </c>
    </row>
    <row r="147" spans="1:65" s="14" customFormat="1">
      <c r="B147" s="173"/>
      <c r="D147" s="166" t="s">
        <v>206</v>
      </c>
      <c r="E147" s="174" t="s">
        <v>3</v>
      </c>
      <c r="F147" s="175" t="s">
        <v>1580</v>
      </c>
      <c r="H147" s="176">
        <v>23.364000000000001</v>
      </c>
      <c r="I147" s="177"/>
      <c r="L147" s="173"/>
      <c r="M147" s="178"/>
      <c r="N147" s="179"/>
      <c r="O147" s="179"/>
      <c r="P147" s="179"/>
      <c r="Q147" s="179"/>
      <c r="R147" s="179"/>
      <c r="S147" s="179"/>
      <c r="T147" s="180"/>
      <c r="AT147" s="174" t="s">
        <v>206</v>
      </c>
      <c r="AU147" s="174" t="s">
        <v>89</v>
      </c>
      <c r="AV147" s="14" t="s">
        <v>89</v>
      </c>
      <c r="AW147" s="14" t="s">
        <v>41</v>
      </c>
      <c r="AX147" s="14" t="s">
        <v>80</v>
      </c>
      <c r="AY147" s="174" t="s">
        <v>195</v>
      </c>
    </row>
    <row r="148" spans="1:65" s="13" customFormat="1">
      <c r="B148" s="165"/>
      <c r="D148" s="166" t="s">
        <v>206</v>
      </c>
      <c r="E148" s="167" t="s">
        <v>3</v>
      </c>
      <c r="F148" s="168" t="s">
        <v>1189</v>
      </c>
      <c r="H148" s="167" t="s">
        <v>3</v>
      </c>
      <c r="I148" s="169"/>
      <c r="L148" s="165"/>
      <c r="M148" s="170"/>
      <c r="N148" s="171"/>
      <c r="O148" s="171"/>
      <c r="P148" s="171"/>
      <c r="Q148" s="171"/>
      <c r="R148" s="171"/>
      <c r="S148" s="171"/>
      <c r="T148" s="172"/>
      <c r="AT148" s="167" t="s">
        <v>206</v>
      </c>
      <c r="AU148" s="167" t="s">
        <v>89</v>
      </c>
      <c r="AV148" s="13" t="s">
        <v>87</v>
      </c>
      <c r="AW148" s="13" t="s">
        <v>41</v>
      </c>
      <c r="AX148" s="13" t="s">
        <v>80</v>
      </c>
      <c r="AY148" s="167" t="s">
        <v>195</v>
      </c>
    </row>
    <row r="149" spans="1:65" s="13" customFormat="1">
      <c r="B149" s="165"/>
      <c r="D149" s="166" t="s">
        <v>206</v>
      </c>
      <c r="E149" s="167" t="s">
        <v>3</v>
      </c>
      <c r="F149" s="168" t="s">
        <v>708</v>
      </c>
      <c r="H149" s="167" t="s">
        <v>3</v>
      </c>
      <c r="I149" s="169"/>
      <c r="L149" s="165"/>
      <c r="M149" s="170"/>
      <c r="N149" s="171"/>
      <c r="O149" s="171"/>
      <c r="P149" s="171"/>
      <c r="Q149" s="171"/>
      <c r="R149" s="171"/>
      <c r="S149" s="171"/>
      <c r="T149" s="172"/>
      <c r="AT149" s="167" t="s">
        <v>206</v>
      </c>
      <c r="AU149" s="167" t="s">
        <v>89</v>
      </c>
      <c r="AV149" s="13" t="s">
        <v>87</v>
      </c>
      <c r="AW149" s="13" t="s">
        <v>41</v>
      </c>
      <c r="AX149" s="13" t="s">
        <v>80</v>
      </c>
      <c r="AY149" s="167" t="s">
        <v>195</v>
      </c>
    </row>
    <row r="150" spans="1:65" s="14" customFormat="1">
      <c r="B150" s="173"/>
      <c r="D150" s="166" t="s">
        <v>206</v>
      </c>
      <c r="E150" s="174" t="s">
        <v>3</v>
      </c>
      <c r="F150" s="175" t="s">
        <v>1581</v>
      </c>
      <c r="H150" s="176">
        <v>54.890999999999998</v>
      </c>
      <c r="I150" s="177"/>
      <c r="L150" s="173"/>
      <c r="M150" s="178"/>
      <c r="N150" s="179"/>
      <c r="O150" s="179"/>
      <c r="P150" s="179"/>
      <c r="Q150" s="179"/>
      <c r="R150" s="179"/>
      <c r="S150" s="179"/>
      <c r="T150" s="180"/>
      <c r="AT150" s="174" t="s">
        <v>206</v>
      </c>
      <c r="AU150" s="174" t="s">
        <v>89</v>
      </c>
      <c r="AV150" s="14" t="s">
        <v>89</v>
      </c>
      <c r="AW150" s="14" t="s">
        <v>41</v>
      </c>
      <c r="AX150" s="14" t="s">
        <v>80</v>
      </c>
      <c r="AY150" s="174" t="s">
        <v>195</v>
      </c>
    </row>
    <row r="151" spans="1:65" s="13" customFormat="1">
      <c r="B151" s="165"/>
      <c r="D151" s="166" t="s">
        <v>206</v>
      </c>
      <c r="E151" s="167" t="s">
        <v>3</v>
      </c>
      <c r="F151" s="168" t="s">
        <v>1582</v>
      </c>
      <c r="H151" s="167" t="s">
        <v>3</v>
      </c>
      <c r="I151" s="169"/>
      <c r="L151" s="165"/>
      <c r="M151" s="170"/>
      <c r="N151" s="171"/>
      <c r="O151" s="171"/>
      <c r="P151" s="171"/>
      <c r="Q151" s="171"/>
      <c r="R151" s="171"/>
      <c r="S151" s="171"/>
      <c r="T151" s="172"/>
      <c r="AT151" s="167" t="s">
        <v>206</v>
      </c>
      <c r="AU151" s="167" t="s">
        <v>89</v>
      </c>
      <c r="AV151" s="13" t="s">
        <v>87</v>
      </c>
      <c r="AW151" s="13" t="s">
        <v>41</v>
      </c>
      <c r="AX151" s="13" t="s">
        <v>80</v>
      </c>
      <c r="AY151" s="167" t="s">
        <v>195</v>
      </c>
    </row>
    <row r="152" spans="1:65" s="13" customFormat="1">
      <c r="B152" s="165"/>
      <c r="D152" s="166" t="s">
        <v>206</v>
      </c>
      <c r="E152" s="167" t="s">
        <v>3</v>
      </c>
      <c r="F152" s="168" t="s">
        <v>708</v>
      </c>
      <c r="H152" s="167" t="s">
        <v>3</v>
      </c>
      <c r="I152" s="169"/>
      <c r="L152" s="165"/>
      <c r="M152" s="170"/>
      <c r="N152" s="171"/>
      <c r="O152" s="171"/>
      <c r="P152" s="171"/>
      <c r="Q152" s="171"/>
      <c r="R152" s="171"/>
      <c r="S152" s="171"/>
      <c r="T152" s="172"/>
      <c r="AT152" s="167" t="s">
        <v>206</v>
      </c>
      <c r="AU152" s="167" t="s">
        <v>89</v>
      </c>
      <c r="AV152" s="13" t="s">
        <v>87</v>
      </c>
      <c r="AW152" s="13" t="s">
        <v>41</v>
      </c>
      <c r="AX152" s="13" t="s">
        <v>80</v>
      </c>
      <c r="AY152" s="167" t="s">
        <v>195</v>
      </c>
    </row>
    <row r="153" spans="1:65" s="14" customFormat="1">
      <c r="B153" s="173"/>
      <c r="D153" s="166" t="s">
        <v>206</v>
      </c>
      <c r="E153" s="174" t="s">
        <v>3</v>
      </c>
      <c r="F153" s="175" t="s">
        <v>1583</v>
      </c>
      <c r="H153" s="176">
        <v>94.679000000000002</v>
      </c>
      <c r="I153" s="177"/>
      <c r="L153" s="173"/>
      <c r="M153" s="178"/>
      <c r="N153" s="179"/>
      <c r="O153" s="179"/>
      <c r="P153" s="179"/>
      <c r="Q153" s="179"/>
      <c r="R153" s="179"/>
      <c r="S153" s="179"/>
      <c r="T153" s="180"/>
      <c r="AT153" s="174" t="s">
        <v>206</v>
      </c>
      <c r="AU153" s="174" t="s">
        <v>89</v>
      </c>
      <c r="AV153" s="14" t="s">
        <v>89</v>
      </c>
      <c r="AW153" s="14" t="s">
        <v>41</v>
      </c>
      <c r="AX153" s="14" t="s">
        <v>80</v>
      </c>
      <c r="AY153" s="174" t="s">
        <v>195</v>
      </c>
    </row>
    <row r="154" spans="1:65" s="15" customFormat="1">
      <c r="B154" s="181"/>
      <c r="D154" s="166" t="s">
        <v>206</v>
      </c>
      <c r="E154" s="182" t="s">
        <v>165</v>
      </c>
      <c r="F154" s="183" t="s">
        <v>215</v>
      </c>
      <c r="H154" s="184">
        <v>697.91700000000003</v>
      </c>
      <c r="I154" s="185"/>
      <c r="L154" s="181"/>
      <c r="M154" s="186"/>
      <c r="N154" s="187"/>
      <c r="O154" s="187"/>
      <c r="P154" s="187"/>
      <c r="Q154" s="187"/>
      <c r="R154" s="187"/>
      <c r="S154" s="187"/>
      <c r="T154" s="188"/>
      <c r="AT154" s="182" t="s">
        <v>206</v>
      </c>
      <c r="AU154" s="182" t="s">
        <v>89</v>
      </c>
      <c r="AV154" s="15" t="s">
        <v>202</v>
      </c>
      <c r="AW154" s="15" t="s">
        <v>41</v>
      </c>
      <c r="AX154" s="15" t="s">
        <v>80</v>
      </c>
      <c r="AY154" s="182" t="s">
        <v>195</v>
      </c>
    </row>
    <row r="155" spans="1:65" s="13" customFormat="1">
      <c r="B155" s="165"/>
      <c r="D155" s="166" t="s">
        <v>206</v>
      </c>
      <c r="E155" s="167" t="s">
        <v>3</v>
      </c>
      <c r="F155" s="168" t="s">
        <v>729</v>
      </c>
      <c r="H155" s="167" t="s">
        <v>3</v>
      </c>
      <c r="I155" s="169"/>
      <c r="L155" s="165"/>
      <c r="M155" s="170"/>
      <c r="N155" s="171"/>
      <c r="O155" s="171"/>
      <c r="P155" s="171"/>
      <c r="Q155" s="171"/>
      <c r="R155" s="171"/>
      <c r="S155" s="171"/>
      <c r="T155" s="172"/>
      <c r="AT155" s="167" t="s">
        <v>206</v>
      </c>
      <c r="AU155" s="167" t="s">
        <v>89</v>
      </c>
      <c r="AV155" s="13" t="s">
        <v>87</v>
      </c>
      <c r="AW155" s="13" t="s">
        <v>41</v>
      </c>
      <c r="AX155" s="13" t="s">
        <v>80</v>
      </c>
      <c r="AY155" s="167" t="s">
        <v>195</v>
      </c>
    </row>
    <row r="156" spans="1:65" s="13" customFormat="1">
      <c r="B156" s="165"/>
      <c r="D156" s="166" t="s">
        <v>206</v>
      </c>
      <c r="E156" s="167" t="s">
        <v>3</v>
      </c>
      <c r="F156" s="168" t="s">
        <v>1149</v>
      </c>
      <c r="H156" s="167" t="s">
        <v>3</v>
      </c>
      <c r="I156" s="169"/>
      <c r="L156" s="165"/>
      <c r="M156" s="170"/>
      <c r="N156" s="171"/>
      <c r="O156" s="171"/>
      <c r="P156" s="171"/>
      <c r="Q156" s="171"/>
      <c r="R156" s="171"/>
      <c r="S156" s="171"/>
      <c r="T156" s="172"/>
      <c r="AT156" s="167" t="s">
        <v>206</v>
      </c>
      <c r="AU156" s="167" t="s">
        <v>89</v>
      </c>
      <c r="AV156" s="13" t="s">
        <v>87</v>
      </c>
      <c r="AW156" s="13" t="s">
        <v>41</v>
      </c>
      <c r="AX156" s="13" t="s">
        <v>80</v>
      </c>
      <c r="AY156" s="167" t="s">
        <v>195</v>
      </c>
    </row>
    <row r="157" spans="1:65" s="14" customFormat="1">
      <c r="B157" s="173"/>
      <c r="D157" s="166" t="s">
        <v>206</v>
      </c>
      <c r="E157" s="174" t="s">
        <v>689</v>
      </c>
      <c r="F157" s="175" t="s">
        <v>1584</v>
      </c>
      <c r="H157" s="176">
        <v>38.384999999999998</v>
      </c>
      <c r="I157" s="177"/>
      <c r="L157" s="173"/>
      <c r="M157" s="178"/>
      <c r="N157" s="179"/>
      <c r="O157" s="179"/>
      <c r="P157" s="179"/>
      <c r="Q157" s="179"/>
      <c r="R157" s="179"/>
      <c r="S157" s="179"/>
      <c r="T157" s="180"/>
      <c r="AT157" s="174" t="s">
        <v>206</v>
      </c>
      <c r="AU157" s="174" t="s">
        <v>89</v>
      </c>
      <c r="AV157" s="14" t="s">
        <v>89</v>
      </c>
      <c r="AW157" s="14" t="s">
        <v>41</v>
      </c>
      <c r="AX157" s="14" t="s">
        <v>80</v>
      </c>
      <c r="AY157" s="174" t="s">
        <v>195</v>
      </c>
    </row>
    <row r="158" spans="1:65" s="15" customFormat="1">
      <c r="B158" s="181"/>
      <c r="D158" s="166" t="s">
        <v>206</v>
      </c>
      <c r="E158" s="182" t="s">
        <v>3</v>
      </c>
      <c r="F158" s="183" t="s">
        <v>215</v>
      </c>
      <c r="H158" s="184">
        <v>38.384999999999998</v>
      </c>
      <c r="I158" s="185"/>
      <c r="L158" s="181"/>
      <c r="M158" s="186"/>
      <c r="N158" s="187"/>
      <c r="O158" s="187"/>
      <c r="P158" s="187"/>
      <c r="Q158" s="187"/>
      <c r="R158" s="187"/>
      <c r="S158" s="187"/>
      <c r="T158" s="188"/>
      <c r="AT158" s="182" t="s">
        <v>206</v>
      </c>
      <c r="AU158" s="182" t="s">
        <v>89</v>
      </c>
      <c r="AV158" s="15" t="s">
        <v>202</v>
      </c>
      <c r="AW158" s="15" t="s">
        <v>41</v>
      </c>
      <c r="AX158" s="15" t="s">
        <v>87</v>
      </c>
      <c r="AY158" s="182" t="s">
        <v>195</v>
      </c>
    </row>
    <row r="159" spans="1:65" s="2" customFormat="1" ht="24.25" customHeight="1">
      <c r="A159" s="35"/>
      <c r="B159" s="146"/>
      <c r="C159" s="147" t="s">
        <v>89</v>
      </c>
      <c r="D159" s="147" t="s">
        <v>197</v>
      </c>
      <c r="E159" s="148" t="s">
        <v>1585</v>
      </c>
      <c r="F159" s="149" t="s">
        <v>1586</v>
      </c>
      <c r="G159" s="150" t="s">
        <v>139</v>
      </c>
      <c r="H159" s="151">
        <v>38.384999999999998</v>
      </c>
      <c r="I159" s="152"/>
      <c r="J159" s="153">
        <f>ROUND(I159*H159,2)</f>
        <v>0</v>
      </c>
      <c r="K159" s="149" t="s">
        <v>201</v>
      </c>
      <c r="L159" s="36"/>
      <c r="M159" s="154" t="s">
        <v>3</v>
      </c>
      <c r="N159" s="155" t="s">
        <v>51</v>
      </c>
      <c r="O159" s="56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58" t="s">
        <v>202</v>
      </c>
      <c r="AT159" s="158" t="s">
        <v>197</v>
      </c>
      <c r="AU159" s="158" t="s">
        <v>89</v>
      </c>
      <c r="AY159" s="19" t="s">
        <v>195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87</v>
      </c>
      <c r="BK159" s="159">
        <f>ROUND(I159*H159,2)</f>
        <v>0</v>
      </c>
      <c r="BL159" s="19" t="s">
        <v>202</v>
      </c>
      <c r="BM159" s="158" t="s">
        <v>1587</v>
      </c>
    </row>
    <row r="160" spans="1:65" s="2" customFormat="1">
      <c r="A160" s="35"/>
      <c r="B160" s="36"/>
      <c r="C160" s="35"/>
      <c r="D160" s="160" t="s">
        <v>204</v>
      </c>
      <c r="E160" s="35"/>
      <c r="F160" s="161" t="s">
        <v>1588</v>
      </c>
      <c r="G160" s="35"/>
      <c r="H160" s="35"/>
      <c r="I160" s="162"/>
      <c r="J160" s="35"/>
      <c r="K160" s="35"/>
      <c r="L160" s="36"/>
      <c r="M160" s="163"/>
      <c r="N160" s="164"/>
      <c r="O160" s="56"/>
      <c r="P160" s="56"/>
      <c r="Q160" s="56"/>
      <c r="R160" s="56"/>
      <c r="S160" s="56"/>
      <c r="T160" s="57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9" t="s">
        <v>204</v>
      </c>
      <c r="AU160" s="19" t="s">
        <v>89</v>
      </c>
    </row>
    <row r="161" spans="1:65" s="13" customFormat="1">
      <c r="B161" s="165"/>
      <c r="D161" s="166" t="s">
        <v>206</v>
      </c>
      <c r="E161" s="167" t="s">
        <v>3</v>
      </c>
      <c r="F161" s="168" t="s">
        <v>207</v>
      </c>
      <c r="H161" s="167" t="s">
        <v>3</v>
      </c>
      <c r="I161" s="169"/>
      <c r="L161" s="165"/>
      <c r="M161" s="170"/>
      <c r="N161" s="171"/>
      <c r="O161" s="171"/>
      <c r="P161" s="171"/>
      <c r="Q161" s="171"/>
      <c r="R161" s="171"/>
      <c r="S161" s="171"/>
      <c r="T161" s="172"/>
      <c r="AT161" s="167" t="s">
        <v>206</v>
      </c>
      <c r="AU161" s="167" t="s">
        <v>89</v>
      </c>
      <c r="AV161" s="13" t="s">
        <v>87</v>
      </c>
      <c r="AW161" s="13" t="s">
        <v>41</v>
      </c>
      <c r="AX161" s="13" t="s">
        <v>80</v>
      </c>
      <c r="AY161" s="167" t="s">
        <v>195</v>
      </c>
    </row>
    <row r="162" spans="1:65" s="13" customFormat="1">
      <c r="B162" s="165"/>
      <c r="D162" s="166" t="s">
        <v>206</v>
      </c>
      <c r="E162" s="167" t="s">
        <v>3</v>
      </c>
      <c r="F162" s="168" t="s">
        <v>208</v>
      </c>
      <c r="H162" s="167" t="s">
        <v>3</v>
      </c>
      <c r="I162" s="169"/>
      <c r="L162" s="165"/>
      <c r="M162" s="170"/>
      <c r="N162" s="171"/>
      <c r="O162" s="171"/>
      <c r="P162" s="171"/>
      <c r="Q162" s="171"/>
      <c r="R162" s="171"/>
      <c r="S162" s="171"/>
      <c r="T162" s="172"/>
      <c r="AT162" s="167" t="s">
        <v>206</v>
      </c>
      <c r="AU162" s="167" t="s">
        <v>89</v>
      </c>
      <c r="AV162" s="13" t="s">
        <v>87</v>
      </c>
      <c r="AW162" s="13" t="s">
        <v>41</v>
      </c>
      <c r="AX162" s="13" t="s">
        <v>80</v>
      </c>
      <c r="AY162" s="167" t="s">
        <v>195</v>
      </c>
    </row>
    <row r="163" spans="1:65" s="13" customFormat="1">
      <c r="B163" s="165"/>
      <c r="D163" s="166" t="s">
        <v>206</v>
      </c>
      <c r="E163" s="167" t="s">
        <v>3</v>
      </c>
      <c r="F163" s="168" t="s">
        <v>1148</v>
      </c>
      <c r="H163" s="167" t="s">
        <v>3</v>
      </c>
      <c r="I163" s="169"/>
      <c r="L163" s="165"/>
      <c r="M163" s="170"/>
      <c r="N163" s="171"/>
      <c r="O163" s="171"/>
      <c r="P163" s="171"/>
      <c r="Q163" s="171"/>
      <c r="R163" s="171"/>
      <c r="S163" s="171"/>
      <c r="T163" s="172"/>
      <c r="AT163" s="167" t="s">
        <v>206</v>
      </c>
      <c r="AU163" s="167" t="s">
        <v>89</v>
      </c>
      <c r="AV163" s="13" t="s">
        <v>87</v>
      </c>
      <c r="AW163" s="13" t="s">
        <v>41</v>
      </c>
      <c r="AX163" s="13" t="s">
        <v>80</v>
      </c>
      <c r="AY163" s="167" t="s">
        <v>195</v>
      </c>
    </row>
    <row r="164" spans="1:65" s="13" customFormat="1">
      <c r="B164" s="165"/>
      <c r="D164" s="166" t="s">
        <v>206</v>
      </c>
      <c r="E164" s="167" t="s">
        <v>3</v>
      </c>
      <c r="F164" s="168" t="s">
        <v>707</v>
      </c>
      <c r="H164" s="167" t="s">
        <v>3</v>
      </c>
      <c r="I164" s="169"/>
      <c r="L164" s="165"/>
      <c r="M164" s="170"/>
      <c r="N164" s="171"/>
      <c r="O164" s="171"/>
      <c r="P164" s="171"/>
      <c r="Q164" s="171"/>
      <c r="R164" s="171"/>
      <c r="S164" s="171"/>
      <c r="T164" s="172"/>
      <c r="AT164" s="167" t="s">
        <v>206</v>
      </c>
      <c r="AU164" s="167" t="s">
        <v>89</v>
      </c>
      <c r="AV164" s="13" t="s">
        <v>87</v>
      </c>
      <c r="AW164" s="13" t="s">
        <v>41</v>
      </c>
      <c r="AX164" s="13" t="s">
        <v>80</v>
      </c>
      <c r="AY164" s="167" t="s">
        <v>195</v>
      </c>
    </row>
    <row r="165" spans="1:65" s="13" customFormat="1">
      <c r="B165" s="165"/>
      <c r="D165" s="166" t="s">
        <v>206</v>
      </c>
      <c r="E165" s="167" t="s">
        <v>3</v>
      </c>
      <c r="F165" s="168" t="s">
        <v>729</v>
      </c>
      <c r="H165" s="167" t="s">
        <v>3</v>
      </c>
      <c r="I165" s="169"/>
      <c r="L165" s="165"/>
      <c r="M165" s="170"/>
      <c r="N165" s="171"/>
      <c r="O165" s="171"/>
      <c r="P165" s="171"/>
      <c r="Q165" s="171"/>
      <c r="R165" s="171"/>
      <c r="S165" s="171"/>
      <c r="T165" s="172"/>
      <c r="AT165" s="167" t="s">
        <v>206</v>
      </c>
      <c r="AU165" s="167" t="s">
        <v>89</v>
      </c>
      <c r="AV165" s="13" t="s">
        <v>87</v>
      </c>
      <c r="AW165" s="13" t="s">
        <v>41</v>
      </c>
      <c r="AX165" s="13" t="s">
        <v>80</v>
      </c>
      <c r="AY165" s="167" t="s">
        <v>195</v>
      </c>
    </row>
    <row r="166" spans="1:65" s="13" customFormat="1">
      <c r="B166" s="165"/>
      <c r="D166" s="166" t="s">
        <v>206</v>
      </c>
      <c r="E166" s="167" t="s">
        <v>3</v>
      </c>
      <c r="F166" s="168" t="s">
        <v>1149</v>
      </c>
      <c r="H166" s="167" t="s">
        <v>3</v>
      </c>
      <c r="I166" s="169"/>
      <c r="L166" s="165"/>
      <c r="M166" s="170"/>
      <c r="N166" s="171"/>
      <c r="O166" s="171"/>
      <c r="P166" s="171"/>
      <c r="Q166" s="171"/>
      <c r="R166" s="171"/>
      <c r="S166" s="171"/>
      <c r="T166" s="172"/>
      <c r="AT166" s="167" t="s">
        <v>206</v>
      </c>
      <c r="AU166" s="167" t="s">
        <v>89</v>
      </c>
      <c r="AV166" s="13" t="s">
        <v>87</v>
      </c>
      <c r="AW166" s="13" t="s">
        <v>41</v>
      </c>
      <c r="AX166" s="13" t="s">
        <v>80</v>
      </c>
      <c r="AY166" s="167" t="s">
        <v>195</v>
      </c>
    </row>
    <row r="167" spans="1:65" s="14" customFormat="1">
      <c r="B167" s="173"/>
      <c r="D167" s="166" t="s">
        <v>206</v>
      </c>
      <c r="E167" s="174" t="s">
        <v>691</v>
      </c>
      <c r="F167" s="175" t="s">
        <v>1584</v>
      </c>
      <c r="H167" s="176">
        <v>38.384999999999998</v>
      </c>
      <c r="I167" s="177"/>
      <c r="L167" s="173"/>
      <c r="M167" s="178"/>
      <c r="N167" s="179"/>
      <c r="O167" s="179"/>
      <c r="P167" s="179"/>
      <c r="Q167" s="179"/>
      <c r="R167" s="179"/>
      <c r="S167" s="179"/>
      <c r="T167" s="180"/>
      <c r="AT167" s="174" t="s">
        <v>206</v>
      </c>
      <c r="AU167" s="174" t="s">
        <v>89</v>
      </c>
      <c r="AV167" s="14" t="s">
        <v>89</v>
      </c>
      <c r="AW167" s="14" t="s">
        <v>41</v>
      </c>
      <c r="AX167" s="14" t="s">
        <v>80</v>
      </c>
      <c r="AY167" s="174" t="s">
        <v>195</v>
      </c>
    </row>
    <row r="168" spans="1:65" s="15" customFormat="1">
      <c r="B168" s="181"/>
      <c r="D168" s="166" t="s">
        <v>206</v>
      </c>
      <c r="E168" s="182" t="s">
        <v>3</v>
      </c>
      <c r="F168" s="183" t="s">
        <v>215</v>
      </c>
      <c r="H168" s="184">
        <v>38.384999999999998</v>
      </c>
      <c r="I168" s="185"/>
      <c r="L168" s="181"/>
      <c r="M168" s="186"/>
      <c r="N168" s="187"/>
      <c r="O168" s="187"/>
      <c r="P168" s="187"/>
      <c r="Q168" s="187"/>
      <c r="R168" s="187"/>
      <c r="S168" s="187"/>
      <c r="T168" s="188"/>
      <c r="AT168" s="182" t="s">
        <v>206</v>
      </c>
      <c r="AU168" s="182" t="s">
        <v>89</v>
      </c>
      <c r="AV168" s="15" t="s">
        <v>202</v>
      </c>
      <c r="AW168" s="15" t="s">
        <v>41</v>
      </c>
      <c r="AX168" s="15" t="s">
        <v>87</v>
      </c>
      <c r="AY168" s="182" t="s">
        <v>195</v>
      </c>
    </row>
    <row r="169" spans="1:65" s="2" customFormat="1" ht="24.25" customHeight="1">
      <c r="A169" s="35"/>
      <c r="B169" s="146"/>
      <c r="C169" s="147" t="s">
        <v>223</v>
      </c>
      <c r="D169" s="147" t="s">
        <v>197</v>
      </c>
      <c r="E169" s="148" t="s">
        <v>303</v>
      </c>
      <c r="F169" s="149" t="s">
        <v>304</v>
      </c>
      <c r="G169" s="150" t="s">
        <v>139</v>
      </c>
      <c r="H169" s="151">
        <v>122.13500000000001</v>
      </c>
      <c r="I169" s="152"/>
      <c r="J169" s="153">
        <f>ROUND(I169*H169,2)</f>
        <v>0</v>
      </c>
      <c r="K169" s="149" t="s">
        <v>201</v>
      </c>
      <c r="L169" s="36"/>
      <c r="M169" s="154" t="s">
        <v>3</v>
      </c>
      <c r="N169" s="155" t="s">
        <v>51</v>
      </c>
      <c r="O169" s="56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58" t="s">
        <v>202</v>
      </c>
      <c r="AT169" s="158" t="s">
        <v>197</v>
      </c>
      <c r="AU169" s="158" t="s">
        <v>89</v>
      </c>
      <c r="AY169" s="19" t="s">
        <v>195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87</v>
      </c>
      <c r="BK169" s="159">
        <f>ROUND(I169*H169,2)</f>
        <v>0</v>
      </c>
      <c r="BL169" s="19" t="s">
        <v>202</v>
      </c>
      <c r="BM169" s="158" t="s">
        <v>1589</v>
      </c>
    </row>
    <row r="170" spans="1:65" s="2" customFormat="1">
      <c r="A170" s="35"/>
      <c r="B170" s="36"/>
      <c r="C170" s="35"/>
      <c r="D170" s="160" t="s">
        <v>204</v>
      </c>
      <c r="E170" s="35"/>
      <c r="F170" s="161" t="s">
        <v>728</v>
      </c>
      <c r="G170" s="35"/>
      <c r="H170" s="35"/>
      <c r="I170" s="162"/>
      <c r="J170" s="35"/>
      <c r="K170" s="35"/>
      <c r="L170" s="36"/>
      <c r="M170" s="163"/>
      <c r="N170" s="164"/>
      <c r="O170" s="56"/>
      <c r="P170" s="56"/>
      <c r="Q170" s="56"/>
      <c r="R170" s="56"/>
      <c r="S170" s="56"/>
      <c r="T170" s="57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9" t="s">
        <v>204</v>
      </c>
      <c r="AU170" s="19" t="s">
        <v>89</v>
      </c>
    </row>
    <row r="171" spans="1:65" s="2" customFormat="1" ht="18">
      <c r="A171" s="35"/>
      <c r="B171" s="36"/>
      <c r="C171" s="35"/>
      <c r="D171" s="166" t="s">
        <v>312</v>
      </c>
      <c r="E171" s="35"/>
      <c r="F171" s="189" t="s">
        <v>313</v>
      </c>
      <c r="G171" s="35"/>
      <c r="H171" s="35"/>
      <c r="I171" s="162"/>
      <c r="J171" s="35"/>
      <c r="K171" s="35"/>
      <c r="L171" s="36"/>
      <c r="M171" s="163"/>
      <c r="N171" s="164"/>
      <c r="O171" s="56"/>
      <c r="P171" s="56"/>
      <c r="Q171" s="56"/>
      <c r="R171" s="56"/>
      <c r="S171" s="56"/>
      <c r="T171" s="57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9" t="s">
        <v>312</v>
      </c>
      <c r="AU171" s="19" t="s">
        <v>89</v>
      </c>
    </row>
    <row r="172" spans="1:65" s="13" customFormat="1">
      <c r="B172" s="165"/>
      <c r="D172" s="166" t="s">
        <v>206</v>
      </c>
      <c r="E172" s="167" t="s">
        <v>3</v>
      </c>
      <c r="F172" s="168" t="s">
        <v>207</v>
      </c>
      <c r="H172" s="167" t="s">
        <v>3</v>
      </c>
      <c r="I172" s="169"/>
      <c r="L172" s="165"/>
      <c r="M172" s="170"/>
      <c r="N172" s="171"/>
      <c r="O172" s="171"/>
      <c r="P172" s="171"/>
      <c r="Q172" s="171"/>
      <c r="R172" s="171"/>
      <c r="S172" s="171"/>
      <c r="T172" s="172"/>
      <c r="AT172" s="167" t="s">
        <v>206</v>
      </c>
      <c r="AU172" s="167" t="s">
        <v>89</v>
      </c>
      <c r="AV172" s="13" t="s">
        <v>87</v>
      </c>
      <c r="AW172" s="13" t="s">
        <v>41</v>
      </c>
      <c r="AX172" s="13" t="s">
        <v>80</v>
      </c>
      <c r="AY172" s="167" t="s">
        <v>195</v>
      </c>
    </row>
    <row r="173" spans="1:65" s="13" customFormat="1">
      <c r="B173" s="165"/>
      <c r="D173" s="166" t="s">
        <v>206</v>
      </c>
      <c r="E173" s="167" t="s">
        <v>3</v>
      </c>
      <c r="F173" s="168" t="s">
        <v>208</v>
      </c>
      <c r="H173" s="167" t="s">
        <v>3</v>
      </c>
      <c r="I173" s="169"/>
      <c r="L173" s="165"/>
      <c r="M173" s="170"/>
      <c r="N173" s="171"/>
      <c r="O173" s="171"/>
      <c r="P173" s="171"/>
      <c r="Q173" s="171"/>
      <c r="R173" s="171"/>
      <c r="S173" s="171"/>
      <c r="T173" s="172"/>
      <c r="AT173" s="167" t="s">
        <v>206</v>
      </c>
      <c r="AU173" s="167" t="s">
        <v>89</v>
      </c>
      <c r="AV173" s="13" t="s">
        <v>87</v>
      </c>
      <c r="AW173" s="13" t="s">
        <v>41</v>
      </c>
      <c r="AX173" s="13" t="s">
        <v>80</v>
      </c>
      <c r="AY173" s="167" t="s">
        <v>195</v>
      </c>
    </row>
    <row r="174" spans="1:65" s="13" customFormat="1">
      <c r="B174" s="165"/>
      <c r="D174" s="166" t="s">
        <v>206</v>
      </c>
      <c r="E174" s="167" t="s">
        <v>3</v>
      </c>
      <c r="F174" s="168" t="s">
        <v>1148</v>
      </c>
      <c r="H174" s="167" t="s">
        <v>3</v>
      </c>
      <c r="I174" s="169"/>
      <c r="L174" s="165"/>
      <c r="M174" s="170"/>
      <c r="N174" s="171"/>
      <c r="O174" s="171"/>
      <c r="P174" s="171"/>
      <c r="Q174" s="171"/>
      <c r="R174" s="171"/>
      <c r="S174" s="171"/>
      <c r="T174" s="172"/>
      <c r="AT174" s="167" t="s">
        <v>206</v>
      </c>
      <c r="AU174" s="167" t="s">
        <v>89</v>
      </c>
      <c r="AV174" s="13" t="s">
        <v>87</v>
      </c>
      <c r="AW174" s="13" t="s">
        <v>41</v>
      </c>
      <c r="AX174" s="13" t="s">
        <v>80</v>
      </c>
      <c r="AY174" s="167" t="s">
        <v>195</v>
      </c>
    </row>
    <row r="175" spans="1:65" s="13" customFormat="1">
      <c r="B175" s="165"/>
      <c r="D175" s="166" t="s">
        <v>206</v>
      </c>
      <c r="E175" s="167" t="s">
        <v>3</v>
      </c>
      <c r="F175" s="168" t="s">
        <v>729</v>
      </c>
      <c r="H175" s="167" t="s">
        <v>3</v>
      </c>
      <c r="I175" s="169"/>
      <c r="L175" s="165"/>
      <c r="M175" s="170"/>
      <c r="N175" s="171"/>
      <c r="O175" s="171"/>
      <c r="P175" s="171"/>
      <c r="Q175" s="171"/>
      <c r="R175" s="171"/>
      <c r="S175" s="171"/>
      <c r="T175" s="172"/>
      <c r="AT175" s="167" t="s">
        <v>206</v>
      </c>
      <c r="AU175" s="167" t="s">
        <v>89</v>
      </c>
      <c r="AV175" s="13" t="s">
        <v>87</v>
      </c>
      <c r="AW175" s="13" t="s">
        <v>41</v>
      </c>
      <c r="AX175" s="13" t="s">
        <v>80</v>
      </c>
      <c r="AY175" s="167" t="s">
        <v>195</v>
      </c>
    </row>
    <row r="176" spans="1:65" s="13" customFormat="1">
      <c r="B176" s="165"/>
      <c r="D176" s="166" t="s">
        <v>206</v>
      </c>
      <c r="E176" s="167" t="s">
        <v>3</v>
      </c>
      <c r="F176" s="168" t="s">
        <v>1149</v>
      </c>
      <c r="H176" s="167" t="s">
        <v>3</v>
      </c>
      <c r="I176" s="169"/>
      <c r="L176" s="165"/>
      <c r="M176" s="170"/>
      <c r="N176" s="171"/>
      <c r="O176" s="171"/>
      <c r="P176" s="171"/>
      <c r="Q176" s="171"/>
      <c r="R176" s="171"/>
      <c r="S176" s="171"/>
      <c r="T176" s="172"/>
      <c r="AT176" s="167" t="s">
        <v>206</v>
      </c>
      <c r="AU176" s="167" t="s">
        <v>89</v>
      </c>
      <c r="AV176" s="13" t="s">
        <v>87</v>
      </c>
      <c r="AW176" s="13" t="s">
        <v>41</v>
      </c>
      <c r="AX176" s="13" t="s">
        <v>80</v>
      </c>
      <c r="AY176" s="167" t="s">
        <v>195</v>
      </c>
    </row>
    <row r="177" spans="1:65" s="14" customFormat="1">
      <c r="B177" s="173"/>
      <c r="D177" s="166" t="s">
        <v>206</v>
      </c>
      <c r="E177" s="174" t="s">
        <v>692</v>
      </c>
      <c r="F177" s="175" t="s">
        <v>741</v>
      </c>
      <c r="H177" s="176">
        <v>122.13500000000001</v>
      </c>
      <c r="I177" s="177"/>
      <c r="L177" s="173"/>
      <c r="M177" s="178"/>
      <c r="N177" s="179"/>
      <c r="O177" s="179"/>
      <c r="P177" s="179"/>
      <c r="Q177" s="179"/>
      <c r="R177" s="179"/>
      <c r="S177" s="179"/>
      <c r="T177" s="180"/>
      <c r="AT177" s="174" t="s">
        <v>206</v>
      </c>
      <c r="AU177" s="174" t="s">
        <v>89</v>
      </c>
      <c r="AV177" s="14" t="s">
        <v>89</v>
      </c>
      <c r="AW177" s="14" t="s">
        <v>41</v>
      </c>
      <c r="AX177" s="14" t="s">
        <v>80</v>
      </c>
      <c r="AY177" s="174" t="s">
        <v>195</v>
      </c>
    </row>
    <row r="178" spans="1:65" s="15" customFormat="1">
      <c r="B178" s="181"/>
      <c r="D178" s="166" t="s">
        <v>206</v>
      </c>
      <c r="E178" s="182" t="s">
        <v>3</v>
      </c>
      <c r="F178" s="183" t="s">
        <v>215</v>
      </c>
      <c r="H178" s="184">
        <v>122.13500000000001</v>
      </c>
      <c r="I178" s="185"/>
      <c r="L178" s="181"/>
      <c r="M178" s="186"/>
      <c r="N178" s="187"/>
      <c r="O178" s="187"/>
      <c r="P178" s="187"/>
      <c r="Q178" s="187"/>
      <c r="R178" s="187"/>
      <c r="S178" s="187"/>
      <c r="T178" s="188"/>
      <c r="AT178" s="182" t="s">
        <v>206</v>
      </c>
      <c r="AU178" s="182" t="s">
        <v>89</v>
      </c>
      <c r="AV178" s="15" t="s">
        <v>202</v>
      </c>
      <c r="AW178" s="15" t="s">
        <v>41</v>
      </c>
      <c r="AX178" s="15" t="s">
        <v>87</v>
      </c>
      <c r="AY178" s="182" t="s">
        <v>195</v>
      </c>
    </row>
    <row r="179" spans="1:65" s="2" customFormat="1" ht="24.25" customHeight="1">
      <c r="A179" s="35"/>
      <c r="B179" s="146"/>
      <c r="C179" s="147" t="s">
        <v>202</v>
      </c>
      <c r="D179" s="147" t="s">
        <v>197</v>
      </c>
      <c r="E179" s="148" t="s">
        <v>308</v>
      </c>
      <c r="F179" s="149" t="s">
        <v>309</v>
      </c>
      <c r="G179" s="150" t="s">
        <v>139</v>
      </c>
      <c r="H179" s="151">
        <v>122.13500000000001</v>
      </c>
      <c r="I179" s="152"/>
      <c r="J179" s="153">
        <f>ROUND(I179*H179,2)</f>
        <v>0</v>
      </c>
      <c r="K179" s="149" t="s">
        <v>201</v>
      </c>
      <c r="L179" s="36"/>
      <c r="M179" s="154" t="s">
        <v>3</v>
      </c>
      <c r="N179" s="155" t="s">
        <v>51</v>
      </c>
      <c r="O179" s="56"/>
      <c r="P179" s="156">
        <f>O179*H179</f>
        <v>0</v>
      </c>
      <c r="Q179" s="156">
        <v>0</v>
      </c>
      <c r="R179" s="156">
        <f>Q179*H179</f>
        <v>0</v>
      </c>
      <c r="S179" s="156">
        <v>0</v>
      </c>
      <c r="T179" s="15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58" t="s">
        <v>202</v>
      </c>
      <c r="AT179" s="158" t="s">
        <v>197</v>
      </c>
      <c r="AU179" s="158" t="s">
        <v>89</v>
      </c>
      <c r="AY179" s="19" t="s">
        <v>195</v>
      </c>
      <c r="BE179" s="159">
        <f>IF(N179="základní",J179,0)</f>
        <v>0</v>
      </c>
      <c r="BF179" s="159">
        <f>IF(N179="snížená",J179,0)</f>
        <v>0</v>
      </c>
      <c r="BG179" s="159">
        <f>IF(N179="zákl. přenesená",J179,0)</f>
        <v>0</v>
      </c>
      <c r="BH179" s="159">
        <f>IF(N179="sníž. přenesená",J179,0)</f>
        <v>0</v>
      </c>
      <c r="BI179" s="159">
        <f>IF(N179="nulová",J179,0)</f>
        <v>0</v>
      </c>
      <c r="BJ179" s="19" t="s">
        <v>87</v>
      </c>
      <c r="BK179" s="159">
        <f>ROUND(I179*H179,2)</f>
        <v>0</v>
      </c>
      <c r="BL179" s="19" t="s">
        <v>202</v>
      </c>
      <c r="BM179" s="158" t="s">
        <v>1590</v>
      </c>
    </row>
    <row r="180" spans="1:65" s="2" customFormat="1">
      <c r="A180" s="35"/>
      <c r="B180" s="36"/>
      <c r="C180" s="35"/>
      <c r="D180" s="160" t="s">
        <v>204</v>
      </c>
      <c r="E180" s="35"/>
      <c r="F180" s="161" t="s">
        <v>311</v>
      </c>
      <c r="G180" s="35"/>
      <c r="H180" s="35"/>
      <c r="I180" s="162"/>
      <c r="J180" s="35"/>
      <c r="K180" s="35"/>
      <c r="L180" s="36"/>
      <c r="M180" s="163"/>
      <c r="N180" s="164"/>
      <c r="O180" s="56"/>
      <c r="P180" s="56"/>
      <c r="Q180" s="56"/>
      <c r="R180" s="56"/>
      <c r="S180" s="56"/>
      <c r="T180" s="57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9" t="s">
        <v>204</v>
      </c>
      <c r="AU180" s="19" t="s">
        <v>89</v>
      </c>
    </row>
    <row r="181" spans="1:65" s="13" customFormat="1">
      <c r="B181" s="165"/>
      <c r="D181" s="166" t="s">
        <v>206</v>
      </c>
      <c r="E181" s="167" t="s">
        <v>3</v>
      </c>
      <c r="F181" s="168" t="s">
        <v>207</v>
      </c>
      <c r="H181" s="167" t="s">
        <v>3</v>
      </c>
      <c r="I181" s="169"/>
      <c r="L181" s="165"/>
      <c r="M181" s="170"/>
      <c r="N181" s="171"/>
      <c r="O181" s="171"/>
      <c r="P181" s="171"/>
      <c r="Q181" s="171"/>
      <c r="R181" s="171"/>
      <c r="S181" s="171"/>
      <c r="T181" s="172"/>
      <c r="AT181" s="167" t="s">
        <v>206</v>
      </c>
      <c r="AU181" s="167" t="s">
        <v>89</v>
      </c>
      <c r="AV181" s="13" t="s">
        <v>87</v>
      </c>
      <c r="AW181" s="13" t="s">
        <v>41</v>
      </c>
      <c r="AX181" s="13" t="s">
        <v>80</v>
      </c>
      <c r="AY181" s="167" t="s">
        <v>195</v>
      </c>
    </row>
    <row r="182" spans="1:65" s="13" customFormat="1">
      <c r="B182" s="165"/>
      <c r="D182" s="166" t="s">
        <v>206</v>
      </c>
      <c r="E182" s="167" t="s">
        <v>3</v>
      </c>
      <c r="F182" s="168" t="s">
        <v>208</v>
      </c>
      <c r="H182" s="167" t="s">
        <v>3</v>
      </c>
      <c r="I182" s="169"/>
      <c r="L182" s="165"/>
      <c r="M182" s="170"/>
      <c r="N182" s="171"/>
      <c r="O182" s="171"/>
      <c r="P182" s="171"/>
      <c r="Q182" s="171"/>
      <c r="R182" s="171"/>
      <c r="S182" s="171"/>
      <c r="T182" s="172"/>
      <c r="AT182" s="167" t="s">
        <v>206</v>
      </c>
      <c r="AU182" s="167" t="s">
        <v>89</v>
      </c>
      <c r="AV182" s="13" t="s">
        <v>87</v>
      </c>
      <c r="AW182" s="13" t="s">
        <v>41</v>
      </c>
      <c r="AX182" s="13" t="s">
        <v>80</v>
      </c>
      <c r="AY182" s="167" t="s">
        <v>195</v>
      </c>
    </row>
    <row r="183" spans="1:65" s="13" customFormat="1">
      <c r="B183" s="165"/>
      <c r="D183" s="166" t="s">
        <v>206</v>
      </c>
      <c r="E183" s="167" t="s">
        <v>3</v>
      </c>
      <c r="F183" s="168" t="s">
        <v>1148</v>
      </c>
      <c r="H183" s="167" t="s">
        <v>3</v>
      </c>
      <c r="I183" s="169"/>
      <c r="L183" s="165"/>
      <c r="M183" s="170"/>
      <c r="N183" s="171"/>
      <c r="O183" s="171"/>
      <c r="P183" s="171"/>
      <c r="Q183" s="171"/>
      <c r="R183" s="171"/>
      <c r="S183" s="171"/>
      <c r="T183" s="172"/>
      <c r="AT183" s="167" t="s">
        <v>206</v>
      </c>
      <c r="AU183" s="167" t="s">
        <v>89</v>
      </c>
      <c r="AV183" s="13" t="s">
        <v>87</v>
      </c>
      <c r="AW183" s="13" t="s">
        <v>41</v>
      </c>
      <c r="AX183" s="13" t="s">
        <v>80</v>
      </c>
      <c r="AY183" s="167" t="s">
        <v>195</v>
      </c>
    </row>
    <row r="184" spans="1:65" s="13" customFormat="1">
      <c r="B184" s="165"/>
      <c r="D184" s="166" t="s">
        <v>206</v>
      </c>
      <c r="E184" s="167" t="s">
        <v>3</v>
      </c>
      <c r="F184" s="168" t="s">
        <v>707</v>
      </c>
      <c r="H184" s="167" t="s">
        <v>3</v>
      </c>
      <c r="I184" s="169"/>
      <c r="L184" s="165"/>
      <c r="M184" s="170"/>
      <c r="N184" s="171"/>
      <c r="O184" s="171"/>
      <c r="P184" s="171"/>
      <c r="Q184" s="171"/>
      <c r="R184" s="171"/>
      <c r="S184" s="171"/>
      <c r="T184" s="172"/>
      <c r="AT184" s="167" t="s">
        <v>206</v>
      </c>
      <c r="AU184" s="167" t="s">
        <v>89</v>
      </c>
      <c r="AV184" s="13" t="s">
        <v>87</v>
      </c>
      <c r="AW184" s="13" t="s">
        <v>41</v>
      </c>
      <c r="AX184" s="13" t="s">
        <v>80</v>
      </c>
      <c r="AY184" s="167" t="s">
        <v>195</v>
      </c>
    </row>
    <row r="185" spans="1:65" s="13" customFormat="1">
      <c r="B185" s="165"/>
      <c r="D185" s="166" t="s">
        <v>206</v>
      </c>
      <c r="E185" s="167" t="s">
        <v>3</v>
      </c>
      <c r="F185" s="168" t="s">
        <v>729</v>
      </c>
      <c r="H185" s="167" t="s">
        <v>3</v>
      </c>
      <c r="I185" s="169"/>
      <c r="L185" s="165"/>
      <c r="M185" s="170"/>
      <c r="N185" s="171"/>
      <c r="O185" s="171"/>
      <c r="P185" s="171"/>
      <c r="Q185" s="171"/>
      <c r="R185" s="171"/>
      <c r="S185" s="171"/>
      <c r="T185" s="172"/>
      <c r="AT185" s="167" t="s">
        <v>206</v>
      </c>
      <c r="AU185" s="167" t="s">
        <v>89</v>
      </c>
      <c r="AV185" s="13" t="s">
        <v>87</v>
      </c>
      <c r="AW185" s="13" t="s">
        <v>41</v>
      </c>
      <c r="AX185" s="13" t="s">
        <v>80</v>
      </c>
      <c r="AY185" s="167" t="s">
        <v>195</v>
      </c>
    </row>
    <row r="186" spans="1:65" s="13" customFormat="1">
      <c r="B186" s="165"/>
      <c r="D186" s="166" t="s">
        <v>206</v>
      </c>
      <c r="E186" s="167" t="s">
        <v>3</v>
      </c>
      <c r="F186" s="168" t="s">
        <v>1149</v>
      </c>
      <c r="H186" s="167" t="s">
        <v>3</v>
      </c>
      <c r="I186" s="169"/>
      <c r="L186" s="165"/>
      <c r="M186" s="170"/>
      <c r="N186" s="171"/>
      <c r="O186" s="171"/>
      <c r="P186" s="171"/>
      <c r="Q186" s="171"/>
      <c r="R186" s="171"/>
      <c r="S186" s="171"/>
      <c r="T186" s="172"/>
      <c r="AT186" s="167" t="s">
        <v>206</v>
      </c>
      <c r="AU186" s="167" t="s">
        <v>89</v>
      </c>
      <c r="AV186" s="13" t="s">
        <v>87</v>
      </c>
      <c r="AW186" s="13" t="s">
        <v>41</v>
      </c>
      <c r="AX186" s="13" t="s">
        <v>80</v>
      </c>
      <c r="AY186" s="167" t="s">
        <v>195</v>
      </c>
    </row>
    <row r="187" spans="1:65" s="14" customFormat="1">
      <c r="B187" s="173"/>
      <c r="D187" s="166" t="s">
        <v>206</v>
      </c>
      <c r="E187" s="174" t="s">
        <v>694</v>
      </c>
      <c r="F187" s="175" t="s">
        <v>741</v>
      </c>
      <c r="H187" s="176">
        <v>122.13500000000001</v>
      </c>
      <c r="I187" s="177"/>
      <c r="L187" s="173"/>
      <c r="M187" s="178"/>
      <c r="N187" s="179"/>
      <c r="O187" s="179"/>
      <c r="P187" s="179"/>
      <c r="Q187" s="179"/>
      <c r="R187" s="179"/>
      <c r="S187" s="179"/>
      <c r="T187" s="180"/>
      <c r="AT187" s="174" t="s">
        <v>206</v>
      </c>
      <c r="AU187" s="174" t="s">
        <v>89</v>
      </c>
      <c r="AV187" s="14" t="s">
        <v>89</v>
      </c>
      <c r="AW187" s="14" t="s">
        <v>41</v>
      </c>
      <c r="AX187" s="14" t="s">
        <v>80</v>
      </c>
      <c r="AY187" s="174" t="s">
        <v>195</v>
      </c>
    </row>
    <row r="188" spans="1:65" s="15" customFormat="1">
      <c r="B188" s="181"/>
      <c r="D188" s="166" t="s">
        <v>206</v>
      </c>
      <c r="E188" s="182" t="s">
        <v>3</v>
      </c>
      <c r="F188" s="183" t="s">
        <v>215</v>
      </c>
      <c r="H188" s="184">
        <v>122.13500000000001</v>
      </c>
      <c r="I188" s="185"/>
      <c r="L188" s="181"/>
      <c r="M188" s="186"/>
      <c r="N188" s="187"/>
      <c r="O188" s="187"/>
      <c r="P188" s="187"/>
      <c r="Q188" s="187"/>
      <c r="R188" s="187"/>
      <c r="S188" s="187"/>
      <c r="T188" s="188"/>
      <c r="AT188" s="182" t="s">
        <v>206</v>
      </c>
      <c r="AU188" s="182" t="s">
        <v>89</v>
      </c>
      <c r="AV188" s="15" t="s">
        <v>202</v>
      </c>
      <c r="AW188" s="15" t="s">
        <v>41</v>
      </c>
      <c r="AX188" s="15" t="s">
        <v>87</v>
      </c>
      <c r="AY188" s="182" t="s">
        <v>195</v>
      </c>
    </row>
    <row r="189" spans="1:65" s="2" customFormat="1" ht="24.25" customHeight="1">
      <c r="A189" s="35"/>
      <c r="B189" s="146"/>
      <c r="C189" s="147" t="s">
        <v>236</v>
      </c>
      <c r="D189" s="147" t="s">
        <v>197</v>
      </c>
      <c r="E189" s="148" t="s">
        <v>316</v>
      </c>
      <c r="F189" s="149" t="s">
        <v>317</v>
      </c>
      <c r="G189" s="150" t="s">
        <v>139</v>
      </c>
      <c r="H189" s="151">
        <v>118.646</v>
      </c>
      <c r="I189" s="152"/>
      <c r="J189" s="153">
        <f>ROUND(I189*H189,2)</f>
        <v>0</v>
      </c>
      <c r="K189" s="149" t="s">
        <v>201</v>
      </c>
      <c r="L189" s="36"/>
      <c r="M189" s="154" t="s">
        <v>3</v>
      </c>
      <c r="N189" s="155" t="s">
        <v>51</v>
      </c>
      <c r="O189" s="56"/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58" t="s">
        <v>202</v>
      </c>
      <c r="AT189" s="158" t="s">
        <v>197</v>
      </c>
      <c r="AU189" s="158" t="s">
        <v>89</v>
      </c>
      <c r="AY189" s="19" t="s">
        <v>195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87</v>
      </c>
      <c r="BK189" s="159">
        <f>ROUND(I189*H189,2)</f>
        <v>0</v>
      </c>
      <c r="BL189" s="19" t="s">
        <v>202</v>
      </c>
      <c r="BM189" s="158" t="s">
        <v>1591</v>
      </c>
    </row>
    <row r="190" spans="1:65" s="2" customFormat="1">
      <c r="A190" s="35"/>
      <c r="B190" s="36"/>
      <c r="C190" s="35"/>
      <c r="D190" s="160" t="s">
        <v>204</v>
      </c>
      <c r="E190" s="35"/>
      <c r="F190" s="161" t="s">
        <v>733</v>
      </c>
      <c r="G190" s="35"/>
      <c r="H190" s="35"/>
      <c r="I190" s="162"/>
      <c r="J190" s="35"/>
      <c r="K190" s="35"/>
      <c r="L190" s="36"/>
      <c r="M190" s="163"/>
      <c r="N190" s="164"/>
      <c r="O190" s="56"/>
      <c r="P190" s="56"/>
      <c r="Q190" s="56"/>
      <c r="R190" s="56"/>
      <c r="S190" s="56"/>
      <c r="T190" s="57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9" t="s">
        <v>204</v>
      </c>
      <c r="AU190" s="19" t="s">
        <v>89</v>
      </c>
    </row>
    <row r="191" spans="1:65" s="13" customFormat="1">
      <c r="B191" s="165"/>
      <c r="D191" s="166" t="s">
        <v>206</v>
      </c>
      <c r="E191" s="167" t="s">
        <v>3</v>
      </c>
      <c r="F191" s="168" t="s">
        <v>207</v>
      </c>
      <c r="H191" s="167" t="s">
        <v>3</v>
      </c>
      <c r="I191" s="169"/>
      <c r="L191" s="165"/>
      <c r="M191" s="170"/>
      <c r="N191" s="171"/>
      <c r="O191" s="171"/>
      <c r="P191" s="171"/>
      <c r="Q191" s="171"/>
      <c r="R191" s="171"/>
      <c r="S191" s="171"/>
      <c r="T191" s="172"/>
      <c r="AT191" s="167" t="s">
        <v>206</v>
      </c>
      <c r="AU191" s="167" t="s">
        <v>89</v>
      </c>
      <c r="AV191" s="13" t="s">
        <v>87</v>
      </c>
      <c r="AW191" s="13" t="s">
        <v>41</v>
      </c>
      <c r="AX191" s="13" t="s">
        <v>80</v>
      </c>
      <c r="AY191" s="167" t="s">
        <v>195</v>
      </c>
    </row>
    <row r="192" spans="1:65" s="13" customFormat="1">
      <c r="B192" s="165"/>
      <c r="D192" s="166" t="s">
        <v>206</v>
      </c>
      <c r="E192" s="167" t="s">
        <v>3</v>
      </c>
      <c r="F192" s="168" t="s">
        <v>208</v>
      </c>
      <c r="H192" s="167" t="s">
        <v>3</v>
      </c>
      <c r="I192" s="169"/>
      <c r="L192" s="165"/>
      <c r="M192" s="170"/>
      <c r="N192" s="171"/>
      <c r="O192" s="171"/>
      <c r="P192" s="171"/>
      <c r="Q192" s="171"/>
      <c r="R192" s="171"/>
      <c r="S192" s="171"/>
      <c r="T192" s="172"/>
      <c r="AT192" s="167" t="s">
        <v>206</v>
      </c>
      <c r="AU192" s="167" t="s">
        <v>89</v>
      </c>
      <c r="AV192" s="13" t="s">
        <v>87</v>
      </c>
      <c r="AW192" s="13" t="s">
        <v>41</v>
      </c>
      <c r="AX192" s="13" t="s">
        <v>80</v>
      </c>
      <c r="AY192" s="167" t="s">
        <v>195</v>
      </c>
    </row>
    <row r="193" spans="1:65" s="13" customFormat="1">
      <c r="B193" s="165"/>
      <c r="D193" s="166" t="s">
        <v>206</v>
      </c>
      <c r="E193" s="167" t="s">
        <v>3</v>
      </c>
      <c r="F193" s="168" t="s">
        <v>1148</v>
      </c>
      <c r="H193" s="167" t="s">
        <v>3</v>
      </c>
      <c r="I193" s="169"/>
      <c r="L193" s="165"/>
      <c r="M193" s="170"/>
      <c r="N193" s="171"/>
      <c r="O193" s="171"/>
      <c r="P193" s="171"/>
      <c r="Q193" s="171"/>
      <c r="R193" s="171"/>
      <c r="S193" s="171"/>
      <c r="T193" s="172"/>
      <c r="AT193" s="167" t="s">
        <v>206</v>
      </c>
      <c r="AU193" s="167" t="s">
        <v>89</v>
      </c>
      <c r="AV193" s="13" t="s">
        <v>87</v>
      </c>
      <c r="AW193" s="13" t="s">
        <v>41</v>
      </c>
      <c r="AX193" s="13" t="s">
        <v>80</v>
      </c>
      <c r="AY193" s="167" t="s">
        <v>195</v>
      </c>
    </row>
    <row r="194" spans="1:65" s="13" customFormat="1">
      <c r="B194" s="165"/>
      <c r="D194" s="166" t="s">
        <v>206</v>
      </c>
      <c r="E194" s="167" t="s">
        <v>3</v>
      </c>
      <c r="F194" s="168" t="s">
        <v>729</v>
      </c>
      <c r="H194" s="167" t="s">
        <v>3</v>
      </c>
      <c r="I194" s="169"/>
      <c r="L194" s="165"/>
      <c r="M194" s="170"/>
      <c r="N194" s="171"/>
      <c r="O194" s="171"/>
      <c r="P194" s="171"/>
      <c r="Q194" s="171"/>
      <c r="R194" s="171"/>
      <c r="S194" s="171"/>
      <c r="T194" s="172"/>
      <c r="AT194" s="167" t="s">
        <v>206</v>
      </c>
      <c r="AU194" s="167" t="s">
        <v>89</v>
      </c>
      <c r="AV194" s="13" t="s">
        <v>87</v>
      </c>
      <c r="AW194" s="13" t="s">
        <v>41</v>
      </c>
      <c r="AX194" s="13" t="s">
        <v>80</v>
      </c>
      <c r="AY194" s="167" t="s">
        <v>195</v>
      </c>
    </row>
    <row r="195" spans="1:65" s="13" customFormat="1">
      <c r="B195" s="165"/>
      <c r="D195" s="166" t="s">
        <v>206</v>
      </c>
      <c r="E195" s="167" t="s">
        <v>3</v>
      </c>
      <c r="F195" s="168" t="s">
        <v>1149</v>
      </c>
      <c r="H195" s="167" t="s">
        <v>3</v>
      </c>
      <c r="I195" s="169"/>
      <c r="L195" s="165"/>
      <c r="M195" s="170"/>
      <c r="N195" s="171"/>
      <c r="O195" s="171"/>
      <c r="P195" s="171"/>
      <c r="Q195" s="171"/>
      <c r="R195" s="171"/>
      <c r="S195" s="171"/>
      <c r="T195" s="172"/>
      <c r="AT195" s="167" t="s">
        <v>206</v>
      </c>
      <c r="AU195" s="167" t="s">
        <v>89</v>
      </c>
      <c r="AV195" s="13" t="s">
        <v>87</v>
      </c>
      <c r="AW195" s="13" t="s">
        <v>41</v>
      </c>
      <c r="AX195" s="13" t="s">
        <v>80</v>
      </c>
      <c r="AY195" s="167" t="s">
        <v>195</v>
      </c>
    </row>
    <row r="196" spans="1:65" s="14" customFormat="1">
      <c r="B196" s="173"/>
      <c r="D196" s="166" t="s">
        <v>206</v>
      </c>
      <c r="E196" s="174" t="s">
        <v>695</v>
      </c>
      <c r="F196" s="175" t="s">
        <v>734</v>
      </c>
      <c r="H196" s="176">
        <v>118.646</v>
      </c>
      <c r="I196" s="177"/>
      <c r="L196" s="173"/>
      <c r="M196" s="178"/>
      <c r="N196" s="179"/>
      <c r="O196" s="179"/>
      <c r="P196" s="179"/>
      <c r="Q196" s="179"/>
      <c r="R196" s="179"/>
      <c r="S196" s="179"/>
      <c r="T196" s="180"/>
      <c r="AT196" s="174" t="s">
        <v>206</v>
      </c>
      <c r="AU196" s="174" t="s">
        <v>89</v>
      </c>
      <c r="AV196" s="14" t="s">
        <v>89</v>
      </c>
      <c r="AW196" s="14" t="s">
        <v>41</v>
      </c>
      <c r="AX196" s="14" t="s">
        <v>80</v>
      </c>
      <c r="AY196" s="174" t="s">
        <v>195</v>
      </c>
    </row>
    <row r="197" spans="1:65" s="15" customFormat="1">
      <c r="B197" s="181"/>
      <c r="D197" s="166" t="s">
        <v>206</v>
      </c>
      <c r="E197" s="182" t="s">
        <v>3</v>
      </c>
      <c r="F197" s="183" t="s">
        <v>215</v>
      </c>
      <c r="H197" s="184">
        <v>118.646</v>
      </c>
      <c r="I197" s="185"/>
      <c r="L197" s="181"/>
      <c r="M197" s="186"/>
      <c r="N197" s="187"/>
      <c r="O197" s="187"/>
      <c r="P197" s="187"/>
      <c r="Q197" s="187"/>
      <c r="R197" s="187"/>
      <c r="S197" s="187"/>
      <c r="T197" s="188"/>
      <c r="AT197" s="182" t="s">
        <v>206</v>
      </c>
      <c r="AU197" s="182" t="s">
        <v>89</v>
      </c>
      <c r="AV197" s="15" t="s">
        <v>202</v>
      </c>
      <c r="AW197" s="15" t="s">
        <v>41</v>
      </c>
      <c r="AX197" s="15" t="s">
        <v>87</v>
      </c>
      <c r="AY197" s="182" t="s">
        <v>195</v>
      </c>
    </row>
    <row r="198" spans="1:65" s="2" customFormat="1" ht="24.25" customHeight="1">
      <c r="A198" s="35"/>
      <c r="B198" s="146"/>
      <c r="C198" s="147" t="s">
        <v>243</v>
      </c>
      <c r="D198" s="147" t="s">
        <v>197</v>
      </c>
      <c r="E198" s="148" t="s">
        <v>735</v>
      </c>
      <c r="F198" s="149" t="s">
        <v>736</v>
      </c>
      <c r="G198" s="150" t="s">
        <v>139</v>
      </c>
      <c r="H198" s="151">
        <v>118.646</v>
      </c>
      <c r="I198" s="152"/>
      <c r="J198" s="153">
        <f>ROUND(I198*H198,2)</f>
        <v>0</v>
      </c>
      <c r="K198" s="149" t="s">
        <v>201</v>
      </c>
      <c r="L198" s="36"/>
      <c r="M198" s="154" t="s">
        <v>3</v>
      </c>
      <c r="N198" s="155" t="s">
        <v>51</v>
      </c>
      <c r="O198" s="56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58" t="s">
        <v>202</v>
      </c>
      <c r="AT198" s="158" t="s">
        <v>197</v>
      </c>
      <c r="AU198" s="158" t="s">
        <v>89</v>
      </c>
      <c r="AY198" s="19" t="s">
        <v>195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87</v>
      </c>
      <c r="BK198" s="159">
        <f>ROUND(I198*H198,2)</f>
        <v>0</v>
      </c>
      <c r="BL198" s="19" t="s">
        <v>202</v>
      </c>
      <c r="BM198" s="158" t="s">
        <v>1592</v>
      </c>
    </row>
    <row r="199" spans="1:65" s="2" customFormat="1">
      <c r="A199" s="35"/>
      <c r="B199" s="36"/>
      <c r="C199" s="35"/>
      <c r="D199" s="160" t="s">
        <v>204</v>
      </c>
      <c r="E199" s="35"/>
      <c r="F199" s="161" t="s">
        <v>738</v>
      </c>
      <c r="G199" s="35"/>
      <c r="H199" s="35"/>
      <c r="I199" s="162"/>
      <c r="J199" s="35"/>
      <c r="K199" s="35"/>
      <c r="L199" s="36"/>
      <c r="M199" s="163"/>
      <c r="N199" s="164"/>
      <c r="O199" s="56"/>
      <c r="P199" s="56"/>
      <c r="Q199" s="56"/>
      <c r="R199" s="56"/>
      <c r="S199" s="56"/>
      <c r="T199" s="57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9" t="s">
        <v>204</v>
      </c>
      <c r="AU199" s="19" t="s">
        <v>89</v>
      </c>
    </row>
    <row r="200" spans="1:65" s="13" customFormat="1">
      <c r="B200" s="165"/>
      <c r="D200" s="166" t="s">
        <v>206</v>
      </c>
      <c r="E200" s="167" t="s">
        <v>3</v>
      </c>
      <c r="F200" s="168" t="s">
        <v>207</v>
      </c>
      <c r="H200" s="167" t="s">
        <v>3</v>
      </c>
      <c r="I200" s="169"/>
      <c r="L200" s="165"/>
      <c r="M200" s="170"/>
      <c r="N200" s="171"/>
      <c r="O200" s="171"/>
      <c r="P200" s="171"/>
      <c r="Q200" s="171"/>
      <c r="R200" s="171"/>
      <c r="S200" s="171"/>
      <c r="T200" s="172"/>
      <c r="AT200" s="167" t="s">
        <v>206</v>
      </c>
      <c r="AU200" s="167" t="s">
        <v>89</v>
      </c>
      <c r="AV200" s="13" t="s">
        <v>87</v>
      </c>
      <c r="AW200" s="13" t="s">
        <v>41</v>
      </c>
      <c r="AX200" s="13" t="s">
        <v>80</v>
      </c>
      <c r="AY200" s="167" t="s">
        <v>195</v>
      </c>
    </row>
    <row r="201" spans="1:65" s="13" customFormat="1">
      <c r="B201" s="165"/>
      <c r="D201" s="166" t="s">
        <v>206</v>
      </c>
      <c r="E201" s="167" t="s">
        <v>3</v>
      </c>
      <c r="F201" s="168" t="s">
        <v>208</v>
      </c>
      <c r="H201" s="167" t="s">
        <v>3</v>
      </c>
      <c r="I201" s="169"/>
      <c r="L201" s="165"/>
      <c r="M201" s="170"/>
      <c r="N201" s="171"/>
      <c r="O201" s="171"/>
      <c r="P201" s="171"/>
      <c r="Q201" s="171"/>
      <c r="R201" s="171"/>
      <c r="S201" s="171"/>
      <c r="T201" s="172"/>
      <c r="AT201" s="167" t="s">
        <v>206</v>
      </c>
      <c r="AU201" s="167" t="s">
        <v>89</v>
      </c>
      <c r="AV201" s="13" t="s">
        <v>87</v>
      </c>
      <c r="AW201" s="13" t="s">
        <v>41</v>
      </c>
      <c r="AX201" s="13" t="s">
        <v>80</v>
      </c>
      <c r="AY201" s="167" t="s">
        <v>195</v>
      </c>
    </row>
    <row r="202" spans="1:65" s="13" customFormat="1">
      <c r="B202" s="165"/>
      <c r="D202" s="166" t="s">
        <v>206</v>
      </c>
      <c r="E202" s="167" t="s">
        <v>3</v>
      </c>
      <c r="F202" s="168" t="s">
        <v>1148</v>
      </c>
      <c r="H202" s="167" t="s">
        <v>3</v>
      </c>
      <c r="I202" s="169"/>
      <c r="L202" s="165"/>
      <c r="M202" s="170"/>
      <c r="N202" s="171"/>
      <c r="O202" s="171"/>
      <c r="P202" s="171"/>
      <c r="Q202" s="171"/>
      <c r="R202" s="171"/>
      <c r="S202" s="171"/>
      <c r="T202" s="172"/>
      <c r="AT202" s="167" t="s">
        <v>206</v>
      </c>
      <c r="AU202" s="167" t="s">
        <v>89</v>
      </c>
      <c r="AV202" s="13" t="s">
        <v>87</v>
      </c>
      <c r="AW202" s="13" t="s">
        <v>41</v>
      </c>
      <c r="AX202" s="13" t="s">
        <v>80</v>
      </c>
      <c r="AY202" s="167" t="s">
        <v>195</v>
      </c>
    </row>
    <row r="203" spans="1:65" s="13" customFormat="1">
      <c r="B203" s="165"/>
      <c r="D203" s="166" t="s">
        <v>206</v>
      </c>
      <c r="E203" s="167" t="s">
        <v>3</v>
      </c>
      <c r="F203" s="168" t="s">
        <v>707</v>
      </c>
      <c r="H203" s="167" t="s">
        <v>3</v>
      </c>
      <c r="I203" s="169"/>
      <c r="L203" s="165"/>
      <c r="M203" s="170"/>
      <c r="N203" s="171"/>
      <c r="O203" s="171"/>
      <c r="P203" s="171"/>
      <c r="Q203" s="171"/>
      <c r="R203" s="171"/>
      <c r="S203" s="171"/>
      <c r="T203" s="172"/>
      <c r="AT203" s="167" t="s">
        <v>206</v>
      </c>
      <c r="AU203" s="167" t="s">
        <v>89</v>
      </c>
      <c r="AV203" s="13" t="s">
        <v>87</v>
      </c>
      <c r="AW203" s="13" t="s">
        <v>41</v>
      </c>
      <c r="AX203" s="13" t="s">
        <v>80</v>
      </c>
      <c r="AY203" s="167" t="s">
        <v>195</v>
      </c>
    </row>
    <row r="204" spans="1:65" s="13" customFormat="1">
      <c r="B204" s="165"/>
      <c r="D204" s="166" t="s">
        <v>206</v>
      </c>
      <c r="E204" s="167" t="s">
        <v>3</v>
      </c>
      <c r="F204" s="168" t="s">
        <v>729</v>
      </c>
      <c r="H204" s="167" t="s">
        <v>3</v>
      </c>
      <c r="I204" s="169"/>
      <c r="L204" s="165"/>
      <c r="M204" s="170"/>
      <c r="N204" s="171"/>
      <c r="O204" s="171"/>
      <c r="P204" s="171"/>
      <c r="Q204" s="171"/>
      <c r="R204" s="171"/>
      <c r="S204" s="171"/>
      <c r="T204" s="172"/>
      <c r="AT204" s="167" t="s">
        <v>206</v>
      </c>
      <c r="AU204" s="167" t="s">
        <v>89</v>
      </c>
      <c r="AV204" s="13" t="s">
        <v>87</v>
      </c>
      <c r="AW204" s="13" t="s">
        <v>41</v>
      </c>
      <c r="AX204" s="13" t="s">
        <v>80</v>
      </c>
      <c r="AY204" s="167" t="s">
        <v>195</v>
      </c>
    </row>
    <row r="205" spans="1:65" s="13" customFormat="1">
      <c r="B205" s="165"/>
      <c r="D205" s="166" t="s">
        <v>206</v>
      </c>
      <c r="E205" s="167" t="s">
        <v>3</v>
      </c>
      <c r="F205" s="168" t="s">
        <v>1149</v>
      </c>
      <c r="H205" s="167" t="s">
        <v>3</v>
      </c>
      <c r="I205" s="169"/>
      <c r="L205" s="165"/>
      <c r="M205" s="170"/>
      <c r="N205" s="171"/>
      <c r="O205" s="171"/>
      <c r="P205" s="171"/>
      <c r="Q205" s="171"/>
      <c r="R205" s="171"/>
      <c r="S205" s="171"/>
      <c r="T205" s="172"/>
      <c r="AT205" s="167" t="s">
        <v>206</v>
      </c>
      <c r="AU205" s="167" t="s">
        <v>89</v>
      </c>
      <c r="AV205" s="13" t="s">
        <v>87</v>
      </c>
      <c r="AW205" s="13" t="s">
        <v>41</v>
      </c>
      <c r="AX205" s="13" t="s">
        <v>80</v>
      </c>
      <c r="AY205" s="167" t="s">
        <v>195</v>
      </c>
    </row>
    <row r="206" spans="1:65" s="14" customFormat="1">
      <c r="B206" s="173"/>
      <c r="D206" s="166" t="s">
        <v>206</v>
      </c>
      <c r="E206" s="174" t="s">
        <v>697</v>
      </c>
      <c r="F206" s="175" t="s">
        <v>734</v>
      </c>
      <c r="H206" s="176">
        <v>118.646</v>
      </c>
      <c r="I206" s="177"/>
      <c r="L206" s="173"/>
      <c r="M206" s="178"/>
      <c r="N206" s="179"/>
      <c r="O206" s="179"/>
      <c r="P206" s="179"/>
      <c r="Q206" s="179"/>
      <c r="R206" s="179"/>
      <c r="S206" s="179"/>
      <c r="T206" s="180"/>
      <c r="AT206" s="174" t="s">
        <v>206</v>
      </c>
      <c r="AU206" s="174" t="s">
        <v>89</v>
      </c>
      <c r="AV206" s="14" t="s">
        <v>89</v>
      </c>
      <c r="AW206" s="14" t="s">
        <v>41</v>
      </c>
      <c r="AX206" s="14" t="s">
        <v>80</v>
      </c>
      <c r="AY206" s="174" t="s">
        <v>195</v>
      </c>
    </row>
    <row r="207" spans="1:65" s="15" customFormat="1">
      <c r="B207" s="181"/>
      <c r="D207" s="166" t="s">
        <v>206</v>
      </c>
      <c r="E207" s="182" t="s">
        <v>3</v>
      </c>
      <c r="F207" s="183" t="s">
        <v>215</v>
      </c>
      <c r="H207" s="184">
        <v>118.646</v>
      </c>
      <c r="I207" s="185"/>
      <c r="L207" s="181"/>
      <c r="M207" s="186"/>
      <c r="N207" s="187"/>
      <c r="O207" s="187"/>
      <c r="P207" s="187"/>
      <c r="Q207" s="187"/>
      <c r="R207" s="187"/>
      <c r="S207" s="187"/>
      <c r="T207" s="188"/>
      <c r="AT207" s="182" t="s">
        <v>206</v>
      </c>
      <c r="AU207" s="182" t="s">
        <v>89</v>
      </c>
      <c r="AV207" s="15" t="s">
        <v>202</v>
      </c>
      <c r="AW207" s="15" t="s">
        <v>41</v>
      </c>
      <c r="AX207" s="15" t="s">
        <v>87</v>
      </c>
      <c r="AY207" s="182" t="s">
        <v>195</v>
      </c>
    </row>
    <row r="208" spans="1:65" s="2" customFormat="1" ht="24.25" customHeight="1">
      <c r="A208" s="35"/>
      <c r="B208" s="146"/>
      <c r="C208" s="147" t="s">
        <v>250</v>
      </c>
      <c r="D208" s="147" t="s">
        <v>197</v>
      </c>
      <c r="E208" s="148" t="s">
        <v>327</v>
      </c>
      <c r="F208" s="149" t="s">
        <v>328</v>
      </c>
      <c r="G208" s="150" t="s">
        <v>139</v>
      </c>
      <c r="H208" s="151">
        <v>69.792000000000002</v>
      </c>
      <c r="I208" s="152"/>
      <c r="J208" s="153">
        <f>ROUND(I208*H208,2)</f>
        <v>0</v>
      </c>
      <c r="K208" s="149" t="s">
        <v>201</v>
      </c>
      <c r="L208" s="36"/>
      <c r="M208" s="154" t="s">
        <v>3</v>
      </c>
      <c r="N208" s="155" t="s">
        <v>51</v>
      </c>
      <c r="O208" s="56"/>
      <c r="P208" s="156">
        <f>O208*H208</f>
        <v>0</v>
      </c>
      <c r="Q208" s="156">
        <v>0</v>
      </c>
      <c r="R208" s="156">
        <f>Q208*H208</f>
        <v>0</v>
      </c>
      <c r="S208" s="156">
        <v>0</v>
      </c>
      <c r="T208" s="15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58" t="s">
        <v>202</v>
      </c>
      <c r="AT208" s="158" t="s">
        <v>197</v>
      </c>
      <c r="AU208" s="158" t="s">
        <v>89</v>
      </c>
      <c r="AY208" s="19" t="s">
        <v>195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87</v>
      </c>
      <c r="BK208" s="159">
        <f>ROUND(I208*H208,2)</f>
        <v>0</v>
      </c>
      <c r="BL208" s="19" t="s">
        <v>202</v>
      </c>
      <c r="BM208" s="158" t="s">
        <v>1593</v>
      </c>
    </row>
    <row r="209" spans="1:65" s="2" customFormat="1">
      <c r="A209" s="35"/>
      <c r="B209" s="36"/>
      <c r="C209" s="35"/>
      <c r="D209" s="160" t="s">
        <v>204</v>
      </c>
      <c r="E209" s="35"/>
      <c r="F209" s="161" t="s">
        <v>740</v>
      </c>
      <c r="G209" s="35"/>
      <c r="H209" s="35"/>
      <c r="I209" s="162"/>
      <c r="J209" s="35"/>
      <c r="K209" s="35"/>
      <c r="L209" s="36"/>
      <c r="M209" s="163"/>
      <c r="N209" s="164"/>
      <c r="O209" s="56"/>
      <c r="P209" s="56"/>
      <c r="Q209" s="56"/>
      <c r="R209" s="56"/>
      <c r="S209" s="56"/>
      <c r="T209" s="57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9" t="s">
        <v>204</v>
      </c>
      <c r="AU209" s="19" t="s">
        <v>89</v>
      </c>
    </row>
    <row r="210" spans="1:65" s="13" customFormat="1">
      <c r="B210" s="165"/>
      <c r="D210" s="166" t="s">
        <v>206</v>
      </c>
      <c r="E210" s="167" t="s">
        <v>3</v>
      </c>
      <c r="F210" s="168" t="s">
        <v>207</v>
      </c>
      <c r="H210" s="167" t="s">
        <v>3</v>
      </c>
      <c r="I210" s="169"/>
      <c r="L210" s="165"/>
      <c r="M210" s="170"/>
      <c r="N210" s="171"/>
      <c r="O210" s="171"/>
      <c r="P210" s="171"/>
      <c r="Q210" s="171"/>
      <c r="R210" s="171"/>
      <c r="S210" s="171"/>
      <c r="T210" s="172"/>
      <c r="AT210" s="167" t="s">
        <v>206</v>
      </c>
      <c r="AU210" s="167" t="s">
        <v>89</v>
      </c>
      <c r="AV210" s="13" t="s">
        <v>87</v>
      </c>
      <c r="AW210" s="13" t="s">
        <v>41</v>
      </c>
      <c r="AX210" s="13" t="s">
        <v>80</v>
      </c>
      <c r="AY210" s="167" t="s">
        <v>195</v>
      </c>
    </row>
    <row r="211" spans="1:65" s="13" customFormat="1">
      <c r="B211" s="165"/>
      <c r="D211" s="166" t="s">
        <v>206</v>
      </c>
      <c r="E211" s="167" t="s">
        <v>3</v>
      </c>
      <c r="F211" s="168" t="s">
        <v>208</v>
      </c>
      <c r="H211" s="167" t="s">
        <v>3</v>
      </c>
      <c r="I211" s="169"/>
      <c r="L211" s="165"/>
      <c r="M211" s="170"/>
      <c r="N211" s="171"/>
      <c r="O211" s="171"/>
      <c r="P211" s="171"/>
      <c r="Q211" s="171"/>
      <c r="R211" s="171"/>
      <c r="S211" s="171"/>
      <c r="T211" s="172"/>
      <c r="AT211" s="167" t="s">
        <v>206</v>
      </c>
      <c r="AU211" s="167" t="s">
        <v>89</v>
      </c>
      <c r="AV211" s="13" t="s">
        <v>87</v>
      </c>
      <c r="AW211" s="13" t="s">
        <v>41</v>
      </c>
      <c r="AX211" s="13" t="s">
        <v>80</v>
      </c>
      <c r="AY211" s="167" t="s">
        <v>195</v>
      </c>
    </row>
    <row r="212" spans="1:65" s="13" customFormat="1">
      <c r="B212" s="165"/>
      <c r="D212" s="166" t="s">
        <v>206</v>
      </c>
      <c r="E212" s="167" t="s">
        <v>3</v>
      </c>
      <c r="F212" s="168" t="s">
        <v>1148</v>
      </c>
      <c r="H212" s="167" t="s">
        <v>3</v>
      </c>
      <c r="I212" s="169"/>
      <c r="L212" s="165"/>
      <c r="M212" s="170"/>
      <c r="N212" s="171"/>
      <c r="O212" s="171"/>
      <c r="P212" s="171"/>
      <c r="Q212" s="171"/>
      <c r="R212" s="171"/>
      <c r="S212" s="171"/>
      <c r="T212" s="172"/>
      <c r="AT212" s="167" t="s">
        <v>206</v>
      </c>
      <c r="AU212" s="167" t="s">
        <v>89</v>
      </c>
      <c r="AV212" s="13" t="s">
        <v>87</v>
      </c>
      <c r="AW212" s="13" t="s">
        <v>41</v>
      </c>
      <c r="AX212" s="13" t="s">
        <v>80</v>
      </c>
      <c r="AY212" s="167" t="s">
        <v>195</v>
      </c>
    </row>
    <row r="213" spans="1:65" s="13" customFormat="1">
      <c r="B213" s="165"/>
      <c r="D213" s="166" t="s">
        <v>206</v>
      </c>
      <c r="E213" s="167" t="s">
        <v>3</v>
      </c>
      <c r="F213" s="168" t="s">
        <v>729</v>
      </c>
      <c r="H213" s="167" t="s">
        <v>3</v>
      </c>
      <c r="I213" s="169"/>
      <c r="L213" s="165"/>
      <c r="M213" s="170"/>
      <c r="N213" s="171"/>
      <c r="O213" s="171"/>
      <c r="P213" s="171"/>
      <c r="Q213" s="171"/>
      <c r="R213" s="171"/>
      <c r="S213" s="171"/>
      <c r="T213" s="172"/>
      <c r="AT213" s="167" t="s">
        <v>206</v>
      </c>
      <c r="AU213" s="167" t="s">
        <v>89</v>
      </c>
      <c r="AV213" s="13" t="s">
        <v>87</v>
      </c>
      <c r="AW213" s="13" t="s">
        <v>41</v>
      </c>
      <c r="AX213" s="13" t="s">
        <v>80</v>
      </c>
      <c r="AY213" s="167" t="s">
        <v>195</v>
      </c>
    </row>
    <row r="214" spans="1:65" s="13" customFormat="1">
      <c r="B214" s="165"/>
      <c r="D214" s="166" t="s">
        <v>206</v>
      </c>
      <c r="E214" s="167" t="s">
        <v>3</v>
      </c>
      <c r="F214" s="168" t="s">
        <v>1149</v>
      </c>
      <c r="H214" s="167" t="s">
        <v>3</v>
      </c>
      <c r="I214" s="169"/>
      <c r="L214" s="165"/>
      <c r="M214" s="170"/>
      <c r="N214" s="171"/>
      <c r="O214" s="171"/>
      <c r="P214" s="171"/>
      <c r="Q214" s="171"/>
      <c r="R214" s="171"/>
      <c r="S214" s="171"/>
      <c r="T214" s="172"/>
      <c r="AT214" s="167" t="s">
        <v>206</v>
      </c>
      <c r="AU214" s="167" t="s">
        <v>89</v>
      </c>
      <c r="AV214" s="13" t="s">
        <v>87</v>
      </c>
      <c r="AW214" s="13" t="s">
        <v>41</v>
      </c>
      <c r="AX214" s="13" t="s">
        <v>80</v>
      </c>
      <c r="AY214" s="167" t="s">
        <v>195</v>
      </c>
    </row>
    <row r="215" spans="1:65" s="14" customFormat="1">
      <c r="B215" s="173"/>
      <c r="D215" s="166" t="s">
        <v>206</v>
      </c>
      <c r="E215" s="174" t="s">
        <v>1560</v>
      </c>
      <c r="F215" s="175" t="s">
        <v>1594</v>
      </c>
      <c r="H215" s="176">
        <v>69.792000000000002</v>
      </c>
      <c r="I215" s="177"/>
      <c r="L215" s="173"/>
      <c r="M215" s="178"/>
      <c r="N215" s="179"/>
      <c r="O215" s="179"/>
      <c r="P215" s="179"/>
      <c r="Q215" s="179"/>
      <c r="R215" s="179"/>
      <c r="S215" s="179"/>
      <c r="T215" s="180"/>
      <c r="AT215" s="174" t="s">
        <v>206</v>
      </c>
      <c r="AU215" s="174" t="s">
        <v>89</v>
      </c>
      <c r="AV215" s="14" t="s">
        <v>89</v>
      </c>
      <c r="AW215" s="14" t="s">
        <v>41</v>
      </c>
      <c r="AX215" s="14" t="s">
        <v>80</v>
      </c>
      <c r="AY215" s="174" t="s">
        <v>195</v>
      </c>
    </row>
    <row r="216" spans="1:65" s="15" customFormat="1">
      <c r="B216" s="181"/>
      <c r="D216" s="166" t="s">
        <v>206</v>
      </c>
      <c r="E216" s="182" t="s">
        <v>3</v>
      </c>
      <c r="F216" s="183" t="s">
        <v>215</v>
      </c>
      <c r="H216" s="184">
        <v>69.792000000000002</v>
      </c>
      <c r="I216" s="185"/>
      <c r="L216" s="181"/>
      <c r="M216" s="186"/>
      <c r="N216" s="187"/>
      <c r="O216" s="187"/>
      <c r="P216" s="187"/>
      <c r="Q216" s="187"/>
      <c r="R216" s="187"/>
      <c r="S216" s="187"/>
      <c r="T216" s="188"/>
      <c r="AT216" s="182" t="s">
        <v>206</v>
      </c>
      <c r="AU216" s="182" t="s">
        <v>89</v>
      </c>
      <c r="AV216" s="15" t="s">
        <v>202</v>
      </c>
      <c r="AW216" s="15" t="s">
        <v>41</v>
      </c>
      <c r="AX216" s="15" t="s">
        <v>87</v>
      </c>
      <c r="AY216" s="182" t="s">
        <v>195</v>
      </c>
    </row>
    <row r="217" spans="1:65" s="2" customFormat="1" ht="24.25" customHeight="1">
      <c r="A217" s="35"/>
      <c r="B217" s="146"/>
      <c r="C217" s="147" t="s">
        <v>257</v>
      </c>
      <c r="D217" s="147" t="s">
        <v>197</v>
      </c>
      <c r="E217" s="148" t="s">
        <v>1595</v>
      </c>
      <c r="F217" s="149" t="s">
        <v>1596</v>
      </c>
      <c r="G217" s="150" t="s">
        <v>139</v>
      </c>
      <c r="H217" s="151">
        <v>69.792000000000002</v>
      </c>
      <c r="I217" s="152"/>
      <c r="J217" s="153">
        <f>ROUND(I217*H217,2)</f>
        <v>0</v>
      </c>
      <c r="K217" s="149" t="s">
        <v>201</v>
      </c>
      <c r="L217" s="36"/>
      <c r="M217" s="154" t="s">
        <v>3</v>
      </c>
      <c r="N217" s="155" t="s">
        <v>51</v>
      </c>
      <c r="O217" s="56"/>
      <c r="P217" s="156">
        <f>O217*H217</f>
        <v>0</v>
      </c>
      <c r="Q217" s="156">
        <v>0</v>
      </c>
      <c r="R217" s="156">
        <f>Q217*H217</f>
        <v>0</v>
      </c>
      <c r="S217" s="156">
        <v>0</v>
      </c>
      <c r="T217" s="15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58" t="s">
        <v>202</v>
      </c>
      <c r="AT217" s="158" t="s">
        <v>197</v>
      </c>
      <c r="AU217" s="158" t="s">
        <v>89</v>
      </c>
      <c r="AY217" s="19" t="s">
        <v>195</v>
      </c>
      <c r="BE217" s="159">
        <f>IF(N217="základní",J217,0)</f>
        <v>0</v>
      </c>
      <c r="BF217" s="159">
        <f>IF(N217="snížená",J217,0)</f>
        <v>0</v>
      </c>
      <c r="BG217" s="159">
        <f>IF(N217="zákl. přenesená",J217,0)</f>
        <v>0</v>
      </c>
      <c r="BH217" s="159">
        <f>IF(N217="sníž. přenesená",J217,0)</f>
        <v>0</v>
      </c>
      <c r="BI217" s="159">
        <f>IF(N217="nulová",J217,0)</f>
        <v>0</v>
      </c>
      <c r="BJ217" s="19" t="s">
        <v>87</v>
      </c>
      <c r="BK217" s="159">
        <f>ROUND(I217*H217,2)</f>
        <v>0</v>
      </c>
      <c r="BL217" s="19" t="s">
        <v>202</v>
      </c>
      <c r="BM217" s="158" t="s">
        <v>1597</v>
      </c>
    </row>
    <row r="218" spans="1:65" s="2" customFormat="1">
      <c r="A218" s="35"/>
      <c r="B218" s="36"/>
      <c r="C218" s="35"/>
      <c r="D218" s="160" t="s">
        <v>204</v>
      </c>
      <c r="E218" s="35"/>
      <c r="F218" s="161" t="s">
        <v>1598</v>
      </c>
      <c r="G218" s="35"/>
      <c r="H218" s="35"/>
      <c r="I218" s="162"/>
      <c r="J218" s="35"/>
      <c r="K218" s="35"/>
      <c r="L218" s="36"/>
      <c r="M218" s="163"/>
      <c r="N218" s="164"/>
      <c r="O218" s="56"/>
      <c r="P218" s="56"/>
      <c r="Q218" s="56"/>
      <c r="R218" s="56"/>
      <c r="S218" s="56"/>
      <c r="T218" s="57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9" t="s">
        <v>204</v>
      </c>
      <c r="AU218" s="19" t="s">
        <v>89</v>
      </c>
    </row>
    <row r="219" spans="1:65" s="13" customFormat="1">
      <c r="B219" s="165"/>
      <c r="D219" s="166" t="s">
        <v>206</v>
      </c>
      <c r="E219" s="167" t="s">
        <v>3</v>
      </c>
      <c r="F219" s="168" t="s">
        <v>207</v>
      </c>
      <c r="H219" s="167" t="s">
        <v>3</v>
      </c>
      <c r="I219" s="169"/>
      <c r="L219" s="165"/>
      <c r="M219" s="170"/>
      <c r="N219" s="171"/>
      <c r="O219" s="171"/>
      <c r="P219" s="171"/>
      <c r="Q219" s="171"/>
      <c r="R219" s="171"/>
      <c r="S219" s="171"/>
      <c r="T219" s="172"/>
      <c r="AT219" s="167" t="s">
        <v>206</v>
      </c>
      <c r="AU219" s="167" t="s">
        <v>89</v>
      </c>
      <c r="AV219" s="13" t="s">
        <v>87</v>
      </c>
      <c r="AW219" s="13" t="s">
        <v>41</v>
      </c>
      <c r="AX219" s="13" t="s">
        <v>80</v>
      </c>
      <c r="AY219" s="167" t="s">
        <v>195</v>
      </c>
    </row>
    <row r="220" spans="1:65" s="13" customFormat="1">
      <c r="B220" s="165"/>
      <c r="D220" s="166" t="s">
        <v>206</v>
      </c>
      <c r="E220" s="167" t="s">
        <v>3</v>
      </c>
      <c r="F220" s="168" t="s">
        <v>208</v>
      </c>
      <c r="H220" s="167" t="s">
        <v>3</v>
      </c>
      <c r="I220" s="169"/>
      <c r="L220" s="165"/>
      <c r="M220" s="170"/>
      <c r="N220" s="171"/>
      <c r="O220" s="171"/>
      <c r="P220" s="171"/>
      <c r="Q220" s="171"/>
      <c r="R220" s="171"/>
      <c r="S220" s="171"/>
      <c r="T220" s="172"/>
      <c r="AT220" s="167" t="s">
        <v>206</v>
      </c>
      <c r="AU220" s="167" t="s">
        <v>89</v>
      </c>
      <c r="AV220" s="13" t="s">
        <v>87</v>
      </c>
      <c r="AW220" s="13" t="s">
        <v>41</v>
      </c>
      <c r="AX220" s="13" t="s">
        <v>80</v>
      </c>
      <c r="AY220" s="167" t="s">
        <v>195</v>
      </c>
    </row>
    <row r="221" spans="1:65" s="13" customFormat="1">
      <c r="B221" s="165"/>
      <c r="D221" s="166" t="s">
        <v>206</v>
      </c>
      <c r="E221" s="167" t="s">
        <v>3</v>
      </c>
      <c r="F221" s="168" t="s">
        <v>1148</v>
      </c>
      <c r="H221" s="167" t="s">
        <v>3</v>
      </c>
      <c r="I221" s="169"/>
      <c r="L221" s="165"/>
      <c r="M221" s="170"/>
      <c r="N221" s="171"/>
      <c r="O221" s="171"/>
      <c r="P221" s="171"/>
      <c r="Q221" s="171"/>
      <c r="R221" s="171"/>
      <c r="S221" s="171"/>
      <c r="T221" s="172"/>
      <c r="AT221" s="167" t="s">
        <v>206</v>
      </c>
      <c r="AU221" s="167" t="s">
        <v>89</v>
      </c>
      <c r="AV221" s="13" t="s">
        <v>87</v>
      </c>
      <c r="AW221" s="13" t="s">
        <v>41</v>
      </c>
      <c r="AX221" s="13" t="s">
        <v>80</v>
      </c>
      <c r="AY221" s="167" t="s">
        <v>195</v>
      </c>
    </row>
    <row r="222" spans="1:65" s="13" customFormat="1">
      <c r="B222" s="165"/>
      <c r="D222" s="166" t="s">
        <v>206</v>
      </c>
      <c r="E222" s="167" t="s">
        <v>3</v>
      </c>
      <c r="F222" s="168" t="s">
        <v>707</v>
      </c>
      <c r="H222" s="167" t="s">
        <v>3</v>
      </c>
      <c r="I222" s="169"/>
      <c r="L222" s="165"/>
      <c r="M222" s="170"/>
      <c r="N222" s="171"/>
      <c r="O222" s="171"/>
      <c r="P222" s="171"/>
      <c r="Q222" s="171"/>
      <c r="R222" s="171"/>
      <c r="S222" s="171"/>
      <c r="T222" s="172"/>
      <c r="AT222" s="167" t="s">
        <v>206</v>
      </c>
      <c r="AU222" s="167" t="s">
        <v>89</v>
      </c>
      <c r="AV222" s="13" t="s">
        <v>87</v>
      </c>
      <c r="AW222" s="13" t="s">
        <v>41</v>
      </c>
      <c r="AX222" s="13" t="s">
        <v>80</v>
      </c>
      <c r="AY222" s="167" t="s">
        <v>195</v>
      </c>
    </row>
    <row r="223" spans="1:65" s="13" customFormat="1">
      <c r="B223" s="165"/>
      <c r="D223" s="166" t="s">
        <v>206</v>
      </c>
      <c r="E223" s="167" t="s">
        <v>3</v>
      </c>
      <c r="F223" s="168" t="s">
        <v>729</v>
      </c>
      <c r="H223" s="167" t="s">
        <v>3</v>
      </c>
      <c r="I223" s="169"/>
      <c r="L223" s="165"/>
      <c r="M223" s="170"/>
      <c r="N223" s="171"/>
      <c r="O223" s="171"/>
      <c r="P223" s="171"/>
      <c r="Q223" s="171"/>
      <c r="R223" s="171"/>
      <c r="S223" s="171"/>
      <c r="T223" s="172"/>
      <c r="AT223" s="167" t="s">
        <v>206</v>
      </c>
      <c r="AU223" s="167" t="s">
        <v>89</v>
      </c>
      <c r="AV223" s="13" t="s">
        <v>87</v>
      </c>
      <c r="AW223" s="13" t="s">
        <v>41</v>
      </c>
      <c r="AX223" s="13" t="s">
        <v>80</v>
      </c>
      <c r="AY223" s="167" t="s">
        <v>195</v>
      </c>
    </row>
    <row r="224" spans="1:65" s="13" customFormat="1">
      <c r="B224" s="165"/>
      <c r="D224" s="166" t="s">
        <v>206</v>
      </c>
      <c r="E224" s="167" t="s">
        <v>3</v>
      </c>
      <c r="F224" s="168" t="s">
        <v>1149</v>
      </c>
      <c r="H224" s="167" t="s">
        <v>3</v>
      </c>
      <c r="I224" s="169"/>
      <c r="L224" s="165"/>
      <c r="M224" s="170"/>
      <c r="N224" s="171"/>
      <c r="O224" s="171"/>
      <c r="P224" s="171"/>
      <c r="Q224" s="171"/>
      <c r="R224" s="171"/>
      <c r="S224" s="171"/>
      <c r="T224" s="172"/>
      <c r="AT224" s="167" t="s">
        <v>206</v>
      </c>
      <c r="AU224" s="167" t="s">
        <v>89</v>
      </c>
      <c r="AV224" s="13" t="s">
        <v>87</v>
      </c>
      <c r="AW224" s="13" t="s">
        <v>41</v>
      </c>
      <c r="AX224" s="13" t="s">
        <v>80</v>
      </c>
      <c r="AY224" s="167" t="s">
        <v>195</v>
      </c>
    </row>
    <row r="225" spans="1:65" s="14" customFormat="1">
      <c r="B225" s="173"/>
      <c r="D225" s="166" t="s">
        <v>206</v>
      </c>
      <c r="E225" s="174" t="s">
        <v>701</v>
      </c>
      <c r="F225" s="175" t="s">
        <v>1594</v>
      </c>
      <c r="H225" s="176">
        <v>69.792000000000002</v>
      </c>
      <c r="I225" s="177"/>
      <c r="L225" s="173"/>
      <c r="M225" s="178"/>
      <c r="N225" s="179"/>
      <c r="O225" s="179"/>
      <c r="P225" s="179"/>
      <c r="Q225" s="179"/>
      <c r="R225" s="179"/>
      <c r="S225" s="179"/>
      <c r="T225" s="180"/>
      <c r="AT225" s="174" t="s">
        <v>206</v>
      </c>
      <c r="AU225" s="174" t="s">
        <v>89</v>
      </c>
      <c r="AV225" s="14" t="s">
        <v>89</v>
      </c>
      <c r="AW225" s="14" t="s">
        <v>41</v>
      </c>
      <c r="AX225" s="14" t="s">
        <v>80</v>
      </c>
      <c r="AY225" s="174" t="s">
        <v>195</v>
      </c>
    </row>
    <row r="226" spans="1:65" s="15" customFormat="1">
      <c r="B226" s="181"/>
      <c r="D226" s="166" t="s">
        <v>206</v>
      </c>
      <c r="E226" s="182" t="s">
        <v>3</v>
      </c>
      <c r="F226" s="183" t="s">
        <v>215</v>
      </c>
      <c r="H226" s="184">
        <v>69.792000000000002</v>
      </c>
      <c r="I226" s="185"/>
      <c r="L226" s="181"/>
      <c r="M226" s="186"/>
      <c r="N226" s="187"/>
      <c r="O226" s="187"/>
      <c r="P226" s="187"/>
      <c r="Q226" s="187"/>
      <c r="R226" s="187"/>
      <c r="S226" s="187"/>
      <c r="T226" s="188"/>
      <c r="AT226" s="182" t="s">
        <v>206</v>
      </c>
      <c r="AU226" s="182" t="s">
        <v>89</v>
      </c>
      <c r="AV226" s="15" t="s">
        <v>202</v>
      </c>
      <c r="AW226" s="15" t="s">
        <v>41</v>
      </c>
      <c r="AX226" s="15" t="s">
        <v>87</v>
      </c>
      <c r="AY226" s="182" t="s">
        <v>195</v>
      </c>
    </row>
    <row r="227" spans="1:65" s="2" customFormat="1" ht="16.5" customHeight="1">
      <c r="A227" s="35"/>
      <c r="B227" s="146"/>
      <c r="C227" s="147" t="s">
        <v>265</v>
      </c>
      <c r="D227" s="147" t="s">
        <v>197</v>
      </c>
      <c r="E227" s="148" t="s">
        <v>342</v>
      </c>
      <c r="F227" s="149" t="s">
        <v>343</v>
      </c>
      <c r="G227" s="150" t="s">
        <v>344</v>
      </c>
      <c r="H227" s="151">
        <v>1550.923</v>
      </c>
      <c r="I227" s="152"/>
      <c r="J227" s="153">
        <f>ROUND(I227*H227,2)</f>
        <v>0</v>
      </c>
      <c r="K227" s="149" t="s">
        <v>201</v>
      </c>
      <c r="L227" s="36"/>
      <c r="M227" s="154" t="s">
        <v>3</v>
      </c>
      <c r="N227" s="155" t="s">
        <v>51</v>
      </c>
      <c r="O227" s="56"/>
      <c r="P227" s="156">
        <f>O227*H227</f>
        <v>0</v>
      </c>
      <c r="Q227" s="156">
        <v>1.99E-3</v>
      </c>
      <c r="R227" s="156">
        <f>Q227*H227</f>
        <v>3.08633677</v>
      </c>
      <c r="S227" s="156">
        <v>0</v>
      </c>
      <c r="T227" s="157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58" t="s">
        <v>202</v>
      </c>
      <c r="AT227" s="158" t="s">
        <v>197</v>
      </c>
      <c r="AU227" s="158" t="s">
        <v>89</v>
      </c>
      <c r="AY227" s="19" t="s">
        <v>195</v>
      </c>
      <c r="BE227" s="159">
        <f>IF(N227="základní",J227,0)</f>
        <v>0</v>
      </c>
      <c r="BF227" s="159">
        <f>IF(N227="snížená",J227,0)</f>
        <v>0</v>
      </c>
      <c r="BG227" s="159">
        <f>IF(N227="zákl. přenesená",J227,0)</f>
        <v>0</v>
      </c>
      <c r="BH227" s="159">
        <f>IF(N227="sníž. přenesená",J227,0)</f>
        <v>0</v>
      </c>
      <c r="BI227" s="159">
        <f>IF(N227="nulová",J227,0)</f>
        <v>0</v>
      </c>
      <c r="BJ227" s="19" t="s">
        <v>87</v>
      </c>
      <c r="BK227" s="159">
        <f>ROUND(I227*H227,2)</f>
        <v>0</v>
      </c>
      <c r="BL227" s="19" t="s">
        <v>202</v>
      </c>
      <c r="BM227" s="158" t="s">
        <v>1599</v>
      </c>
    </row>
    <row r="228" spans="1:65" s="2" customFormat="1">
      <c r="A228" s="35"/>
      <c r="B228" s="36"/>
      <c r="C228" s="35"/>
      <c r="D228" s="160" t="s">
        <v>204</v>
      </c>
      <c r="E228" s="35"/>
      <c r="F228" s="161" t="s">
        <v>346</v>
      </c>
      <c r="G228" s="35"/>
      <c r="H228" s="35"/>
      <c r="I228" s="162"/>
      <c r="J228" s="35"/>
      <c r="K228" s="35"/>
      <c r="L228" s="36"/>
      <c r="M228" s="163"/>
      <c r="N228" s="164"/>
      <c r="O228" s="56"/>
      <c r="P228" s="56"/>
      <c r="Q228" s="56"/>
      <c r="R228" s="56"/>
      <c r="S228" s="56"/>
      <c r="T228" s="57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9" t="s">
        <v>204</v>
      </c>
      <c r="AU228" s="19" t="s">
        <v>89</v>
      </c>
    </row>
    <row r="229" spans="1:65" s="13" customFormat="1">
      <c r="B229" s="165"/>
      <c r="D229" s="166" t="s">
        <v>206</v>
      </c>
      <c r="E229" s="167" t="s">
        <v>3</v>
      </c>
      <c r="F229" s="168" t="s">
        <v>207</v>
      </c>
      <c r="H229" s="167" t="s">
        <v>3</v>
      </c>
      <c r="I229" s="169"/>
      <c r="L229" s="165"/>
      <c r="M229" s="170"/>
      <c r="N229" s="171"/>
      <c r="O229" s="171"/>
      <c r="P229" s="171"/>
      <c r="Q229" s="171"/>
      <c r="R229" s="171"/>
      <c r="S229" s="171"/>
      <c r="T229" s="172"/>
      <c r="AT229" s="167" t="s">
        <v>206</v>
      </c>
      <c r="AU229" s="167" t="s">
        <v>89</v>
      </c>
      <c r="AV229" s="13" t="s">
        <v>87</v>
      </c>
      <c r="AW229" s="13" t="s">
        <v>41</v>
      </c>
      <c r="AX229" s="13" t="s">
        <v>80</v>
      </c>
      <c r="AY229" s="167" t="s">
        <v>195</v>
      </c>
    </row>
    <row r="230" spans="1:65" s="13" customFormat="1">
      <c r="B230" s="165"/>
      <c r="D230" s="166" t="s">
        <v>206</v>
      </c>
      <c r="E230" s="167" t="s">
        <v>3</v>
      </c>
      <c r="F230" s="168" t="s">
        <v>208</v>
      </c>
      <c r="H230" s="167" t="s">
        <v>3</v>
      </c>
      <c r="I230" s="169"/>
      <c r="L230" s="165"/>
      <c r="M230" s="170"/>
      <c r="N230" s="171"/>
      <c r="O230" s="171"/>
      <c r="P230" s="171"/>
      <c r="Q230" s="171"/>
      <c r="R230" s="171"/>
      <c r="S230" s="171"/>
      <c r="T230" s="172"/>
      <c r="AT230" s="167" t="s">
        <v>206</v>
      </c>
      <c r="AU230" s="167" t="s">
        <v>89</v>
      </c>
      <c r="AV230" s="13" t="s">
        <v>87</v>
      </c>
      <c r="AW230" s="13" t="s">
        <v>41</v>
      </c>
      <c r="AX230" s="13" t="s">
        <v>80</v>
      </c>
      <c r="AY230" s="167" t="s">
        <v>195</v>
      </c>
    </row>
    <row r="231" spans="1:65" s="13" customFormat="1">
      <c r="B231" s="165"/>
      <c r="D231" s="166" t="s">
        <v>206</v>
      </c>
      <c r="E231" s="167" t="s">
        <v>3</v>
      </c>
      <c r="F231" s="168" t="s">
        <v>1148</v>
      </c>
      <c r="H231" s="167" t="s">
        <v>3</v>
      </c>
      <c r="I231" s="169"/>
      <c r="L231" s="165"/>
      <c r="M231" s="170"/>
      <c r="N231" s="171"/>
      <c r="O231" s="171"/>
      <c r="P231" s="171"/>
      <c r="Q231" s="171"/>
      <c r="R231" s="171"/>
      <c r="S231" s="171"/>
      <c r="T231" s="172"/>
      <c r="AT231" s="167" t="s">
        <v>206</v>
      </c>
      <c r="AU231" s="167" t="s">
        <v>89</v>
      </c>
      <c r="AV231" s="13" t="s">
        <v>87</v>
      </c>
      <c r="AW231" s="13" t="s">
        <v>41</v>
      </c>
      <c r="AX231" s="13" t="s">
        <v>80</v>
      </c>
      <c r="AY231" s="167" t="s">
        <v>195</v>
      </c>
    </row>
    <row r="232" spans="1:65" s="13" customFormat="1">
      <c r="B232" s="165"/>
      <c r="D232" s="166" t="s">
        <v>206</v>
      </c>
      <c r="E232" s="167" t="s">
        <v>3</v>
      </c>
      <c r="F232" s="168" t="s">
        <v>707</v>
      </c>
      <c r="H232" s="167" t="s">
        <v>3</v>
      </c>
      <c r="I232" s="169"/>
      <c r="L232" s="165"/>
      <c r="M232" s="170"/>
      <c r="N232" s="171"/>
      <c r="O232" s="171"/>
      <c r="P232" s="171"/>
      <c r="Q232" s="171"/>
      <c r="R232" s="171"/>
      <c r="S232" s="171"/>
      <c r="T232" s="172"/>
      <c r="AT232" s="167" t="s">
        <v>206</v>
      </c>
      <c r="AU232" s="167" t="s">
        <v>89</v>
      </c>
      <c r="AV232" s="13" t="s">
        <v>87</v>
      </c>
      <c r="AW232" s="13" t="s">
        <v>41</v>
      </c>
      <c r="AX232" s="13" t="s">
        <v>80</v>
      </c>
      <c r="AY232" s="167" t="s">
        <v>195</v>
      </c>
    </row>
    <row r="233" spans="1:65" s="13" customFormat="1">
      <c r="B233" s="165"/>
      <c r="D233" s="166" t="s">
        <v>206</v>
      </c>
      <c r="E233" s="167" t="s">
        <v>3</v>
      </c>
      <c r="F233" s="168" t="s">
        <v>708</v>
      </c>
      <c r="H233" s="167" t="s">
        <v>3</v>
      </c>
      <c r="I233" s="169"/>
      <c r="L233" s="165"/>
      <c r="M233" s="170"/>
      <c r="N233" s="171"/>
      <c r="O233" s="171"/>
      <c r="P233" s="171"/>
      <c r="Q233" s="171"/>
      <c r="R233" s="171"/>
      <c r="S233" s="171"/>
      <c r="T233" s="172"/>
      <c r="AT233" s="167" t="s">
        <v>206</v>
      </c>
      <c r="AU233" s="167" t="s">
        <v>89</v>
      </c>
      <c r="AV233" s="13" t="s">
        <v>87</v>
      </c>
      <c r="AW233" s="13" t="s">
        <v>41</v>
      </c>
      <c r="AX233" s="13" t="s">
        <v>80</v>
      </c>
      <c r="AY233" s="167" t="s">
        <v>195</v>
      </c>
    </row>
    <row r="234" spans="1:65" s="13" customFormat="1">
      <c r="B234" s="165"/>
      <c r="D234" s="166" t="s">
        <v>206</v>
      </c>
      <c r="E234" s="167" t="s">
        <v>3</v>
      </c>
      <c r="F234" s="168" t="s">
        <v>1564</v>
      </c>
      <c r="H234" s="167" t="s">
        <v>3</v>
      </c>
      <c r="I234" s="169"/>
      <c r="L234" s="165"/>
      <c r="M234" s="170"/>
      <c r="N234" s="171"/>
      <c r="O234" s="171"/>
      <c r="P234" s="171"/>
      <c r="Q234" s="171"/>
      <c r="R234" s="171"/>
      <c r="S234" s="171"/>
      <c r="T234" s="172"/>
      <c r="AT234" s="167" t="s">
        <v>206</v>
      </c>
      <c r="AU234" s="167" t="s">
        <v>89</v>
      </c>
      <c r="AV234" s="13" t="s">
        <v>87</v>
      </c>
      <c r="AW234" s="13" t="s">
        <v>41</v>
      </c>
      <c r="AX234" s="13" t="s">
        <v>80</v>
      </c>
      <c r="AY234" s="167" t="s">
        <v>195</v>
      </c>
    </row>
    <row r="235" spans="1:65" s="13" customFormat="1">
      <c r="B235" s="165"/>
      <c r="D235" s="166" t="s">
        <v>206</v>
      </c>
      <c r="E235" s="167" t="s">
        <v>3</v>
      </c>
      <c r="F235" s="168" t="s">
        <v>1153</v>
      </c>
      <c r="H235" s="167" t="s">
        <v>3</v>
      </c>
      <c r="I235" s="169"/>
      <c r="L235" s="165"/>
      <c r="M235" s="170"/>
      <c r="N235" s="171"/>
      <c r="O235" s="171"/>
      <c r="P235" s="171"/>
      <c r="Q235" s="171"/>
      <c r="R235" s="171"/>
      <c r="S235" s="171"/>
      <c r="T235" s="172"/>
      <c r="AT235" s="167" t="s">
        <v>206</v>
      </c>
      <c r="AU235" s="167" t="s">
        <v>89</v>
      </c>
      <c r="AV235" s="13" t="s">
        <v>87</v>
      </c>
      <c r="AW235" s="13" t="s">
        <v>41</v>
      </c>
      <c r="AX235" s="13" t="s">
        <v>80</v>
      </c>
      <c r="AY235" s="167" t="s">
        <v>195</v>
      </c>
    </row>
    <row r="236" spans="1:65" s="14" customFormat="1">
      <c r="B236" s="173"/>
      <c r="D236" s="166" t="s">
        <v>206</v>
      </c>
      <c r="E236" s="174" t="s">
        <v>3</v>
      </c>
      <c r="F236" s="175" t="s">
        <v>1600</v>
      </c>
      <c r="H236" s="176">
        <v>81.048000000000002</v>
      </c>
      <c r="I236" s="177"/>
      <c r="L236" s="173"/>
      <c r="M236" s="178"/>
      <c r="N236" s="179"/>
      <c r="O236" s="179"/>
      <c r="P236" s="179"/>
      <c r="Q236" s="179"/>
      <c r="R236" s="179"/>
      <c r="S236" s="179"/>
      <c r="T236" s="180"/>
      <c r="AT236" s="174" t="s">
        <v>206</v>
      </c>
      <c r="AU236" s="174" t="s">
        <v>89</v>
      </c>
      <c r="AV236" s="14" t="s">
        <v>89</v>
      </c>
      <c r="AW236" s="14" t="s">
        <v>41</v>
      </c>
      <c r="AX236" s="14" t="s">
        <v>80</v>
      </c>
      <c r="AY236" s="174" t="s">
        <v>195</v>
      </c>
    </row>
    <row r="237" spans="1:65" s="14" customFormat="1">
      <c r="B237" s="173"/>
      <c r="D237" s="166" t="s">
        <v>206</v>
      </c>
      <c r="E237" s="174" t="s">
        <v>3</v>
      </c>
      <c r="F237" s="175" t="s">
        <v>1601</v>
      </c>
      <c r="H237" s="176">
        <v>85.346000000000004</v>
      </c>
      <c r="I237" s="177"/>
      <c r="L237" s="173"/>
      <c r="M237" s="178"/>
      <c r="N237" s="179"/>
      <c r="O237" s="179"/>
      <c r="P237" s="179"/>
      <c r="Q237" s="179"/>
      <c r="R237" s="179"/>
      <c r="S237" s="179"/>
      <c r="T237" s="180"/>
      <c r="AT237" s="174" t="s">
        <v>206</v>
      </c>
      <c r="AU237" s="174" t="s">
        <v>89</v>
      </c>
      <c r="AV237" s="14" t="s">
        <v>89</v>
      </c>
      <c r="AW237" s="14" t="s">
        <v>41</v>
      </c>
      <c r="AX237" s="14" t="s">
        <v>80</v>
      </c>
      <c r="AY237" s="174" t="s">
        <v>195</v>
      </c>
    </row>
    <row r="238" spans="1:65" s="13" customFormat="1">
      <c r="B238" s="165"/>
      <c r="D238" s="166" t="s">
        <v>206</v>
      </c>
      <c r="E238" s="167" t="s">
        <v>3</v>
      </c>
      <c r="F238" s="168" t="s">
        <v>1156</v>
      </c>
      <c r="H238" s="167" t="s">
        <v>3</v>
      </c>
      <c r="I238" s="169"/>
      <c r="L238" s="165"/>
      <c r="M238" s="170"/>
      <c r="N238" s="171"/>
      <c r="O238" s="171"/>
      <c r="P238" s="171"/>
      <c r="Q238" s="171"/>
      <c r="R238" s="171"/>
      <c r="S238" s="171"/>
      <c r="T238" s="172"/>
      <c r="AT238" s="167" t="s">
        <v>206</v>
      </c>
      <c r="AU238" s="167" t="s">
        <v>89</v>
      </c>
      <c r="AV238" s="13" t="s">
        <v>87</v>
      </c>
      <c r="AW238" s="13" t="s">
        <v>41</v>
      </c>
      <c r="AX238" s="13" t="s">
        <v>80</v>
      </c>
      <c r="AY238" s="167" t="s">
        <v>195</v>
      </c>
    </row>
    <row r="239" spans="1:65" s="13" customFormat="1">
      <c r="B239" s="165"/>
      <c r="D239" s="166" t="s">
        <v>206</v>
      </c>
      <c r="E239" s="167" t="s">
        <v>3</v>
      </c>
      <c r="F239" s="168" t="s">
        <v>708</v>
      </c>
      <c r="H239" s="167" t="s">
        <v>3</v>
      </c>
      <c r="I239" s="169"/>
      <c r="L239" s="165"/>
      <c r="M239" s="170"/>
      <c r="N239" s="171"/>
      <c r="O239" s="171"/>
      <c r="P239" s="171"/>
      <c r="Q239" s="171"/>
      <c r="R239" s="171"/>
      <c r="S239" s="171"/>
      <c r="T239" s="172"/>
      <c r="AT239" s="167" t="s">
        <v>206</v>
      </c>
      <c r="AU239" s="167" t="s">
        <v>89</v>
      </c>
      <c r="AV239" s="13" t="s">
        <v>87</v>
      </c>
      <c r="AW239" s="13" t="s">
        <v>41</v>
      </c>
      <c r="AX239" s="13" t="s">
        <v>80</v>
      </c>
      <c r="AY239" s="167" t="s">
        <v>195</v>
      </c>
    </row>
    <row r="240" spans="1:65" s="14" customFormat="1">
      <c r="B240" s="173"/>
      <c r="D240" s="166" t="s">
        <v>206</v>
      </c>
      <c r="E240" s="174" t="s">
        <v>3</v>
      </c>
      <c r="F240" s="175" t="s">
        <v>1602</v>
      </c>
      <c r="H240" s="176">
        <v>107.91200000000001</v>
      </c>
      <c r="I240" s="177"/>
      <c r="L240" s="173"/>
      <c r="M240" s="178"/>
      <c r="N240" s="179"/>
      <c r="O240" s="179"/>
      <c r="P240" s="179"/>
      <c r="Q240" s="179"/>
      <c r="R240" s="179"/>
      <c r="S240" s="179"/>
      <c r="T240" s="180"/>
      <c r="AT240" s="174" t="s">
        <v>206</v>
      </c>
      <c r="AU240" s="174" t="s">
        <v>89</v>
      </c>
      <c r="AV240" s="14" t="s">
        <v>89</v>
      </c>
      <c r="AW240" s="14" t="s">
        <v>41</v>
      </c>
      <c r="AX240" s="14" t="s">
        <v>80</v>
      </c>
      <c r="AY240" s="174" t="s">
        <v>195</v>
      </c>
    </row>
    <row r="241" spans="2:51" s="13" customFormat="1">
      <c r="B241" s="165"/>
      <c r="D241" s="166" t="s">
        <v>206</v>
      </c>
      <c r="E241" s="167" t="s">
        <v>3</v>
      </c>
      <c r="F241" s="168" t="s">
        <v>1159</v>
      </c>
      <c r="H241" s="167" t="s">
        <v>3</v>
      </c>
      <c r="I241" s="169"/>
      <c r="L241" s="165"/>
      <c r="M241" s="170"/>
      <c r="N241" s="171"/>
      <c r="O241" s="171"/>
      <c r="P241" s="171"/>
      <c r="Q241" s="171"/>
      <c r="R241" s="171"/>
      <c r="S241" s="171"/>
      <c r="T241" s="172"/>
      <c r="AT241" s="167" t="s">
        <v>206</v>
      </c>
      <c r="AU241" s="167" t="s">
        <v>89</v>
      </c>
      <c r="AV241" s="13" t="s">
        <v>87</v>
      </c>
      <c r="AW241" s="13" t="s">
        <v>41</v>
      </c>
      <c r="AX241" s="13" t="s">
        <v>80</v>
      </c>
      <c r="AY241" s="167" t="s">
        <v>195</v>
      </c>
    </row>
    <row r="242" spans="2:51" s="13" customFormat="1">
      <c r="B242" s="165"/>
      <c r="D242" s="166" t="s">
        <v>206</v>
      </c>
      <c r="E242" s="167" t="s">
        <v>3</v>
      </c>
      <c r="F242" s="168" t="s">
        <v>708</v>
      </c>
      <c r="H242" s="167" t="s">
        <v>3</v>
      </c>
      <c r="I242" s="169"/>
      <c r="L242" s="165"/>
      <c r="M242" s="170"/>
      <c r="N242" s="171"/>
      <c r="O242" s="171"/>
      <c r="P242" s="171"/>
      <c r="Q242" s="171"/>
      <c r="R242" s="171"/>
      <c r="S242" s="171"/>
      <c r="T242" s="172"/>
      <c r="AT242" s="167" t="s">
        <v>206</v>
      </c>
      <c r="AU242" s="167" t="s">
        <v>89</v>
      </c>
      <c r="AV242" s="13" t="s">
        <v>87</v>
      </c>
      <c r="AW242" s="13" t="s">
        <v>41</v>
      </c>
      <c r="AX242" s="13" t="s">
        <v>80</v>
      </c>
      <c r="AY242" s="167" t="s">
        <v>195</v>
      </c>
    </row>
    <row r="243" spans="2:51" s="14" customFormat="1">
      <c r="B243" s="173"/>
      <c r="D243" s="166" t="s">
        <v>206</v>
      </c>
      <c r="E243" s="174" t="s">
        <v>3</v>
      </c>
      <c r="F243" s="175" t="s">
        <v>1603</v>
      </c>
      <c r="H243" s="176">
        <v>68.174999999999997</v>
      </c>
      <c r="I243" s="177"/>
      <c r="L243" s="173"/>
      <c r="M243" s="178"/>
      <c r="N243" s="179"/>
      <c r="O243" s="179"/>
      <c r="P243" s="179"/>
      <c r="Q243" s="179"/>
      <c r="R243" s="179"/>
      <c r="S243" s="179"/>
      <c r="T243" s="180"/>
      <c r="AT243" s="174" t="s">
        <v>206</v>
      </c>
      <c r="AU243" s="174" t="s">
        <v>89</v>
      </c>
      <c r="AV243" s="14" t="s">
        <v>89</v>
      </c>
      <c r="AW243" s="14" t="s">
        <v>41</v>
      </c>
      <c r="AX243" s="14" t="s">
        <v>80</v>
      </c>
      <c r="AY243" s="174" t="s">
        <v>195</v>
      </c>
    </row>
    <row r="244" spans="2:51" s="13" customFormat="1">
      <c r="B244" s="165"/>
      <c r="D244" s="166" t="s">
        <v>206</v>
      </c>
      <c r="E244" s="167" t="s">
        <v>3</v>
      </c>
      <c r="F244" s="168" t="s">
        <v>283</v>
      </c>
      <c r="H244" s="167" t="s">
        <v>3</v>
      </c>
      <c r="I244" s="169"/>
      <c r="L244" s="165"/>
      <c r="M244" s="170"/>
      <c r="N244" s="171"/>
      <c r="O244" s="171"/>
      <c r="P244" s="171"/>
      <c r="Q244" s="171"/>
      <c r="R244" s="171"/>
      <c r="S244" s="171"/>
      <c r="T244" s="172"/>
      <c r="AT244" s="167" t="s">
        <v>206</v>
      </c>
      <c r="AU244" s="167" t="s">
        <v>89</v>
      </c>
      <c r="AV244" s="13" t="s">
        <v>87</v>
      </c>
      <c r="AW244" s="13" t="s">
        <v>41</v>
      </c>
      <c r="AX244" s="13" t="s">
        <v>80</v>
      </c>
      <c r="AY244" s="167" t="s">
        <v>195</v>
      </c>
    </row>
    <row r="245" spans="2:51" s="13" customFormat="1">
      <c r="B245" s="165"/>
      <c r="D245" s="166" t="s">
        <v>206</v>
      </c>
      <c r="E245" s="167" t="s">
        <v>3</v>
      </c>
      <c r="F245" s="168" t="s">
        <v>708</v>
      </c>
      <c r="H245" s="167" t="s">
        <v>3</v>
      </c>
      <c r="I245" s="169"/>
      <c r="L245" s="165"/>
      <c r="M245" s="170"/>
      <c r="N245" s="171"/>
      <c r="O245" s="171"/>
      <c r="P245" s="171"/>
      <c r="Q245" s="171"/>
      <c r="R245" s="171"/>
      <c r="S245" s="171"/>
      <c r="T245" s="172"/>
      <c r="AT245" s="167" t="s">
        <v>206</v>
      </c>
      <c r="AU245" s="167" t="s">
        <v>89</v>
      </c>
      <c r="AV245" s="13" t="s">
        <v>87</v>
      </c>
      <c r="AW245" s="13" t="s">
        <v>41</v>
      </c>
      <c r="AX245" s="13" t="s">
        <v>80</v>
      </c>
      <c r="AY245" s="167" t="s">
        <v>195</v>
      </c>
    </row>
    <row r="246" spans="2:51" s="14" customFormat="1">
      <c r="B246" s="173"/>
      <c r="D246" s="166" t="s">
        <v>206</v>
      </c>
      <c r="E246" s="174" t="s">
        <v>3</v>
      </c>
      <c r="F246" s="175" t="s">
        <v>1604</v>
      </c>
      <c r="H246" s="176">
        <v>57.23</v>
      </c>
      <c r="I246" s="177"/>
      <c r="L246" s="173"/>
      <c r="M246" s="178"/>
      <c r="N246" s="179"/>
      <c r="O246" s="179"/>
      <c r="P246" s="179"/>
      <c r="Q246" s="179"/>
      <c r="R246" s="179"/>
      <c r="S246" s="179"/>
      <c r="T246" s="180"/>
      <c r="AT246" s="174" t="s">
        <v>206</v>
      </c>
      <c r="AU246" s="174" t="s">
        <v>89</v>
      </c>
      <c r="AV246" s="14" t="s">
        <v>89</v>
      </c>
      <c r="AW246" s="14" t="s">
        <v>41</v>
      </c>
      <c r="AX246" s="14" t="s">
        <v>80</v>
      </c>
      <c r="AY246" s="174" t="s">
        <v>195</v>
      </c>
    </row>
    <row r="247" spans="2:51" s="13" customFormat="1">
      <c r="B247" s="165"/>
      <c r="D247" s="166" t="s">
        <v>206</v>
      </c>
      <c r="E247" s="167" t="s">
        <v>3</v>
      </c>
      <c r="F247" s="168" t="s">
        <v>1165</v>
      </c>
      <c r="H247" s="167" t="s">
        <v>3</v>
      </c>
      <c r="I247" s="169"/>
      <c r="L247" s="165"/>
      <c r="M247" s="170"/>
      <c r="N247" s="171"/>
      <c r="O247" s="171"/>
      <c r="P247" s="171"/>
      <c r="Q247" s="171"/>
      <c r="R247" s="171"/>
      <c r="S247" s="171"/>
      <c r="T247" s="172"/>
      <c r="AT247" s="167" t="s">
        <v>206</v>
      </c>
      <c r="AU247" s="167" t="s">
        <v>89</v>
      </c>
      <c r="AV247" s="13" t="s">
        <v>87</v>
      </c>
      <c r="AW247" s="13" t="s">
        <v>41</v>
      </c>
      <c r="AX247" s="13" t="s">
        <v>80</v>
      </c>
      <c r="AY247" s="167" t="s">
        <v>195</v>
      </c>
    </row>
    <row r="248" spans="2:51" s="13" customFormat="1">
      <c r="B248" s="165"/>
      <c r="D248" s="166" t="s">
        <v>206</v>
      </c>
      <c r="E248" s="167" t="s">
        <v>3</v>
      </c>
      <c r="F248" s="168" t="s">
        <v>708</v>
      </c>
      <c r="H248" s="167" t="s">
        <v>3</v>
      </c>
      <c r="I248" s="169"/>
      <c r="L248" s="165"/>
      <c r="M248" s="170"/>
      <c r="N248" s="171"/>
      <c r="O248" s="171"/>
      <c r="P248" s="171"/>
      <c r="Q248" s="171"/>
      <c r="R248" s="171"/>
      <c r="S248" s="171"/>
      <c r="T248" s="172"/>
      <c r="AT248" s="167" t="s">
        <v>206</v>
      </c>
      <c r="AU248" s="167" t="s">
        <v>89</v>
      </c>
      <c r="AV248" s="13" t="s">
        <v>87</v>
      </c>
      <c r="AW248" s="13" t="s">
        <v>41</v>
      </c>
      <c r="AX248" s="13" t="s">
        <v>80</v>
      </c>
      <c r="AY248" s="167" t="s">
        <v>195</v>
      </c>
    </row>
    <row r="249" spans="2:51" s="14" customFormat="1">
      <c r="B249" s="173"/>
      <c r="D249" s="166" t="s">
        <v>206</v>
      </c>
      <c r="E249" s="174" t="s">
        <v>3</v>
      </c>
      <c r="F249" s="175" t="s">
        <v>1605</v>
      </c>
      <c r="H249" s="176">
        <v>58.71</v>
      </c>
      <c r="I249" s="177"/>
      <c r="L249" s="173"/>
      <c r="M249" s="178"/>
      <c r="N249" s="179"/>
      <c r="O249" s="179"/>
      <c r="P249" s="179"/>
      <c r="Q249" s="179"/>
      <c r="R249" s="179"/>
      <c r="S249" s="179"/>
      <c r="T249" s="180"/>
      <c r="AT249" s="174" t="s">
        <v>206</v>
      </c>
      <c r="AU249" s="174" t="s">
        <v>89</v>
      </c>
      <c r="AV249" s="14" t="s">
        <v>89</v>
      </c>
      <c r="AW249" s="14" t="s">
        <v>41</v>
      </c>
      <c r="AX249" s="14" t="s">
        <v>80</v>
      </c>
      <c r="AY249" s="174" t="s">
        <v>195</v>
      </c>
    </row>
    <row r="250" spans="2:51" s="13" customFormat="1">
      <c r="B250" s="165"/>
      <c r="D250" s="166" t="s">
        <v>206</v>
      </c>
      <c r="E250" s="167" t="s">
        <v>3</v>
      </c>
      <c r="F250" s="168" t="s">
        <v>1167</v>
      </c>
      <c r="H250" s="167" t="s">
        <v>3</v>
      </c>
      <c r="I250" s="169"/>
      <c r="L250" s="165"/>
      <c r="M250" s="170"/>
      <c r="N250" s="171"/>
      <c r="O250" s="171"/>
      <c r="P250" s="171"/>
      <c r="Q250" s="171"/>
      <c r="R250" s="171"/>
      <c r="S250" s="171"/>
      <c r="T250" s="172"/>
      <c r="AT250" s="167" t="s">
        <v>206</v>
      </c>
      <c r="AU250" s="167" t="s">
        <v>89</v>
      </c>
      <c r="AV250" s="13" t="s">
        <v>87</v>
      </c>
      <c r="AW250" s="13" t="s">
        <v>41</v>
      </c>
      <c r="AX250" s="13" t="s">
        <v>80</v>
      </c>
      <c r="AY250" s="167" t="s">
        <v>195</v>
      </c>
    </row>
    <row r="251" spans="2:51" s="13" customFormat="1">
      <c r="B251" s="165"/>
      <c r="D251" s="166" t="s">
        <v>206</v>
      </c>
      <c r="E251" s="167" t="s">
        <v>3</v>
      </c>
      <c r="F251" s="168" t="s">
        <v>708</v>
      </c>
      <c r="H251" s="167" t="s">
        <v>3</v>
      </c>
      <c r="I251" s="169"/>
      <c r="L251" s="165"/>
      <c r="M251" s="170"/>
      <c r="N251" s="171"/>
      <c r="O251" s="171"/>
      <c r="P251" s="171"/>
      <c r="Q251" s="171"/>
      <c r="R251" s="171"/>
      <c r="S251" s="171"/>
      <c r="T251" s="172"/>
      <c r="AT251" s="167" t="s">
        <v>206</v>
      </c>
      <c r="AU251" s="167" t="s">
        <v>89</v>
      </c>
      <c r="AV251" s="13" t="s">
        <v>87</v>
      </c>
      <c r="AW251" s="13" t="s">
        <v>41</v>
      </c>
      <c r="AX251" s="13" t="s">
        <v>80</v>
      </c>
      <c r="AY251" s="167" t="s">
        <v>195</v>
      </c>
    </row>
    <row r="252" spans="2:51" s="14" customFormat="1">
      <c r="B252" s="173"/>
      <c r="D252" s="166" t="s">
        <v>206</v>
      </c>
      <c r="E252" s="174" t="s">
        <v>3</v>
      </c>
      <c r="F252" s="175" t="s">
        <v>1606</v>
      </c>
      <c r="H252" s="176">
        <v>106.68</v>
      </c>
      <c r="I252" s="177"/>
      <c r="L252" s="173"/>
      <c r="M252" s="178"/>
      <c r="N252" s="179"/>
      <c r="O252" s="179"/>
      <c r="P252" s="179"/>
      <c r="Q252" s="179"/>
      <c r="R252" s="179"/>
      <c r="S252" s="179"/>
      <c r="T252" s="180"/>
      <c r="AT252" s="174" t="s">
        <v>206</v>
      </c>
      <c r="AU252" s="174" t="s">
        <v>89</v>
      </c>
      <c r="AV252" s="14" t="s">
        <v>89</v>
      </c>
      <c r="AW252" s="14" t="s">
        <v>41</v>
      </c>
      <c r="AX252" s="14" t="s">
        <v>80</v>
      </c>
      <c r="AY252" s="174" t="s">
        <v>195</v>
      </c>
    </row>
    <row r="253" spans="2:51" s="13" customFormat="1">
      <c r="B253" s="165"/>
      <c r="D253" s="166" t="s">
        <v>206</v>
      </c>
      <c r="E253" s="167" t="s">
        <v>3</v>
      </c>
      <c r="F253" s="168" t="s">
        <v>1170</v>
      </c>
      <c r="H253" s="167" t="s">
        <v>3</v>
      </c>
      <c r="I253" s="169"/>
      <c r="L253" s="165"/>
      <c r="M253" s="170"/>
      <c r="N253" s="171"/>
      <c r="O253" s="171"/>
      <c r="P253" s="171"/>
      <c r="Q253" s="171"/>
      <c r="R253" s="171"/>
      <c r="S253" s="171"/>
      <c r="T253" s="172"/>
      <c r="AT253" s="167" t="s">
        <v>206</v>
      </c>
      <c r="AU253" s="167" t="s">
        <v>89</v>
      </c>
      <c r="AV253" s="13" t="s">
        <v>87</v>
      </c>
      <c r="AW253" s="13" t="s">
        <v>41</v>
      </c>
      <c r="AX253" s="13" t="s">
        <v>80</v>
      </c>
      <c r="AY253" s="167" t="s">
        <v>195</v>
      </c>
    </row>
    <row r="254" spans="2:51" s="13" customFormat="1">
      <c r="B254" s="165"/>
      <c r="D254" s="166" t="s">
        <v>206</v>
      </c>
      <c r="E254" s="167" t="s">
        <v>3</v>
      </c>
      <c r="F254" s="168" t="s">
        <v>708</v>
      </c>
      <c r="H254" s="167" t="s">
        <v>3</v>
      </c>
      <c r="I254" s="169"/>
      <c r="L254" s="165"/>
      <c r="M254" s="170"/>
      <c r="N254" s="171"/>
      <c r="O254" s="171"/>
      <c r="P254" s="171"/>
      <c r="Q254" s="171"/>
      <c r="R254" s="171"/>
      <c r="S254" s="171"/>
      <c r="T254" s="172"/>
      <c r="AT254" s="167" t="s">
        <v>206</v>
      </c>
      <c r="AU254" s="167" t="s">
        <v>89</v>
      </c>
      <c r="AV254" s="13" t="s">
        <v>87</v>
      </c>
      <c r="AW254" s="13" t="s">
        <v>41</v>
      </c>
      <c r="AX254" s="13" t="s">
        <v>80</v>
      </c>
      <c r="AY254" s="167" t="s">
        <v>195</v>
      </c>
    </row>
    <row r="255" spans="2:51" s="14" customFormat="1">
      <c r="B255" s="173"/>
      <c r="D255" s="166" t="s">
        <v>206</v>
      </c>
      <c r="E255" s="174" t="s">
        <v>3</v>
      </c>
      <c r="F255" s="175" t="s">
        <v>1607</v>
      </c>
      <c r="H255" s="176">
        <v>121.666</v>
      </c>
      <c r="I255" s="177"/>
      <c r="L255" s="173"/>
      <c r="M255" s="178"/>
      <c r="N255" s="179"/>
      <c r="O255" s="179"/>
      <c r="P255" s="179"/>
      <c r="Q255" s="179"/>
      <c r="R255" s="179"/>
      <c r="S255" s="179"/>
      <c r="T255" s="180"/>
      <c r="AT255" s="174" t="s">
        <v>206</v>
      </c>
      <c r="AU255" s="174" t="s">
        <v>89</v>
      </c>
      <c r="AV255" s="14" t="s">
        <v>89</v>
      </c>
      <c r="AW255" s="14" t="s">
        <v>41</v>
      </c>
      <c r="AX255" s="14" t="s">
        <v>80</v>
      </c>
      <c r="AY255" s="174" t="s">
        <v>195</v>
      </c>
    </row>
    <row r="256" spans="2:51" s="13" customFormat="1">
      <c r="B256" s="165"/>
      <c r="D256" s="166" t="s">
        <v>206</v>
      </c>
      <c r="E256" s="167" t="s">
        <v>3</v>
      </c>
      <c r="F256" s="168" t="s">
        <v>1172</v>
      </c>
      <c r="H256" s="167" t="s">
        <v>3</v>
      </c>
      <c r="I256" s="169"/>
      <c r="L256" s="165"/>
      <c r="M256" s="170"/>
      <c r="N256" s="171"/>
      <c r="O256" s="171"/>
      <c r="P256" s="171"/>
      <c r="Q256" s="171"/>
      <c r="R256" s="171"/>
      <c r="S256" s="171"/>
      <c r="T256" s="172"/>
      <c r="AT256" s="167" t="s">
        <v>206</v>
      </c>
      <c r="AU256" s="167" t="s">
        <v>89</v>
      </c>
      <c r="AV256" s="13" t="s">
        <v>87</v>
      </c>
      <c r="AW256" s="13" t="s">
        <v>41</v>
      </c>
      <c r="AX256" s="13" t="s">
        <v>80</v>
      </c>
      <c r="AY256" s="167" t="s">
        <v>195</v>
      </c>
    </row>
    <row r="257" spans="2:51" s="13" customFormat="1">
      <c r="B257" s="165"/>
      <c r="D257" s="166" t="s">
        <v>206</v>
      </c>
      <c r="E257" s="167" t="s">
        <v>3</v>
      </c>
      <c r="F257" s="168" t="s">
        <v>708</v>
      </c>
      <c r="H257" s="167" t="s">
        <v>3</v>
      </c>
      <c r="I257" s="169"/>
      <c r="L257" s="165"/>
      <c r="M257" s="170"/>
      <c r="N257" s="171"/>
      <c r="O257" s="171"/>
      <c r="P257" s="171"/>
      <c r="Q257" s="171"/>
      <c r="R257" s="171"/>
      <c r="S257" s="171"/>
      <c r="T257" s="172"/>
      <c r="AT257" s="167" t="s">
        <v>206</v>
      </c>
      <c r="AU257" s="167" t="s">
        <v>89</v>
      </c>
      <c r="AV257" s="13" t="s">
        <v>87</v>
      </c>
      <c r="AW257" s="13" t="s">
        <v>41</v>
      </c>
      <c r="AX257" s="13" t="s">
        <v>80</v>
      </c>
      <c r="AY257" s="167" t="s">
        <v>195</v>
      </c>
    </row>
    <row r="258" spans="2:51" s="14" customFormat="1">
      <c r="B258" s="173"/>
      <c r="D258" s="166" t="s">
        <v>206</v>
      </c>
      <c r="E258" s="174" t="s">
        <v>3</v>
      </c>
      <c r="F258" s="175" t="s">
        <v>1608</v>
      </c>
      <c r="H258" s="176">
        <v>69.903999999999996</v>
      </c>
      <c r="I258" s="177"/>
      <c r="L258" s="173"/>
      <c r="M258" s="178"/>
      <c r="N258" s="179"/>
      <c r="O258" s="179"/>
      <c r="P258" s="179"/>
      <c r="Q258" s="179"/>
      <c r="R258" s="179"/>
      <c r="S258" s="179"/>
      <c r="T258" s="180"/>
      <c r="AT258" s="174" t="s">
        <v>206</v>
      </c>
      <c r="AU258" s="174" t="s">
        <v>89</v>
      </c>
      <c r="AV258" s="14" t="s">
        <v>89</v>
      </c>
      <c r="AW258" s="14" t="s">
        <v>41</v>
      </c>
      <c r="AX258" s="14" t="s">
        <v>80</v>
      </c>
      <c r="AY258" s="174" t="s">
        <v>195</v>
      </c>
    </row>
    <row r="259" spans="2:51" s="13" customFormat="1">
      <c r="B259" s="165"/>
      <c r="D259" s="166" t="s">
        <v>206</v>
      </c>
      <c r="E259" s="167" t="s">
        <v>3</v>
      </c>
      <c r="F259" s="168" t="s">
        <v>1174</v>
      </c>
      <c r="H259" s="167" t="s">
        <v>3</v>
      </c>
      <c r="I259" s="169"/>
      <c r="L259" s="165"/>
      <c r="M259" s="170"/>
      <c r="N259" s="171"/>
      <c r="O259" s="171"/>
      <c r="P259" s="171"/>
      <c r="Q259" s="171"/>
      <c r="R259" s="171"/>
      <c r="S259" s="171"/>
      <c r="T259" s="172"/>
      <c r="AT259" s="167" t="s">
        <v>206</v>
      </c>
      <c r="AU259" s="167" t="s">
        <v>89</v>
      </c>
      <c r="AV259" s="13" t="s">
        <v>87</v>
      </c>
      <c r="AW259" s="13" t="s">
        <v>41</v>
      </c>
      <c r="AX259" s="13" t="s">
        <v>80</v>
      </c>
      <c r="AY259" s="167" t="s">
        <v>195</v>
      </c>
    </row>
    <row r="260" spans="2:51" s="13" customFormat="1">
      <c r="B260" s="165"/>
      <c r="D260" s="166" t="s">
        <v>206</v>
      </c>
      <c r="E260" s="167" t="s">
        <v>3</v>
      </c>
      <c r="F260" s="168" t="s">
        <v>708</v>
      </c>
      <c r="H260" s="167" t="s">
        <v>3</v>
      </c>
      <c r="I260" s="169"/>
      <c r="L260" s="165"/>
      <c r="M260" s="170"/>
      <c r="N260" s="171"/>
      <c r="O260" s="171"/>
      <c r="P260" s="171"/>
      <c r="Q260" s="171"/>
      <c r="R260" s="171"/>
      <c r="S260" s="171"/>
      <c r="T260" s="172"/>
      <c r="AT260" s="167" t="s">
        <v>206</v>
      </c>
      <c r="AU260" s="167" t="s">
        <v>89</v>
      </c>
      <c r="AV260" s="13" t="s">
        <v>87</v>
      </c>
      <c r="AW260" s="13" t="s">
        <v>41</v>
      </c>
      <c r="AX260" s="13" t="s">
        <v>80</v>
      </c>
      <c r="AY260" s="167" t="s">
        <v>195</v>
      </c>
    </row>
    <row r="261" spans="2:51" s="14" customFormat="1">
      <c r="B261" s="173"/>
      <c r="D261" s="166" t="s">
        <v>206</v>
      </c>
      <c r="E261" s="174" t="s">
        <v>3</v>
      </c>
      <c r="F261" s="175" t="s">
        <v>1609</v>
      </c>
      <c r="H261" s="176">
        <v>113.152</v>
      </c>
      <c r="I261" s="177"/>
      <c r="L261" s="173"/>
      <c r="M261" s="178"/>
      <c r="N261" s="179"/>
      <c r="O261" s="179"/>
      <c r="P261" s="179"/>
      <c r="Q261" s="179"/>
      <c r="R261" s="179"/>
      <c r="S261" s="179"/>
      <c r="T261" s="180"/>
      <c r="AT261" s="174" t="s">
        <v>206</v>
      </c>
      <c r="AU261" s="174" t="s">
        <v>89</v>
      </c>
      <c r="AV261" s="14" t="s">
        <v>89</v>
      </c>
      <c r="AW261" s="14" t="s">
        <v>41</v>
      </c>
      <c r="AX261" s="14" t="s">
        <v>80</v>
      </c>
      <c r="AY261" s="174" t="s">
        <v>195</v>
      </c>
    </row>
    <row r="262" spans="2:51" s="13" customFormat="1">
      <c r="B262" s="165"/>
      <c r="D262" s="166" t="s">
        <v>206</v>
      </c>
      <c r="E262" s="167" t="s">
        <v>3</v>
      </c>
      <c r="F262" s="168" t="s">
        <v>1176</v>
      </c>
      <c r="H262" s="167" t="s">
        <v>3</v>
      </c>
      <c r="I262" s="169"/>
      <c r="L262" s="165"/>
      <c r="M262" s="170"/>
      <c r="N262" s="171"/>
      <c r="O262" s="171"/>
      <c r="P262" s="171"/>
      <c r="Q262" s="171"/>
      <c r="R262" s="171"/>
      <c r="S262" s="171"/>
      <c r="T262" s="172"/>
      <c r="AT262" s="167" t="s">
        <v>206</v>
      </c>
      <c r="AU262" s="167" t="s">
        <v>89</v>
      </c>
      <c r="AV262" s="13" t="s">
        <v>87</v>
      </c>
      <c r="AW262" s="13" t="s">
        <v>41</v>
      </c>
      <c r="AX262" s="13" t="s">
        <v>80</v>
      </c>
      <c r="AY262" s="167" t="s">
        <v>195</v>
      </c>
    </row>
    <row r="263" spans="2:51" s="13" customFormat="1">
      <c r="B263" s="165"/>
      <c r="D263" s="166" t="s">
        <v>206</v>
      </c>
      <c r="E263" s="167" t="s">
        <v>3</v>
      </c>
      <c r="F263" s="168" t="s">
        <v>708</v>
      </c>
      <c r="H263" s="167" t="s">
        <v>3</v>
      </c>
      <c r="I263" s="169"/>
      <c r="L263" s="165"/>
      <c r="M263" s="170"/>
      <c r="N263" s="171"/>
      <c r="O263" s="171"/>
      <c r="P263" s="171"/>
      <c r="Q263" s="171"/>
      <c r="R263" s="171"/>
      <c r="S263" s="171"/>
      <c r="T263" s="172"/>
      <c r="AT263" s="167" t="s">
        <v>206</v>
      </c>
      <c r="AU263" s="167" t="s">
        <v>89</v>
      </c>
      <c r="AV263" s="13" t="s">
        <v>87</v>
      </c>
      <c r="AW263" s="13" t="s">
        <v>41</v>
      </c>
      <c r="AX263" s="13" t="s">
        <v>80</v>
      </c>
      <c r="AY263" s="167" t="s">
        <v>195</v>
      </c>
    </row>
    <row r="264" spans="2:51" s="14" customFormat="1">
      <c r="B264" s="173"/>
      <c r="D264" s="166" t="s">
        <v>206</v>
      </c>
      <c r="E264" s="174" t="s">
        <v>3</v>
      </c>
      <c r="F264" s="175" t="s">
        <v>1610</v>
      </c>
      <c r="H264" s="176">
        <v>54.119</v>
      </c>
      <c r="I264" s="177"/>
      <c r="L264" s="173"/>
      <c r="M264" s="178"/>
      <c r="N264" s="179"/>
      <c r="O264" s="179"/>
      <c r="P264" s="179"/>
      <c r="Q264" s="179"/>
      <c r="R264" s="179"/>
      <c r="S264" s="179"/>
      <c r="T264" s="180"/>
      <c r="AT264" s="174" t="s">
        <v>206</v>
      </c>
      <c r="AU264" s="174" t="s">
        <v>89</v>
      </c>
      <c r="AV264" s="14" t="s">
        <v>89</v>
      </c>
      <c r="AW264" s="14" t="s">
        <v>41</v>
      </c>
      <c r="AX264" s="14" t="s">
        <v>80</v>
      </c>
      <c r="AY264" s="174" t="s">
        <v>195</v>
      </c>
    </row>
    <row r="265" spans="2:51" s="13" customFormat="1">
      <c r="B265" s="165"/>
      <c r="D265" s="166" t="s">
        <v>206</v>
      </c>
      <c r="E265" s="167" t="s">
        <v>3</v>
      </c>
      <c r="F265" s="168" t="s">
        <v>1178</v>
      </c>
      <c r="H265" s="167" t="s">
        <v>3</v>
      </c>
      <c r="I265" s="169"/>
      <c r="L265" s="165"/>
      <c r="M265" s="170"/>
      <c r="N265" s="171"/>
      <c r="O265" s="171"/>
      <c r="P265" s="171"/>
      <c r="Q265" s="171"/>
      <c r="R265" s="171"/>
      <c r="S265" s="171"/>
      <c r="T265" s="172"/>
      <c r="AT265" s="167" t="s">
        <v>206</v>
      </c>
      <c r="AU265" s="167" t="s">
        <v>89</v>
      </c>
      <c r="AV265" s="13" t="s">
        <v>87</v>
      </c>
      <c r="AW265" s="13" t="s">
        <v>41</v>
      </c>
      <c r="AX265" s="13" t="s">
        <v>80</v>
      </c>
      <c r="AY265" s="167" t="s">
        <v>195</v>
      </c>
    </row>
    <row r="266" spans="2:51" s="13" customFormat="1">
      <c r="B266" s="165"/>
      <c r="D266" s="166" t="s">
        <v>206</v>
      </c>
      <c r="E266" s="167" t="s">
        <v>3</v>
      </c>
      <c r="F266" s="168" t="s">
        <v>708</v>
      </c>
      <c r="H266" s="167" t="s">
        <v>3</v>
      </c>
      <c r="I266" s="169"/>
      <c r="L266" s="165"/>
      <c r="M266" s="170"/>
      <c r="N266" s="171"/>
      <c r="O266" s="171"/>
      <c r="P266" s="171"/>
      <c r="Q266" s="171"/>
      <c r="R266" s="171"/>
      <c r="S266" s="171"/>
      <c r="T266" s="172"/>
      <c r="AT266" s="167" t="s">
        <v>206</v>
      </c>
      <c r="AU266" s="167" t="s">
        <v>89</v>
      </c>
      <c r="AV266" s="13" t="s">
        <v>87</v>
      </c>
      <c r="AW266" s="13" t="s">
        <v>41</v>
      </c>
      <c r="AX266" s="13" t="s">
        <v>80</v>
      </c>
      <c r="AY266" s="167" t="s">
        <v>195</v>
      </c>
    </row>
    <row r="267" spans="2:51" s="14" customFormat="1">
      <c r="B267" s="173"/>
      <c r="D267" s="166" t="s">
        <v>206</v>
      </c>
      <c r="E267" s="174" t="s">
        <v>3</v>
      </c>
      <c r="F267" s="175" t="s">
        <v>1611</v>
      </c>
      <c r="H267" s="176">
        <v>70.811999999999998</v>
      </c>
      <c r="I267" s="177"/>
      <c r="L267" s="173"/>
      <c r="M267" s="178"/>
      <c r="N267" s="179"/>
      <c r="O267" s="179"/>
      <c r="P267" s="179"/>
      <c r="Q267" s="179"/>
      <c r="R267" s="179"/>
      <c r="S267" s="179"/>
      <c r="T267" s="180"/>
      <c r="AT267" s="174" t="s">
        <v>206</v>
      </c>
      <c r="AU267" s="174" t="s">
        <v>89</v>
      </c>
      <c r="AV267" s="14" t="s">
        <v>89</v>
      </c>
      <c r="AW267" s="14" t="s">
        <v>41</v>
      </c>
      <c r="AX267" s="14" t="s">
        <v>80</v>
      </c>
      <c r="AY267" s="174" t="s">
        <v>195</v>
      </c>
    </row>
    <row r="268" spans="2:51" s="13" customFormat="1">
      <c r="B268" s="165"/>
      <c r="D268" s="166" t="s">
        <v>206</v>
      </c>
      <c r="E268" s="167" t="s">
        <v>3</v>
      </c>
      <c r="F268" s="168" t="s">
        <v>1180</v>
      </c>
      <c r="H268" s="167" t="s">
        <v>3</v>
      </c>
      <c r="I268" s="169"/>
      <c r="L268" s="165"/>
      <c r="M268" s="170"/>
      <c r="N268" s="171"/>
      <c r="O268" s="171"/>
      <c r="P268" s="171"/>
      <c r="Q268" s="171"/>
      <c r="R268" s="171"/>
      <c r="S268" s="171"/>
      <c r="T268" s="172"/>
      <c r="AT268" s="167" t="s">
        <v>206</v>
      </c>
      <c r="AU268" s="167" t="s">
        <v>89</v>
      </c>
      <c r="AV268" s="13" t="s">
        <v>87</v>
      </c>
      <c r="AW268" s="13" t="s">
        <v>41</v>
      </c>
      <c r="AX268" s="13" t="s">
        <v>80</v>
      </c>
      <c r="AY268" s="167" t="s">
        <v>195</v>
      </c>
    </row>
    <row r="269" spans="2:51" s="13" customFormat="1">
      <c r="B269" s="165"/>
      <c r="D269" s="166" t="s">
        <v>206</v>
      </c>
      <c r="E269" s="167" t="s">
        <v>3</v>
      </c>
      <c r="F269" s="168" t="s">
        <v>708</v>
      </c>
      <c r="H269" s="167" t="s">
        <v>3</v>
      </c>
      <c r="I269" s="169"/>
      <c r="L269" s="165"/>
      <c r="M269" s="170"/>
      <c r="N269" s="171"/>
      <c r="O269" s="171"/>
      <c r="P269" s="171"/>
      <c r="Q269" s="171"/>
      <c r="R269" s="171"/>
      <c r="S269" s="171"/>
      <c r="T269" s="172"/>
      <c r="AT269" s="167" t="s">
        <v>206</v>
      </c>
      <c r="AU269" s="167" t="s">
        <v>89</v>
      </c>
      <c r="AV269" s="13" t="s">
        <v>87</v>
      </c>
      <c r="AW269" s="13" t="s">
        <v>41</v>
      </c>
      <c r="AX269" s="13" t="s">
        <v>80</v>
      </c>
      <c r="AY269" s="167" t="s">
        <v>195</v>
      </c>
    </row>
    <row r="270" spans="2:51" s="14" customFormat="1">
      <c r="B270" s="173"/>
      <c r="D270" s="166" t="s">
        <v>206</v>
      </c>
      <c r="E270" s="174" t="s">
        <v>3</v>
      </c>
      <c r="F270" s="175" t="s">
        <v>1612</v>
      </c>
      <c r="H270" s="176">
        <v>60.357999999999997</v>
      </c>
      <c r="I270" s="177"/>
      <c r="L270" s="173"/>
      <c r="M270" s="178"/>
      <c r="N270" s="179"/>
      <c r="O270" s="179"/>
      <c r="P270" s="179"/>
      <c r="Q270" s="179"/>
      <c r="R270" s="179"/>
      <c r="S270" s="179"/>
      <c r="T270" s="180"/>
      <c r="AT270" s="174" t="s">
        <v>206</v>
      </c>
      <c r="AU270" s="174" t="s">
        <v>89</v>
      </c>
      <c r="AV270" s="14" t="s">
        <v>89</v>
      </c>
      <c r="AW270" s="14" t="s">
        <v>41</v>
      </c>
      <c r="AX270" s="14" t="s">
        <v>80</v>
      </c>
      <c r="AY270" s="174" t="s">
        <v>195</v>
      </c>
    </row>
    <row r="271" spans="2:51" s="13" customFormat="1">
      <c r="B271" s="165"/>
      <c r="D271" s="166" t="s">
        <v>206</v>
      </c>
      <c r="E271" s="167" t="s">
        <v>3</v>
      </c>
      <c r="F271" s="168" t="s">
        <v>1182</v>
      </c>
      <c r="H271" s="167" t="s">
        <v>3</v>
      </c>
      <c r="I271" s="169"/>
      <c r="L271" s="165"/>
      <c r="M271" s="170"/>
      <c r="N271" s="171"/>
      <c r="O271" s="171"/>
      <c r="P271" s="171"/>
      <c r="Q271" s="171"/>
      <c r="R271" s="171"/>
      <c r="S271" s="171"/>
      <c r="T271" s="172"/>
      <c r="AT271" s="167" t="s">
        <v>206</v>
      </c>
      <c r="AU271" s="167" t="s">
        <v>89</v>
      </c>
      <c r="AV271" s="13" t="s">
        <v>87</v>
      </c>
      <c r="AW271" s="13" t="s">
        <v>41</v>
      </c>
      <c r="AX271" s="13" t="s">
        <v>80</v>
      </c>
      <c r="AY271" s="167" t="s">
        <v>195</v>
      </c>
    </row>
    <row r="272" spans="2:51" s="13" customFormat="1">
      <c r="B272" s="165"/>
      <c r="D272" s="166" t="s">
        <v>206</v>
      </c>
      <c r="E272" s="167" t="s">
        <v>3</v>
      </c>
      <c r="F272" s="168" t="s">
        <v>708</v>
      </c>
      <c r="H272" s="167" t="s">
        <v>3</v>
      </c>
      <c r="I272" s="169"/>
      <c r="L272" s="165"/>
      <c r="M272" s="170"/>
      <c r="N272" s="171"/>
      <c r="O272" s="171"/>
      <c r="P272" s="171"/>
      <c r="Q272" s="171"/>
      <c r="R272" s="171"/>
      <c r="S272" s="171"/>
      <c r="T272" s="172"/>
      <c r="AT272" s="167" t="s">
        <v>206</v>
      </c>
      <c r="AU272" s="167" t="s">
        <v>89</v>
      </c>
      <c r="AV272" s="13" t="s">
        <v>87</v>
      </c>
      <c r="AW272" s="13" t="s">
        <v>41</v>
      </c>
      <c r="AX272" s="13" t="s">
        <v>80</v>
      </c>
      <c r="AY272" s="167" t="s">
        <v>195</v>
      </c>
    </row>
    <row r="273" spans="1:65" s="14" customFormat="1">
      <c r="B273" s="173"/>
      <c r="D273" s="166" t="s">
        <v>206</v>
      </c>
      <c r="E273" s="174" t="s">
        <v>3</v>
      </c>
      <c r="F273" s="175" t="s">
        <v>1613</v>
      </c>
      <c r="H273" s="176">
        <v>53.253</v>
      </c>
      <c r="I273" s="177"/>
      <c r="L273" s="173"/>
      <c r="M273" s="178"/>
      <c r="N273" s="179"/>
      <c r="O273" s="179"/>
      <c r="P273" s="179"/>
      <c r="Q273" s="179"/>
      <c r="R273" s="179"/>
      <c r="S273" s="179"/>
      <c r="T273" s="180"/>
      <c r="AT273" s="174" t="s">
        <v>206</v>
      </c>
      <c r="AU273" s="174" t="s">
        <v>89</v>
      </c>
      <c r="AV273" s="14" t="s">
        <v>89</v>
      </c>
      <c r="AW273" s="14" t="s">
        <v>41</v>
      </c>
      <c r="AX273" s="14" t="s">
        <v>80</v>
      </c>
      <c r="AY273" s="174" t="s">
        <v>195</v>
      </c>
    </row>
    <row r="274" spans="1:65" s="13" customFormat="1">
      <c r="B274" s="165"/>
      <c r="D274" s="166" t="s">
        <v>206</v>
      </c>
      <c r="E274" s="167" t="s">
        <v>3</v>
      </c>
      <c r="F274" s="168" t="s">
        <v>1184</v>
      </c>
      <c r="H274" s="167" t="s">
        <v>3</v>
      </c>
      <c r="I274" s="169"/>
      <c r="L274" s="165"/>
      <c r="M274" s="170"/>
      <c r="N274" s="171"/>
      <c r="O274" s="171"/>
      <c r="P274" s="171"/>
      <c r="Q274" s="171"/>
      <c r="R274" s="171"/>
      <c r="S274" s="171"/>
      <c r="T274" s="172"/>
      <c r="AT274" s="167" t="s">
        <v>206</v>
      </c>
      <c r="AU274" s="167" t="s">
        <v>89</v>
      </c>
      <c r="AV274" s="13" t="s">
        <v>87</v>
      </c>
      <c r="AW274" s="13" t="s">
        <v>41</v>
      </c>
      <c r="AX274" s="13" t="s">
        <v>80</v>
      </c>
      <c r="AY274" s="167" t="s">
        <v>195</v>
      </c>
    </row>
    <row r="275" spans="1:65" s="13" customFormat="1">
      <c r="B275" s="165"/>
      <c r="D275" s="166" t="s">
        <v>206</v>
      </c>
      <c r="E275" s="167" t="s">
        <v>3</v>
      </c>
      <c r="F275" s="168" t="s">
        <v>708</v>
      </c>
      <c r="H275" s="167" t="s">
        <v>3</v>
      </c>
      <c r="I275" s="169"/>
      <c r="L275" s="165"/>
      <c r="M275" s="170"/>
      <c r="N275" s="171"/>
      <c r="O275" s="171"/>
      <c r="P275" s="171"/>
      <c r="Q275" s="171"/>
      <c r="R275" s="171"/>
      <c r="S275" s="171"/>
      <c r="T275" s="172"/>
      <c r="AT275" s="167" t="s">
        <v>206</v>
      </c>
      <c r="AU275" s="167" t="s">
        <v>89</v>
      </c>
      <c r="AV275" s="13" t="s">
        <v>87</v>
      </c>
      <c r="AW275" s="13" t="s">
        <v>41</v>
      </c>
      <c r="AX275" s="13" t="s">
        <v>80</v>
      </c>
      <c r="AY275" s="167" t="s">
        <v>195</v>
      </c>
    </row>
    <row r="276" spans="1:65" s="14" customFormat="1">
      <c r="B276" s="173"/>
      <c r="D276" s="166" t="s">
        <v>206</v>
      </c>
      <c r="E276" s="174" t="s">
        <v>3</v>
      </c>
      <c r="F276" s="175" t="s">
        <v>1614</v>
      </c>
      <c r="H276" s="176">
        <v>58.261000000000003</v>
      </c>
      <c r="I276" s="177"/>
      <c r="L276" s="173"/>
      <c r="M276" s="178"/>
      <c r="N276" s="179"/>
      <c r="O276" s="179"/>
      <c r="P276" s="179"/>
      <c r="Q276" s="179"/>
      <c r="R276" s="179"/>
      <c r="S276" s="179"/>
      <c r="T276" s="180"/>
      <c r="AT276" s="174" t="s">
        <v>206</v>
      </c>
      <c r="AU276" s="174" t="s">
        <v>89</v>
      </c>
      <c r="AV276" s="14" t="s">
        <v>89</v>
      </c>
      <c r="AW276" s="14" t="s">
        <v>41</v>
      </c>
      <c r="AX276" s="14" t="s">
        <v>80</v>
      </c>
      <c r="AY276" s="174" t="s">
        <v>195</v>
      </c>
    </row>
    <row r="277" spans="1:65" s="13" customFormat="1">
      <c r="B277" s="165"/>
      <c r="D277" s="166" t="s">
        <v>206</v>
      </c>
      <c r="E277" s="167" t="s">
        <v>3</v>
      </c>
      <c r="F277" s="168" t="s">
        <v>1186</v>
      </c>
      <c r="H277" s="167" t="s">
        <v>3</v>
      </c>
      <c r="I277" s="169"/>
      <c r="L277" s="165"/>
      <c r="M277" s="170"/>
      <c r="N277" s="171"/>
      <c r="O277" s="171"/>
      <c r="P277" s="171"/>
      <c r="Q277" s="171"/>
      <c r="R277" s="171"/>
      <c r="S277" s="171"/>
      <c r="T277" s="172"/>
      <c r="AT277" s="167" t="s">
        <v>206</v>
      </c>
      <c r="AU277" s="167" t="s">
        <v>89</v>
      </c>
      <c r="AV277" s="13" t="s">
        <v>87</v>
      </c>
      <c r="AW277" s="13" t="s">
        <v>41</v>
      </c>
      <c r="AX277" s="13" t="s">
        <v>80</v>
      </c>
      <c r="AY277" s="167" t="s">
        <v>195</v>
      </c>
    </row>
    <row r="278" spans="1:65" s="13" customFormat="1">
      <c r="B278" s="165"/>
      <c r="D278" s="166" t="s">
        <v>206</v>
      </c>
      <c r="E278" s="167" t="s">
        <v>3</v>
      </c>
      <c r="F278" s="168" t="s">
        <v>708</v>
      </c>
      <c r="H278" s="167" t="s">
        <v>3</v>
      </c>
      <c r="I278" s="169"/>
      <c r="L278" s="165"/>
      <c r="M278" s="170"/>
      <c r="N278" s="171"/>
      <c r="O278" s="171"/>
      <c r="P278" s="171"/>
      <c r="Q278" s="171"/>
      <c r="R278" s="171"/>
      <c r="S278" s="171"/>
      <c r="T278" s="172"/>
      <c r="AT278" s="167" t="s">
        <v>206</v>
      </c>
      <c r="AU278" s="167" t="s">
        <v>89</v>
      </c>
      <c r="AV278" s="13" t="s">
        <v>87</v>
      </c>
      <c r="AW278" s="13" t="s">
        <v>41</v>
      </c>
      <c r="AX278" s="13" t="s">
        <v>80</v>
      </c>
      <c r="AY278" s="167" t="s">
        <v>195</v>
      </c>
    </row>
    <row r="279" spans="1:65" s="14" customFormat="1">
      <c r="B279" s="173"/>
      <c r="D279" s="166" t="s">
        <v>206</v>
      </c>
      <c r="E279" s="174" t="s">
        <v>3</v>
      </c>
      <c r="F279" s="175" t="s">
        <v>1615</v>
      </c>
      <c r="H279" s="176">
        <v>51.92</v>
      </c>
      <c r="I279" s="177"/>
      <c r="L279" s="173"/>
      <c r="M279" s="178"/>
      <c r="N279" s="179"/>
      <c r="O279" s="179"/>
      <c r="P279" s="179"/>
      <c r="Q279" s="179"/>
      <c r="R279" s="179"/>
      <c r="S279" s="179"/>
      <c r="T279" s="180"/>
      <c r="AT279" s="174" t="s">
        <v>206</v>
      </c>
      <c r="AU279" s="174" t="s">
        <v>89</v>
      </c>
      <c r="AV279" s="14" t="s">
        <v>89</v>
      </c>
      <c r="AW279" s="14" t="s">
        <v>41</v>
      </c>
      <c r="AX279" s="14" t="s">
        <v>80</v>
      </c>
      <c r="AY279" s="174" t="s">
        <v>195</v>
      </c>
    </row>
    <row r="280" spans="1:65" s="13" customFormat="1">
      <c r="B280" s="165"/>
      <c r="D280" s="166" t="s">
        <v>206</v>
      </c>
      <c r="E280" s="167" t="s">
        <v>3</v>
      </c>
      <c r="F280" s="168" t="s">
        <v>1189</v>
      </c>
      <c r="H280" s="167" t="s">
        <v>3</v>
      </c>
      <c r="I280" s="169"/>
      <c r="L280" s="165"/>
      <c r="M280" s="170"/>
      <c r="N280" s="171"/>
      <c r="O280" s="171"/>
      <c r="P280" s="171"/>
      <c r="Q280" s="171"/>
      <c r="R280" s="171"/>
      <c r="S280" s="171"/>
      <c r="T280" s="172"/>
      <c r="AT280" s="167" t="s">
        <v>206</v>
      </c>
      <c r="AU280" s="167" t="s">
        <v>89</v>
      </c>
      <c r="AV280" s="13" t="s">
        <v>87</v>
      </c>
      <c r="AW280" s="13" t="s">
        <v>41</v>
      </c>
      <c r="AX280" s="13" t="s">
        <v>80</v>
      </c>
      <c r="AY280" s="167" t="s">
        <v>195</v>
      </c>
    </row>
    <row r="281" spans="1:65" s="13" customFormat="1">
      <c r="B281" s="165"/>
      <c r="D281" s="166" t="s">
        <v>206</v>
      </c>
      <c r="E281" s="167" t="s">
        <v>3</v>
      </c>
      <c r="F281" s="168" t="s">
        <v>708</v>
      </c>
      <c r="H281" s="167" t="s">
        <v>3</v>
      </c>
      <c r="I281" s="169"/>
      <c r="L281" s="165"/>
      <c r="M281" s="170"/>
      <c r="N281" s="171"/>
      <c r="O281" s="171"/>
      <c r="P281" s="171"/>
      <c r="Q281" s="171"/>
      <c r="R281" s="171"/>
      <c r="S281" s="171"/>
      <c r="T281" s="172"/>
      <c r="AT281" s="167" t="s">
        <v>206</v>
      </c>
      <c r="AU281" s="167" t="s">
        <v>89</v>
      </c>
      <c r="AV281" s="13" t="s">
        <v>87</v>
      </c>
      <c r="AW281" s="13" t="s">
        <v>41</v>
      </c>
      <c r="AX281" s="13" t="s">
        <v>80</v>
      </c>
      <c r="AY281" s="167" t="s">
        <v>195</v>
      </c>
    </row>
    <row r="282" spans="1:65" s="14" customFormat="1">
      <c r="B282" s="173"/>
      <c r="D282" s="166" t="s">
        <v>206</v>
      </c>
      <c r="E282" s="174" t="s">
        <v>3</v>
      </c>
      <c r="F282" s="175" t="s">
        <v>1616</v>
      </c>
      <c r="H282" s="176">
        <v>121.98</v>
      </c>
      <c r="I282" s="177"/>
      <c r="L282" s="173"/>
      <c r="M282" s="178"/>
      <c r="N282" s="179"/>
      <c r="O282" s="179"/>
      <c r="P282" s="179"/>
      <c r="Q282" s="179"/>
      <c r="R282" s="179"/>
      <c r="S282" s="179"/>
      <c r="T282" s="180"/>
      <c r="AT282" s="174" t="s">
        <v>206</v>
      </c>
      <c r="AU282" s="174" t="s">
        <v>89</v>
      </c>
      <c r="AV282" s="14" t="s">
        <v>89</v>
      </c>
      <c r="AW282" s="14" t="s">
        <v>41</v>
      </c>
      <c r="AX282" s="14" t="s">
        <v>80</v>
      </c>
      <c r="AY282" s="174" t="s">
        <v>195</v>
      </c>
    </row>
    <row r="283" spans="1:65" s="13" customFormat="1">
      <c r="B283" s="165"/>
      <c r="D283" s="166" t="s">
        <v>206</v>
      </c>
      <c r="E283" s="167" t="s">
        <v>3</v>
      </c>
      <c r="F283" s="168" t="s">
        <v>1582</v>
      </c>
      <c r="H283" s="167" t="s">
        <v>3</v>
      </c>
      <c r="I283" s="169"/>
      <c r="L283" s="165"/>
      <c r="M283" s="170"/>
      <c r="N283" s="171"/>
      <c r="O283" s="171"/>
      <c r="P283" s="171"/>
      <c r="Q283" s="171"/>
      <c r="R283" s="171"/>
      <c r="S283" s="171"/>
      <c r="T283" s="172"/>
      <c r="AT283" s="167" t="s">
        <v>206</v>
      </c>
      <c r="AU283" s="167" t="s">
        <v>89</v>
      </c>
      <c r="AV283" s="13" t="s">
        <v>87</v>
      </c>
      <c r="AW283" s="13" t="s">
        <v>41</v>
      </c>
      <c r="AX283" s="13" t="s">
        <v>80</v>
      </c>
      <c r="AY283" s="167" t="s">
        <v>195</v>
      </c>
    </row>
    <row r="284" spans="1:65" s="13" customFormat="1">
      <c r="B284" s="165"/>
      <c r="D284" s="166" t="s">
        <v>206</v>
      </c>
      <c r="E284" s="167" t="s">
        <v>3</v>
      </c>
      <c r="F284" s="168" t="s">
        <v>708</v>
      </c>
      <c r="H284" s="167" t="s">
        <v>3</v>
      </c>
      <c r="I284" s="169"/>
      <c r="L284" s="165"/>
      <c r="M284" s="170"/>
      <c r="N284" s="171"/>
      <c r="O284" s="171"/>
      <c r="P284" s="171"/>
      <c r="Q284" s="171"/>
      <c r="R284" s="171"/>
      <c r="S284" s="171"/>
      <c r="T284" s="172"/>
      <c r="AT284" s="167" t="s">
        <v>206</v>
      </c>
      <c r="AU284" s="167" t="s">
        <v>89</v>
      </c>
      <c r="AV284" s="13" t="s">
        <v>87</v>
      </c>
      <c r="AW284" s="13" t="s">
        <v>41</v>
      </c>
      <c r="AX284" s="13" t="s">
        <v>80</v>
      </c>
      <c r="AY284" s="167" t="s">
        <v>195</v>
      </c>
    </row>
    <row r="285" spans="1:65" s="14" customFormat="1">
      <c r="B285" s="173"/>
      <c r="D285" s="166" t="s">
        <v>206</v>
      </c>
      <c r="E285" s="174" t="s">
        <v>3</v>
      </c>
      <c r="F285" s="175" t="s">
        <v>1617</v>
      </c>
      <c r="H285" s="176">
        <v>210.39699999999999</v>
      </c>
      <c r="I285" s="177"/>
      <c r="L285" s="173"/>
      <c r="M285" s="178"/>
      <c r="N285" s="179"/>
      <c r="O285" s="179"/>
      <c r="P285" s="179"/>
      <c r="Q285" s="179"/>
      <c r="R285" s="179"/>
      <c r="S285" s="179"/>
      <c r="T285" s="180"/>
      <c r="AT285" s="174" t="s">
        <v>206</v>
      </c>
      <c r="AU285" s="174" t="s">
        <v>89</v>
      </c>
      <c r="AV285" s="14" t="s">
        <v>89</v>
      </c>
      <c r="AW285" s="14" t="s">
        <v>41</v>
      </c>
      <c r="AX285" s="14" t="s">
        <v>80</v>
      </c>
      <c r="AY285" s="174" t="s">
        <v>195</v>
      </c>
    </row>
    <row r="286" spans="1:65" s="15" customFormat="1">
      <c r="B286" s="181"/>
      <c r="D286" s="166" t="s">
        <v>206</v>
      </c>
      <c r="E286" s="182" t="s">
        <v>3</v>
      </c>
      <c r="F286" s="183" t="s">
        <v>215</v>
      </c>
      <c r="H286" s="184">
        <v>1550.923</v>
      </c>
      <c r="I286" s="185"/>
      <c r="L286" s="181"/>
      <c r="M286" s="186"/>
      <c r="N286" s="187"/>
      <c r="O286" s="187"/>
      <c r="P286" s="187"/>
      <c r="Q286" s="187"/>
      <c r="R286" s="187"/>
      <c r="S286" s="187"/>
      <c r="T286" s="188"/>
      <c r="AT286" s="182" t="s">
        <v>206</v>
      </c>
      <c r="AU286" s="182" t="s">
        <v>89</v>
      </c>
      <c r="AV286" s="15" t="s">
        <v>202</v>
      </c>
      <c r="AW286" s="15" t="s">
        <v>41</v>
      </c>
      <c r="AX286" s="15" t="s">
        <v>87</v>
      </c>
      <c r="AY286" s="182" t="s">
        <v>195</v>
      </c>
    </row>
    <row r="287" spans="1:65" s="2" customFormat="1" ht="24.25" customHeight="1">
      <c r="A287" s="35"/>
      <c r="B287" s="146"/>
      <c r="C287" s="147" t="s">
        <v>302</v>
      </c>
      <c r="D287" s="147" t="s">
        <v>197</v>
      </c>
      <c r="E287" s="148" t="s">
        <v>373</v>
      </c>
      <c r="F287" s="149" t="s">
        <v>374</v>
      </c>
      <c r="G287" s="150" t="s">
        <v>344</v>
      </c>
      <c r="H287" s="151">
        <v>1550.923</v>
      </c>
      <c r="I287" s="152"/>
      <c r="J287" s="153">
        <f>ROUND(I287*H287,2)</f>
        <v>0</v>
      </c>
      <c r="K287" s="149" t="s">
        <v>201</v>
      </c>
      <c r="L287" s="36"/>
      <c r="M287" s="154" t="s">
        <v>3</v>
      </c>
      <c r="N287" s="155" t="s">
        <v>51</v>
      </c>
      <c r="O287" s="56"/>
      <c r="P287" s="156">
        <f>O287*H287</f>
        <v>0</v>
      </c>
      <c r="Q287" s="156">
        <v>0</v>
      </c>
      <c r="R287" s="156">
        <f>Q287*H287</f>
        <v>0</v>
      </c>
      <c r="S287" s="156">
        <v>0</v>
      </c>
      <c r="T287" s="157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158" t="s">
        <v>202</v>
      </c>
      <c r="AT287" s="158" t="s">
        <v>197</v>
      </c>
      <c r="AU287" s="158" t="s">
        <v>89</v>
      </c>
      <c r="AY287" s="19" t="s">
        <v>195</v>
      </c>
      <c r="BE287" s="159">
        <f>IF(N287="základní",J287,0)</f>
        <v>0</v>
      </c>
      <c r="BF287" s="159">
        <f>IF(N287="snížená",J287,0)</f>
        <v>0</v>
      </c>
      <c r="BG287" s="159">
        <f>IF(N287="zákl. přenesená",J287,0)</f>
        <v>0</v>
      </c>
      <c r="BH287" s="159">
        <f>IF(N287="sníž. přenesená",J287,0)</f>
        <v>0</v>
      </c>
      <c r="BI287" s="159">
        <f>IF(N287="nulová",J287,0)</f>
        <v>0</v>
      </c>
      <c r="BJ287" s="19" t="s">
        <v>87</v>
      </c>
      <c r="BK287" s="159">
        <f>ROUND(I287*H287,2)</f>
        <v>0</v>
      </c>
      <c r="BL287" s="19" t="s">
        <v>202</v>
      </c>
      <c r="BM287" s="158" t="s">
        <v>1618</v>
      </c>
    </row>
    <row r="288" spans="1:65" s="2" customFormat="1">
      <c r="A288" s="35"/>
      <c r="B288" s="36"/>
      <c r="C288" s="35"/>
      <c r="D288" s="160" t="s">
        <v>204</v>
      </c>
      <c r="E288" s="35"/>
      <c r="F288" s="161" t="s">
        <v>376</v>
      </c>
      <c r="G288" s="35"/>
      <c r="H288" s="35"/>
      <c r="I288" s="162"/>
      <c r="J288" s="35"/>
      <c r="K288" s="35"/>
      <c r="L288" s="36"/>
      <c r="M288" s="163"/>
      <c r="N288" s="164"/>
      <c r="O288" s="56"/>
      <c r="P288" s="56"/>
      <c r="Q288" s="56"/>
      <c r="R288" s="56"/>
      <c r="S288" s="56"/>
      <c r="T288" s="57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9" t="s">
        <v>204</v>
      </c>
      <c r="AU288" s="19" t="s">
        <v>89</v>
      </c>
    </row>
    <row r="289" spans="1:65" s="2" customFormat="1" ht="37.9" customHeight="1">
      <c r="A289" s="35"/>
      <c r="B289" s="146"/>
      <c r="C289" s="147" t="s">
        <v>307</v>
      </c>
      <c r="D289" s="147" t="s">
        <v>197</v>
      </c>
      <c r="E289" s="148" t="s">
        <v>390</v>
      </c>
      <c r="F289" s="149" t="s">
        <v>391</v>
      </c>
      <c r="G289" s="150" t="s">
        <v>139</v>
      </c>
      <c r="H289" s="151">
        <v>321.04000000000002</v>
      </c>
      <c r="I289" s="152"/>
      <c r="J289" s="153">
        <f>ROUND(I289*H289,2)</f>
        <v>0</v>
      </c>
      <c r="K289" s="149" t="s">
        <v>201</v>
      </c>
      <c r="L289" s="36"/>
      <c r="M289" s="154" t="s">
        <v>3</v>
      </c>
      <c r="N289" s="155" t="s">
        <v>51</v>
      </c>
      <c r="O289" s="56"/>
      <c r="P289" s="156">
        <f>O289*H289</f>
        <v>0</v>
      </c>
      <c r="Q289" s="156">
        <v>0</v>
      </c>
      <c r="R289" s="156">
        <f>Q289*H289</f>
        <v>0</v>
      </c>
      <c r="S289" s="156">
        <v>0</v>
      </c>
      <c r="T289" s="15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58" t="s">
        <v>202</v>
      </c>
      <c r="AT289" s="158" t="s">
        <v>197</v>
      </c>
      <c r="AU289" s="158" t="s">
        <v>89</v>
      </c>
      <c r="AY289" s="19" t="s">
        <v>195</v>
      </c>
      <c r="BE289" s="159">
        <f>IF(N289="základní",J289,0)</f>
        <v>0</v>
      </c>
      <c r="BF289" s="159">
        <f>IF(N289="snížená",J289,0)</f>
        <v>0</v>
      </c>
      <c r="BG289" s="159">
        <f>IF(N289="zákl. přenesená",J289,0)</f>
        <v>0</v>
      </c>
      <c r="BH289" s="159">
        <f>IF(N289="sníž. přenesená",J289,0)</f>
        <v>0</v>
      </c>
      <c r="BI289" s="159">
        <f>IF(N289="nulová",J289,0)</f>
        <v>0</v>
      </c>
      <c r="BJ289" s="19" t="s">
        <v>87</v>
      </c>
      <c r="BK289" s="159">
        <f>ROUND(I289*H289,2)</f>
        <v>0</v>
      </c>
      <c r="BL289" s="19" t="s">
        <v>202</v>
      </c>
      <c r="BM289" s="158" t="s">
        <v>1619</v>
      </c>
    </row>
    <row r="290" spans="1:65" s="2" customFormat="1">
      <c r="A290" s="35"/>
      <c r="B290" s="36"/>
      <c r="C290" s="35"/>
      <c r="D290" s="160" t="s">
        <v>204</v>
      </c>
      <c r="E290" s="35"/>
      <c r="F290" s="161" t="s">
        <v>393</v>
      </c>
      <c r="G290" s="35"/>
      <c r="H290" s="35"/>
      <c r="I290" s="162"/>
      <c r="J290" s="35"/>
      <c r="K290" s="35"/>
      <c r="L290" s="36"/>
      <c r="M290" s="163"/>
      <c r="N290" s="164"/>
      <c r="O290" s="56"/>
      <c r="P290" s="56"/>
      <c r="Q290" s="56"/>
      <c r="R290" s="56"/>
      <c r="S290" s="56"/>
      <c r="T290" s="57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9" t="s">
        <v>204</v>
      </c>
      <c r="AU290" s="19" t="s">
        <v>89</v>
      </c>
    </row>
    <row r="291" spans="1:65" s="13" customFormat="1">
      <c r="B291" s="165"/>
      <c r="D291" s="166" t="s">
        <v>206</v>
      </c>
      <c r="E291" s="167" t="s">
        <v>3</v>
      </c>
      <c r="F291" s="168" t="s">
        <v>207</v>
      </c>
      <c r="H291" s="167" t="s">
        <v>3</v>
      </c>
      <c r="I291" s="169"/>
      <c r="L291" s="165"/>
      <c r="M291" s="170"/>
      <c r="N291" s="171"/>
      <c r="O291" s="171"/>
      <c r="P291" s="171"/>
      <c r="Q291" s="171"/>
      <c r="R291" s="171"/>
      <c r="S291" s="171"/>
      <c r="T291" s="172"/>
      <c r="AT291" s="167" t="s">
        <v>206</v>
      </c>
      <c r="AU291" s="167" t="s">
        <v>89</v>
      </c>
      <c r="AV291" s="13" t="s">
        <v>87</v>
      </c>
      <c r="AW291" s="13" t="s">
        <v>41</v>
      </c>
      <c r="AX291" s="13" t="s">
        <v>80</v>
      </c>
      <c r="AY291" s="167" t="s">
        <v>195</v>
      </c>
    </row>
    <row r="292" spans="1:65" s="13" customFormat="1">
      <c r="B292" s="165"/>
      <c r="D292" s="166" t="s">
        <v>206</v>
      </c>
      <c r="E292" s="167" t="s">
        <v>3</v>
      </c>
      <c r="F292" s="168" t="s">
        <v>208</v>
      </c>
      <c r="H292" s="167" t="s">
        <v>3</v>
      </c>
      <c r="I292" s="169"/>
      <c r="L292" s="165"/>
      <c r="M292" s="170"/>
      <c r="N292" s="171"/>
      <c r="O292" s="171"/>
      <c r="P292" s="171"/>
      <c r="Q292" s="171"/>
      <c r="R292" s="171"/>
      <c r="S292" s="171"/>
      <c r="T292" s="172"/>
      <c r="AT292" s="167" t="s">
        <v>206</v>
      </c>
      <c r="AU292" s="167" t="s">
        <v>89</v>
      </c>
      <c r="AV292" s="13" t="s">
        <v>87</v>
      </c>
      <c r="AW292" s="13" t="s">
        <v>41</v>
      </c>
      <c r="AX292" s="13" t="s">
        <v>80</v>
      </c>
      <c r="AY292" s="167" t="s">
        <v>195</v>
      </c>
    </row>
    <row r="293" spans="1:65" s="13" customFormat="1">
      <c r="B293" s="165"/>
      <c r="D293" s="166" t="s">
        <v>206</v>
      </c>
      <c r="E293" s="167" t="s">
        <v>3</v>
      </c>
      <c r="F293" s="168" t="s">
        <v>1148</v>
      </c>
      <c r="H293" s="167" t="s">
        <v>3</v>
      </c>
      <c r="I293" s="169"/>
      <c r="L293" s="165"/>
      <c r="M293" s="170"/>
      <c r="N293" s="171"/>
      <c r="O293" s="171"/>
      <c r="P293" s="171"/>
      <c r="Q293" s="171"/>
      <c r="R293" s="171"/>
      <c r="S293" s="171"/>
      <c r="T293" s="172"/>
      <c r="AT293" s="167" t="s">
        <v>206</v>
      </c>
      <c r="AU293" s="167" t="s">
        <v>89</v>
      </c>
      <c r="AV293" s="13" t="s">
        <v>87</v>
      </c>
      <c r="AW293" s="13" t="s">
        <v>41</v>
      </c>
      <c r="AX293" s="13" t="s">
        <v>80</v>
      </c>
      <c r="AY293" s="167" t="s">
        <v>195</v>
      </c>
    </row>
    <row r="294" spans="1:65" s="13" customFormat="1">
      <c r="B294" s="165"/>
      <c r="D294" s="166" t="s">
        <v>206</v>
      </c>
      <c r="E294" s="167" t="s">
        <v>3</v>
      </c>
      <c r="F294" s="168" t="s">
        <v>707</v>
      </c>
      <c r="H294" s="167" t="s">
        <v>3</v>
      </c>
      <c r="I294" s="169"/>
      <c r="L294" s="165"/>
      <c r="M294" s="170"/>
      <c r="N294" s="171"/>
      <c r="O294" s="171"/>
      <c r="P294" s="171"/>
      <c r="Q294" s="171"/>
      <c r="R294" s="171"/>
      <c r="S294" s="171"/>
      <c r="T294" s="172"/>
      <c r="AT294" s="167" t="s">
        <v>206</v>
      </c>
      <c r="AU294" s="167" t="s">
        <v>89</v>
      </c>
      <c r="AV294" s="13" t="s">
        <v>87</v>
      </c>
      <c r="AW294" s="13" t="s">
        <v>41</v>
      </c>
      <c r="AX294" s="13" t="s">
        <v>80</v>
      </c>
      <c r="AY294" s="167" t="s">
        <v>195</v>
      </c>
    </row>
    <row r="295" spans="1:65" s="13" customFormat="1">
      <c r="B295" s="165"/>
      <c r="D295" s="166" t="s">
        <v>206</v>
      </c>
      <c r="E295" s="167" t="s">
        <v>3</v>
      </c>
      <c r="F295" s="168" t="s">
        <v>394</v>
      </c>
      <c r="H295" s="167" t="s">
        <v>3</v>
      </c>
      <c r="I295" s="169"/>
      <c r="L295" s="165"/>
      <c r="M295" s="170"/>
      <c r="N295" s="171"/>
      <c r="O295" s="171"/>
      <c r="P295" s="171"/>
      <c r="Q295" s="171"/>
      <c r="R295" s="171"/>
      <c r="S295" s="171"/>
      <c r="T295" s="172"/>
      <c r="AT295" s="167" t="s">
        <v>206</v>
      </c>
      <c r="AU295" s="167" t="s">
        <v>89</v>
      </c>
      <c r="AV295" s="13" t="s">
        <v>87</v>
      </c>
      <c r="AW295" s="13" t="s">
        <v>41</v>
      </c>
      <c r="AX295" s="13" t="s">
        <v>80</v>
      </c>
      <c r="AY295" s="167" t="s">
        <v>195</v>
      </c>
    </row>
    <row r="296" spans="1:65" s="13" customFormat="1">
      <c r="B296" s="165"/>
      <c r="D296" s="166" t="s">
        <v>206</v>
      </c>
      <c r="E296" s="167" t="s">
        <v>3</v>
      </c>
      <c r="F296" s="168" t="s">
        <v>1149</v>
      </c>
      <c r="H296" s="167" t="s">
        <v>3</v>
      </c>
      <c r="I296" s="169"/>
      <c r="L296" s="165"/>
      <c r="M296" s="170"/>
      <c r="N296" s="171"/>
      <c r="O296" s="171"/>
      <c r="P296" s="171"/>
      <c r="Q296" s="171"/>
      <c r="R296" s="171"/>
      <c r="S296" s="171"/>
      <c r="T296" s="172"/>
      <c r="AT296" s="167" t="s">
        <v>206</v>
      </c>
      <c r="AU296" s="167" t="s">
        <v>89</v>
      </c>
      <c r="AV296" s="13" t="s">
        <v>87</v>
      </c>
      <c r="AW296" s="13" t="s">
        <v>41</v>
      </c>
      <c r="AX296" s="13" t="s">
        <v>80</v>
      </c>
      <c r="AY296" s="167" t="s">
        <v>195</v>
      </c>
    </row>
    <row r="297" spans="1:65" s="14" customFormat="1">
      <c r="B297" s="173"/>
      <c r="D297" s="166" t="s">
        <v>206</v>
      </c>
      <c r="E297" s="174" t="s">
        <v>3</v>
      </c>
      <c r="F297" s="175" t="s">
        <v>764</v>
      </c>
      <c r="H297" s="176">
        <v>38.384999999999998</v>
      </c>
      <c r="I297" s="177"/>
      <c r="L297" s="173"/>
      <c r="M297" s="178"/>
      <c r="N297" s="179"/>
      <c r="O297" s="179"/>
      <c r="P297" s="179"/>
      <c r="Q297" s="179"/>
      <c r="R297" s="179"/>
      <c r="S297" s="179"/>
      <c r="T297" s="180"/>
      <c r="AT297" s="174" t="s">
        <v>206</v>
      </c>
      <c r="AU297" s="174" t="s">
        <v>89</v>
      </c>
      <c r="AV297" s="14" t="s">
        <v>89</v>
      </c>
      <c r="AW297" s="14" t="s">
        <v>41</v>
      </c>
      <c r="AX297" s="14" t="s">
        <v>80</v>
      </c>
      <c r="AY297" s="174" t="s">
        <v>195</v>
      </c>
    </row>
    <row r="298" spans="1:65" s="14" customFormat="1">
      <c r="B298" s="173"/>
      <c r="D298" s="166" t="s">
        <v>206</v>
      </c>
      <c r="E298" s="174" t="s">
        <v>3</v>
      </c>
      <c r="F298" s="175" t="s">
        <v>765</v>
      </c>
      <c r="H298" s="176">
        <v>122.13500000000001</v>
      </c>
      <c r="I298" s="177"/>
      <c r="L298" s="173"/>
      <c r="M298" s="178"/>
      <c r="N298" s="179"/>
      <c r="O298" s="179"/>
      <c r="P298" s="179"/>
      <c r="Q298" s="179"/>
      <c r="R298" s="179"/>
      <c r="S298" s="179"/>
      <c r="T298" s="180"/>
      <c r="AT298" s="174" t="s">
        <v>206</v>
      </c>
      <c r="AU298" s="174" t="s">
        <v>89</v>
      </c>
      <c r="AV298" s="14" t="s">
        <v>89</v>
      </c>
      <c r="AW298" s="14" t="s">
        <v>41</v>
      </c>
      <c r="AX298" s="14" t="s">
        <v>80</v>
      </c>
      <c r="AY298" s="174" t="s">
        <v>195</v>
      </c>
    </row>
    <row r="299" spans="1:65" s="15" customFormat="1">
      <c r="B299" s="181"/>
      <c r="D299" s="166" t="s">
        <v>206</v>
      </c>
      <c r="E299" s="182" t="s">
        <v>3</v>
      </c>
      <c r="F299" s="183" t="s">
        <v>215</v>
      </c>
      <c r="H299" s="184">
        <v>160.52000000000001</v>
      </c>
      <c r="I299" s="185"/>
      <c r="L299" s="181"/>
      <c r="M299" s="186"/>
      <c r="N299" s="187"/>
      <c r="O299" s="187"/>
      <c r="P299" s="187"/>
      <c r="Q299" s="187"/>
      <c r="R299" s="187"/>
      <c r="S299" s="187"/>
      <c r="T299" s="188"/>
      <c r="AT299" s="182" t="s">
        <v>206</v>
      </c>
      <c r="AU299" s="182" t="s">
        <v>89</v>
      </c>
      <c r="AV299" s="15" t="s">
        <v>202</v>
      </c>
      <c r="AW299" s="15" t="s">
        <v>41</v>
      </c>
      <c r="AX299" s="15" t="s">
        <v>87</v>
      </c>
      <c r="AY299" s="182" t="s">
        <v>195</v>
      </c>
    </row>
    <row r="300" spans="1:65" s="14" customFormat="1">
      <c r="B300" s="173"/>
      <c r="D300" s="166" t="s">
        <v>206</v>
      </c>
      <c r="F300" s="175" t="s">
        <v>1620</v>
      </c>
      <c r="H300" s="176">
        <v>321.04000000000002</v>
      </c>
      <c r="I300" s="177"/>
      <c r="L300" s="173"/>
      <c r="M300" s="178"/>
      <c r="N300" s="179"/>
      <c r="O300" s="179"/>
      <c r="P300" s="179"/>
      <c r="Q300" s="179"/>
      <c r="R300" s="179"/>
      <c r="S300" s="179"/>
      <c r="T300" s="180"/>
      <c r="AT300" s="174" t="s">
        <v>206</v>
      </c>
      <c r="AU300" s="174" t="s">
        <v>89</v>
      </c>
      <c r="AV300" s="14" t="s">
        <v>89</v>
      </c>
      <c r="AW300" s="14" t="s">
        <v>4</v>
      </c>
      <c r="AX300" s="14" t="s">
        <v>87</v>
      </c>
      <c r="AY300" s="174" t="s">
        <v>195</v>
      </c>
    </row>
    <row r="301" spans="1:65" s="2" customFormat="1" ht="37.9" customHeight="1">
      <c r="A301" s="35"/>
      <c r="B301" s="146"/>
      <c r="C301" s="147" t="s">
        <v>315</v>
      </c>
      <c r="D301" s="147" t="s">
        <v>197</v>
      </c>
      <c r="E301" s="148" t="s">
        <v>397</v>
      </c>
      <c r="F301" s="149" t="s">
        <v>398</v>
      </c>
      <c r="G301" s="150" t="s">
        <v>139</v>
      </c>
      <c r="H301" s="151">
        <v>376.87599999999998</v>
      </c>
      <c r="I301" s="152"/>
      <c r="J301" s="153">
        <f>ROUND(I301*H301,2)</f>
        <v>0</v>
      </c>
      <c r="K301" s="149" t="s">
        <v>201</v>
      </c>
      <c r="L301" s="36"/>
      <c r="M301" s="154" t="s">
        <v>3</v>
      </c>
      <c r="N301" s="155" t="s">
        <v>51</v>
      </c>
      <c r="O301" s="56"/>
      <c r="P301" s="156">
        <f>O301*H301</f>
        <v>0</v>
      </c>
      <c r="Q301" s="156">
        <v>0</v>
      </c>
      <c r="R301" s="156">
        <f>Q301*H301</f>
        <v>0</v>
      </c>
      <c r="S301" s="156">
        <v>0</v>
      </c>
      <c r="T301" s="157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158" t="s">
        <v>202</v>
      </c>
      <c r="AT301" s="158" t="s">
        <v>197</v>
      </c>
      <c r="AU301" s="158" t="s">
        <v>89</v>
      </c>
      <c r="AY301" s="19" t="s">
        <v>195</v>
      </c>
      <c r="BE301" s="159">
        <f>IF(N301="základní",J301,0)</f>
        <v>0</v>
      </c>
      <c r="BF301" s="159">
        <f>IF(N301="snížená",J301,0)</f>
        <v>0</v>
      </c>
      <c r="BG301" s="159">
        <f>IF(N301="zákl. přenesená",J301,0)</f>
        <v>0</v>
      </c>
      <c r="BH301" s="159">
        <f>IF(N301="sníž. přenesená",J301,0)</f>
        <v>0</v>
      </c>
      <c r="BI301" s="159">
        <f>IF(N301="nulová",J301,0)</f>
        <v>0</v>
      </c>
      <c r="BJ301" s="19" t="s">
        <v>87</v>
      </c>
      <c r="BK301" s="159">
        <f>ROUND(I301*H301,2)</f>
        <v>0</v>
      </c>
      <c r="BL301" s="19" t="s">
        <v>202</v>
      </c>
      <c r="BM301" s="158" t="s">
        <v>1621</v>
      </c>
    </row>
    <row r="302" spans="1:65" s="2" customFormat="1">
      <c r="A302" s="35"/>
      <c r="B302" s="36"/>
      <c r="C302" s="35"/>
      <c r="D302" s="160" t="s">
        <v>204</v>
      </c>
      <c r="E302" s="35"/>
      <c r="F302" s="161" t="s">
        <v>400</v>
      </c>
      <c r="G302" s="35"/>
      <c r="H302" s="35"/>
      <c r="I302" s="162"/>
      <c r="J302" s="35"/>
      <c r="K302" s="35"/>
      <c r="L302" s="36"/>
      <c r="M302" s="163"/>
      <c r="N302" s="164"/>
      <c r="O302" s="56"/>
      <c r="P302" s="56"/>
      <c r="Q302" s="56"/>
      <c r="R302" s="56"/>
      <c r="S302" s="56"/>
      <c r="T302" s="57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9" t="s">
        <v>204</v>
      </c>
      <c r="AU302" s="19" t="s">
        <v>89</v>
      </c>
    </row>
    <row r="303" spans="1:65" s="13" customFormat="1">
      <c r="B303" s="165"/>
      <c r="D303" s="166" t="s">
        <v>206</v>
      </c>
      <c r="E303" s="167" t="s">
        <v>3</v>
      </c>
      <c r="F303" s="168" t="s">
        <v>207</v>
      </c>
      <c r="H303" s="167" t="s">
        <v>3</v>
      </c>
      <c r="I303" s="169"/>
      <c r="L303" s="165"/>
      <c r="M303" s="170"/>
      <c r="N303" s="171"/>
      <c r="O303" s="171"/>
      <c r="P303" s="171"/>
      <c r="Q303" s="171"/>
      <c r="R303" s="171"/>
      <c r="S303" s="171"/>
      <c r="T303" s="172"/>
      <c r="AT303" s="167" t="s">
        <v>206</v>
      </c>
      <c r="AU303" s="167" t="s">
        <v>89</v>
      </c>
      <c r="AV303" s="13" t="s">
        <v>87</v>
      </c>
      <c r="AW303" s="13" t="s">
        <v>41</v>
      </c>
      <c r="AX303" s="13" t="s">
        <v>80</v>
      </c>
      <c r="AY303" s="167" t="s">
        <v>195</v>
      </c>
    </row>
    <row r="304" spans="1:65" s="13" customFormat="1">
      <c r="B304" s="165"/>
      <c r="D304" s="166" t="s">
        <v>206</v>
      </c>
      <c r="E304" s="167" t="s">
        <v>3</v>
      </c>
      <c r="F304" s="168" t="s">
        <v>208</v>
      </c>
      <c r="H304" s="167" t="s">
        <v>3</v>
      </c>
      <c r="I304" s="169"/>
      <c r="L304" s="165"/>
      <c r="M304" s="170"/>
      <c r="N304" s="171"/>
      <c r="O304" s="171"/>
      <c r="P304" s="171"/>
      <c r="Q304" s="171"/>
      <c r="R304" s="171"/>
      <c r="S304" s="171"/>
      <c r="T304" s="172"/>
      <c r="AT304" s="167" t="s">
        <v>206</v>
      </c>
      <c r="AU304" s="167" t="s">
        <v>89</v>
      </c>
      <c r="AV304" s="13" t="s">
        <v>87</v>
      </c>
      <c r="AW304" s="13" t="s">
        <v>41</v>
      </c>
      <c r="AX304" s="13" t="s">
        <v>80</v>
      </c>
      <c r="AY304" s="167" t="s">
        <v>195</v>
      </c>
    </row>
    <row r="305" spans="1:65" s="13" customFormat="1">
      <c r="B305" s="165"/>
      <c r="D305" s="166" t="s">
        <v>206</v>
      </c>
      <c r="E305" s="167" t="s">
        <v>3</v>
      </c>
      <c r="F305" s="168" t="s">
        <v>1148</v>
      </c>
      <c r="H305" s="167" t="s">
        <v>3</v>
      </c>
      <c r="I305" s="169"/>
      <c r="L305" s="165"/>
      <c r="M305" s="170"/>
      <c r="N305" s="171"/>
      <c r="O305" s="171"/>
      <c r="P305" s="171"/>
      <c r="Q305" s="171"/>
      <c r="R305" s="171"/>
      <c r="S305" s="171"/>
      <c r="T305" s="172"/>
      <c r="AT305" s="167" t="s">
        <v>206</v>
      </c>
      <c r="AU305" s="167" t="s">
        <v>89</v>
      </c>
      <c r="AV305" s="13" t="s">
        <v>87</v>
      </c>
      <c r="AW305" s="13" t="s">
        <v>41</v>
      </c>
      <c r="AX305" s="13" t="s">
        <v>80</v>
      </c>
      <c r="AY305" s="167" t="s">
        <v>195</v>
      </c>
    </row>
    <row r="306" spans="1:65" s="13" customFormat="1">
      <c r="B306" s="165"/>
      <c r="D306" s="166" t="s">
        <v>206</v>
      </c>
      <c r="E306" s="167" t="s">
        <v>3</v>
      </c>
      <c r="F306" s="168" t="s">
        <v>707</v>
      </c>
      <c r="H306" s="167" t="s">
        <v>3</v>
      </c>
      <c r="I306" s="169"/>
      <c r="L306" s="165"/>
      <c r="M306" s="170"/>
      <c r="N306" s="171"/>
      <c r="O306" s="171"/>
      <c r="P306" s="171"/>
      <c r="Q306" s="171"/>
      <c r="R306" s="171"/>
      <c r="S306" s="171"/>
      <c r="T306" s="172"/>
      <c r="AT306" s="167" t="s">
        <v>206</v>
      </c>
      <c r="AU306" s="167" t="s">
        <v>89</v>
      </c>
      <c r="AV306" s="13" t="s">
        <v>87</v>
      </c>
      <c r="AW306" s="13" t="s">
        <v>41</v>
      </c>
      <c r="AX306" s="13" t="s">
        <v>80</v>
      </c>
      <c r="AY306" s="167" t="s">
        <v>195</v>
      </c>
    </row>
    <row r="307" spans="1:65" s="13" customFormat="1">
      <c r="B307" s="165"/>
      <c r="D307" s="166" t="s">
        <v>206</v>
      </c>
      <c r="E307" s="167" t="s">
        <v>3</v>
      </c>
      <c r="F307" s="168" t="s">
        <v>1149</v>
      </c>
      <c r="H307" s="167" t="s">
        <v>3</v>
      </c>
      <c r="I307" s="169"/>
      <c r="L307" s="165"/>
      <c r="M307" s="170"/>
      <c r="N307" s="171"/>
      <c r="O307" s="171"/>
      <c r="P307" s="171"/>
      <c r="Q307" s="171"/>
      <c r="R307" s="171"/>
      <c r="S307" s="171"/>
      <c r="T307" s="172"/>
      <c r="AT307" s="167" t="s">
        <v>206</v>
      </c>
      <c r="AU307" s="167" t="s">
        <v>89</v>
      </c>
      <c r="AV307" s="13" t="s">
        <v>87</v>
      </c>
      <c r="AW307" s="13" t="s">
        <v>41</v>
      </c>
      <c r="AX307" s="13" t="s">
        <v>80</v>
      </c>
      <c r="AY307" s="167" t="s">
        <v>195</v>
      </c>
    </row>
    <row r="308" spans="1:65" s="14" customFormat="1">
      <c r="B308" s="173"/>
      <c r="D308" s="166" t="s">
        <v>206</v>
      </c>
      <c r="E308" s="174" t="s">
        <v>3</v>
      </c>
      <c r="F308" s="175" t="s">
        <v>768</v>
      </c>
      <c r="H308" s="176">
        <v>118.646</v>
      </c>
      <c r="I308" s="177"/>
      <c r="L308" s="173"/>
      <c r="M308" s="178"/>
      <c r="N308" s="179"/>
      <c r="O308" s="179"/>
      <c r="P308" s="179"/>
      <c r="Q308" s="179"/>
      <c r="R308" s="179"/>
      <c r="S308" s="179"/>
      <c r="T308" s="180"/>
      <c r="AT308" s="174" t="s">
        <v>206</v>
      </c>
      <c r="AU308" s="174" t="s">
        <v>89</v>
      </c>
      <c r="AV308" s="14" t="s">
        <v>89</v>
      </c>
      <c r="AW308" s="14" t="s">
        <v>41</v>
      </c>
      <c r="AX308" s="14" t="s">
        <v>80</v>
      </c>
      <c r="AY308" s="174" t="s">
        <v>195</v>
      </c>
    </row>
    <row r="309" spans="1:65" s="14" customFormat="1">
      <c r="B309" s="173"/>
      <c r="D309" s="166" t="s">
        <v>206</v>
      </c>
      <c r="E309" s="174" t="s">
        <v>3</v>
      </c>
      <c r="F309" s="175" t="s">
        <v>1622</v>
      </c>
      <c r="H309" s="176">
        <v>69.792000000000002</v>
      </c>
      <c r="I309" s="177"/>
      <c r="L309" s="173"/>
      <c r="M309" s="178"/>
      <c r="N309" s="179"/>
      <c r="O309" s="179"/>
      <c r="P309" s="179"/>
      <c r="Q309" s="179"/>
      <c r="R309" s="179"/>
      <c r="S309" s="179"/>
      <c r="T309" s="180"/>
      <c r="AT309" s="174" t="s">
        <v>206</v>
      </c>
      <c r="AU309" s="174" t="s">
        <v>89</v>
      </c>
      <c r="AV309" s="14" t="s">
        <v>89</v>
      </c>
      <c r="AW309" s="14" t="s">
        <v>41</v>
      </c>
      <c r="AX309" s="14" t="s">
        <v>80</v>
      </c>
      <c r="AY309" s="174" t="s">
        <v>195</v>
      </c>
    </row>
    <row r="310" spans="1:65" s="15" customFormat="1">
      <c r="B310" s="181"/>
      <c r="D310" s="166" t="s">
        <v>206</v>
      </c>
      <c r="E310" s="182" t="s">
        <v>3</v>
      </c>
      <c r="F310" s="183" t="s">
        <v>215</v>
      </c>
      <c r="H310" s="184">
        <v>188.43799999999999</v>
      </c>
      <c r="I310" s="185"/>
      <c r="L310" s="181"/>
      <c r="M310" s="186"/>
      <c r="N310" s="187"/>
      <c r="O310" s="187"/>
      <c r="P310" s="187"/>
      <c r="Q310" s="187"/>
      <c r="R310" s="187"/>
      <c r="S310" s="187"/>
      <c r="T310" s="188"/>
      <c r="AT310" s="182" t="s">
        <v>206</v>
      </c>
      <c r="AU310" s="182" t="s">
        <v>89</v>
      </c>
      <c r="AV310" s="15" t="s">
        <v>202</v>
      </c>
      <c r="AW310" s="15" t="s">
        <v>41</v>
      </c>
      <c r="AX310" s="15" t="s">
        <v>87</v>
      </c>
      <c r="AY310" s="182" t="s">
        <v>195</v>
      </c>
    </row>
    <row r="311" spans="1:65" s="14" customFormat="1">
      <c r="B311" s="173"/>
      <c r="D311" s="166" t="s">
        <v>206</v>
      </c>
      <c r="F311" s="175" t="s">
        <v>1623</v>
      </c>
      <c r="H311" s="176">
        <v>376.87599999999998</v>
      </c>
      <c r="I311" s="177"/>
      <c r="L311" s="173"/>
      <c r="M311" s="178"/>
      <c r="N311" s="179"/>
      <c r="O311" s="179"/>
      <c r="P311" s="179"/>
      <c r="Q311" s="179"/>
      <c r="R311" s="179"/>
      <c r="S311" s="179"/>
      <c r="T311" s="180"/>
      <c r="AT311" s="174" t="s">
        <v>206</v>
      </c>
      <c r="AU311" s="174" t="s">
        <v>89</v>
      </c>
      <c r="AV311" s="14" t="s">
        <v>89</v>
      </c>
      <c r="AW311" s="14" t="s">
        <v>4</v>
      </c>
      <c r="AX311" s="14" t="s">
        <v>87</v>
      </c>
      <c r="AY311" s="174" t="s">
        <v>195</v>
      </c>
    </row>
    <row r="312" spans="1:65" s="2" customFormat="1" ht="37.9" customHeight="1">
      <c r="A312" s="35"/>
      <c r="B312" s="146"/>
      <c r="C312" s="147" t="s">
        <v>320</v>
      </c>
      <c r="D312" s="147" t="s">
        <v>197</v>
      </c>
      <c r="E312" s="148" t="s">
        <v>382</v>
      </c>
      <c r="F312" s="149" t="s">
        <v>383</v>
      </c>
      <c r="G312" s="150" t="s">
        <v>139</v>
      </c>
      <c r="H312" s="151">
        <v>160.52000000000001</v>
      </c>
      <c r="I312" s="152"/>
      <c r="J312" s="153">
        <f>ROUND(I312*H312,2)</f>
        <v>0</v>
      </c>
      <c r="K312" s="149" t="s">
        <v>201</v>
      </c>
      <c r="L312" s="36"/>
      <c r="M312" s="154" t="s">
        <v>3</v>
      </c>
      <c r="N312" s="155" t="s">
        <v>51</v>
      </c>
      <c r="O312" s="56"/>
      <c r="P312" s="156">
        <f>O312*H312</f>
        <v>0</v>
      </c>
      <c r="Q312" s="156">
        <v>0</v>
      </c>
      <c r="R312" s="156">
        <f>Q312*H312</f>
        <v>0</v>
      </c>
      <c r="S312" s="156">
        <v>0</v>
      </c>
      <c r="T312" s="157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158" t="s">
        <v>202</v>
      </c>
      <c r="AT312" s="158" t="s">
        <v>197</v>
      </c>
      <c r="AU312" s="158" t="s">
        <v>89</v>
      </c>
      <c r="AY312" s="19" t="s">
        <v>195</v>
      </c>
      <c r="BE312" s="159">
        <f>IF(N312="základní",J312,0)</f>
        <v>0</v>
      </c>
      <c r="BF312" s="159">
        <f>IF(N312="snížená",J312,0)</f>
        <v>0</v>
      </c>
      <c r="BG312" s="159">
        <f>IF(N312="zákl. přenesená",J312,0)</f>
        <v>0</v>
      </c>
      <c r="BH312" s="159">
        <f>IF(N312="sníž. přenesená",J312,0)</f>
        <v>0</v>
      </c>
      <c r="BI312" s="159">
        <f>IF(N312="nulová",J312,0)</f>
        <v>0</v>
      </c>
      <c r="BJ312" s="19" t="s">
        <v>87</v>
      </c>
      <c r="BK312" s="159">
        <f>ROUND(I312*H312,2)</f>
        <v>0</v>
      </c>
      <c r="BL312" s="19" t="s">
        <v>202</v>
      </c>
      <c r="BM312" s="158" t="s">
        <v>1624</v>
      </c>
    </row>
    <row r="313" spans="1:65" s="2" customFormat="1">
      <c r="A313" s="35"/>
      <c r="B313" s="36"/>
      <c r="C313" s="35"/>
      <c r="D313" s="160" t="s">
        <v>204</v>
      </c>
      <c r="E313" s="35"/>
      <c r="F313" s="161" t="s">
        <v>385</v>
      </c>
      <c r="G313" s="35"/>
      <c r="H313" s="35"/>
      <c r="I313" s="162"/>
      <c r="J313" s="35"/>
      <c r="K313" s="35"/>
      <c r="L313" s="36"/>
      <c r="M313" s="163"/>
      <c r="N313" s="164"/>
      <c r="O313" s="56"/>
      <c r="P313" s="56"/>
      <c r="Q313" s="56"/>
      <c r="R313" s="56"/>
      <c r="S313" s="56"/>
      <c r="T313" s="57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9" t="s">
        <v>204</v>
      </c>
      <c r="AU313" s="19" t="s">
        <v>89</v>
      </c>
    </row>
    <row r="314" spans="1:65" s="13" customFormat="1">
      <c r="B314" s="165"/>
      <c r="D314" s="166" t="s">
        <v>206</v>
      </c>
      <c r="E314" s="167" t="s">
        <v>3</v>
      </c>
      <c r="F314" s="168" t="s">
        <v>207</v>
      </c>
      <c r="H314" s="167" t="s">
        <v>3</v>
      </c>
      <c r="I314" s="169"/>
      <c r="L314" s="165"/>
      <c r="M314" s="170"/>
      <c r="N314" s="171"/>
      <c r="O314" s="171"/>
      <c r="P314" s="171"/>
      <c r="Q314" s="171"/>
      <c r="R314" s="171"/>
      <c r="S314" s="171"/>
      <c r="T314" s="172"/>
      <c r="AT314" s="167" t="s">
        <v>206</v>
      </c>
      <c r="AU314" s="167" t="s">
        <v>89</v>
      </c>
      <c r="AV314" s="13" t="s">
        <v>87</v>
      </c>
      <c r="AW314" s="13" t="s">
        <v>41</v>
      </c>
      <c r="AX314" s="13" t="s">
        <v>80</v>
      </c>
      <c r="AY314" s="167" t="s">
        <v>195</v>
      </c>
    </row>
    <row r="315" spans="1:65" s="13" customFormat="1">
      <c r="B315" s="165"/>
      <c r="D315" s="166" t="s">
        <v>206</v>
      </c>
      <c r="E315" s="167" t="s">
        <v>3</v>
      </c>
      <c r="F315" s="168" t="s">
        <v>208</v>
      </c>
      <c r="H315" s="167" t="s">
        <v>3</v>
      </c>
      <c r="I315" s="169"/>
      <c r="L315" s="165"/>
      <c r="M315" s="170"/>
      <c r="N315" s="171"/>
      <c r="O315" s="171"/>
      <c r="P315" s="171"/>
      <c r="Q315" s="171"/>
      <c r="R315" s="171"/>
      <c r="S315" s="171"/>
      <c r="T315" s="172"/>
      <c r="AT315" s="167" t="s">
        <v>206</v>
      </c>
      <c r="AU315" s="167" t="s">
        <v>89</v>
      </c>
      <c r="AV315" s="13" t="s">
        <v>87</v>
      </c>
      <c r="AW315" s="13" t="s">
        <v>41</v>
      </c>
      <c r="AX315" s="13" t="s">
        <v>80</v>
      </c>
      <c r="AY315" s="167" t="s">
        <v>195</v>
      </c>
    </row>
    <row r="316" spans="1:65" s="13" customFormat="1">
      <c r="B316" s="165"/>
      <c r="D316" s="166" t="s">
        <v>206</v>
      </c>
      <c r="E316" s="167" t="s">
        <v>3</v>
      </c>
      <c r="F316" s="168" t="s">
        <v>1148</v>
      </c>
      <c r="H316" s="167" t="s">
        <v>3</v>
      </c>
      <c r="I316" s="169"/>
      <c r="L316" s="165"/>
      <c r="M316" s="170"/>
      <c r="N316" s="171"/>
      <c r="O316" s="171"/>
      <c r="P316" s="171"/>
      <c r="Q316" s="171"/>
      <c r="R316" s="171"/>
      <c r="S316" s="171"/>
      <c r="T316" s="172"/>
      <c r="AT316" s="167" t="s">
        <v>206</v>
      </c>
      <c r="AU316" s="167" t="s">
        <v>89</v>
      </c>
      <c r="AV316" s="13" t="s">
        <v>87</v>
      </c>
      <c r="AW316" s="13" t="s">
        <v>41</v>
      </c>
      <c r="AX316" s="13" t="s">
        <v>80</v>
      </c>
      <c r="AY316" s="167" t="s">
        <v>195</v>
      </c>
    </row>
    <row r="317" spans="1:65" s="13" customFormat="1">
      <c r="B317" s="165"/>
      <c r="D317" s="166" t="s">
        <v>206</v>
      </c>
      <c r="E317" s="167" t="s">
        <v>3</v>
      </c>
      <c r="F317" s="168" t="s">
        <v>707</v>
      </c>
      <c r="H317" s="167" t="s">
        <v>3</v>
      </c>
      <c r="I317" s="169"/>
      <c r="L317" s="165"/>
      <c r="M317" s="170"/>
      <c r="N317" s="171"/>
      <c r="O317" s="171"/>
      <c r="P317" s="171"/>
      <c r="Q317" s="171"/>
      <c r="R317" s="171"/>
      <c r="S317" s="171"/>
      <c r="T317" s="172"/>
      <c r="AT317" s="167" t="s">
        <v>206</v>
      </c>
      <c r="AU317" s="167" t="s">
        <v>89</v>
      </c>
      <c r="AV317" s="13" t="s">
        <v>87</v>
      </c>
      <c r="AW317" s="13" t="s">
        <v>41</v>
      </c>
      <c r="AX317" s="13" t="s">
        <v>80</v>
      </c>
      <c r="AY317" s="167" t="s">
        <v>195</v>
      </c>
    </row>
    <row r="318" spans="1:65" s="13" customFormat="1">
      <c r="B318" s="165"/>
      <c r="D318" s="166" t="s">
        <v>206</v>
      </c>
      <c r="E318" s="167" t="s">
        <v>3</v>
      </c>
      <c r="F318" s="168" t="s">
        <v>1149</v>
      </c>
      <c r="H318" s="167" t="s">
        <v>3</v>
      </c>
      <c r="I318" s="169"/>
      <c r="L318" s="165"/>
      <c r="M318" s="170"/>
      <c r="N318" s="171"/>
      <c r="O318" s="171"/>
      <c r="P318" s="171"/>
      <c r="Q318" s="171"/>
      <c r="R318" s="171"/>
      <c r="S318" s="171"/>
      <c r="T318" s="172"/>
      <c r="AT318" s="167" t="s">
        <v>206</v>
      </c>
      <c r="AU318" s="167" t="s">
        <v>89</v>
      </c>
      <c r="AV318" s="13" t="s">
        <v>87</v>
      </c>
      <c r="AW318" s="13" t="s">
        <v>41</v>
      </c>
      <c r="AX318" s="13" t="s">
        <v>80</v>
      </c>
      <c r="AY318" s="167" t="s">
        <v>195</v>
      </c>
    </row>
    <row r="319" spans="1:65" s="13" customFormat="1">
      <c r="B319" s="165"/>
      <c r="D319" s="166" t="s">
        <v>206</v>
      </c>
      <c r="E319" s="167" t="s">
        <v>3</v>
      </c>
      <c r="F319" s="168" t="s">
        <v>386</v>
      </c>
      <c r="H319" s="167" t="s">
        <v>3</v>
      </c>
      <c r="I319" s="169"/>
      <c r="L319" s="165"/>
      <c r="M319" s="170"/>
      <c r="N319" s="171"/>
      <c r="O319" s="171"/>
      <c r="P319" s="171"/>
      <c r="Q319" s="171"/>
      <c r="R319" s="171"/>
      <c r="S319" s="171"/>
      <c r="T319" s="172"/>
      <c r="AT319" s="167" t="s">
        <v>206</v>
      </c>
      <c r="AU319" s="167" t="s">
        <v>89</v>
      </c>
      <c r="AV319" s="13" t="s">
        <v>87</v>
      </c>
      <c r="AW319" s="13" t="s">
        <v>41</v>
      </c>
      <c r="AX319" s="13" t="s">
        <v>80</v>
      </c>
      <c r="AY319" s="167" t="s">
        <v>195</v>
      </c>
    </row>
    <row r="320" spans="1:65" s="14" customFormat="1">
      <c r="B320" s="173"/>
      <c r="D320" s="166" t="s">
        <v>206</v>
      </c>
      <c r="E320" s="174" t="s">
        <v>3</v>
      </c>
      <c r="F320" s="175" t="s">
        <v>764</v>
      </c>
      <c r="H320" s="176">
        <v>38.384999999999998</v>
      </c>
      <c r="I320" s="177"/>
      <c r="L320" s="173"/>
      <c r="M320" s="178"/>
      <c r="N320" s="179"/>
      <c r="O320" s="179"/>
      <c r="P320" s="179"/>
      <c r="Q320" s="179"/>
      <c r="R320" s="179"/>
      <c r="S320" s="179"/>
      <c r="T320" s="180"/>
      <c r="AT320" s="174" t="s">
        <v>206</v>
      </c>
      <c r="AU320" s="174" t="s">
        <v>89</v>
      </c>
      <c r="AV320" s="14" t="s">
        <v>89</v>
      </c>
      <c r="AW320" s="14" t="s">
        <v>41</v>
      </c>
      <c r="AX320" s="14" t="s">
        <v>80</v>
      </c>
      <c r="AY320" s="174" t="s">
        <v>195</v>
      </c>
    </row>
    <row r="321" spans="1:65" s="14" customFormat="1">
      <c r="B321" s="173"/>
      <c r="D321" s="166" t="s">
        <v>206</v>
      </c>
      <c r="E321" s="174" t="s">
        <v>3</v>
      </c>
      <c r="F321" s="175" t="s">
        <v>765</v>
      </c>
      <c r="H321" s="176">
        <v>122.13500000000001</v>
      </c>
      <c r="I321" s="177"/>
      <c r="L321" s="173"/>
      <c r="M321" s="178"/>
      <c r="N321" s="179"/>
      <c r="O321" s="179"/>
      <c r="P321" s="179"/>
      <c r="Q321" s="179"/>
      <c r="R321" s="179"/>
      <c r="S321" s="179"/>
      <c r="T321" s="180"/>
      <c r="AT321" s="174" t="s">
        <v>206</v>
      </c>
      <c r="AU321" s="174" t="s">
        <v>89</v>
      </c>
      <c r="AV321" s="14" t="s">
        <v>89</v>
      </c>
      <c r="AW321" s="14" t="s">
        <v>41</v>
      </c>
      <c r="AX321" s="14" t="s">
        <v>80</v>
      </c>
      <c r="AY321" s="174" t="s">
        <v>195</v>
      </c>
    </row>
    <row r="322" spans="1:65" s="15" customFormat="1">
      <c r="B322" s="181"/>
      <c r="D322" s="166" t="s">
        <v>206</v>
      </c>
      <c r="E322" s="182" t="s">
        <v>3</v>
      </c>
      <c r="F322" s="183" t="s">
        <v>215</v>
      </c>
      <c r="H322" s="184">
        <v>160.52000000000001</v>
      </c>
      <c r="I322" s="185"/>
      <c r="L322" s="181"/>
      <c r="M322" s="186"/>
      <c r="N322" s="187"/>
      <c r="O322" s="187"/>
      <c r="P322" s="187"/>
      <c r="Q322" s="187"/>
      <c r="R322" s="187"/>
      <c r="S322" s="187"/>
      <c r="T322" s="188"/>
      <c r="AT322" s="182" t="s">
        <v>206</v>
      </c>
      <c r="AU322" s="182" t="s">
        <v>89</v>
      </c>
      <c r="AV322" s="15" t="s">
        <v>202</v>
      </c>
      <c r="AW322" s="15" t="s">
        <v>41</v>
      </c>
      <c r="AX322" s="15" t="s">
        <v>87</v>
      </c>
      <c r="AY322" s="182" t="s">
        <v>195</v>
      </c>
    </row>
    <row r="323" spans="1:65" s="2" customFormat="1" ht="37.9" customHeight="1">
      <c r="A323" s="35"/>
      <c r="B323" s="146"/>
      <c r="C323" s="147" t="s">
        <v>326</v>
      </c>
      <c r="D323" s="147" t="s">
        <v>197</v>
      </c>
      <c r="E323" s="148" t="s">
        <v>1625</v>
      </c>
      <c r="F323" s="149" t="s">
        <v>1626</v>
      </c>
      <c r="G323" s="150" t="s">
        <v>139</v>
      </c>
      <c r="H323" s="151">
        <v>188.43799999999999</v>
      </c>
      <c r="I323" s="152"/>
      <c r="J323" s="153">
        <f>ROUND(I323*H323,2)</f>
        <v>0</v>
      </c>
      <c r="K323" s="149" t="s">
        <v>201</v>
      </c>
      <c r="L323" s="36"/>
      <c r="M323" s="154" t="s">
        <v>3</v>
      </c>
      <c r="N323" s="155" t="s">
        <v>51</v>
      </c>
      <c r="O323" s="56"/>
      <c r="P323" s="156">
        <f>O323*H323</f>
        <v>0</v>
      </c>
      <c r="Q323" s="156">
        <v>0</v>
      </c>
      <c r="R323" s="156">
        <f>Q323*H323</f>
        <v>0</v>
      </c>
      <c r="S323" s="156">
        <v>0</v>
      </c>
      <c r="T323" s="157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58" t="s">
        <v>202</v>
      </c>
      <c r="AT323" s="158" t="s">
        <v>197</v>
      </c>
      <c r="AU323" s="158" t="s">
        <v>89</v>
      </c>
      <c r="AY323" s="19" t="s">
        <v>195</v>
      </c>
      <c r="BE323" s="159">
        <f>IF(N323="základní",J323,0)</f>
        <v>0</v>
      </c>
      <c r="BF323" s="159">
        <f>IF(N323="snížená",J323,0)</f>
        <v>0</v>
      </c>
      <c r="BG323" s="159">
        <f>IF(N323="zákl. přenesená",J323,0)</f>
        <v>0</v>
      </c>
      <c r="BH323" s="159">
        <f>IF(N323="sníž. přenesená",J323,0)</f>
        <v>0</v>
      </c>
      <c r="BI323" s="159">
        <f>IF(N323="nulová",J323,0)</f>
        <v>0</v>
      </c>
      <c r="BJ323" s="19" t="s">
        <v>87</v>
      </c>
      <c r="BK323" s="159">
        <f>ROUND(I323*H323,2)</f>
        <v>0</v>
      </c>
      <c r="BL323" s="19" t="s">
        <v>202</v>
      </c>
      <c r="BM323" s="158" t="s">
        <v>1627</v>
      </c>
    </row>
    <row r="324" spans="1:65" s="2" customFormat="1">
      <c r="A324" s="35"/>
      <c r="B324" s="36"/>
      <c r="C324" s="35"/>
      <c r="D324" s="160" t="s">
        <v>204</v>
      </c>
      <c r="E324" s="35"/>
      <c r="F324" s="161" t="s">
        <v>1628</v>
      </c>
      <c r="G324" s="35"/>
      <c r="H324" s="35"/>
      <c r="I324" s="162"/>
      <c r="J324" s="35"/>
      <c r="K324" s="35"/>
      <c r="L324" s="36"/>
      <c r="M324" s="163"/>
      <c r="N324" s="164"/>
      <c r="O324" s="56"/>
      <c r="P324" s="56"/>
      <c r="Q324" s="56"/>
      <c r="R324" s="56"/>
      <c r="S324" s="56"/>
      <c r="T324" s="57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T324" s="19" t="s">
        <v>204</v>
      </c>
      <c r="AU324" s="19" t="s">
        <v>89</v>
      </c>
    </row>
    <row r="325" spans="1:65" s="13" customFormat="1">
      <c r="B325" s="165"/>
      <c r="D325" s="166" t="s">
        <v>206</v>
      </c>
      <c r="E325" s="167" t="s">
        <v>3</v>
      </c>
      <c r="F325" s="168" t="s">
        <v>207</v>
      </c>
      <c r="H325" s="167" t="s">
        <v>3</v>
      </c>
      <c r="I325" s="169"/>
      <c r="L325" s="165"/>
      <c r="M325" s="170"/>
      <c r="N325" s="171"/>
      <c r="O325" s="171"/>
      <c r="P325" s="171"/>
      <c r="Q325" s="171"/>
      <c r="R325" s="171"/>
      <c r="S325" s="171"/>
      <c r="T325" s="172"/>
      <c r="AT325" s="167" t="s">
        <v>206</v>
      </c>
      <c r="AU325" s="167" t="s">
        <v>89</v>
      </c>
      <c r="AV325" s="13" t="s">
        <v>87</v>
      </c>
      <c r="AW325" s="13" t="s">
        <v>41</v>
      </c>
      <c r="AX325" s="13" t="s">
        <v>80</v>
      </c>
      <c r="AY325" s="167" t="s">
        <v>195</v>
      </c>
    </row>
    <row r="326" spans="1:65" s="13" customFormat="1">
      <c r="B326" s="165"/>
      <c r="D326" s="166" t="s">
        <v>206</v>
      </c>
      <c r="E326" s="167" t="s">
        <v>3</v>
      </c>
      <c r="F326" s="168" t="s">
        <v>208</v>
      </c>
      <c r="H326" s="167" t="s">
        <v>3</v>
      </c>
      <c r="I326" s="169"/>
      <c r="L326" s="165"/>
      <c r="M326" s="170"/>
      <c r="N326" s="171"/>
      <c r="O326" s="171"/>
      <c r="P326" s="171"/>
      <c r="Q326" s="171"/>
      <c r="R326" s="171"/>
      <c r="S326" s="171"/>
      <c r="T326" s="172"/>
      <c r="AT326" s="167" t="s">
        <v>206</v>
      </c>
      <c r="AU326" s="167" t="s">
        <v>89</v>
      </c>
      <c r="AV326" s="13" t="s">
        <v>87</v>
      </c>
      <c r="AW326" s="13" t="s">
        <v>41</v>
      </c>
      <c r="AX326" s="13" t="s">
        <v>80</v>
      </c>
      <c r="AY326" s="167" t="s">
        <v>195</v>
      </c>
    </row>
    <row r="327" spans="1:65" s="13" customFormat="1">
      <c r="B327" s="165"/>
      <c r="D327" s="166" t="s">
        <v>206</v>
      </c>
      <c r="E327" s="167" t="s">
        <v>3</v>
      </c>
      <c r="F327" s="168" t="s">
        <v>1148</v>
      </c>
      <c r="H327" s="167" t="s">
        <v>3</v>
      </c>
      <c r="I327" s="169"/>
      <c r="L327" s="165"/>
      <c r="M327" s="170"/>
      <c r="N327" s="171"/>
      <c r="O327" s="171"/>
      <c r="P327" s="171"/>
      <c r="Q327" s="171"/>
      <c r="R327" s="171"/>
      <c r="S327" s="171"/>
      <c r="T327" s="172"/>
      <c r="AT327" s="167" t="s">
        <v>206</v>
      </c>
      <c r="AU327" s="167" t="s">
        <v>89</v>
      </c>
      <c r="AV327" s="13" t="s">
        <v>87</v>
      </c>
      <c r="AW327" s="13" t="s">
        <v>41</v>
      </c>
      <c r="AX327" s="13" t="s">
        <v>80</v>
      </c>
      <c r="AY327" s="167" t="s">
        <v>195</v>
      </c>
    </row>
    <row r="328" spans="1:65" s="13" customFormat="1">
      <c r="B328" s="165"/>
      <c r="D328" s="166" t="s">
        <v>206</v>
      </c>
      <c r="E328" s="167" t="s">
        <v>3</v>
      </c>
      <c r="F328" s="168" t="s">
        <v>707</v>
      </c>
      <c r="H328" s="167" t="s">
        <v>3</v>
      </c>
      <c r="I328" s="169"/>
      <c r="L328" s="165"/>
      <c r="M328" s="170"/>
      <c r="N328" s="171"/>
      <c r="O328" s="171"/>
      <c r="P328" s="171"/>
      <c r="Q328" s="171"/>
      <c r="R328" s="171"/>
      <c r="S328" s="171"/>
      <c r="T328" s="172"/>
      <c r="AT328" s="167" t="s">
        <v>206</v>
      </c>
      <c r="AU328" s="167" t="s">
        <v>89</v>
      </c>
      <c r="AV328" s="13" t="s">
        <v>87</v>
      </c>
      <c r="AW328" s="13" t="s">
        <v>41</v>
      </c>
      <c r="AX328" s="13" t="s">
        <v>80</v>
      </c>
      <c r="AY328" s="167" t="s">
        <v>195</v>
      </c>
    </row>
    <row r="329" spans="1:65" s="13" customFormat="1">
      <c r="B329" s="165"/>
      <c r="D329" s="166" t="s">
        <v>206</v>
      </c>
      <c r="E329" s="167" t="s">
        <v>3</v>
      </c>
      <c r="F329" s="168" t="s">
        <v>1149</v>
      </c>
      <c r="H329" s="167" t="s">
        <v>3</v>
      </c>
      <c r="I329" s="169"/>
      <c r="L329" s="165"/>
      <c r="M329" s="170"/>
      <c r="N329" s="171"/>
      <c r="O329" s="171"/>
      <c r="P329" s="171"/>
      <c r="Q329" s="171"/>
      <c r="R329" s="171"/>
      <c r="S329" s="171"/>
      <c r="T329" s="172"/>
      <c r="AT329" s="167" t="s">
        <v>206</v>
      </c>
      <c r="AU329" s="167" t="s">
        <v>89</v>
      </c>
      <c r="AV329" s="13" t="s">
        <v>87</v>
      </c>
      <c r="AW329" s="13" t="s">
        <v>41</v>
      </c>
      <c r="AX329" s="13" t="s">
        <v>80</v>
      </c>
      <c r="AY329" s="167" t="s">
        <v>195</v>
      </c>
    </row>
    <row r="330" spans="1:65" s="13" customFormat="1">
      <c r="B330" s="165"/>
      <c r="D330" s="166" t="s">
        <v>206</v>
      </c>
      <c r="E330" s="167" t="s">
        <v>3</v>
      </c>
      <c r="F330" s="168" t="s">
        <v>386</v>
      </c>
      <c r="H330" s="167" t="s">
        <v>3</v>
      </c>
      <c r="I330" s="169"/>
      <c r="L330" s="165"/>
      <c r="M330" s="170"/>
      <c r="N330" s="171"/>
      <c r="O330" s="171"/>
      <c r="P330" s="171"/>
      <c r="Q330" s="171"/>
      <c r="R330" s="171"/>
      <c r="S330" s="171"/>
      <c r="T330" s="172"/>
      <c r="AT330" s="167" t="s">
        <v>206</v>
      </c>
      <c r="AU330" s="167" t="s">
        <v>89</v>
      </c>
      <c r="AV330" s="13" t="s">
        <v>87</v>
      </c>
      <c r="AW330" s="13" t="s">
        <v>41</v>
      </c>
      <c r="AX330" s="13" t="s">
        <v>80</v>
      </c>
      <c r="AY330" s="167" t="s">
        <v>195</v>
      </c>
    </row>
    <row r="331" spans="1:65" s="14" customFormat="1">
      <c r="B331" s="173"/>
      <c r="D331" s="166" t="s">
        <v>206</v>
      </c>
      <c r="E331" s="174" t="s">
        <v>3</v>
      </c>
      <c r="F331" s="175" t="s">
        <v>768</v>
      </c>
      <c r="H331" s="176">
        <v>118.646</v>
      </c>
      <c r="I331" s="177"/>
      <c r="L331" s="173"/>
      <c r="M331" s="178"/>
      <c r="N331" s="179"/>
      <c r="O331" s="179"/>
      <c r="P331" s="179"/>
      <c r="Q331" s="179"/>
      <c r="R331" s="179"/>
      <c r="S331" s="179"/>
      <c r="T331" s="180"/>
      <c r="AT331" s="174" t="s">
        <v>206</v>
      </c>
      <c r="AU331" s="174" t="s">
        <v>89</v>
      </c>
      <c r="AV331" s="14" t="s">
        <v>89</v>
      </c>
      <c r="AW331" s="14" t="s">
        <v>41</v>
      </c>
      <c r="AX331" s="14" t="s">
        <v>80</v>
      </c>
      <c r="AY331" s="174" t="s">
        <v>195</v>
      </c>
    </row>
    <row r="332" spans="1:65" s="14" customFormat="1">
      <c r="B332" s="173"/>
      <c r="D332" s="166" t="s">
        <v>206</v>
      </c>
      <c r="E332" s="174" t="s">
        <v>3</v>
      </c>
      <c r="F332" s="175" t="s">
        <v>1622</v>
      </c>
      <c r="H332" s="176">
        <v>69.792000000000002</v>
      </c>
      <c r="I332" s="177"/>
      <c r="L332" s="173"/>
      <c r="M332" s="178"/>
      <c r="N332" s="179"/>
      <c r="O332" s="179"/>
      <c r="P332" s="179"/>
      <c r="Q332" s="179"/>
      <c r="R332" s="179"/>
      <c r="S332" s="179"/>
      <c r="T332" s="180"/>
      <c r="AT332" s="174" t="s">
        <v>206</v>
      </c>
      <c r="AU332" s="174" t="s">
        <v>89</v>
      </c>
      <c r="AV332" s="14" t="s">
        <v>89</v>
      </c>
      <c r="AW332" s="14" t="s">
        <v>41</v>
      </c>
      <c r="AX332" s="14" t="s">
        <v>80</v>
      </c>
      <c r="AY332" s="174" t="s">
        <v>195</v>
      </c>
    </row>
    <row r="333" spans="1:65" s="15" customFormat="1">
      <c r="B333" s="181"/>
      <c r="D333" s="166" t="s">
        <v>206</v>
      </c>
      <c r="E333" s="182" t="s">
        <v>3</v>
      </c>
      <c r="F333" s="183" t="s">
        <v>215</v>
      </c>
      <c r="H333" s="184">
        <v>188.43799999999999</v>
      </c>
      <c r="I333" s="185"/>
      <c r="L333" s="181"/>
      <c r="M333" s="186"/>
      <c r="N333" s="187"/>
      <c r="O333" s="187"/>
      <c r="P333" s="187"/>
      <c r="Q333" s="187"/>
      <c r="R333" s="187"/>
      <c r="S333" s="187"/>
      <c r="T333" s="188"/>
      <c r="AT333" s="182" t="s">
        <v>206</v>
      </c>
      <c r="AU333" s="182" t="s">
        <v>89</v>
      </c>
      <c r="AV333" s="15" t="s">
        <v>202</v>
      </c>
      <c r="AW333" s="15" t="s">
        <v>41</v>
      </c>
      <c r="AX333" s="15" t="s">
        <v>87</v>
      </c>
      <c r="AY333" s="182" t="s">
        <v>195</v>
      </c>
    </row>
    <row r="334" spans="1:65" s="2" customFormat="1" ht="24.25" customHeight="1">
      <c r="A334" s="35"/>
      <c r="B334" s="146"/>
      <c r="C334" s="147" t="s">
        <v>9</v>
      </c>
      <c r="D334" s="147" t="s">
        <v>197</v>
      </c>
      <c r="E334" s="148" t="s">
        <v>419</v>
      </c>
      <c r="F334" s="149" t="s">
        <v>420</v>
      </c>
      <c r="G334" s="150" t="s">
        <v>139</v>
      </c>
      <c r="H334" s="151">
        <v>321.04000000000002</v>
      </c>
      <c r="I334" s="152"/>
      <c r="J334" s="153">
        <f>ROUND(I334*H334,2)</f>
        <v>0</v>
      </c>
      <c r="K334" s="149" t="s">
        <v>201</v>
      </c>
      <c r="L334" s="36"/>
      <c r="M334" s="154" t="s">
        <v>3</v>
      </c>
      <c r="N334" s="155" t="s">
        <v>51</v>
      </c>
      <c r="O334" s="56"/>
      <c r="P334" s="156">
        <f>O334*H334</f>
        <v>0</v>
      </c>
      <c r="Q334" s="156">
        <v>0</v>
      </c>
      <c r="R334" s="156">
        <f>Q334*H334</f>
        <v>0</v>
      </c>
      <c r="S334" s="156">
        <v>0</v>
      </c>
      <c r="T334" s="157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158" t="s">
        <v>202</v>
      </c>
      <c r="AT334" s="158" t="s">
        <v>197</v>
      </c>
      <c r="AU334" s="158" t="s">
        <v>89</v>
      </c>
      <c r="AY334" s="19" t="s">
        <v>195</v>
      </c>
      <c r="BE334" s="159">
        <f>IF(N334="základní",J334,0)</f>
        <v>0</v>
      </c>
      <c r="BF334" s="159">
        <f>IF(N334="snížená",J334,0)</f>
        <v>0</v>
      </c>
      <c r="BG334" s="159">
        <f>IF(N334="zákl. přenesená",J334,0)</f>
        <v>0</v>
      </c>
      <c r="BH334" s="159">
        <f>IF(N334="sníž. přenesená",J334,0)</f>
        <v>0</v>
      </c>
      <c r="BI334" s="159">
        <f>IF(N334="nulová",J334,0)</f>
        <v>0</v>
      </c>
      <c r="BJ334" s="19" t="s">
        <v>87</v>
      </c>
      <c r="BK334" s="159">
        <f>ROUND(I334*H334,2)</f>
        <v>0</v>
      </c>
      <c r="BL334" s="19" t="s">
        <v>202</v>
      </c>
      <c r="BM334" s="158" t="s">
        <v>1629</v>
      </c>
    </row>
    <row r="335" spans="1:65" s="2" customFormat="1">
      <c r="A335" s="35"/>
      <c r="B335" s="36"/>
      <c r="C335" s="35"/>
      <c r="D335" s="160" t="s">
        <v>204</v>
      </c>
      <c r="E335" s="35"/>
      <c r="F335" s="161" t="s">
        <v>422</v>
      </c>
      <c r="G335" s="35"/>
      <c r="H335" s="35"/>
      <c r="I335" s="162"/>
      <c r="J335" s="35"/>
      <c r="K335" s="35"/>
      <c r="L335" s="36"/>
      <c r="M335" s="163"/>
      <c r="N335" s="164"/>
      <c r="O335" s="56"/>
      <c r="P335" s="56"/>
      <c r="Q335" s="56"/>
      <c r="R335" s="56"/>
      <c r="S335" s="56"/>
      <c r="T335" s="57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9" t="s">
        <v>204</v>
      </c>
      <c r="AU335" s="19" t="s">
        <v>89</v>
      </c>
    </row>
    <row r="336" spans="1:65" s="13" customFormat="1">
      <c r="B336" s="165"/>
      <c r="D336" s="166" t="s">
        <v>206</v>
      </c>
      <c r="E336" s="167" t="s">
        <v>3</v>
      </c>
      <c r="F336" s="168" t="s">
        <v>207</v>
      </c>
      <c r="H336" s="167" t="s">
        <v>3</v>
      </c>
      <c r="I336" s="169"/>
      <c r="L336" s="165"/>
      <c r="M336" s="170"/>
      <c r="N336" s="171"/>
      <c r="O336" s="171"/>
      <c r="P336" s="171"/>
      <c r="Q336" s="171"/>
      <c r="R336" s="171"/>
      <c r="S336" s="171"/>
      <c r="T336" s="172"/>
      <c r="AT336" s="167" t="s">
        <v>206</v>
      </c>
      <c r="AU336" s="167" t="s">
        <v>89</v>
      </c>
      <c r="AV336" s="13" t="s">
        <v>87</v>
      </c>
      <c r="AW336" s="13" t="s">
        <v>41</v>
      </c>
      <c r="AX336" s="13" t="s">
        <v>80</v>
      </c>
      <c r="AY336" s="167" t="s">
        <v>195</v>
      </c>
    </row>
    <row r="337" spans="1:65" s="13" customFormat="1">
      <c r="B337" s="165"/>
      <c r="D337" s="166" t="s">
        <v>206</v>
      </c>
      <c r="E337" s="167" t="s">
        <v>3</v>
      </c>
      <c r="F337" s="168" t="s">
        <v>208</v>
      </c>
      <c r="H337" s="167" t="s">
        <v>3</v>
      </c>
      <c r="I337" s="169"/>
      <c r="L337" s="165"/>
      <c r="M337" s="170"/>
      <c r="N337" s="171"/>
      <c r="O337" s="171"/>
      <c r="P337" s="171"/>
      <c r="Q337" s="171"/>
      <c r="R337" s="171"/>
      <c r="S337" s="171"/>
      <c r="T337" s="172"/>
      <c r="AT337" s="167" t="s">
        <v>206</v>
      </c>
      <c r="AU337" s="167" t="s">
        <v>89</v>
      </c>
      <c r="AV337" s="13" t="s">
        <v>87</v>
      </c>
      <c r="AW337" s="13" t="s">
        <v>41</v>
      </c>
      <c r="AX337" s="13" t="s">
        <v>80</v>
      </c>
      <c r="AY337" s="167" t="s">
        <v>195</v>
      </c>
    </row>
    <row r="338" spans="1:65" s="13" customFormat="1">
      <c r="B338" s="165"/>
      <c r="D338" s="166" t="s">
        <v>206</v>
      </c>
      <c r="E338" s="167" t="s">
        <v>3</v>
      </c>
      <c r="F338" s="168" t="s">
        <v>1148</v>
      </c>
      <c r="H338" s="167" t="s">
        <v>3</v>
      </c>
      <c r="I338" s="169"/>
      <c r="L338" s="165"/>
      <c r="M338" s="170"/>
      <c r="N338" s="171"/>
      <c r="O338" s="171"/>
      <c r="P338" s="171"/>
      <c r="Q338" s="171"/>
      <c r="R338" s="171"/>
      <c r="S338" s="171"/>
      <c r="T338" s="172"/>
      <c r="AT338" s="167" t="s">
        <v>206</v>
      </c>
      <c r="AU338" s="167" t="s">
        <v>89</v>
      </c>
      <c r="AV338" s="13" t="s">
        <v>87</v>
      </c>
      <c r="AW338" s="13" t="s">
        <v>41</v>
      </c>
      <c r="AX338" s="13" t="s">
        <v>80</v>
      </c>
      <c r="AY338" s="167" t="s">
        <v>195</v>
      </c>
    </row>
    <row r="339" spans="1:65" s="13" customFormat="1">
      <c r="B339" s="165"/>
      <c r="D339" s="166" t="s">
        <v>206</v>
      </c>
      <c r="E339" s="167" t="s">
        <v>3</v>
      </c>
      <c r="F339" s="168" t="s">
        <v>707</v>
      </c>
      <c r="H339" s="167" t="s">
        <v>3</v>
      </c>
      <c r="I339" s="169"/>
      <c r="L339" s="165"/>
      <c r="M339" s="170"/>
      <c r="N339" s="171"/>
      <c r="O339" s="171"/>
      <c r="P339" s="171"/>
      <c r="Q339" s="171"/>
      <c r="R339" s="171"/>
      <c r="S339" s="171"/>
      <c r="T339" s="172"/>
      <c r="AT339" s="167" t="s">
        <v>206</v>
      </c>
      <c r="AU339" s="167" t="s">
        <v>89</v>
      </c>
      <c r="AV339" s="13" t="s">
        <v>87</v>
      </c>
      <c r="AW339" s="13" t="s">
        <v>41</v>
      </c>
      <c r="AX339" s="13" t="s">
        <v>80</v>
      </c>
      <c r="AY339" s="167" t="s">
        <v>195</v>
      </c>
    </row>
    <row r="340" spans="1:65" s="13" customFormat="1">
      <c r="B340" s="165"/>
      <c r="D340" s="166" t="s">
        <v>206</v>
      </c>
      <c r="E340" s="167" t="s">
        <v>3</v>
      </c>
      <c r="F340" s="168" t="s">
        <v>394</v>
      </c>
      <c r="H340" s="167" t="s">
        <v>3</v>
      </c>
      <c r="I340" s="169"/>
      <c r="L340" s="165"/>
      <c r="M340" s="170"/>
      <c r="N340" s="171"/>
      <c r="O340" s="171"/>
      <c r="P340" s="171"/>
      <c r="Q340" s="171"/>
      <c r="R340" s="171"/>
      <c r="S340" s="171"/>
      <c r="T340" s="172"/>
      <c r="AT340" s="167" t="s">
        <v>206</v>
      </c>
      <c r="AU340" s="167" t="s">
        <v>89</v>
      </c>
      <c r="AV340" s="13" t="s">
        <v>87</v>
      </c>
      <c r="AW340" s="13" t="s">
        <v>41</v>
      </c>
      <c r="AX340" s="13" t="s">
        <v>80</v>
      </c>
      <c r="AY340" s="167" t="s">
        <v>195</v>
      </c>
    </row>
    <row r="341" spans="1:65" s="13" customFormat="1">
      <c r="B341" s="165"/>
      <c r="D341" s="166" t="s">
        <v>206</v>
      </c>
      <c r="E341" s="167" t="s">
        <v>3</v>
      </c>
      <c r="F341" s="168" t="s">
        <v>1149</v>
      </c>
      <c r="H341" s="167" t="s">
        <v>3</v>
      </c>
      <c r="I341" s="169"/>
      <c r="L341" s="165"/>
      <c r="M341" s="170"/>
      <c r="N341" s="171"/>
      <c r="O341" s="171"/>
      <c r="P341" s="171"/>
      <c r="Q341" s="171"/>
      <c r="R341" s="171"/>
      <c r="S341" s="171"/>
      <c r="T341" s="172"/>
      <c r="AT341" s="167" t="s">
        <v>206</v>
      </c>
      <c r="AU341" s="167" t="s">
        <v>89</v>
      </c>
      <c r="AV341" s="13" t="s">
        <v>87</v>
      </c>
      <c r="AW341" s="13" t="s">
        <v>41</v>
      </c>
      <c r="AX341" s="13" t="s">
        <v>80</v>
      </c>
      <c r="AY341" s="167" t="s">
        <v>195</v>
      </c>
    </row>
    <row r="342" spans="1:65" s="14" customFormat="1">
      <c r="B342" s="173"/>
      <c r="D342" s="166" t="s">
        <v>206</v>
      </c>
      <c r="E342" s="174" t="s">
        <v>3</v>
      </c>
      <c r="F342" s="175" t="s">
        <v>764</v>
      </c>
      <c r="H342" s="176">
        <v>38.384999999999998</v>
      </c>
      <c r="I342" s="177"/>
      <c r="L342" s="173"/>
      <c r="M342" s="178"/>
      <c r="N342" s="179"/>
      <c r="O342" s="179"/>
      <c r="P342" s="179"/>
      <c r="Q342" s="179"/>
      <c r="R342" s="179"/>
      <c r="S342" s="179"/>
      <c r="T342" s="180"/>
      <c r="AT342" s="174" t="s">
        <v>206</v>
      </c>
      <c r="AU342" s="174" t="s">
        <v>89</v>
      </c>
      <c r="AV342" s="14" t="s">
        <v>89</v>
      </c>
      <c r="AW342" s="14" t="s">
        <v>41</v>
      </c>
      <c r="AX342" s="14" t="s">
        <v>80</v>
      </c>
      <c r="AY342" s="174" t="s">
        <v>195</v>
      </c>
    </row>
    <row r="343" spans="1:65" s="14" customFormat="1">
      <c r="B343" s="173"/>
      <c r="D343" s="166" t="s">
        <v>206</v>
      </c>
      <c r="E343" s="174" t="s">
        <v>3</v>
      </c>
      <c r="F343" s="175" t="s">
        <v>765</v>
      </c>
      <c r="H343" s="176">
        <v>122.13500000000001</v>
      </c>
      <c r="I343" s="177"/>
      <c r="L343" s="173"/>
      <c r="M343" s="178"/>
      <c r="N343" s="179"/>
      <c r="O343" s="179"/>
      <c r="P343" s="179"/>
      <c r="Q343" s="179"/>
      <c r="R343" s="179"/>
      <c r="S343" s="179"/>
      <c r="T343" s="180"/>
      <c r="AT343" s="174" t="s">
        <v>206</v>
      </c>
      <c r="AU343" s="174" t="s">
        <v>89</v>
      </c>
      <c r="AV343" s="14" t="s">
        <v>89</v>
      </c>
      <c r="AW343" s="14" t="s">
        <v>41</v>
      </c>
      <c r="AX343" s="14" t="s">
        <v>80</v>
      </c>
      <c r="AY343" s="174" t="s">
        <v>195</v>
      </c>
    </row>
    <row r="344" spans="1:65" s="15" customFormat="1">
      <c r="B344" s="181"/>
      <c r="D344" s="166" t="s">
        <v>206</v>
      </c>
      <c r="E344" s="182" t="s">
        <v>3</v>
      </c>
      <c r="F344" s="183" t="s">
        <v>215</v>
      </c>
      <c r="H344" s="184">
        <v>160.52000000000001</v>
      </c>
      <c r="I344" s="185"/>
      <c r="L344" s="181"/>
      <c r="M344" s="186"/>
      <c r="N344" s="187"/>
      <c r="O344" s="187"/>
      <c r="P344" s="187"/>
      <c r="Q344" s="187"/>
      <c r="R344" s="187"/>
      <c r="S344" s="187"/>
      <c r="T344" s="188"/>
      <c r="AT344" s="182" t="s">
        <v>206</v>
      </c>
      <c r="AU344" s="182" t="s">
        <v>89</v>
      </c>
      <c r="AV344" s="15" t="s">
        <v>202</v>
      </c>
      <c r="AW344" s="15" t="s">
        <v>41</v>
      </c>
      <c r="AX344" s="15" t="s">
        <v>87</v>
      </c>
      <c r="AY344" s="182" t="s">
        <v>195</v>
      </c>
    </row>
    <row r="345" spans="1:65" s="14" customFormat="1">
      <c r="B345" s="173"/>
      <c r="D345" s="166" t="s">
        <v>206</v>
      </c>
      <c r="F345" s="175" t="s">
        <v>1620</v>
      </c>
      <c r="H345" s="176">
        <v>321.04000000000002</v>
      </c>
      <c r="I345" s="177"/>
      <c r="L345" s="173"/>
      <c r="M345" s="178"/>
      <c r="N345" s="179"/>
      <c r="O345" s="179"/>
      <c r="P345" s="179"/>
      <c r="Q345" s="179"/>
      <c r="R345" s="179"/>
      <c r="S345" s="179"/>
      <c r="T345" s="180"/>
      <c r="AT345" s="174" t="s">
        <v>206</v>
      </c>
      <c r="AU345" s="174" t="s">
        <v>89</v>
      </c>
      <c r="AV345" s="14" t="s">
        <v>89</v>
      </c>
      <c r="AW345" s="14" t="s">
        <v>4</v>
      </c>
      <c r="AX345" s="14" t="s">
        <v>87</v>
      </c>
      <c r="AY345" s="174" t="s">
        <v>195</v>
      </c>
    </row>
    <row r="346" spans="1:65" s="2" customFormat="1" ht="24.25" customHeight="1">
      <c r="A346" s="35"/>
      <c r="B346" s="146"/>
      <c r="C346" s="147" t="s">
        <v>336</v>
      </c>
      <c r="D346" s="147" t="s">
        <v>197</v>
      </c>
      <c r="E346" s="148" t="s">
        <v>419</v>
      </c>
      <c r="F346" s="149" t="s">
        <v>420</v>
      </c>
      <c r="G346" s="150" t="s">
        <v>139</v>
      </c>
      <c r="H346" s="151">
        <v>160.52000000000001</v>
      </c>
      <c r="I346" s="152"/>
      <c r="J346" s="153">
        <f>ROUND(I346*H346,2)</f>
        <v>0</v>
      </c>
      <c r="K346" s="149" t="s">
        <v>201</v>
      </c>
      <c r="L346" s="36"/>
      <c r="M346" s="154" t="s">
        <v>3</v>
      </c>
      <c r="N346" s="155" t="s">
        <v>51</v>
      </c>
      <c r="O346" s="56"/>
      <c r="P346" s="156">
        <f>O346*H346</f>
        <v>0</v>
      </c>
      <c r="Q346" s="156">
        <v>0</v>
      </c>
      <c r="R346" s="156">
        <f>Q346*H346</f>
        <v>0</v>
      </c>
      <c r="S346" s="156">
        <v>0</v>
      </c>
      <c r="T346" s="157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58" t="s">
        <v>202</v>
      </c>
      <c r="AT346" s="158" t="s">
        <v>197</v>
      </c>
      <c r="AU346" s="158" t="s">
        <v>89</v>
      </c>
      <c r="AY346" s="19" t="s">
        <v>195</v>
      </c>
      <c r="BE346" s="159">
        <f>IF(N346="základní",J346,0)</f>
        <v>0</v>
      </c>
      <c r="BF346" s="159">
        <f>IF(N346="snížená",J346,0)</f>
        <v>0</v>
      </c>
      <c r="BG346" s="159">
        <f>IF(N346="zákl. přenesená",J346,0)</f>
        <v>0</v>
      </c>
      <c r="BH346" s="159">
        <f>IF(N346="sníž. přenesená",J346,0)</f>
        <v>0</v>
      </c>
      <c r="BI346" s="159">
        <f>IF(N346="nulová",J346,0)</f>
        <v>0</v>
      </c>
      <c r="BJ346" s="19" t="s">
        <v>87</v>
      </c>
      <c r="BK346" s="159">
        <f>ROUND(I346*H346,2)</f>
        <v>0</v>
      </c>
      <c r="BL346" s="19" t="s">
        <v>202</v>
      </c>
      <c r="BM346" s="158" t="s">
        <v>1630</v>
      </c>
    </row>
    <row r="347" spans="1:65" s="2" customFormat="1">
      <c r="A347" s="35"/>
      <c r="B347" s="36"/>
      <c r="C347" s="35"/>
      <c r="D347" s="160" t="s">
        <v>204</v>
      </c>
      <c r="E347" s="35"/>
      <c r="F347" s="161" t="s">
        <v>422</v>
      </c>
      <c r="G347" s="35"/>
      <c r="H347" s="35"/>
      <c r="I347" s="162"/>
      <c r="J347" s="35"/>
      <c r="K347" s="35"/>
      <c r="L347" s="36"/>
      <c r="M347" s="163"/>
      <c r="N347" s="164"/>
      <c r="O347" s="56"/>
      <c r="P347" s="56"/>
      <c r="Q347" s="56"/>
      <c r="R347" s="56"/>
      <c r="S347" s="56"/>
      <c r="T347" s="57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9" t="s">
        <v>204</v>
      </c>
      <c r="AU347" s="19" t="s">
        <v>89</v>
      </c>
    </row>
    <row r="348" spans="1:65" s="13" customFormat="1">
      <c r="B348" s="165"/>
      <c r="D348" s="166" t="s">
        <v>206</v>
      </c>
      <c r="E348" s="167" t="s">
        <v>3</v>
      </c>
      <c r="F348" s="168" t="s">
        <v>207</v>
      </c>
      <c r="H348" s="167" t="s">
        <v>3</v>
      </c>
      <c r="I348" s="169"/>
      <c r="L348" s="165"/>
      <c r="M348" s="170"/>
      <c r="N348" s="171"/>
      <c r="O348" s="171"/>
      <c r="P348" s="171"/>
      <c r="Q348" s="171"/>
      <c r="R348" s="171"/>
      <c r="S348" s="171"/>
      <c r="T348" s="172"/>
      <c r="AT348" s="167" t="s">
        <v>206</v>
      </c>
      <c r="AU348" s="167" t="s">
        <v>89</v>
      </c>
      <c r="AV348" s="13" t="s">
        <v>87</v>
      </c>
      <c r="AW348" s="13" t="s">
        <v>41</v>
      </c>
      <c r="AX348" s="13" t="s">
        <v>80</v>
      </c>
      <c r="AY348" s="167" t="s">
        <v>195</v>
      </c>
    </row>
    <row r="349" spans="1:65" s="13" customFormat="1">
      <c r="B349" s="165"/>
      <c r="D349" s="166" t="s">
        <v>206</v>
      </c>
      <c r="E349" s="167" t="s">
        <v>3</v>
      </c>
      <c r="F349" s="168" t="s">
        <v>208</v>
      </c>
      <c r="H349" s="167" t="s">
        <v>3</v>
      </c>
      <c r="I349" s="169"/>
      <c r="L349" s="165"/>
      <c r="M349" s="170"/>
      <c r="N349" s="171"/>
      <c r="O349" s="171"/>
      <c r="P349" s="171"/>
      <c r="Q349" s="171"/>
      <c r="R349" s="171"/>
      <c r="S349" s="171"/>
      <c r="T349" s="172"/>
      <c r="AT349" s="167" t="s">
        <v>206</v>
      </c>
      <c r="AU349" s="167" t="s">
        <v>89</v>
      </c>
      <c r="AV349" s="13" t="s">
        <v>87</v>
      </c>
      <c r="AW349" s="13" t="s">
        <v>41</v>
      </c>
      <c r="AX349" s="13" t="s">
        <v>80</v>
      </c>
      <c r="AY349" s="167" t="s">
        <v>195</v>
      </c>
    </row>
    <row r="350" spans="1:65" s="13" customFormat="1">
      <c r="B350" s="165"/>
      <c r="D350" s="166" t="s">
        <v>206</v>
      </c>
      <c r="E350" s="167" t="s">
        <v>3</v>
      </c>
      <c r="F350" s="168" t="s">
        <v>1148</v>
      </c>
      <c r="H350" s="167" t="s">
        <v>3</v>
      </c>
      <c r="I350" s="169"/>
      <c r="L350" s="165"/>
      <c r="M350" s="170"/>
      <c r="N350" s="171"/>
      <c r="O350" s="171"/>
      <c r="P350" s="171"/>
      <c r="Q350" s="171"/>
      <c r="R350" s="171"/>
      <c r="S350" s="171"/>
      <c r="T350" s="172"/>
      <c r="AT350" s="167" t="s">
        <v>206</v>
      </c>
      <c r="AU350" s="167" t="s">
        <v>89</v>
      </c>
      <c r="AV350" s="13" t="s">
        <v>87</v>
      </c>
      <c r="AW350" s="13" t="s">
        <v>41</v>
      </c>
      <c r="AX350" s="13" t="s">
        <v>80</v>
      </c>
      <c r="AY350" s="167" t="s">
        <v>195</v>
      </c>
    </row>
    <row r="351" spans="1:65" s="13" customFormat="1">
      <c r="B351" s="165"/>
      <c r="D351" s="166" t="s">
        <v>206</v>
      </c>
      <c r="E351" s="167" t="s">
        <v>3</v>
      </c>
      <c r="F351" s="168" t="s">
        <v>707</v>
      </c>
      <c r="H351" s="167" t="s">
        <v>3</v>
      </c>
      <c r="I351" s="169"/>
      <c r="L351" s="165"/>
      <c r="M351" s="170"/>
      <c r="N351" s="171"/>
      <c r="O351" s="171"/>
      <c r="P351" s="171"/>
      <c r="Q351" s="171"/>
      <c r="R351" s="171"/>
      <c r="S351" s="171"/>
      <c r="T351" s="172"/>
      <c r="AT351" s="167" t="s">
        <v>206</v>
      </c>
      <c r="AU351" s="167" t="s">
        <v>89</v>
      </c>
      <c r="AV351" s="13" t="s">
        <v>87</v>
      </c>
      <c r="AW351" s="13" t="s">
        <v>41</v>
      </c>
      <c r="AX351" s="13" t="s">
        <v>80</v>
      </c>
      <c r="AY351" s="167" t="s">
        <v>195</v>
      </c>
    </row>
    <row r="352" spans="1:65" s="13" customFormat="1">
      <c r="B352" s="165"/>
      <c r="D352" s="166" t="s">
        <v>206</v>
      </c>
      <c r="E352" s="167" t="s">
        <v>3</v>
      </c>
      <c r="F352" s="168" t="s">
        <v>1149</v>
      </c>
      <c r="H352" s="167" t="s">
        <v>3</v>
      </c>
      <c r="I352" s="169"/>
      <c r="L352" s="165"/>
      <c r="M352" s="170"/>
      <c r="N352" s="171"/>
      <c r="O352" s="171"/>
      <c r="P352" s="171"/>
      <c r="Q352" s="171"/>
      <c r="R352" s="171"/>
      <c r="S352" s="171"/>
      <c r="T352" s="172"/>
      <c r="AT352" s="167" t="s">
        <v>206</v>
      </c>
      <c r="AU352" s="167" t="s">
        <v>89</v>
      </c>
      <c r="AV352" s="13" t="s">
        <v>87</v>
      </c>
      <c r="AW352" s="13" t="s">
        <v>41</v>
      </c>
      <c r="AX352" s="13" t="s">
        <v>80</v>
      </c>
      <c r="AY352" s="167" t="s">
        <v>195</v>
      </c>
    </row>
    <row r="353" spans="1:65" s="13" customFormat="1">
      <c r="B353" s="165"/>
      <c r="D353" s="166" t="s">
        <v>206</v>
      </c>
      <c r="E353" s="167" t="s">
        <v>3</v>
      </c>
      <c r="F353" s="168" t="s">
        <v>386</v>
      </c>
      <c r="H353" s="167" t="s">
        <v>3</v>
      </c>
      <c r="I353" s="169"/>
      <c r="L353" s="165"/>
      <c r="M353" s="170"/>
      <c r="N353" s="171"/>
      <c r="O353" s="171"/>
      <c r="P353" s="171"/>
      <c r="Q353" s="171"/>
      <c r="R353" s="171"/>
      <c r="S353" s="171"/>
      <c r="T353" s="172"/>
      <c r="AT353" s="167" t="s">
        <v>206</v>
      </c>
      <c r="AU353" s="167" t="s">
        <v>89</v>
      </c>
      <c r="AV353" s="13" t="s">
        <v>87</v>
      </c>
      <c r="AW353" s="13" t="s">
        <v>41</v>
      </c>
      <c r="AX353" s="13" t="s">
        <v>80</v>
      </c>
      <c r="AY353" s="167" t="s">
        <v>195</v>
      </c>
    </row>
    <row r="354" spans="1:65" s="14" customFormat="1">
      <c r="B354" s="173"/>
      <c r="D354" s="166" t="s">
        <v>206</v>
      </c>
      <c r="E354" s="174" t="s">
        <v>3</v>
      </c>
      <c r="F354" s="175" t="s">
        <v>764</v>
      </c>
      <c r="H354" s="176">
        <v>38.384999999999998</v>
      </c>
      <c r="I354" s="177"/>
      <c r="L354" s="173"/>
      <c r="M354" s="178"/>
      <c r="N354" s="179"/>
      <c r="O354" s="179"/>
      <c r="P354" s="179"/>
      <c r="Q354" s="179"/>
      <c r="R354" s="179"/>
      <c r="S354" s="179"/>
      <c r="T354" s="180"/>
      <c r="AT354" s="174" t="s">
        <v>206</v>
      </c>
      <c r="AU354" s="174" t="s">
        <v>89</v>
      </c>
      <c r="AV354" s="14" t="s">
        <v>89</v>
      </c>
      <c r="AW354" s="14" t="s">
        <v>41</v>
      </c>
      <c r="AX354" s="14" t="s">
        <v>80</v>
      </c>
      <c r="AY354" s="174" t="s">
        <v>195</v>
      </c>
    </row>
    <row r="355" spans="1:65" s="14" customFormat="1">
      <c r="B355" s="173"/>
      <c r="D355" s="166" t="s">
        <v>206</v>
      </c>
      <c r="E355" s="174" t="s">
        <v>3</v>
      </c>
      <c r="F355" s="175" t="s">
        <v>765</v>
      </c>
      <c r="H355" s="176">
        <v>122.13500000000001</v>
      </c>
      <c r="I355" s="177"/>
      <c r="L355" s="173"/>
      <c r="M355" s="178"/>
      <c r="N355" s="179"/>
      <c r="O355" s="179"/>
      <c r="P355" s="179"/>
      <c r="Q355" s="179"/>
      <c r="R355" s="179"/>
      <c r="S355" s="179"/>
      <c r="T355" s="180"/>
      <c r="AT355" s="174" t="s">
        <v>206</v>
      </c>
      <c r="AU355" s="174" t="s">
        <v>89</v>
      </c>
      <c r="AV355" s="14" t="s">
        <v>89</v>
      </c>
      <c r="AW355" s="14" t="s">
        <v>41</v>
      </c>
      <c r="AX355" s="14" t="s">
        <v>80</v>
      </c>
      <c r="AY355" s="174" t="s">
        <v>195</v>
      </c>
    </row>
    <row r="356" spans="1:65" s="15" customFormat="1">
      <c r="B356" s="181"/>
      <c r="D356" s="166" t="s">
        <v>206</v>
      </c>
      <c r="E356" s="182" t="s">
        <v>3</v>
      </c>
      <c r="F356" s="183" t="s">
        <v>215</v>
      </c>
      <c r="H356" s="184">
        <v>160.52000000000001</v>
      </c>
      <c r="I356" s="185"/>
      <c r="L356" s="181"/>
      <c r="M356" s="186"/>
      <c r="N356" s="187"/>
      <c r="O356" s="187"/>
      <c r="P356" s="187"/>
      <c r="Q356" s="187"/>
      <c r="R356" s="187"/>
      <c r="S356" s="187"/>
      <c r="T356" s="188"/>
      <c r="AT356" s="182" t="s">
        <v>206</v>
      </c>
      <c r="AU356" s="182" t="s">
        <v>89</v>
      </c>
      <c r="AV356" s="15" t="s">
        <v>202</v>
      </c>
      <c r="AW356" s="15" t="s">
        <v>41</v>
      </c>
      <c r="AX356" s="15" t="s">
        <v>87</v>
      </c>
      <c r="AY356" s="182" t="s">
        <v>195</v>
      </c>
    </row>
    <row r="357" spans="1:65" s="2" customFormat="1" ht="24.25" customHeight="1">
      <c r="A357" s="35"/>
      <c r="B357" s="146"/>
      <c r="C357" s="147" t="s">
        <v>341</v>
      </c>
      <c r="D357" s="147" t="s">
        <v>197</v>
      </c>
      <c r="E357" s="148" t="s">
        <v>428</v>
      </c>
      <c r="F357" s="149" t="s">
        <v>429</v>
      </c>
      <c r="G357" s="150" t="s">
        <v>139</v>
      </c>
      <c r="H357" s="151">
        <v>376.87599999999998</v>
      </c>
      <c r="I357" s="152"/>
      <c r="J357" s="153">
        <f>ROUND(I357*H357,2)</f>
        <v>0</v>
      </c>
      <c r="K357" s="149" t="s">
        <v>201</v>
      </c>
      <c r="L357" s="36"/>
      <c r="M357" s="154" t="s">
        <v>3</v>
      </c>
      <c r="N357" s="155" t="s">
        <v>51</v>
      </c>
      <c r="O357" s="56"/>
      <c r="P357" s="156">
        <f>O357*H357</f>
        <v>0</v>
      </c>
      <c r="Q357" s="156">
        <v>0</v>
      </c>
      <c r="R357" s="156">
        <f>Q357*H357</f>
        <v>0</v>
      </c>
      <c r="S357" s="156">
        <v>0</v>
      </c>
      <c r="T357" s="157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158" t="s">
        <v>202</v>
      </c>
      <c r="AT357" s="158" t="s">
        <v>197</v>
      </c>
      <c r="AU357" s="158" t="s">
        <v>89</v>
      </c>
      <c r="AY357" s="19" t="s">
        <v>195</v>
      </c>
      <c r="BE357" s="159">
        <f>IF(N357="základní",J357,0)</f>
        <v>0</v>
      </c>
      <c r="BF357" s="159">
        <f>IF(N357="snížená",J357,0)</f>
        <v>0</v>
      </c>
      <c r="BG357" s="159">
        <f>IF(N357="zákl. přenesená",J357,0)</f>
        <v>0</v>
      </c>
      <c r="BH357" s="159">
        <f>IF(N357="sníž. přenesená",J357,0)</f>
        <v>0</v>
      </c>
      <c r="BI357" s="159">
        <f>IF(N357="nulová",J357,0)</f>
        <v>0</v>
      </c>
      <c r="BJ357" s="19" t="s">
        <v>87</v>
      </c>
      <c r="BK357" s="159">
        <f>ROUND(I357*H357,2)</f>
        <v>0</v>
      </c>
      <c r="BL357" s="19" t="s">
        <v>202</v>
      </c>
      <c r="BM357" s="158" t="s">
        <v>1631</v>
      </c>
    </row>
    <row r="358" spans="1:65" s="2" customFormat="1">
      <c r="A358" s="35"/>
      <c r="B358" s="36"/>
      <c r="C358" s="35"/>
      <c r="D358" s="160" t="s">
        <v>204</v>
      </c>
      <c r="E358" s="35"/>
      <c r="F358" s="161" t="s">
        <v>431</v>
      </c>
      <c r="G358" s="35"/>
      <c r="H358" s="35"/>
      <c r="I358" s="162"/>
      <c r="J358" s="35"/>
      <c r="K358" s="35"/>
      <c r="L358" s="36"/>
      <c r="M358" s="163"/>
      <c r="N358" s="164"/>
      <c r="O358" s="56"/>
      <c r="P358" s="56"/>
      <c r="Q358" s="56"/>
      <c r="R358" s="56"/>
      <c r="S358" s="56"/>
      <c r="T358" s="57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T358" s="19" t="s">
        <v>204</v>
      </c>
      <c r="AU358" s="19" t="s">
        <v>89</v>
      </c>
    </row>
    <row r="359" spans="1:65" s="13" customFormat="1">
      <c r="B359" s="165"/>
      <c r="D359" s="166" t="s">
        <v>206</v>
      </c>
      <c r="E359" s="167" t="s">
        <v>3</v>
      </c>
      <c r="F359" s="168" t="s">
        <v>207</v>
      </c>
      <c r="H359" s="167" t="s">
        <v>3</v>
      </c>
      <c r="I359" s="169"/>
      <c r="L359" s="165"/>
      <c r="M359" s="170"/>
      <c r="N359" s="171"/>
      <c r="O359" s="171"/>
      <c r="P359" s="171"/>
      <c r="Q359" s="171"/>
      <c r="R359" s="171"/>
      <c r="S359" s="171"/>
      <c r="T359" s="172"/>
      <c r="AT359" s="167" t="s">
        <v>206</v>
      </c>
      <c r="AU359" s="167" t="s">
        <v>89</v>
      </c>
      <c r="AV359" s="13" t="s">
        <v>87</v>
      </c>
      <c r="AW359" s="13" t="s">
        <v>41</v>
      </c>
      <c r="AX359" s="13" t="s">
        <v>80</v>
      </c>
      <c r="AY359" s="167" t="s">
        <v>195</v>
      </c>
    </row>
    <row r="360" spans="1:65" s="13" customFormat="1">
      <c r="B360" s="165"/>
      <c r="D360" s="166" t="s">
        <v>206</v>
      </c>
      <c r="E360" s="167" t="s">
        <v>3</v>
      </c>
      <c r="F360" s="168" t="s">
        <v>208</v>
      </c>
      <c r="H360" s="167" t="s">
        <v>3</v>
      </c>
      <c r="I360" s="169"/>
      <c r="L360" s="165"/>
      <c r="M360" s="170"/>
      <c r="N360" s="171"/>
      <c r="O360" s="171"/>
      <c r="P360" s="171"/>
      <c r="Q360" s="171"/>
      <c r="R360" s="171"/>
      <c r="S360" s="171"/>
      <c r="T360" s="172"/>
      <c r="AT360" s="167" t="s">
        <v>206</v>
      </c>
      <c r="AU360" s="167" t="s">
        <v>89</v>
      </c>
      <c r="AV360" s="13" t="s">
        <v>87</v>
      </c>
      <c r="AW360" s="13" t="s">
        <v>41</v>
      </c>
      <c r="AX360" s="13" t="s">
        <v>80</v>
      </c>
      <c r="AY360" s="167" t="s">
        <v>195</v>
      </c>
    </row>
    <row r="361" spans="1:65" s="13" customFormat="1">
      <c r="B361" s="165"/>
      <c r="D361" s="166" t="s">
        <v>206</v>
      </c>
      <c r="E361" s="167" t="s">
        <v>3</v>
      </c>
      <c r="F361" s="168" t="s">
        <v>1148</v>
      </c>
      <c r="H361" s="167" t="s">
        <v>3</v>
      </c>
      <c r="I361" s="169"/>
      <c r="L361" s="165"/>
      <c r="M361" s="170"/>
      <c r="N361" s="171"/>
      <c r="O361" s="171"/>
      <c r="P361" s="171"/>
      <c r="Q361" s="171"/>
      <c r="R361" s="171"/>
      <c r="S361" s="171"/>
      <c r="T361" s="172"/>
      <c r="AT361" s="167" t="s">
        <v>206</v>
      </c>
      <c r="AU361" s="167" t="s">
        <v>89</v>
      </c>
      <c r="AV361" s="13" t="s">
        <v>87</v>
      </c>
      <c r="AW361" s="13" t="s">
        <v>41</v>
      </c>
      <c r="AX361" s="13" t="s">
        <v>80</v>
      </c>
      <c r="AY361" s="167" t="s">
        <v>195</v>
      </c>
    </row>
    <row r="362" spans="1:65" s="13" customFormat="1">
      <c r="B362" s="165"/>
      <c r="D362" s="166" t="s">
        <v>206</v>
      </c>
      <c r="E362" s="167" t="s">
        <v>3</v>
      </c>
      <c r="F362" s="168" t="s">
        <v>707</v>
      </c>
      <c r="H362" s="167" t="s">
        <v>3</v>
      </c>
      <c r="I362" s="169"/>
      <c r="L362" s="165"/>
      <c r="M362" s="170"/>
      <c r="N362" s="171"/>
      <c r="O362" s="171"/>
      <c r="P362" s="171"/>
      <c r="Q362" s="171"/>
      <c r="R362" s="171"/>
      <c r="S362" s="171"/>
      <c r="T362" s="172"/>
      <c r="AT362" s="167" t="s">
        <v>206</v>
      </c>
      <c r="AU362" s="167" t="s">
        <v>89</v>
      </c>
      <c r="AV362" s="13" t="s">
        <v>87</v>
      </c>
      <c r="AW362" s="13" t="s">
        <v>41</v>
      </c>
      <c r="AX362" s="13" t="s">
        <v>80</v>
      </c>
      <c r="AY362" s="167" t="s">
        <v>195</v>
      </c>
    </row>
    <row r="363" spans="1:65" s="13" customFormat="1">
      <c r="B363" s="165"/>
      <c r="D363" s="166" t="s">
        <v>206</v>
      </c>
      <c r="E363" s="167" t="s">
        <v>3</v>
      </c>
      <c r="F363" s="168" t="s">
        <v>1149</v>
      </c>
      <c r="H363" s="167" t="s">
        <v>3</v>
      </c>
      <c r="I363" s="169"/>
      <c r="L363" s="165"/>
      <c r="M363" s="170"/>
      <c r="N363" s="171"/>
      <c r="O363" s="171"/>
      <c r="P363" s="171"/>
      <c r="Q363" s="171"/>
      <c r="R363" s="171"/>
      <c r="S363" s="171"/>
      <c r="T363" s="172"/>
      <c r="AT363" s="167" t="s">
        <v>206</v>
      </c>
      <c r="AU363" s="167" t="s">
        <v>89</v>
      </c>
      <c r="AV363" s="13" t="s">
        <v>87</v>
      </c>
      <c r="AW363" s="13" t="s">
        <v>41</v>
      </c>
      <c r="AX363" s="13" t="s">
        <v>80</v>
      </c>
      <c r="AY363" s="167" t="s">
        <v>195</v>
      </c>
    </row>
    <row r="364" spans="1:65" s="13" customFormat="1">
      <c r="B364" s="165"/>
      <c r="D364" s="166" t="s">
        <v>206</v>
      </c>
      <c r="E364" s="167" t="s">
        <v>3</v>
      </c>
      <c r="F364" s="168" t="s">
        <v>394</v>
      </c>
      <c r="H364" s="167" t="s">
        <v>3</v>
      </c>
      <c r="I364" s="169"/>
      <c r="L364" s="165"/>
      <c r="M364" s="170"/>
      <c r="N364" s="171"/>
      <c r="O364" s="171"/>
      <c r="P364" s="171"/>
      <c r="Q364" s="171"/>
      <c r="R364" s="171"/>
      <c r="S364" s="171"/>
      <c r="T364" s="172"/>
      <c r="AT364" s="167" t="s">
        <v>206</v>
      </c>
      <c r="AU364" s="167" t="s">
        <v>89</v>
      </c>
      <c r="AV364" s="13" t="s">
        <v>87</v>
      </c>
      <c r="AW364" s="13" t="s">
        <v>41</v>
      </c>
      <c r="AX364" s="13" t="s">
        <v>80</v>
      </c>
      <c r="AY364" s="167" t="s">
        <v>195</v>
      </c>
    </row>
    <row r="365" spans="1:65" s="14" customFormat="1">
      <c r="B365" s="173"/>
      <c r="D365" s="166" t="s">
        <v>206</v>
      </c>
      <c r="E365" s="174" t="s">
        <v>3</v>
      </c>
      <c r="F365" s="175" t="s">
        <v>768</v>
      </c>
      <c r="H365" s="176">
        <v>118.646</v>
      </c>
      <c r="I365" s="177"/>
      <c r="L365" s="173"/>
      <c r="M365" s="178"/>
      <c r="N365" s="179"/>
      <c r="O365" s="179"/>
      <c r="P365" s="179"/>
      <c r="Q365" s="179"/>
      <c r="R365" s="179"/>
      <c r="S365" s="179"/>
      <c r="T365" s="180"/>
      <c r="AT365" s="174" t="s">
        <v>206</v>
      </c>
      <c r="AU365" s="174" t="s">
        <v>89</v>
      </c>
      <c r="AV365" s="14" t="s">
        <v>89</v>
      </c>
      <c r="AW365" s="14" t="s">
        <v>41</v>
      </c>
      <c r="AX365" s="14" t="s">
        <v>80</v>
      </c>
      <c r="AY365" s="174" t="s">
        <v>195</v>
      </c>
    </row>
    <row r="366" spans="1:65" s="14" customFormat="1">
      <c r="B366" s="173"/>
      <c r="D366" s="166" t="s">
        <v>206</v>
      </c>
      <c r="E366" s="174" t="s">
        <v>3</v>
      </c>
      <c r="F366" s="175" t="s">
        <v>1622</v>
      </c>
      <c r="H366" s="176">
        <v>69.792000000000002</v>
      </c>
      <c r="I366" s="177"/>
      <c r="L366" s="173"/>
      <c r="M366" s="178"/>
      <c r="N366" s="179"/>
      <c r="O366" s="179"/>
      <c r="P366" s="179"/>
      <c r="Q366" s="179"/>
      <c r="R366" s="179"/>
      <c r="S366" s="179"/>
      <c r="T366" s="180"/>
      <c r="AT366" s="174" t="s">
        <v>206</v>
      </c>
      <c r="AU366" s="174" t="s">
        <v>89</v>
      </c>
      <c r="AV366" s="14" t="s">
        <v>89</v>
      </c>
      <c r="AW366" s="14" t="s">
        <v>41</v>
      </c>
      <c r="AX366" s="14" t="s">
        <v>80</v>
      </c>
      <c r="AY366" s="174" t="s">
        <v>195</v>
      </c>
    </row>
    <row r="367" spans="1:65" s="15" customFormat="1">
      <c r="B367" s="181"/>
      <c r="D367" s="166" t="s">
        <v>206</v>
      </c>
      <c r="E367" s="182" t="s">
        <v>3</v>
      </c>
      <c r="F367" s="183" t="s">
        <v>215</v>
      </c>
      <c r="H367" s="184">
        <v>188.43799999999999</v>
      </c>
      <c r="I367" s="185"/>
      <c r="L367" s="181"/>
      <c r="M367" s="186"/>
      <c r="N367" s="187"/>
      <c r="O367" s="187"/>
      <c r="P367" s="187"/>
      <c r="Q367" s="187"/>
      <c r="R367" s="187"/>
      <c r="S367" s="187"/>
      <c r="T367" s="188"/>
      <c r="AT367" s="182" t="s">
        <v>206</v>
      </c>
      <c r="AU367" s="182" t="s">
        <v>89</v>
      </c>
      <c r="AV367" s="15" t="s">
        <v>202</v>
      </c>
      <c r="AW367" s="15" t="s">
        <v>41</v>
      </c>
      <c r="AX367" s="15" t="s">
        <v>87</v>
      </c>
      <c r="AY367" s="182" t="s">
        <v>195</v>
      </c>
    </row>
    <row r="368" spans="1:65" s="14" customFormat="1">
      <c r="B368" s="173"/>
      <c r="D368" s="166" t="s">
        <v>206</v>
      </c>
      <c r="F368" s="175" t="s">
        <v>1623</v>
      </c>
      <c r="H368" s="176">
        <v>376.87599999999998</v>
      </c>
      <c r="I368" s="177"/>
      <c r="L368" s="173"/>
      <c r="M368" s="178"/>
      <c r="N368" s="179"/>
      <c r="O368" s="179"/>
      <c r="P368" s="179"/>
      <c r="Q368" s="179"/>
      <c r="R368" s="179"/>
      <c r="S368" s="179"/>
      <c r="T368" s="180"/>
      <c r="AT368" s="174" t="s">
        <v>206</v>
      </c>
      <c r="AU368" s="174" t="s">
        <v>89</v>
      </c>
      <c r="AV368" s="14" t="s">
        <v>89</v>
      </c>
      <c r="AW368" s="14" t="s">
        <v>4</v>
      </c>
      <c r="AX368" s="14" t="s">
        <v>87</v>
      </c>
      <c r="AY368" s="174" t="s">
        <v>195</v>
      </c>
    </row>
    <row r="369" spans="1:65" s="2" customFormat="1" ht="24.25" customHeight="1">
      <c r="A369" s="35"/>
      <c r="B369" s="146"/>
      <c r="C369" s="147" t="s">
        <v>350</v>
      </c>
      <c r="D369" s="147" t="s">
        <v>197</v>
      </c>
      <c r="E369" s="148" t="s">
        <v>428</v>
      </c>
      <c r="F369" s="149" t="s">
        <v>429</v>
      </c>
      <c r="G369" s="150" t="s">
        <v>139</v>
      </c>
      <c r="H369" s="151">
        <v>188.43799999999999</v>
      </c>
      <c r="I369" s="152"/>
      <c r="J369" s="153">
        <f>ROUND(I369*H369,2)</f>
        <v>0</v>
      </c>
      <c r="K369" s="149" t="s">
        <v>201</v>
      </c>
      <c r="L369" s="36"/>
      <c r="M369" s="154" t="s">
        <v>3</v>
      </c>
      <c r="N369" s="155" t="s">
        <v>51</v>
      </c>
      <c r="O369" s="56"/>
      <c r="P369" s="156">
        <f>O369*H369</f>
        <v>0</v>
      </c>
      <c r="Q369" s="156">
        <v>0</v>
      </c>
      <c r="R369" s="156">
        <f>Q369*H369</f>
        <v>0</v>
      </c>
      <c r="S369" s="156">
        <v>0</v>
      </c>
      <c r="T369" s="157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58" t="s">
        <v>202</v>
      </c>
      <c r="AT369" s="158" t="s">
        <v>197</v>
      </c>
      <c r="AU369" s="158" t="s">
        <v>89</v>
      </c>
      <c r="AY369" s="19" t="s">
        <v>195</v>
      </c>
      <c r="BE369" s="159">
        <f>IF(N369="základní",J369,0)</f>
        <v>0</v>
      </c>
      <c r="BF369" s="159">
        <f>IF(N369="snížená",J369,0)</f>
        <v>0</v>
      </c>
      <c r="BG369" s="159">
        <f>IF(N369="zákl. přenesená",J369,0)</f>
        <v>0</v>
      </c>
      <c r="BH369" s="159">
        <f>IF(N369="sníž. přenesená",J369,0)</f>
        <v>0</v>
      </c>
      <c r="BI369" s="159">
        <f>IF(N369="nulová",J369,0)</f>
        <v>0</v>
      </c>
      <c r="BJ369" s="19" t="s">
        <v>87</v>
      </c>
      <c r="BK369" s="159">
        <f>ROUND(I369*H369,2)</f>
        <v>0</v>
      </c>
      <c r="BL369" s="19" t="s">
        <v>202</v>
      </c>
      <c r="BM369" s="158" t="s">
        <v>1632</v>
      </c>
    </row>
    <row r="370" spans="1:65" s="2" customFormat="1">
      <c r="A370" s="35"/>
      <c r="B370" s="36"/>
      <c r="C370" s="35"/>
      <c r="D370" s="160" t="s">
        <v>204</v>
      </c>
      <c r="E370" s="35"/>
      <c r="F370" s="161" t="s">
        <v>431</v>
      </c>
      <c r="G370" s="35"/>
      <c r="H370" s="35"/>
      <c r="I370" s="162"/>
      <c r="J370" s="35"/>
      <c r="K370" s="35"/>
      <c r="L370" s="36"/>
      <c r="M370" s="163"/>
      <c r="N370" s="164"/>
      <c r="O370" s="56"/>
      <c r="P370" s="56"/>
      <c r="Q370" s="56"/>
      <c r="R370" s="56"/>
      <c r="S370" s="56"/>
      <c r="T370" s="57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T370" s="19" t="s">
        <v>204</v>
      </c>
      <c r="AU370" s="19" t="s">
        <v>89</v>
      </c>
    </row>
    <row r="371" spans="1:65" s="13" customFormat="1">
      <c r="B371" s="165"/>
      <c r="D371" s="166" t="s">
        <v>206</v>
      </c>
      <c r="E371" s="167" t="s">
        <v>3</v>
      </c>
      <c r="F371" s="168" t="s">
        <v>207</v>
      </c>
      <c r="H371" s="167" t="s">
        <v>3</v>
      </c>
      <c r="I371" s="169"/>
      <c r="L371" s="165"/>
      <c r="M371" s="170"/>
      <c r="N371" s="171"/>
      <c r="O371" s="171"/>
      <c r="P371" s="171"/>
      <c r="Q371" s="171"/>
      <c r="R371" s="171"/>
      <c r="S371" s="171"/>
      <c r="T371" s="172"/>
      <c r="AT371" s="167" t="s">
        <v>206</v>
      </c>
      <c r="AU371" s="167" t="s">
        <v>89</v>
      </c>
      <c r="AV371" s="13" t="s">
        <v>87</v>
      </c>
      <c r="AW371" s="13" t="s">
        <v>41</v>
      </c>
      <c r="AX371" s="13" t="s">
        <v>80</v>
      </c>
      <c r="AY371" s="167" t="s">
        <v>195</v>
      </c>
    </row>
    <row r="372" spans="1:65" s="13" customFormat="1">
      <c r="B372" s="165"/>
      <c r="D372" s="166" t="s">
        <v>206</v>
      </c>
      <c r="E372" s="167" t="s">
        <v>3</v>
      </c>
      <c r="F372" s="168" t="s">
        <v>208</v>
      </c>
      <c r="H372" s="167" t="s">
        <v>3</v>
      </c>
      <c r="I372" s="169"/>
      <c r="L372" s="165"/>
      <c r="M372" s="170"/>
      <c r="N372" s="171"/>
      <c r="O372" s="171"/>
      <c r="P372" s="171"/>
      <c r="Q372" s="171"/>
      <c r="R372" s="171"/>
      <c r="S372" s="171"/>
      <c r="T372" s="172"/>
      <c r="AT372" s="167" t="s">
        <v>206</v>
      </c>
      <c r="AU372" s="167" t="s">
        <v>89</v>
      </c>
      <c r="AV372" s="13" t="s">
        <v>87</v>
      </c>
      <c r="AW372" s="13" t="s">
        <v>41</v>
      </c>
      <c r="AX372" s="13" t="s">
        <v>80</v>
      </c>
      <c r="AY372" s="167" t="s">
        <v>195</v>
      </c>
    </row>
    <row r="373" spans="1:65" s="13" customFormat="1">
      <c r="B373" s="165"/>
      <c r="D373" s="166" t="s">
        <v>206</v>
      </c>
      <c r="E373" s="167" t="s">
        <v>3</v>
      </c>
      <c r="F373" s="168" t="s">
        <v>1148</v>
      </c>
      <c r="H373" s="167" t="s">
        <v>3</v>
      </c>
      <c r="I373" s="169"/>
      <c r="L373" s="165"/>
      <c r="M373" s="170"/>
      <c r="N373" s="171"/>
      <c r="O373" s="171"/>
      <c r="P373" s="171"/>
      <c r="Q373" s="171"/>
      <c r="R373" s="171"/>
      <c r="S373" s="171"/>
      <c r="T373" s="172"/>
      <c r="AT373" s="167" t="s">
        <v>206</v>
      </c>
      <c r="AU373" s="167" t="s">
        <v>89</v>
      </c>
      <c r="AV373" s="13" t="s">
        <v>87</v>
      </c>
      <c r="AW373" s="13" t="s">
        <v>41</v>
      </c>
      <c r="AX373" s="13" t="s">
        <v>80</v>
      </c>
      <c r="AY373" s="167" t="s">
        <v>195</v>
      </c>
    </row>
    <row r="374" spans="1:65" s="13" customFormat="1">
      <c r="B374" s="165"/>
      <c r="D374" s="166" t="s">
        <v>206</v>
      </c>
      <c r="E374" s="167" t="s">
        <v>3</v>
      </c>
      <c r="F374" s="168" t="s">
        <v>707</v>
      </c>
      <c r="H374" s="167" t="s">
        <v>3</v>
      </c>
      <c r="I374" s="169"/>
      <c r="L374" s="165"/>
      <c r="M374" s="170"/>
      <c r="N374" s="171"/>
      <c r="O374" s="171"/>
      <c r="P374" s="171"/>
      <c r="Q374" s="171"/>
      <c r="R374" s="171"/>
      <c r="S374" s="171"/>
      <c r="T374" s="172"/>
      <c r="AT374" s="167" t="s">
        <v>206</v>
      </c>
      <c r="AU374" s="167" t="s">
        <v>89</v>
      </c>
      <c r="AV374" s="13" t="s">
        <v>87</v>
      </c>
      <c r="AW374" s="13" t="s">
        <v>41</v>
      </c>
      <c r="AX374" s="13" t="s">
        <v>80</v>
      </c>
      <c r="AY374" s="167" t="s">
        <v>195</v>
      </c>
    </row>
    <row r="375" spans="1:65" s="13" customFormat="1">
      <c r="B375" s="165"/>
      <c r="D375" s="166" t="s">
        <v>206</v>
      </c>
      <c r="E375" s="167" t="s">
        <v>3</v>
      </c>
      <c r="F375" s="168" t="s">
        <v>1149</v>
      </c>
      <c r="H375" s="167" t="s">
        <v>3</v>
      </c>
      <c r="I375" s="169"/>
      <c r="L375" s="165"/>
      <c r="M375" s="170"/>
      <c r="N375" s="171"/>
      <c r="O375" s="171"/>
      <c r="P375" s="171"/>
      <c r="Q375" s="171"/>
      <c r="R375" s="171"/>
      <c r="S375" s="171"/>
      <c r="T375" s="172"/>
      <c r="AT375" s="167" t="s">
        <v>206</v>
      </c>
      <c r="AU375" s="167" t="s">
        <v>89</v>
      </c>
      <c r="AV375" s="13" t="s">
        <v>87</v>
      </c>
      <c r="AW375" s="13" t="s">
        <v>41</v>
      </c>
      <c r="AX375" s="13" t="s">
        <v>80</v>
      </c>
      <c r="AY375" s="167" t="s">
        <v>195</v>
      </c>
    </row>
    <row r="376" spans="1:65" s="13" customFormat="1">
      <c r="B376" s="165"/>
      <c r="D376" s="166" t="s">
        <v>206</v>
      </c>
      <c r="E376" s="167" t="s">
        <v>3</v>
      </c>
      <c r="F376" s="168" t="s">
        <v>386</v>
      </c>
      <c r="H376" s="167" t="s">
        <v>3</v>
      </c>
      <c r="I376" s="169"/>
      <c r="L376" s="165"/>
      <c r="M376" s="170"/>
      <c r="N376" s="171"/>
      <c r="O376" s="171"/>
      <c r="P376" s="171"/>
      <c r="Q376" s="171"/>
      <c r="R376" s="171"/>
      <c r="S376" s="171"/>
      <c r="T376" s="172"/>
      <c r="AT376" s="167" t="s">
        <v>206</v>
      </c>
      <c r="AU376" s="167" t="s">
        <v>89</v>
      </c>
      <c r="AV376" s="13" t="s">
        <v>87</v>
      </c>
      <c r="AW376" s="13" t="s">
        <v>41</v>
      </c>
      <c r="AX376" s="13" t="s">
        <v>80</v>
      </c>
      <c r="AY376" s="167" t="s">
        <v>195</v>
      </c>
    </row>
    <row r="377" spans="1:65" s="14" customFormat="1">
      <c r="B377" s="173"/>
      <c r="D377" s="166" t="s">
        <v>206</v>
      </c>
      <c r="E377" s="174" t="s">
        <v>3</v>
      </c>
      <c r="F377" s="175" t="s">
        <v>768</v>
      </c>
      <c r="H377" s="176">
        <v>118.646</v>
      </c>
      <c r="I377" s="177"/>
      <c r="L377" s="173"/>
      <c r="M377" s="178"/>
      <c r="N377" s="179"/>
      <c r="O377" s="179"/>
      <c r="P377" s="179"/>
      <c r="Q377" s="179"/>
      <c r="R377" s="179"/>
      <c r="S377" s="179"/>
      <c r="T377" s="180"/>
      <c r="AT377" s="174" t="s">
        <v>206</v>
      </c>
      <c r="AU377" s="174" t="s">
        <v>89</v>
      </c>
      <c r="AV377" s="14" t="s">
        <v>89</v>
      </c>
      <c r="AW377" s="14" t="s">
        <v>41</v>
      </c>
      <c r="AX377" s="14" t="s">
        <v>80</v>
      </c>
      <c r="AY377" s="174" t="s">
        <v>195</v>
      </c>
    </row>
    <row r="378" spans="1:65" s="14" customFormat="1">
      <c r="B378" s="173"/>
      <c r="D378" s="166" t="s">
        <v>206</v>
      </c>
      <c r="E378" s="174" t="s">
        <v>3</v>
      </c>
      <c r="F378" s="175" t="s">
        <v>1622</v>
      </c>
      <c r="H378" s="176">
        <v>69.792000000000002</v>
      </c>
      <c r="I378" s="177"/>
      <c r="L378" s="173"/>
      <c r="M378" s="178"/>
      <c r="N378" s="179"/>
      <c r="O378" s="179"/>
      <c r="P378" s="179"/>
      <c r="Q378" s="179"/>
      <c r="R378" s="179"/>
      <c r="S378" s="179"/>
      <c r="T378" s="180"/>
      <c r="AT378" s="174" t="s">
        <v>206</v>
      </c>
      <c r="AU378" s="174" t="s">
        <v>89</v>
      </c>
      <c r="AV378" s="14" t="s">
        <v>89</v>
      </c>
      <c r="AW378" s="14" t="s">
        <v>41</v>
      </c>
      <c r="AX378" s="14" t="s">
        <v>80</v>
      </c>
      <c r="AY378" s="174" t="s">
        <v>195</v>
      </c>
    </row>
    <row r="379" spans="1:65" s="15" customFormat="1">
      <c r="B379" s="181"/>
      <c r="D379" s="166" t="s">
        <v>206</v>
      </c>
      <c r="E379" s="182" t="s">
        <v>3</v>
      </c>
      <c r="F379" s="183" t="s">
        <v>215</v>
      </c>
      <c r="H379" s="184">
        <v>188.43799999999999</v>
      </c>
      <c r="I379" s="185"/>
      <c r="L379" s="181"/>
      <c r="M379" s="186"/>
      <c r="N379" s="187"/>
      <c r="O379" s="187"/>
      <c r="P379" s="187"/>
      <c r="Q379" s="187"/>
      <c r="R379" s="187"/>
      <c r="S379" s="187"/>
      <c r="T379" s="188"/>
      <c r="AT379" s="182" t="s">
        <v>206</v>
      </c>
      <c r="AU379" s="182" t="s">
        <v>89</v>
      </c>
      <c r="AV379" s="15" t="s">
        <v>202</v>
      </c>
      <c r="AW379" s="15" t="s">
        <v>41</v>
      </c>
      <c r="AX379" s="15" t="s">
        <v>87</v>
      </c>
      <c r="AY379" s="182" t="s">
        <v>195</v>
      </c>
    </row>
    <row r="380" spans="1:65" s="2" customFormat="1" ht="24.25" customHeight="1">
      <c r="A380" s="35"/>
      <c r="B380" s="146"/>
      <c r="C380" s="147" t="s">
        <v>372</v>
      </c>
      <c r="D380" s="147" t="s">
        <v>197</v>
      </c>
      <c r="E380" s="148" t="s">
        <v>445</v>
      </c>
      <c r="F380" s="149" t="s">
        <v>446</v>
      </c>
      <c r="G380" s="150" t="s">
        <v>139</v>
      </c>
      <c r="H380" s="151">
        <v>1196.652</v>
      </c>
      <c r="I380" s="152"/>
      <c r="J380" s="153">
        <f>ROUND(I380*H380,2)</f>
        <v>0</v>
      </c>
      <c r="K380" s="149" t="s">
        <v>201</v>
      </c>
      <c r="L380" s="36"/>
      <c r="M380" s="154" t="s">
        <v>3</v>
      </c>
      <c r="N380" s="155" t="s">
        <v>51</v>
      </c>
      <c r="O380" s="56"/>
      <c r="P380" s="156">
        <f>O380*H380</f>
        <v>0</v>
      </c>
      <c r="Q380" s="156">
        <v>0</v>
      </c>
      <c r="R380" s="156">
        <f>Q380*H380</f>
        <v>0</v>
      </c>
      <c r="S380" s="156">
        <v>0</v>
      </c>
      <c r="T380" s="157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58" t="s">
        <v>202</v>
      </c>
      <c r="AT380" s="158" t="s">
        <v>197</v>
      </c>
      <c r="AU380" s="158" t="s">
        <v>89</v>
      </c>
      <c r="AY380" s="19" t="s">
        <v>195</v>
      </c>
      <c r="BE380" s="159">
        <f>IF(N380="základní",J380,0)</f>
        <v>0</v>
      </c>
      <c r="BF380" s="159">
        <f>IF(N380="snížená",J380,0)</f>
        <v>0</v>
      </c>
      <c r="BG380" s="159">
        <f>IF(N380="zákl. přenesená",J380,0)</f>
        <v>0</v>
      </c>
      <c r="BH380" s="159">
        <f>IF(N380="sníž. přenesená",J380,0)</f>
        <v>0</v>
      </c>
      <c r="BI380" s="159">
        <f>IF(N380="nulová",J380,0)</f>
        <v>0</v>
      </c>
      <c r="BJ380" s="19" t="s">
        <v>87</v>
      </c>
      <c r="BK380" s="159">
        <f>ROUND(I380*H380,2)</f>
        <v>0</v>
      </c>
      <c r="BL380" s="19" t="s">
        <v>202</v>
      </c>
      <c r="BM380" s="158" t="s">
        <v>1633</v>
      </c>
    </row>
    <row r="381" spans="1:65" s="2" customFormat="1">
      <c r="A381" s="35"/>
      <c r="B381" s="36"/>
      <c r="C381" s="35"/>
      <c r="D381" s="160" t="s">
        <v>204</v>
      </c>
      <c r="E381" s="35"/>
      <c r="F381" s="161" t="s">
        <v>448</v>
      </c>
      <c r="G381" s="35"/>
      <c r="H381" s="35"/>
      <c r="I381" s="162"/>
      <c r="J381" s="35"/>
      <c r="K381" s="35"/>
      <c r="L381" s="36"/>
      <c r="M381" s="163"/>
      <c r="N381" s="164"/>
      <c r="O381" s="56"/>
      <c r="P381" s="56"/>
      <c r="Q381" s="56"/>
      <c r="R381" s="56"/>
      <c r="S381" s="56"/>
      <c r="T381" s="57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T381" s="19" t="s">
        <v>204</v>
      </c>
      <c r="AU381" s="19" t="s">
        <v>89</v>
      </c>
    </row>
    <row r="382" spans="1:65" s="13" customFormat="1">
      <c r="B382" s="165"/>
      <c r="D382" s="166" t="s">
        <v>206</v>
      </c>
      <c r="E382" s="167" t="s">
        <v>3</v>
      </c>
      <c r="F382" s="168" t="s">
        <v>207</v>
      </c>
      <c r="H382" s="167" t="s">
        <v>3</v>
      </c>
      <c r="I382" s="169"/>
      <c r="L382" s="165"/>
      <c r="M382" s="170"/>
      <c r="N382" s="171"/>
      <c r="O382" s="171"/>
      <c r="P382" s="171"/>
      <c r="Q382" s="171"/>
      <c r="R382" s="171"/>
      <c r="S382" s="171"/>
      <c r="T382" s="172"/>
      <c r="AT382" s="167" t="s">
        <v>206</v>
      </c>
      <c r="AU382" s="167" t="s">
        <v>89</v>
      </c>
      <c r="AV382" s="13" t="s">
        <v>87</v>
      </c>
      <c r="AW382" s="13" t="s">
        <v>41</v>
      </c>
      <c r="AX382" s="13" t="s">
        <v>80</v>
      </c>
      <c r="AY382" s="167" t="s">
        <v>195</v>
      </c>
    </row>
    <row r="383" spans="1:65" s="13" customFormat="1">
      <c r="B383" s="165"/>
      <c r="D383" s="166" t="s">
        <v>206</v>
      </c>
      <c r="E383" s="167" t="s">
        <v>3</v>
      </c>
      <c r="F383" s="168" t="s">
        <v>208</v>
      </c>
      <c r="H383" s="167" t="s">
        <v>3</v>
      </c>
      <c r="I383" s="169"/>
      <c r="L383" s="165"/>
      <c r="M383" s="170"/>
      <c r="N383" s="171"/>
      <c r="O383" s="171"/>
      <c r="P383" s="171"/>
      <c r="Q383" s="171"/>
      <c r="R383" s="171"/>
      <c r="S383" s="171"/>
      <c r="T383" s="172"/>
      <c r="AT383" s="167" t="s">
        <v>206</v>
      </c>
      <c r="AU383" s="167" t="s">
        <v>89</v>
      </c>
      <c r="AV383" s="13" t="s">
        <v>87</v>
      </c>
      <c r="AW383" s="13" t="s">
        <v>41</v>
      </c>
      <c r="AX383" s="13" t="s">
        <v>80</v>
      </c>
      <c r="AY383" s="167" t="s">
        <v>195</v>
      </c>
    </row>
    <row r="384" spans="1:65" s="13" customFormat="1">
      <c r="B384" s="165"/>
      <c r="D384" s="166" t="s">
        <v>206</v>
      </c>
      <c r="E384" s="167" t="s">
        <v>3</v>
      </c>
      <c r="F384" s="168" t="s">
        <v>1148</v>
      </c>
      <c r="H384" s="167" t="s">
        <v>3</v>
      </c>
      <c r="I384" s="169"/>
      <c r="L384" s="165"/>
      <c r="M384" s="170"/>
      <c r="N384" s="171"/>
      <c r="O384" s="171"/>
      <c r="P384" s="171"/>
      <c r="Q384" s="171"/>
      <c r="R384" s="171"/>
      <c r="S384" s="171"/>
      <c r="T384" s="172"/>
      <c r="AT384" s="167" t="s">
        <v>206</v>
      </c>
      <c r="AU384" s="167" t="s">
        <v>89</v>
      </c>
      <c r="AV384" s="13" t="s">
        <v>87</v>
      </c>
      <c r="AW384" s="13" t="s">
        <v>41</v>
      </c>
      <c r="AX384" s="13" t="s">
        <v>80</v>
      </c>
      <c r="AY384" s="167" t="s">
        <v>195</v>
      </c>
    </row>
    <row r="385" spans="1:65" s="13" customFormat="1">
      <c r="B385" s="165"/>
      <c r="D385" s="166" t="s">
        <v>206</v>
      </c>
      <c r="E385" s="167" t="s">
        <v>3</v>
      </c>
      <c r="F385" s="168" t="s">
        <v>707</v>
      </c>
      <c r="H385" s="167" t="s">
        <v>3</v>
      </c>
      <c r="I385" s="169"/>
      <c r="L385" s="165"/>
      <c r="M385" s="170"/>
      <c r="N385" s="171"/>
      <c r="O385" s="171"/>
      <c r="P385" s="171"/>
      <c r="Q385" s="171"/>
      <c r="R385" s="171"/>
      <c r="S385" s="171"/>
      <c r="T385" s="172"/>
      <c r="AT385" s="167" t="s">
        <v>206</v>
      </c>
      <c r="AU385" s="167" t="s">
        <v>89</v>
      </c>
      <c r="AV385" s="13" t="s">
        <v>87</v>
      </c>
      <c r="AW385" s="13" t="s">
        <v>41</v>
      </c>
      <c r="AX385" s="13" t="s">
        <v>80</v>
      </c>
      <c r="AY385" s="167" t="s">
        <v>195</v>
      </c>
    </row>
    <row r="386" spans="1:65" s="13" customFormat="1">
      <c r="B386" s="165"/>
      <c r="D386" s="166" t="s">
        <v>206</v>
      </c>
      <c r="E386" s="167" t="s">
        <v>3</v>
      </c>
      <c r="F386" s="168" t="s">
        <v>1149</v>
      </c>
      <c r="H386" s="167" t="s">
        <v>3</v>
      </c>
      <c r="I386" s="169"/>
      <c r="L386" s="165"/>
      <c r="M386" s="170"/>
      <c r="N386" s="171"/>
      <c r="O386" s="171"/>
      <c r="P386" s="171"/>
      <c r="Q386" s="171"/>
      <c r="R386" s="171"/>
      <c r="S386" s="171"/>
      <c r="T386" s="172"/>
      <c r="AT386" s="167" t="s">
        <v>206</v>
      </c>
      <c r="AU386" s="167" t="s">
        <v>89</v>
      </c>
      <c r="AV386" s="13" t="s">
        <v>87</v>
      </c>
      <c r="AW386" s="13" t="s">
        <v>41</v>
      </c>
      <c r="AX386" s="13" t="s">
        <v>80</v>
      </c>
      <c r="AY386" s="167" t="s">
        <v>195</v>
      </c>
    </row>
    <row r="387" spans="1:65" s="13" customFormat="1">
      <c r="B387" s="165"/>
      <c r="D387" s="166" t="s">
        <v>206</v>
      </c>
      <c r="E387" s="167" t="s">
        <v>3</v>
      </c>
      <c r="F387" s="168" t="s">
        <v>386</v>
      </c>
      <c r="H387" s="167" t="s">
        <v>3</v>
      </c>
      <c r="I387" s="169"/>
      <c r="L387" s="165"/>
      <c r="M387" s="170"/>
      <c r="N387" s="171"/>
      <c r="O387" s="171"/>
      <c r="P387" s="171"/>
      <c r="Q387" s="171"/>
      <c r="R387" s="171"/>
      <c r="S387" s="171"/>
      <c r="T387" s="172"/>
      <c r="AT387" s="167" t="s">
        <v>206</v>
      </c>
      <c r="AU387" s="167" t="s">
        <v>89</v>
      </c>
      <c r="AV387" s="13" t="s">
        <v>87</v>
      </c>
      <c r="AW387" s="13" t="s">
        <v>41</v>
      </c>
      <c r="AX387" s="13" t="s">
        <v>80</v>
      </c>
      <c r="AY387" s="167" t="s">
        <v>195</v>
      </c>
    </row>
    <row r="388" spans="1:65" s="14" customFormat="1">
      <c r="B388" s="173"/>
      <c r="D388" s="166" t="s">
        <v>206</v>
      </c>
      <c r="E388" s="174" t="s">
        <v>3</v>
      </c>
      <c r="F388" s="175" t="s">
        <v>764</v>
      </c>
      <c r="H388" s="176">
        <v>38.384999999999998</v>
      </c>
      <c r="I388" s="177"/>
      <c r="L388" s="173"/>
      <c r="M388" s="178"/>
      <c r="N388" s="179"/>
      <c r="O388" s="179"/>
      <c r="P388" s="179"/>
      <c r="Q388" s="179"/>
      <c r="R388" s="179"/>
      <c r="S388" s="179"/>
      <c r="T388" s="180"/>
      <c r="AT388" s="174" t="s">
        <v>206</v>
      </c>
      <c r="AU388" s="174" t="s">
        <v>89</v>
      </c>
      <c r="AV388" s="14" t="s">
        <v>89</v>
      </c>
      <c r="AW388" s="14" t="s">
        <v>41</v>
      </c>
      <c r="AX388" s="14" t="s">
        <v>80</v>
      </c>
      <c r="AY388" s="174" t="s">
        <v>195</v>
      </c>
    </row>
    <row r="389" spans="1:65" s="14" customFormat="1">
      <c r="B389" s="173"/>
      <c r="D389" s="166" t="s">
        <v>206</v>
      </c>
      <c r="E389" s="174" t="s">
        <v>3</v>
      </c>
      <c r="F389" s="175" t="s">
        <v>765</v>
      </c>
      <c r="H389" s="176">
        <v>122.13500000000001</v>
      </c>
      <c r="I389" s="177"/>
      <c r="L389" s="173"/>
      <c r="M389" s="178"/>
      <c r="N389" s="179"/>
      <c r="O389" s="179"/>
      <c r="P389" s="179"/>
      <c r="Q389" s="179"/>
      <c r="R389" s="179"/>
      <c r="S389" s="179"/>
      <c r="T389" s="180"/>
      <c r="AT389" s="174" t="s">
        <v>206</v>
      </c>
      <c r="AU389" s="174" t="s">
        <v>89</v>
      </c>
      <c r="AV389" s="14" t="s">
        <v>89</v>
      </c>
      <c r="AW389" s="14" t="s">
        <v>41</v>
      </c>
      <c r="AX389" s="14" t="s">
        <v>80</v>
      </c>
      <c r="AY389" s="174" t="s">
        <v>195</v>
      </c>
    </row>
    <row r="390" spans="1:65" s="14" customFormat="1">
      <c r="B390" s="173"/>
      <c r="D390" s="166" t="s">
        <v>206</v>
      </c>
      <c r="E390" s="174" t="s">
        <v>3</v>
      </c>
      <c r="F390" s="175" t="s">
        <v>768</v>
      </c>
      <c r="H390" s="176">
        <v>118.646</v>
      </c>
      <c r="I390" s="177"/>
      <c r="L390" s="173"/>
      <c r="M390" s="178"/>
      <c r="N390" s="179"/>
      <c r="O390" s="179"/>
      <c r="P390" s="179"/>
      <c r="Q390" s="179"/>
      <c r="R390" s="179"/>
      <c r="S390" s="179"/>
      <c r="T390" s="180"/>
      <c r="AT390" s="174" t="s">
        <v>206</v>
      </c>
      <c r="AU390" s="174" t="s">
        <v>89</v>
      </c>
      <c r="AV390" s="14" t="s">
        <v>89</v>
      </c>
      <c r="AW390" s="14" t="s">
        <v>41</v>
      </c>
      <c r="AX390" s="14" t="s">
        <v>80</v>
      </c>
      <c r="AY390" s="174" t="s">
        <v>195</v>
      </c>
    </row>
    <row r="391" spans="1:65" s="14" customFormat="1">
      <c r="B391" s="173"/>
      <c r="D391" s="166" t="s">
        <v>206</v>
      </c>
      <c r="E391" s="174" t="s">
        <v>3</v>
      </c>
      <c r="F391" s="175" t="s">
        <v>1622</v>
      </c>
      <c r="H391" s="176">
        <v>69.792000000000002</v>
      </c>
      <c r="I391" s="177"/>
      <c r="L391" s="173"/>
      <c r="M391" s="178"/>
      <c r="N391" s="179"/>
      <c r="O391" s="179"/>
      <c r="P391" s="179"/>
      <c r="Q391" s="179"/>
      <c r="R391" s="179"/>
      <c r="S391" s="179"/>
      <c r="T391" s="180"/>
      <c r="AT391" s="174" t="s">
        <v>206</v>
      </c>
      <c r="AU391" s="174" t="s">
        <v>89</v>
      </c>
      <c r="AV391" s="14" t="s">
        <v>89</v>
      </c>
      <c r="AW391" s="14" t="s">
        <v>41</v>
      </c>
      <c r="AX391" s="14" t="s">
        <v>80</v>
      </c>
      <c r="AY391" s="174" t="s">
        <v>195</v>
      </c>
    </row>
    <row r="392" spans="1:65" s="13" customFormat="1">
      <c r="B392" s="165"/>
      <c r="D392" s="166" t="s">
        <v>206</v>
      </c>
      <c r="E392" s="167" t="s">
        <v>3</v>
      </c>
      <c r="F392" s="168" t="s">
        <v>454</v>
      </c>
      <c r="H392" s="167" t="s">
        <v>3</v>
      </c>
      <c r="I392" s="169"/>
      <c r="L392" s="165"/>
      <c r="M392" s="170"/>
      <c r="N392" s="171"/>
      <c r="O392" s="171"/>
      <c r="P392" s="171"/>
      <c r="Q392" s="171"/>
      <c r="R392" s="171"/>
      <c r="S392" s="171"/>
      <c r="T392" s="172"/>
      <c r="AT392" s="167" t="s">
        <v>206</v>
      </c>
      <c r="AU392" s="167" t="s">
        <v>89</v>
      </c>
      <c r="AV392" s="13" t="s">
        <v>87</v>
      </c>
      <c r="AW392" s="13" t="s">
        <v>41</v>
      </c>
      <c r="AX392" s="13" t="s">
        <v>80</v>
      </c>
      <c r="AY392" s="167" t="s">
        <v>195</v>
      </c>
    </row>
    <row r="393" spans="1:65" s="14" customFormat="1">
      <c r="B393" s="173"/>
      <c r="D393" s="166" t="s">
        <v>206</v>
      </c>
      <c r="E393" s="174" t="s">
        <v>3</v>
      </c>
      <c r="F393" s="175" t="s">
        <v>416</v>
      </c>
      <c r="H393" s="176">
        <v>455.81099999999998</v>
      </c>
      <c r="I393" s="177"/>
      <c r="L393" s="173"/>
      <c r="M393" s="178"/>
      <c r="N393" s="179"/>
      <c r="O393" s="179"/>
      <c r="P393" s="179"/>
      <c r="Q393" s="179"/>
      <c r="R393" s="179"/>
      <c r="S393" s="179"/>
      <c r="T393" s="180"/>
      <c r="AT393" s="174" t="s">
        <v>206</v>
      </c>
      <c r="AU393" s="174" t="s">
        <v>89</v>
      </c>
      <c r="AV393" s="14" t="s">
        <v>89</v>
      </c>
      <c r="AW393" s="14" t="s">
        <v>41</v>
      </c>
      <c r="AX393" s="14" t="s">
        <v>80</v>
      </c>
      <c r="AY393" s="174" t="s">
        <v>195</v>
      </c>
    </row>
    <row r="394" spans="1:65" s="14" customFormat="1">
      <c r="B394" s="173"/>
      <c r="D394" s="166" t="s">
        <v>206</v>
      </c>
      <c r="E394" s="174" t="s">
        <v>3</v>
      </c>
      <c r="F394" s="175" t="s">
        <v>417</v>
      </c>
      <c r="H394" s="176">
        <v>391.88299999999998</v>
      </c>
      <c r="I394" s="177"/>
      <c r="L394" s="173"/>
      <c r="M394" s="178"/>
      <c r="N394" s="179"/>
      <c r="O394" s="179"/>
      <c r="P394" s="179"/>
      <c r="Q394" s="179"/>
      <c r="R394" s="179"/>
      <c r="S394" s="179"/>
      <c r="T394" s="180"/>
      <c r="AT394" s="174" t="s">
        <v>206</v>
      </c>
      <c r="AU394" s="174" t="s">
        <v>89</v>
      </c>
      <c r="AV394" s="14" t="s">
        <v>89</v>
      </c>
      <c r="AW394" s="14" t="s">
        <v>41</v>
      </c>
      <c r="AX394" s="14" t="s">
        <v>80</v>
      </c>
      <c r="AY394" s="174" t="s">
        <v>195</v>
      </c>
    </row>
    <row r="395" spans="1:65" s="15" customFormat="1">
      <c r="B395" s="181"/>
      <c r="D395" s="166" t="s">
        <v>206</v>
      </c>
      <c r="E395" s="182" t="s">
        <v>3</v>
      </c>
      <c r="F395" s="183" t="s">
        <v>215</v>
      </c>
      <c r="H395" s="184">
        <v>1196.652</v>
      </c>
      <c r="I395" s="185"/>
      <c r="L395" s="181"/>
      <c r="M395" s="186"/>
      <c r="N395" s="187"/>
      <c r="O395" s="187"/>
      <c r="P395" s="187"/>
      <c r="Q395" s="187"/>
      <c r="R395" s="187"/>
      <c r="S395" s="187"/>
      <c r="T395" s="188"/>
      <c r="AT395" s="182" t="s">
        <v>206</v>
      </c>
      <c r="AU395" s="182" t="s">
        <v>89</v>
      </c>
      <c r="AV395" s="15" t="s">
        <v>202</v>
      </c>
      <c r="AW395" s="15" t="s">
        <v>41</v>
      </c>
      <c r="AX395" s="15" t="s">
        <v>87</v>
      </c>
      <c r="AY395" s="182" t="s">
        <v>195</v>
      </c>
    </row>
    <row r="396" spans="1:65" s="2" customFormat="1" ht="24.25" customHeight="1">
      <c r="A396" s="35"/>
      <c r="B396" s="146"/>
      <c r="C396" s="147" t="s">
        <v>377</v>
      </c>
      <c r="D396" s="147" t="s">
        <v>197</v>
      </c>
      <c r="E396" s="148" t="s">
        <v>450</v>
      </c>
      <c r="F396" s="149" t="s">
        <v>451</v>
      </c>
      <c r="G396" s="150" t="s">
        <v>139</v>
      </c>
      <c r="H396" s="151">
        <v>443.80599999999998</v>
      </c>
      <c r="I396" s="152"/>
      <c r="J396" s="153">
        <f>ROUND(I396*H396,2)</f>
        <v>0</v>
      </c>
      <c r="K396" s="149" t="s">
        <v>201</v>
      </c>
      <c r="L396" s="36"/>
      <c r="M396" s="154" t="s">
        <v>3</v>
      </c>
      <c r="N396" s="155" t="s">
        <v>51</v>
      </c>
      <c r="O396" s="56"/>
      <c r="P396" s="156">
        <f>O396*H396</f>
        <v>0</v>
      </c>
      <c r="Q396" s="156">
        <v>0</v>
      </c>
      <c r="R396" s="156">
        <f>Q396*H396</f>
        <v>0</v>
      </c>
      <c r="S396" s="156">
        <v>0</v>
      </c>
      <c r="T396" s="157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58" t="s">
        <v>202</v>
      </c>
      <c r="AT396" s="158" t="s">
        <v>197</v>
      </c>
      <c r="AU396" s="158" t="s">
        <v>89</v>
      </c>
      <c r="AY396" s="19" t="s">
        <v>195</v>
      </c>
      <c r="BE396" s="159">
        <f>IF(N396="základní",J396,0)</f>
        <v>0</v>
      </c>
      <c r="BF396" s="159">
        <f>IF(N396="snížená",J396,0)</f>
        <v>0</v>
      </c>
      <c r="BG396" s="159">
        <f>IF(N396="zákl. přenesená",J396,0)</f>
        <v>0</v>
      </c>
      <c r="BH396" s="159">
        <f>IF(N396="sníž. přenesená",J396,0)</f>
        <v>0</v>
      </c>
      <c r="BI396" s="159">
        <f>IF(N396="nulová",J396,0)</f>
        <v>0</v>
      </c>
      <c r="BJ396" s="19" t="s">
        <v>87</v>
      </c>
      <c r="BK396" s="159">
        <f>ROUND(I396*H396,2)</f>
        <v>0</v>
      </c>
      <c r="BL396" s="19" t="s">
        <v>202</v>
      </c>
      <c r="BM396" s="158" t="s">
        <v>1634</v>
      </c>
    </row>
    <row r="397" spans="1:65" s="2" customFormat="1">
      <c r="A397" s="35"/>
      <c r="B397" s="36"/>
      <c r="C397" s="35"/>
      <c r="D397" s="160" t="s">
        <v>204</v>
      </c>
      <c r="E397" s="35"/>
      <c r="F397" s="161" t="s">
        <v>453</v>
      </c>
      <c r="G397" s="35"/>
      <c r="H397" s="35"/>
      <c r="I397" s="162"/>
      <c r="J397" s="35"/>
      <c r="K397" s="35"/>
      <c r="L397" s="36"/>
      <c r="M397" s="163"/>
      <c r="N397" s="164"/>
      <c r="O397" s="56"/>
      <c r="P397" s="56"/>
      <c r="Q397" s="56"/>
      <c r="R397" s="56"/>
      <c r="S397" s="56"/>
      <c r="T397" s="57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T397" s="19" t="s">
        <v>204</v>
      </c>
      <c r="AU397" s="19" t="s">
        <v>89</v>
      </c>
    </row>
    <row r="398" spans="1:65" s="13" customFormat="1">
      <c r="B398" s="165"/>
      <c r="D398" s="166" t="s">
        <v>206</v>
      </c>
      <c r="E398" s="167" t="s">
        <v>3</v>
      </c>
      <c r="F398" s="168" t="s">
        <v>207</v>
      </c>
      <c r="H398" s="167" t="s">
        <v>3</v>
      </c>
      <c r="I398" s="169"/>
      <c r="L398" s="165"/>
      <c r="M398" s="170"/>
      <c r="N398" s="171"/>
      <c r="O398" s="171"/>
      <c r="P398" s="171"/>
      <c r="Q398" s="171"/>
      <c r="R398" s="171"/>
      <c r="S398" s="171"/>
      <c r="T398" s="172"/>
      <c r="AT398" s="167" t="s">
        <v>206</v>
      </c>
      <c r="AU398" s="167" t="s">
        <v>89</v>
      </c>
      <c r="AV398" s="13" t="s">
        <v>87</v>
      </c>
      <c r="AW398" s="13" t="s">
        <v>41</v>
      </c>
      <c r="AX398" s="13" t="s">
        <v>80</v>
      </c>
      <c r="AY398" s="167" t="s">
        <v>195</v>
      </c>
    </row>
    <row r="399" spans="1:65" s="13" customFormat="1">
      <c r="B399" s="165"/>
      <c r="D399" s="166" t="s">
        <v>206</v>
      </c>
      <c r="E399" s="167" t="s">
        <v>3</v>
      </c>
      <c r="F399" s="168" t="s">
        <v>208</v>
      </c>
      <c r="H399" s="167" t="s">
        <v>3</v>
      </c>
      <c r="I399" s="169"/>
      <c r="L399" s="165"/>
      <c r="M399" s="170"/>
      <c r="N399" s="171"/>
      <c r="O399" s="171"/>
      <c r="P399" s="171"/>
      <c r="Q399" s="171"/>
      <c r="R399" s="171"/>
      <c r="S399" s="171"/>
      <c r="T399" s="172"/>
      <c r="AT399" s="167" t="s">
        <v>206</v>
      </c>
      <c r="AU399" s="167" t="s">
        <v>89</v>
      </c>
      <c r="AV399" s="13" t="s">
        <v>87</v>
      </c>
      <c r="AW399" s="13" t="s">
        <v>41</v>
      </c>
      <c r="AX399" s="13" t="s">
        <v>80</v>
      </c>
      <c r="AY399" s="167" t="s">
        <v>195</v>
      </c>
    </row>
    <row r="400" spans="1:65" s="13" customFormat="1">
      <c r="B400" s="165"/>
      <c r="D400" s="166" t="s">
        <v>206</v>
      </c>
      <c r="E400" s="167" t="s">
        <v>3</v>
      </c>
      <c r="F400" s="168" t="s">
        <v>1148</v>
      </c>
      <c r="H400" s="167" t="s">
        <v>3</v>
      </c>
      <c r="I400" s="169"/>
      <c r="L400" s="165"/>
      <c r="M400" s="170"/>
      <c r="N400" s="171"/>
      <c r="O400" s="171"/>
      <c r="P400" s="171"/>
      <c r="Q400" s="171"/>
      <c r="R400" s="171"/>
      <c r="S400" s="171"/>
      <c r="T400" s="172"/>
      <c r="AT400" s="167" t="s">
        <v>206</v>
      </c>
      <c r="AU400" s="167" t="s">
        <v>89</v>
      </c>
      <c r="AV400" s="13" t="s">
        <v>87</v>
      </c>
      <c r="AW400" s="13" t="s">
        <v>41</v>
      </c>
      <c r="AX400" s="13" t="s">
        <v>80</v>
      </c>
      <c r="AY400" s="167" t="s">
        <v>195</v>
      </c>
    </row>
    <row r="401" spans="1:65" s="13" customFormat="1">
      <c r="B401" s="165"/>
      <c r="D401" s="166" t="s">
        <v>206</v>
      </c>
      <c r="E401" s="167" t="s">
        <v>3</v>
      </c>
      <c r="F401" s="168" t="s">
        <v>454</v>
      </c>
      <c r="H401" s="167" t="s">
        <v>3</v>
      </c>
      <c r="I401" s="169"/>
      <c r="L401" s="165"/>
      <c r="M401" s="170"/>
      <c r="N401" s="171"/>
      <c r="O401" s="171"/>
      <c r="P401" s="171"/>
      <c r="Q401" s="171"/>
      <c r="R401" s="171"/>
      <c r="S401" s="171"/>
      <c r="T401" s="172"/>
      <c r="AT401" s="167" t="s">
        <v>206</v>
      </c>
      <c r="AU401" s="167" t="s">
        <v>89</v>
      </c>
      <c r="AV401" s="13" t="s">
        <v>87</v>
      </c>
      <c r="AW401" s="13" t="s">
        <v>41</v>
      </c>
      <c r="AX401" s="13" t="s">
        <v>80</v>
      </c>
      <c r="AY401" s="167" t="s">
        <v>195</v>
      </c>
    </row>
    <row r="402" spans="1:65" s="13" customFormat="1">
      <c r="B402" s="165"/>
      <c r="D402" s="166" t="s">
        <v>206</v>
      </c>
      <c r="E402" s="167" t="s">
        <v>3</v>
      </c>
      <c r="F402" s="168" t="s">
        <v>1635</v>
      </c>
      <c r="H402" s="167" t="s">
        <v>3</v>
      </c>
      <c r="I402" s="169"/>
      <c r="L402" s="165"/>
      <c r="M402" s="170"/>
      <c r="N402" s="171"/>
      <c r="O402" s="171"/>
      <c r="P402" s="171"/>
      <c r="Q402" s="171"/>
      <c r="R402" s="171"/>
      <c r="S402" s="171"/>
      <c r="T402" s="172"/>
      <c r="AT402" s="167" t="s">
        <v>206</v>
      </c>
      <c r="AU402" s="167" t="s">
        <v>89</v>
      </c>
      <c r="AV402" s="13" t="s">
        <v>87</v>
      </c>
      <c r="AW402" s="13" t="s">
        <v>41</v>
      </c>
      <c r="AX402" s="13" t="s">
        <v>80</v>
      </c>
      <c r="AY402" s="167" t="s">
        <v>195</v>
      </c>
    </row>
    <row r="403" spans="1:65" s="14" customFormat="1">
      <c r="B403" s="173"/>
      <c r="D403" s="166" t="s">
        <v>206</v>
      </c>
      <c r="E403" s="174" t="s">
        <v>3</v>
      </c>
      <c r="F403" s="175" t="s">
        <v>165</v>
      </c>
      <c r="H403" s="176">
        <v>697.91700000000003</v>
      </c>
      <c r="I403" s="177"/>
      <c r="L403" s="173"/>
      <c r="M403" s="178"/>
      <c r="N403" s="179"/>
      <c r="O403" s="179"/>
      <c r="P403" s="179"/>
      <c r="Q403" s="179"/>
      <c r="R403" s="179"/>
      <c r="S403" s="179"/>
      <c r="T403" s="180"/>
      <c r="AT403" s="174" t="s">
        <v>206</v>
      </c>
      <c r="AU403" s="174" t="s">
        <v>89</v>
      </c>
      <c r="AV403" s="14" t="s">
        <v>89</v>
      </c>
      <c r="AW403" s="14" t="s">
        <v>41</v>
      </c>
      <c r="AX403" s="14" t="s">
        <v>80</v>
      </c>
      <c r="AY403" s="174" t="s">
        <v>195</v>
      </c>
    </row>
    <row r="404" spans="1:65" s="14" customFormat="1">
      <c r="B404" s="173"/>
      <c r="D404" s="166" t="s">
        <v>206</v>
      </c>
      <c r="E404" s="174" t="s">
        <v>3</v>
      </c>
      <c r="F404" s="175" t="s">
        <v>1636</v>
      </c>
      <c r="H404" s="176">
        <v>-63.33</v>
      </c>
      <c r="I404" s="177"/>
      <c r="L404" s="173"/>
      <c r="M404" s="178"/>
      <c r="N404" s="179"/>
      <c r="O404" s="179"/>
      <c r="P404" s="179"/>
      <c r="Q404" s="179"/>
      <c r="R404" s="179"/>
      <c r="S404" s="179"/>
      <c r="T404" s="180"/>
      <c r="AT404" s="174" t="s">
        <v>206</v>
      </c>
      <c r="AU404" s="174" t="s">
        <v>89</v>
      </c>
      <c r="AV404" s="14" t="s">
        <v>89</v>
      </c>
      <c r="AW404" s="14" t="s">
        <v>41</v>
      </c>
      <c r="AX404" s="14" t="s">
        <v>80</v>
      </c>
      <c r="AY404" s="174" t="s">
        <v>195</v>
      </c>
    </row>
    <row r="405" spans="1:65" s="14" customFormat="1">
      <c r="B405" s="173"/>
      <c r="D405" s="166" t="s">
        <v>206</v>
      </c>
      <c r="E405" s="174" t="s">
        <v>3</v>
      </c>
      <c r="F405" s="175" t="s">
        <v>789</v>
      </c>
      <c r="H405" s="176">
        <v>-190.78100000000001</v>
      </c>
      <c r="I405" s="177"/>
      <c r="L405" s="173"/>
      <c r="M405" s="178"/>
      <c r="N405" s="179"/>
      <c r="O405" s="179"/>
      <c r="P405" s="179"/>
      <c r="Q405" s="179"/>
      <c r="R405" s="179"/>
      <c r="S405" s="179"/>
      <c r="T405" s="180"/>
      <c r="AT405" s="174" t="s">
        <v>206</v>
      </c>
      <c r="AU405" s="174" t="s">
        <v>89</v>
      </c>
      <c r="AV405" s="14" t="s">
        <v>89</v>
      </c>
      <c r="AW405" s="14" t="s">
        <v>41</v>
      </c>
      <c r="AX405" s="14" t="s">
        <v>80</v>
      </c>
      <c r="AY405" s="174" t="s">
        <v>195</v>
      </c>
    </row>
    <row r="406" spans="1:65" s="15" customFormat="1">
      <c r="B406" s="181"/>
      <c r="D406" s="166" t="s">
        <v>206</v>
      </c>
      <c r="E406" s="182" t="s">
        <v>135</v>
      </c>
      <c r="F406" s="183" t="s">
        <v>215</v>
      </c>
      <c r="H406" s="184">
        <v>443.80599999999998</v>
      </c>
      <c r="I406" s="185"/>
      <c r="L406" s="181"/>
      <c r="M406" s="186"/>
      <c r="N406" s="187"/>
      <c r="O406" s="187"/>
      <c r="P406" s="187"/>
      <c r="Q406" s="187"/>
      <c r="R406" s="187"/>
      <c r="S406" s="187"/>
      <c r="T406" s="188"/>
      <c r="AT406" s="182" t="s">
        <v>206</v>
      </c>
      <c r="AU406" s="182" t="s">
        <v>89</v>
      </c>
      <c r="AV406" s="15" t="s">
        <v>202</v>
      </c>
      <c r="AW406" s="15" t="s">
        <v>41</v>
      </c>
      <c r="AX406" s="15" t="s">
        <v>87</v>
      </c>
      <c r="AY406" s="182" t="s">
        <v>195</v>
      </c>
    </row>
    <row r="407" spans="1:65" s="2" customFormat="1" ht="16.5" customHeight="1">
      <c r="A407" s="35"/>
      <c r="B407" s="146"/>
      <c r="C407" s="190" t="s">
        <v>8</v>
      </c>
      <c r="D407" s="190" t="s">
        <v>464</v>
      </c>
      <c r="E407" s="191" t="s">
        <v>465</v>
      </c>
      <c r="F407" s="192" t="s">
        <v>466</v>
      </c>
      <c r="G407" s="193" t="s">
        <v>467</v>
      </c>
      <c r="H407" s="194">
        <v>455.81099999999998</v>
      </c>
      <c r="I407" s="195"/>
      <c r="J407" s="196">
        <f>ROUND(I407*H407,2)</f>
        <v>0</v>
      </c>
      <c r="K407" s="192" t="s">
        <v>201</v>
      </c>
      <c r="L407" s="197"/>
      <c r="M407" s="198" t="s">
        <v>3</v>
      </c>
      <c r="N407" s="199" t="s">
        <v>51</v>
      </c>
      <c r="O407" s="56"/>
      <c r="P407" s="156">
        <f>O407*H407</f>
        <v>0</v>
      </c>
      <c r="Q407" s="156">
        <v>0</v>
      </c>
      <c r="R407" s="156">
        <f>Q407*H407</f>
        <v>0</v>
      </c>
      <c r="S407" s="156">
        <v>0</v>
      </c>
      <c r="T407" s="157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158" t="s">
        <v>257</v>
      </c>
      <c r="AT407" s="158" t="s">
        <v>464</v>
      </c>
      <c r="AU407" s="158" t="s">
        <v>89</v>
      </c>
      <c r="AY407" s="19" t="s">
        <v>195</v>
      </c>
      <c r="BE407" s="159">
        <f>IF(N407="základní",J407,0)</f>
        <v>0</v>
      </c>
      <c r="BF407" s="159">
        <f>IF(N407="snížená",J407,0)</f>
        <v>0</v>
      </c>
      <c r="BG407" s="159">
        <f>IF(N407="zákl. přenesená",J407,0)</f>
        <v>0</v>
      </c>
      <c r="BH407" s="159">
        <f>IF(N407="sníž. přenesená",J407,0)</f>
        <v>0</v>
      </c>
      <c r="BI407" s="159">
        <f>IF(N407="nulová",J407,0)</f>
        <v>0</v>
      </c>
      <c r="BJ407" s="19" t="s">
        <v>87</v>
      </c>
      <c r="BK407" s="159">
        <f>ROUND(I407*H407,2)</f>
        <v>0</v>
      </c>
      <c r="BL407" s="19" t="s">
        <v>202</v>
      </c>
      <c r="BM407" s="158" t="s">
        <v>1637</v>
      </c>
    </row>
    <row r="408" spans="1:65" s="13" customFormat="1">
      <c r="B408" s="165"/>
      <c r="D408" s="166" t="s">
        <v>206</v>
      </c>
      <c r="E408" s="167" t="s">
        <v>3</v>
      </c>
      <c r="F408" s="168" t="s">
        <v>207</v>
      </c>
      <c r="H408" s="167" t="s">
        <v>3</v>
      </c>
      <c r="I408" s="169"/>
      <c r="L408" s="165"/>
      <c r="M408" s="170"/>
      <c r="N408" s="171"/>
      <c r="O408" s="171"/>
      <c r="P408" s="171"/>
      <c r="Q408" s="171"/>
      <c r="R408" s="171"/>
      <c r="S408" s="171"/>
      <c r="T408" s="172"/>
      <c r="AT408" s="167" t="s">
        <v>206</v>
      </c>
      <c r="AU408" s="167" t="s">
        <v>89</v>
      </c>
      <c r="AV408" s="13" t="s">
        <v>87</v>
      </c>
      <c r="AW408" s="13" t="s">
        <v>41</v>
      </c>
      <c r="AX408" s="13" t="s">
        <v>80</v>
      </c>
      <c r="AY408" s="167" t="s">
        <v>195</v>
      </c>
    </row>
    <row r="409" spans="1:65" s="13" customFormat="1">
      <c r="B409" s="165"/>
      <c r="D409" s="166" t="s">
        <v>206</v>
      </c>
      <c r="E409" s="167" t="s">
        <v>3</v>
      </c>
      <c r="F409" s="168" t="s">
        <v>208</v>
      </c>
      <c r="H409" s="167" t="s">
        <v>3</v>
      </c>
      <c r="I409" s="169"/>
      <c r="L409" s="165"/>
      <c r="M409" s="170"/>
      <c r="N409" s="171"/>
      <c r="O409" s="171"/>
      <c r="P409" s="171"/>
      <c r="Q409" s="171"/>
      <c r="R409" s="171"/>
      <c r="S409" s="171"/>
      <c r="T409" s="172"/>
      <c r="AT409" s="167" t="s">
        <v>206</v>
      </c>
      <c r="AU409" s="167" t="s">
        <v>89</v>
      </c>
      <c r="AV409" s="13" t="s">
        <v>87</v>
      </c>
      <c r="AW409" s="13" t="s">
        <v>41</v>
      </c>
      <c r="AX409" s="13" t="s">
        <v>80</v>
      </c>
      <c r="AY409" s="167" t="s">
        <v>195</v>
      </c>
    </row>
    <row r="410" spans="1:65" s="13" customFormat="1">
      <c r="B410" s="165"/>
      <c r="D410" s="166" t="s">
        <v>206</v>
      </c>
      <c r="E410" s="167" t="s">
        <v>3</v>
      </c>
      <c r="F410" s="168" t="s">
        <v>1148</v>
      </c>
      <c r="H410" s="167" t="s">
        <v>3</v>
      </c>
      <c r="I410" s="169"/>
      <c r="L410" s="165"/>
      <c r="M410" s="170"/>
      <c r="N410" s="171"/>
      <c r="O410" s="171"/>
      <c r="P410" s="171"/>
      <c r="Q410" s="171"/>
      <c r="R410" s="171"/>
      <c r="S410" s="171"/>
      <c r="T410" s="172"/>
      <c r="AT410" s="167" t="s">
        <v>206</v>
      </c>
      <c r="AU410" s="167" t="s">
        <v>89</v>
      </c>
      <c r="AV410" s="13" t="s">
        <v>87</v>
      </c>
      <c r="AW410" s="13" t="s">
        <v>41</v>
      </c>
      <c r="AX410" s="13" t="s">
        <v>80</v>
      </c>
      <c r="AY410" s="167" t="s">
        <v>195</v>
      </c>
    </row>
    <row r="411" spans="1:65" s="13" customFormat="1">
      <c r="B411" s="165"/>
      <c r="D411" s="166" t="s">
        <v>206</v>
      </c>
      <c r="E411" s="167" t="s">
        <v>3</v>
      </c>
      <c r="F411" s="168" t="s">
        <v>454</v>
      </c>
      <c r="H411" s="167" t="s">
        <v>3</v>
      </c>
      <c r="I411" s="169"/>
      <c r="L411" s="165"/>
      <c r="M411" s="170"/>
      <c r="N411" s="171"/>
      <c r="O411" s="171"/>
      <c r="P411" s="171"/>
      <c r="Q411" s="171"/>
      <c r="R411" s="171"/>
      <c r="S411" s="171"/>
      <c r="T411" s="172"/>
      <c r="AT411" s="167" t="s">
        <v>206</v>
      </c>
      <c r="AU411" s="167" t="s">
        <v>89</v>
      </c>
      <c r="AV411" s="13" t="s">
        <v>87</v>
      </c>
      <c r="AW411" s="13" t="s">
        <v>41</v>
      </c>
      <c r="AX411" s="13" t="s">
        <v>80</v>
      </c>
      <c r="AY411" s="167" t="s">
        <v>195</v>
      </c>
    </row>
    <row r="412" spans="1:65" s="14" customFormat="1">
      <c r="B412" s="173"/>
      <c r="D412" s="166" t="s">
        <v>206</v>
      </c>
      <c r="E412" s="174" t="s">
        <v>3</v>
      </c>
      <c r="F412" s="175" t="s">
        <v>416</v>
      </c>
      <c r="H412" s="176">
        <v>455.81099999999998</v>
      </c>
      <c r="I412" s="177"/>
      <c r="L412" s="173"/>
      <c r="M412" s="178"/>
      <c r="N412" s="179"/>
      <c r="O412" s="179"/>
      <c r="P412" s="179"/>
      <c r="Q412" s="179"/>
      <c r="R412" s="179"/>
      <c r="S412" s="179"/>
      <c r="T412" s="180"/>
      <c r="AT412" s="174" t="s">
        <v>206</v>
      </c>
      <c r="AU412" s="174" t="s">
        <v>89</v>
      </c>
      <c r="AV412" s="14" t="s">
        <v>89</v>
      </c>
      <c r="AW412" s="14" t="s">
        <v>41</v>
      </c>
      <c r="AX412" s="14" t="s">
        <v>80</v>
      </c>
      <c r="AY412" s="174" t="s">
        <v>195</v>
      </c>
    </row>
    <row r="413" spans="1:65" s="15" customFormat="1">
      <c r="B413" s="181"/>
      <c r="D413" s="166" t="s">
        <v>206</v>
      </c>
      <c r="E413" s="182" t="s">
        <v>3</v>
      </c>
      <c r="F413" s="183" t="s">
        <v>215</v>
      </c>
      <c r="H413" s="184">
        <v>455.81099999999998</v>
      </c>
      <c r="I413" s="185"/>
      <c r="L413" s="181"/>
      <c r="M413" s="186"/>
      <c r="N413" s="187"/>
      <c r="O413" s="187"/>
      <c r="P413" s="187"/>
      <c r="Q413" s="187"/>
      <c r="R413" s="187"/>
      <c r="S413" s="187"/>
      <c r="T413" s="188"/>
      <c r="AT413" s="182" t="s">
        <v>206</v>
      </c>
      <c r="AU413" s="182" t="s">
        <v>89</v>
      </c>
      <c r="AV413" s="15" t="s">
        <v>202</v>
      </c>
      <c r="AW413" s="15" t="s">
        <v>41</v>
      </c>
      <c r="AX413" s="15" t="s">
        <v>87</v>
      </c>
      <c r="AY413" s="182" t="s">
        <v>195</v>
      </c>
    </row>
    <row r="414" spans="1:65" s="2" customFormat="1" ht="37.9" customHeight="1">
      <c r="A414" s="35"/>
      <c r="B414" s="146"/>
      <c r="C414" s="147" t="s">
        <v>389</v>
      </c>
      <c r="D414" s="147" t="s">
        <v>197</v>
      </c>
      <c r="E414" s="148" t="s">
        <v>470</v>
      </c>
      <c r="F414" s="149" t="s">
        <v>471</v>
      </c>
      <c r="G414" s="150" t="s">
        <v>139</v>
      </c>
      <c r="H414" s="151">
        <v>190.78100000000001</v>
      </c>
      <c r="I414" s="152"/>
      <c r="J414" s="153">
        <f>ROUND(I414*H414,2)</f>
        <v>0</v>
      </c>
      <c r="K414" s="149" t="s">
        <v>201</v>
      </c>
      <c r="L414" s="36"/>
      <c r="M414" s="154" t="s">
        <v>3</v>
      </c>
      <c r="N414" s="155" t="s">
        <v>51</v>
      </c>
      <c r="O414" s="56"/>
      <c r="P414" s="156">
        <f>O414*H414</f>
        <v>0</v>
      </c>
      <c r="Q414" s="156">
        <v>0</v>
      </c>
      <c r="R414" s="156">
        <f>Q414*H414</f>
        <v>0</v>
      </c>
      <c r="S414" s="156">
        <v>0</v>
      </c>
      <c r="T414" s="157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58" t="s">
        <v>202</v>
      </c>
      <c r="AT414" s="158" t="s">
        <v>197</v>
      </c>
      <c r="AU414" s="158" t="s">
        <v>89</v>
      </c>
      <c r="AY414" s="19" t="s">
        <v>195</v>
      </c>
      <c r="BE414" s="159">
        <f>IF(N414="základní",J414,0)</f>
        <v>0</v>
      </c>
      <c r="BF414" s="159">
        <f>IF(N414="snížená",J414,0)</f>
        <v>0</v>
      </c>
      <c r="BG414" s="159">
        <f>IF(N414="zákl. přenesená",J414,0)</f>
        <v>0</v>
      </c>
      <c r="BH414" s="159">
        <f>IF(N414="sníž. přenesená",J414,0)</f>
        <v>0</v>
      </c>
      <c r="BI414" s="159">
        <f>IF(N414="nulová",J414,0)</f>
        <v>0</v>
      </c>
      <c r="BJ414" s="19" t="s">
        <v>87</v>
      </c>
      <c r="BK414" s="159">
        <f>ROUND(I414*H414,2)</f>
        <v>0</v>
      </c>
      <c r="BL414" s="19" t="s">
        <v>202</v>
      </c>
      <c r="BM414" s="158" t="s">
        <v>1638</v>
      </c>
    </row>
    <row r="415" spans="1:65" s="2" customFormat="1">
      <c r="A415" s="35"/>
      <c r="B415" s="36"/>
      <c r="C415" s="35"/>
      <c r="D415" s="160" t="s">
        <v>204</v>
      </c>
      <c r="E415" s="35"/>
      <c r="F415" s="161" t="s">
        <v>473</v>
      </c>
      <c r="G415" s="35"/>
      <c r="H415" s="35"/>
      <c r="I415" s="162"/>
      <c r="J415" s="35"/>
      <c r="K415" s="35"/>
      <c r="L415" s="36"/>
      <c r="M415" s="163"/>
      <c r="N415" s="164"/>
      <c r="O415" s="56"/>
      <c r="P415" s="56"/>
      <c r="Q415" s="56"/>
      <c r="R415" s="56"/>
      <c r="S415" s="56"/>
      <c r="T415" s="57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T415" s="19" t="s">
        <v>204</v>
      </c>
      <c r="AU415" s="19" t="s">
        <v>89</v>
      </c>
    </row>
    <row r="416" spans="1:65" s="13" customFormat="1">
      <c r="B416" s="165"/>
      <c r="D416" s="166" t="s">
        <v>206</v>
      </c>
      <c r="E416" s="167" t="s">
        <v>3</v>
      </c>
      <c r="F416" s="168" t="s">
        <v>207</v>
      </c>
      <c r="H416" s="167" t="s">
        <v>3</v>
      </c>
      <c r="I416" s="169"/>
      <c r="L416" s="165"/>
      <c r="M416" s="170"/>
      <c r="N416" s="171"/>
      <c r="O416" s="171"/>
      <c r="P416" s="171"/>
      <c r="Q416" s="171"/>
      <c r="R416" s="171"/>
      <c r="S416" s="171"/>
      <c r="T416" s="172"/>
      <c r="AT416" s="167" t="s">
        <v>206</v>
      </c>
      <c r="AU416" s="167" t="s">
        <v>89</v>
      </c>
      <c r="AV416" s="13" t="s">
        <v>87</v>
      </c>
      <c r="AW416" s="13" t="s">
        <v>41</v>
      </c>
      <c r="AX416" s="13" t="s">
        <v>80</v>
      </c>
      <c r="AY416" s="167" t="s">
        <v>195</v>
      </c>
    </row>
    <row r="417" spans="1:65" s="13" customFormat="1">
      <c r="B417" s="165"/>
      <c r="D417" s="166" t="s">
        <v>206</v>
      </c>
      <c r="E417" s="167" t="s">
        <v>3</v>
      </c>
      <c r="F417" s="168" t="s">
        <v>208</v>
      </c>
      <c r="H417" s="167" t="s">
        <v>3</v>
      </c>
      <c r="I417" s="169"/>
      <c r="L417" s="165"/>
      <c r="M417" s="170"/>
      <c r="N417" s="171"/>
      <c r="O417" s="171"/>
      <c r="P417" s="171"/>
      <c r="Q417" s="171"/>
      <c r="R417" s="171"/>
      <c r="S417" s="171"/>
      <c r="T417" s="172"/>
      <c r="AT417" s="167" t="s">
        <v>206</v>
      </c>
      <c r="AU417" s="167" t="s">
        <v>89</v>
      </c>
      <c r="AV417" s="13" t="s">
        <v>87</v>
      </c>
      <c r="AW417" s="13" t="s">
        <v>41</v>
      </c>
      <c r="AX417" s="13" t="s">
        <v>80</v>
      </c>
      <c r="AY417" s="167" t="s">
        <v>195</v>
      </c>
    </row>
    <row r="418" spans="1:65" s="13" customFormat="1">
      <c r="B418" s="165"/>
      <c r="D418" s="166" t="s">
        <v>206</v>
      </c>
      <c r="E418" s="167" t="s">
        <v>3</v>
      </c>
      <c r="F418" s="168" t="s">
        <v>1148</v>
      </c>
      <c r="H418" s="167" t="s">
        <v>3</v>
      </c>
      <c r="I418" s="169"/>
      <c r="L418" s="165"/>
      <c r="M418" s="170"/>
      <c r="N418" s="171"/>
      <c r="O418" s="171"/>
      <c r="P418" s="171"/>
      <c r="Q418" s="171"/>
      <c r="R418" s="171"/>
      <c r="S418" s="171"/>
      <c r="T418" s="172"/>
      <c r="AT418" s="167" t="s">
        <v>206</v>
      </c>
      <c r="AU418" s="167" t="s">
        <v>89</v>
      </c>
      <c r="AV418" s="13" t="s">
        <v>87</v>
      </c>
      <c r="AW418" s="13" t="s">
        <v>41</v>
      </c>
      <c r="AX418" s="13" t="s">
        <v>80</v>
      </c>
      <c r="AY418" s="167" t="s">
        <v>195</v>
      </c>
    </row>
    <row r="419" spans="1:65" s="13" customFormat="1">
      <c r="B419" s="165"/>
      <c r="D419" s="166" t="s">
        <v>206</v>
      </c>
      <c r="E419" s="167" t="s">
        <v>3</v>
      </c>
      <c r="F419" s="168" t="s">
        <v>1639</v>
      </c>
      <c r="H419" s="167" t="s">
        <v>3</v>
      </c>
      <c r="I419" s="169"/>
      <c r="L419" s="165"/>
      <c r="M419" s="170"/>
      <c r="N419" s="171"/>
      <c r="O419" s="171"/>
      <c r="P419" s="171"/>
      <c r="Q419" s="171"/>
      <c r="R419" s="171"/>
      <c r="S419" s="171"/>
      <c r="T419" s="172"/>
      <c r="AT419" s="167" t="s">
        <v>206</v>
      </c>
      <c r="AU419" s="167" t="s">
        <v>89</v>
      </c>
      <c r="AV419" s="13" t="s">
        <v>87</v>
      </c>
      <c r="AW419" s="13" t="s">
        <v>41</v>
      </c>
      <c r="AX419" s="13" t="s">
        <v>80</v>
      </c>
      <c r="AY419" s="167" t="s">
        <v>195</v>
      </c>
    </row>
    <row r="420" spans="1:65" s="14" customFormat="1">
      <c r="B420" s="173"/>
      <c r="D420" s="166" t="s">
        <v>206</v>
      </c>
      <c r="E420" s="174" t="s">
        <v>3</v>
      </c>
      <c r="F420" s="175" t="s">
        <v>1640</v>
      </c>
      <c r="H420" s="176">
        <v>184.38900000000001</v>
      </c>
      <c r="I420" s="177"/>
      <c r="L420" s="173"/>
      <c r="M420" s="178"/>
      <c r="N420" s="179"/>
      <c r="O420" s="179"/>
      <c r="P420" s="179"/>
      <c r="Q420" s="179"/>
      <c r="R420" s="179"/>
      <c r="S420" s="179"/>
      <c r="T420" s="180"/>
      <c r="AT420" s="174" t="s">
        <v>206</v>
      </c>
      <c r="AU420" s="174" t="s">
        <v>89</v>
      </c>
      <c r="AV420" s="14" t="s">
        <v>89</v>
      </c>
      <c r="AW420" s="14" t="s">
        <v>41</v>
      </c>
      <c r="AX420" s="14" t="s">
        <v>80</v>
      </c>
      <c r="AY420" s="174" t="s">
        <v>195</v>
      </c>
    </row>
    <row r="421" spans="1:65" s="14" customFormat="1">
      <c r="B421" s="173"/>
      <c r="D421" s="166" t="s">
        <v>206</v>
      </c>
      <c r="E421" s="174" t="s">
        <v>3</v>
      </c>
      <c r="F421" s="175" t="s">
        <v>1641</v>
      </c>
      <c r="H421" s="176">
        <v>6.9160000000000004</v>
      </c>
      <c r="I421" s="177"/>
      <c r="L421" s="173"/>
      <c r="M421" s="178"/>
      <c r="N421" s="179"/>
      <c r="O421" s="179"/>
      <c r="P421" s="179"/>
      <c r="Q421" s="179"/>
      <c r="R421" s="179"/>
      <c r="S421" s="179"/>
      <c r="T421" s="180"/>
      <c r="AT421" s="174" t="s">
        <v>206</v>
      </c>
      <c r="AU421" s="174" t="s">
        <v>89</v>
      </c>
      <c r="AV421" s="14" t="s">
        <v>89</v>
      </c>
      <c r="AW421" s="14" t="s">
        <v>41</v>
      </c>
      <c r="AX421" s="14" t="s">
        <v>80</v>
      </c>
      <c r="AY421" s="174" t="s">
        <v>195</v>
      </c>
    </row>
    <row r="422" spans="1:65" s="14" customFormat="1">
      <c r="B422" s="173"/>
      <c r="D422" s="166" t="s">
        <v>206</v>
      </c>
      <c r="E422" s="174" t="s">
        <v>3</v>
      </c>
      <c r="F422" s="175" t="s">
        <v>1642</v>
      </c>
      <c r="H422" s="176">
        <v>-0.496</v>
      </c>
      <c r="I422" s="177"/>
      <c r="L422" s="173"/>
      <c r="M422" s="178"/>
      <c r="N422" s="179"/>
      <c r="O422" s="179"/>
      <c r="P422" s="179"/>
      <c r="Q422" s="179"/>
      <c r="R422" s="179"/>
      <c r="S422" s="179"/>
      <c r="T422" s="180"/>
      <c r="AT422" s="174" t="s">
        <v>206</v>
      </c>
      <c r="AU422" s="174" t="s">
        <v>89</v>
      </c>
      <c r="AV422" s="14" t="s">
        <v>89</v>
      </c>
      <c r="AW422" s="14" t="s">
        <v>41</v>
      </c>
      <c r="AX422" s="14" t="s">
        <v>80</v>
      </c>
      <c r="AY422" s="174" t="s">
        <v>195</v>
      </c>
    </row>
    <row r="423" spans="1:65" s="14" customFormat="1">
      <c r="B423" s="173"/>
      <c r="D423" s="166" t="s">
        <v>206</v>
      </c>
      <c r="E423" s="174" t="s">
        <v>3</v>
      </c>
      <c r="F423" s="175" t="s">
        <v>1643</v>
      </c>
      <c r="H423" s="176">
        <v>-2.8000000000000001E-2</v>
      </c>
      <c r="I423" s="177"/>
      <c r="L423" s="173"/>
      <c r="M423" s="178"/>
      <c r="N423" s="179"/>
      <c r="O423" s="179"/>
      <c r="P423" s="179"/>
      <c r="Q423" s="179"/>
      <c r="R423" s="179"/>
      <c r="S423" s="179"/>
      <c r="T423" s="180"/>
      <c r="AT423" s="174" t="s">
        <v>206</v>
      </c>
      <c r="AU423" s="174" t="s">
        <v>89</v>
      </c>
      <c r="AV423" s="14" t="s">
        <v>89</v>
      </c>
      <c r="AW423" s="14" t="s">
        <v>41</v>
      </c>
      <c r="AX423" s="14" t="s">
        <v>80</v>
      </c>
      <c r="AY423" s="174" t="s">
        <v>195</v>
      </c>
    </row>
    <row r="424" spans="1:65" s="15" customFormat="1">
      <c r="B424" s="181"/>
      <c r="D424" s="166" t="s">
        <v>206</v>
      </c>
      <c r="E424" s="182" t="s">
        <v>137</v>
      </c>
      <c r="F424" s="183" t="s">
        <v>215</v>
      </c>
      <c r="H424" s="184">
        <v>190.78100000000001</v>
      </c>
      <c r="I424" s="185"/>
      <c r="L424" s="181"/>
      <c r="M424" s="186"/>
      <c r="N424" s="187"/>
      <c r="O424" s="187"/>
      <c r="P424" s="187"/>
      <c r="Q424" s="187"/>
      <c r="R424" s="187"/>
      <c r="S424" s="187"/>
      <c r="T424" s="188"/>
      <c r="AT424" s="182" t="s">
        <v>206</v>
      </c>
      <c r="AU424" s="182" t="s">
        <v>89</v>
      </c>
      <c r="AV424" s="15" t="s">
        <v>202</v>
      </c>
      <c r="AW424" s="15" t="s">
        <v>41</v>
      </c>
      <c r="AX424" s="15" t="s">
        <v>87</v>
      </c>
      <c r="AY424" s="182" t="s">
        <v>195</v>
      </c>
    </row>
    <row r="425" spans="1:65" s="2" customFormat="1" ht="16.5" customHeight="1">
      <c r="A425" s="35"/>
      <c r="B425" s="146"/>
      <c r="C425" s="190" t="s">
        <v>396</v>
      </c>
      <c r="D425" s="190" t="s">
        <v>464</v>
      </c>
      <c r="E425" s="191" t="s">
        <v>493</v>
      </c>
      <c r="F425" s="192" t="s">
        <v>494</v>
      </c>
      <c r="G425" s="193" t="s">
        <v>467</v>
      </c>
      <c r="H425" s="194">
        <v>391.88299999999998</v>
      </c>
      <c r="I425" s="195"/>
      <c r="J425" s="196">
        <f>ROUND(I425*H425,2)</f>
        <v>0</v>
      </c>
      <c r="K425" s="192" t="s">
        <v>201</v>
      </c>
      <c r="L425" s="197"/>
      <c r="M425" s="198" t="s">
        <v>3</v>
      </c>
      <c r="N425" s="199" t="s">
        <v>51</v>
      </c>
      <c r="O425" s="56"/>
      <c r="P425" s="156">
        <f>O425*H425</f>
        <v>0</v>
      </c>
      <c r="Q425" s="156">
        <v>0</v>
      </c>
      <c r="R425" s="156">
        <f>Q425*H425</f>
        <v>0</v>
      </c>
      <c r="S425" s="156">
        <v>0</v>
      </c>
      <c r="T425" s="157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58" t="s">
        <v>257</v>
      </c>
      <c r="AT425" s="158" t="s">
        <v>464</v>
      </c>
      <c r="AU425" s="158" t="s">
        <v>89</v>
      </c>
      <c r="AY425" s="19" t="s">
        <v>195</v>
      </c>
      <c r="BE425" s="159">
        <f>IF(N425="základní",J425,0)</f>
        <v>0</v>
      </c>
      <c r="BF425" s="159">
        <f>IF(N425="snížená",J425,0)</f>
        <v>0</v>
      </c>
      <c r="BG425" s="159">
        <f>IF(N425="zákl. přenesená",J425,0)</f>
        <v>0</v>
      </c>
      <c r="BH425" s="159">
        <f>IF(N425="sníž. přenesená",J425,0)</f>
        <v>0</v>
      </c>
      <c r="BI425" s="159">
        <f>IF(N425="nulová",J425,0)</f>
        <v>0</v>
      </c>
      <c r="BJ425" s="19" t="s">
        <v>87</v>
      </c>
      <c r="BK425" s="159">
        <f>ROUND(I425*H425,2)</f>
        <v>0</v>
      </c>
      <c r="BL425" s="19" t="s">
        <v>202</v>
      </c>
      <c r="BM425" s="158" t="s">
        <v>1644</v>
      </c>
    </row>
    <row r="426" spans="1:65" s="13" customFormat="1">
      <c r="B426" s="165"/>
      <c r="D426" s="166" t="s">
        <v>206</v>
      </c>
      <c r="E426" s="167" t="s">
        <v>3</v>
      </c>
      <c r="F426" s="168" t="s">
        <v>207</v>
      </c>
      <c r="H426" s="167" t="s">
        <v>3</v>
      </c>
      <c r="I426" s="169"/>
      <c r="L426" s="165"/>
      <c r="M426" s="170"/>
      <c r="N426" s="171"/>
      <c r="O426" s="171"/>
      <c r="P426" s="171"/>
      <c r="Q426" s="171"/>
      <c r="R426" s="171"/>
      <c r="S426" s="171"/>
      <c r="T426" s="172"/>
      <c r="AT426" s="167" t="s">
        <v>206</v>
      </c>
      <c r="AU426" s="167" t="s">
        <v>89</v>
      </c>
      <c r="AV426" s="13" t="s">
        <v>87</v>
      </c>
      <c r="AW426" s="13" t="s">
        <v>41</v>
      </c>
      <c r="AX426" s="13" t="s">
        <v>80</v>
      </c>
      <c r="AY426" s="167" t="s">
        <v>195</v>
      </c>
    </row>
    <row r="427" spans="1:65" s="13" customFormat="1">
      <c r="B427" s="165"/>
      <c r="D427" s="166" t="s">
        <v>206</v>
      </c>
      <c r="E427" s="167" t="s">
        <v>3</v>
      </c>
      <c r="F427" s="168" t="s">
        <v>208</v>
      </c>
      <c r="H427" s="167" t="s">
        <v>3</v>
      </c>
      <c r="I427" s="169"/>
      <c r="L427" s="165"/>
      <c r="M427" s="170"/>
      <c r="N427" s="171"/>
      <c r="O427" s="171"/>
      <c r="P427" s="171"/>
      <c r="Q427" s="171"/>
      <c r="R427" s="171"/>
      <c r="S427" s="171"/>
      <c r="T427" s="172"/>
      <c r="AT427" s="167" t="s">
        <v>206</v>
      </c>
      <c r="AU427" s="167" t="s">
        <v>89</v>
      </c>
      <c r="AV427" s="13" t="s">
        <v>87</v>
      </c>
      <c r="AW427" s="13" t="s">
        <v>41</v>
      </c>
      <c r="AX427" s="13" t="s">
        <v>80</v>
      </c>
      <c r="AY427" s="167" t="s">
        <v>195</v>
      </c>
    </row>
    <row r="428" spans="1:65" s="13" customFormat="1">
      <c r="B428" s="165"/>
      <c r="D428" s="166" t="s">
        <v>206</v>
      </c>
      <c r="E428" s="167" t="s">
        <v>3</v>
      </c>
      <c r="F428" s="168" t="s">
        <v>1148</v>
      </c>
      <c r="H428" s="167" t="s">
        <v>3</v>
      </c>
      <c r="I428" s="169"/>
      <c r="L428" s="165"/>
      <c r="M428" s="170"/>
      <c r="N428" s="171"/>
      <c r="O428" s="171"/>
      <c r="P428" s="171"/>
      <c r="Q428" s="171"/>
      <c r="R428" s="171"/>
      <c r="S428" s="171"/>
      <c r="T428" s="172"/>
      <c r="AT428" s="167" t="s">
        <v>206</v>
      </c>
      <c r="AU428" s="167" t="s">
        <v>89</v>
      </c>
      <c r="AV428" s="13" t="s">
        <v>87</v>
      </c>
      <c r="AW428" s="13" t="s">
        <v>41</v>
      </c>
      <c r="AX428" s="13" t="s">
        <v>80</v>
      </c>
      <c r="AY428" s="167" t="s">
        <v>195</v>
      </c>
    </row>
    <row r="429" spans="1:65" s="14" customFormat="1">
      <c r="B429" s="173"/>
      <c r="D429" s="166" t="s">
        <v>206</v>
      </c>
      <c r="E429" s="174" t="s">
        <v>3</v>
      </c>
      <c r="F429" s="175" t="s">
        <v>417</v>
      </c>
      <c r="H429" s="176">
        <v>391.88299999999998</v>
      </c>
      <c r="I429" s="177"/>
      <c r="L429" s="173"/>
      <c r="M429" s="178"/>
      <c r="N429" s="179"/>
      <c r="O429" s="179"/>
      <c r="P429" s="179"/>
      <c r="Q429" s="179"/>
      <c r="R429" s="179"/>
      <c r="S429" s="179"/>
      <c r="T429" s="180"/>
      <c r="AT429" s="174" t="s">
        <v>206</v>
      </c>
      <c r="AU429" s="174" t="s">
        <v>89</v>
      </c>
      <c r="AV429" s="14" t="s">
        <v>89</v>
      </c>
      <c r="AW429" s="14" t="s">
        <v>41</v>
      </c>
      <c r="AX429" s="14" t="s">
        <v>80</v>
      </c>
      <c r="AY429" s="174" t="s">
        <v>195</v>
      </c>
    </row>
    <row r="430" spans="1:65" s="15" customFormat="1">
      <c r="B430" s="181"/>
      <c r="D430" s="166" t="s">
        <v>206</v>
      </c>
      <c r="E430" s="182" t="s">
        <v>3</v>
      </c>
      <c r="F430" s="183" t="s">
        <v>215</v>
      </c>
      <c r="H430" s="184">
        <v>391.88299999999998</v>
      </c>
      <c r="I430" s="185"/>
      <c r="L430" s="181"/>
      <c r="M430" s="186"/>
      <c r="N430" s="187"/>
      <c r="O430" s="187"/>
      <c r="P430" s="187"/>
      <c r="Q430" s="187"/>
      <c r="R430" s="187"/>
      <c r="S430" s="187"/>
      <c r="T430" s="188"/>
      <c r="AT430" s="182" t="s">
        <v>206</v>
      </c>
      <c r="AU430" s="182" t="s">
        <v>89</v>
      </c>
      <c r="AV430" s="15" t="s">
        <v>202</v>
      </c>
      <c r="AW430" s="15" t="s">
        <v>41</v>
      </c>
      <c r="AX430" s="15" t="s">
        <v>87</v>
      </c>
      <c r="AY430" s="182" t="s">
        <v>195</v>
      </c>
    </row>
    <row r="431" spans="1:65" s="12" customFormat="1" ht="22.9" customHeight="1">
      <c r="B431" s="133"/>
      <c r="D431" s="134" t="s">
        <v>79</v>
      </c>
      <c r="E431" s="144" t="s">
        <v>202</v>
      </c>
      <c r="F431" s="144" t="s">
        <v>496</v>
      </c>
      <c r="I431" s="136"/>
      <c r="J431" s="145">
        <f>BK431</f>
        <v>0</v>
      </c>
      <c r="L431" s="133"/>
      <c r="M431" s="138"/>
      <c r="N431" s="139"/>
      <c r="O431" s="139"/>
      <c r="P431" s="140">
        <f>SUM(P432:P438)</f>
        <v>0</v>
      </c>
      <c r="Q431" s="139"/>
      <c r="R431" s="140">
        <f>SUM(R432:R438)</f>
        <v>119.74246410000001</v>
      </c>
      <c r="S431" s="139"/>
      <c r="T431" s="141">
        <f>SUM(T432:T438)</f>
        <v>0</v>
      </c>
      <c r="AR431" s="134" t="s">
        <v>87</v>
      </c>
      <c r="AT431" s="142" t="s">
        <v>79</v>
      </c>
      <c r="AU431" s="142" t="s">
        <v>87</v>
      </c>
      <c r="AY431" s="134" t="s">
        <v>195</v>
      </c>
      <c r="BK431" s="143">
        <f>SUM(BK432:BK438)</f>
        <v>0</v>
      </c>
    </row>
    <row r="432" spans="1:65" s="2" customFormat="1" ht="16.5" customHeight="1">
      <c r="A432" s="35"/>
      <c r="B432" s="146"/>
      <c r="C432" s="147" t="s">
        <v>405</v>
      </c>
      <c r="D432" s="147" t="s">
        <v>197</v>
      </c>
      <c r="E432" s="148" t="s">
        <v>1259</v>
      </c>
      <c r="F432" s="149" t="s">
        <v>1260</v>
      </c>
      <c r="G432" s="150" t="s">
        <v>139</v>
      </c>
      <c r="H432" s="151">
        <v>63.33</v>
      </c>
      <c r="I432" s="152"/>
      <c r="J432" s="153">
        <f>ROUND(I432*H432,2)</f>
        <v>0</v>
      </c>
      <c r="K432" s="149" t="s">
        <v>201</v>
      </c>
      <c r="L432" s="36"/>
      <c r="M432" s="154" t="s">
        <v>3</v>
      </c>
      <c r="N432" s="155" t="s">
        <v>51</v>
      </c>
      <c r="O432" s="56"/>
      <c r="P432" s="156">
        <f>O432*H432</f>
        <v>0</v>
      </c>
      <c r="Q432" s="156">
        <v>1.8907700000000001</v>
      </c>
      <c r="R432" s="156">
        <f>Q432*H432</f>
        <v>119.74246410000001</v>
      </c>
      <c r="S432" s="156">
        <v>0</v>
      </c>
      <c r="T432" s="157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158" t="s">
        <v>202</v>
      </c>
      <c r="AT432" s="158" t="s">
        <v>197</v>
      </c>
      <c r="AU432" s="158" t="s">
        <v>89</v>
      </c>
      <c r="AY432" s="19" t="s">
        <v>195</v>
      </c>
      <c r="BE432" s="159">
        <f>IF(N432="základní",J432,0)</f>
        <v>0</v>
      </c>
      <c r="BF432" s="159">
        <f>IF(N432="snížená",J432,0)</f>
        <v>0</v>
      </c>
      <c r="BG432" s="159">
        <f>IF(N432="zákl. přenesená",J432,0)</f>
        <v>0</v>
      </c>
      <c r="BH432" s="159">
        <f>IF(N432="sníž. přenesená",J432,0)</f>
        <v>0</v>
      </c>
      <c r="BI432" s="159">
        <f>IF(N432="nulová",J432,0)</f>
        <v>0</v>
      </c>
      <c r="BJ432" s="19" t="s">
        <v>87</v>
      </c>
      <c r="BK432" s="159">
        <f>ROUND(I432*H432,2)</f>
        <v>0</v>
      </c>
      <c r="BL432" s="19" t="s">
        <v>202</v>
      </c>
      <c r="BM432" s="158" t="s">
        <v>1645</v>
      </c>
    </row>
    <row r="433" spans="1:65" s="2" customFormat="1">
      <c r="A433" s="35"/>
      <c r="B433" s="36"/>
      <c r="C433" s="35"/>
      <c r="D433" s="160" t="s">
        <v>204</v>
      </c>
      <c r="E433" s="35"/>
      <c r="F433" s="161" t="s">
        <v>1262</v>
      </c>
      <c r="G433" s="35"/>
      <c r="H433" s="35"/>
      <c r="I433" s="162"/>
      <c r="J433" s="35"/>
      <c r="K433" s="35"/>
      <c r="L433" s="36"/>
      <c r="M433" s="163"/>
      <c r="N433" s="164"/>
      <c r="O433" s="56"/>
      <c r="P433" s="56"/>
      <c r="Q433" s="56"/>
      <c r="R433" s="56"/>
      <c r="S433" s="56"/>
      <c r="T433" s="57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T433" s="19" t="s">
        <v>204</v>
      </c>
      <c r="AU433" s="19" t="s">
        <v>89</v>
      </c>
    </row>
    <row r="434" spans="1:65" s="13" customFormat="1">
      <c r="B434" s="165"/>
      <c r="D434" s="166" t="s">
        <v>206</v>
      </c>
      <c r="E434" s="167" t="s">
        <v>3</v>
      </c>
      <c r="F434" s="168" t="s">
        <v>207</v>
      </c>
      <c r="H434" s="167" t="s">
        <v>3</v>
      </c>
      <c r="I434" s="169"/>
      <c r="L434" s="165"/>
      <c r="M434" s="170"/>
      <c r="N434" s="171"/>
      <c r="O434" s="171"/>
      <c r="P434" s="171"/>
      <c r="Q434" s="171"/>
      <c r="R434" s="171"/>
      <c r="S434" s="171"/>
      <c r="T434" s="172"/>
      <c r="AT434" s="167" t="s">
        <v>206</v>
      </c>
      <c r="AU434" s="167" t="s">
        <v>89</v>
      </c>
      <c r="AV434" s="13" t="s">
        <v>87</v>
      </c>
      <c r="AW434" s="13" t="s">
        <v>41</v>
      </c>
      <c r="AX434" s="13" t="s">
        <v>80</v>
      </c>
      <c r="AY434" s="167" t="s">
        <v>195</v>
      </c>
    </row>
    <row r="435" spans="1:65" s="13" customFormat="1">
      <c r="B435" s="165"/>
      <c r="D435" s="166" t="s">
        <v>206</v>
      </c>
      <c r="E435" s="167" t="s">
        <v>3</v>
      </c>
      <c r="F435" s="168" t="s">
        <v>208</v>
      </c>
      <c r="H435" s="167" t="s">
        <v>3</v>
      </c>
      <c r="I435" s="169"/>
      <c r="L435" s="165"/>
      <c r="M435" s="170"/>
      <c r="N435" s="171"/>
      <c r="O435" s="171"/>
      <c r="P435" s="171"/>
      <c r="Q435" s="171"/>
      <c r="R435" s="171"/>
      <c r="S435" s="171"/>
      <c r="T435" s="172"/>
      <c r="AT435" s="167" t="s">
        <v>206</v>
      </c>
      <c r="AU435" s="167" t="s">
        <v>89</v>
      </c>
      <c r="AV435" s="13" t="s">
        <v>87</v>
      </c>
      <c r="AW435" s="13" t="s">
        <v>41</v>
      </c>
      <c r="AX435" s="13" t="s">
        <v>80</v>
      </c>
      <c r="AY435" s="167" t="s">
        <v>195</v>
      </c>
    </row>
    <row r="436" spans="1:65" s="13" customFormat="1">
      <c r="B436" s="165"/>
      <c r="D436" s="166" t="s">
        <v>206</v>
      </c>
      <c r="E436" s="167" t="s">
        <v>3</v>
      </c>
      <c r="F436" s="168" t="s">
        <v>1148</v>
      </c>
      <c r="H436" s="167" t="s">
        <v>3</v>
      </c>
      <c r="I436" s="169"/>
      <c r="L436" s="165"/>
      <c r="M436" s="170"/>
      <c r="N436" s="171"/>
      <c r="O436" s="171"/>
      <c r="P436" s="171"/>
      <c r="Q436" s="171"/>
      <c r="R436" s="171"/>
      <c r="S436" s="171"/>
      <c r="T436" s="172"/>
      <c r="AT436" s="167" t="s">
        <v>206</v>
      </c>
      <c r="AU436" s="167" t="s">
        <v>89</v>
      </c>
      <c r="AV436" s="13" t="s">
        <v>87</v>
      </c>
      <c r="AW436" s="13" t="s">
        <v>41</v>
      </c>
      <c r="AX436" s="13" t="s">
        <v>80</v>
      </c>
      <c r="AY436" s="167" t="s">
        <v>195</v>
      </c>
    </row>
    <row r="437" spans="1:65" s="14" customFormat="1">
      <c r="B437" s="173"/>
      <c r="D437" s="166" t="s">
        <v>206</v>
      </c>
      <c r="E437" s="174" t="s">
        <v>3</v>
      </c>
      <c r="F437" s="175" t="s">
        <v>1646</v>
      </c>
      <c r="H437" s="176">
        <v>63.33</v>
      </c>
      <c r="I437" s="177"/>
      <c r="L437" s="173"/>
      <c r="M437" s="178"/>
      <c r="N437" s="179"/>
      <c r="O437" s="179"/>
      <c r="P437" s="179"/>
      <c r="Q437" s="179"/>
      <c r="R437" s="179"/>
      <c r="S437" s="179"/>
      <c r="T437" s="180"/>
      <c r="AT437" s="174" t="s">
        <v>206</v>
      </c>
      <c r="AU437" s="174" t="s">
        <v>89</v>
      </c>
      <c r="AV437" s="14" t="s">
        <v>89</v>
      </c>
      <c r="AW437" s="14" t="s">
        <v>41</v>
      </c>
      <c r="AX437" s="14" t="s">
        <v>80</v>
      </c>
      <c r="AY437" s="174" t="s">
        <v>195</v>
      </c>
    </row>
    <row r="438" spans="1:65" s="15" customFormat="1">
      <c r="B438" s="181"/>
      <c r="D438" s="166" t="s">
        <v>206</v>
      </c>
      <c r="E438" s="182" t="s">
        <v>1553</v>
      </c>
      <c r="F438" s="183" t="s">
        <v>215</v>
      </c>
      <c r="H438" s="184">
        <v>63.33</v>
      </c>
      <c r="I438" s="185"/>
      <c r="L438" s="181"/>
      <c r="M438" s="186"/>
      <c r="N438" s="187"/>
      <c r="O438" s="187"/>
      <c r="P438" s="187"/>
      <c r="Q438" s="187"/>
      <c r="R438" s="187"/>
      <c r="S438" s="187"/>
      <c r="T438" s="188"/>
      <c r="AT438" s="182" t="s">
        <v>206</v>
      </c>
      <c r="AU438" s="182" t="s">
        <v>89</v>
      </c>
      <c r="AV438" s="15" t="s">
        <v>202</v>
      </c>
      <c r="AW438" s="15" t="s">
        <v>41</v>
      </c>
      <c r="AX438" s="15" t="s">
        <v>87</v>
      </c>
      <c r="AY438" s="182" t="s">
        <v>195</v>
      </c>
    </row>
    <row r="439" spans="1:65" s="12" customFormat="1" ht="22.9" customHeight="1">
      <c r="B439" s="133"/>
      <c r="D439" s="134" t="s">
        <v>79</v>
      </c>
      <c r="E439" s="144" t="s">
        <v>257</v>
      </c>
      <c r="F439" s="144" t="s">
        <v>539</v>
      </c>
      <c r="I439" s="136"/>
      <c r="J439" s="145">
        <f>BK439</f>
        <v>0</v>
      </c>
      <c r="L439" s="133"/>
      <c r="M439" s="138"/>
      <c r="N439" s="139"/>
      <c r="O439" s="139"/>
      <c r="P439" s="140">
        <f>SUM(P440:P527)</f>
        <v>0</v>
      </c>
      <c r="Q439" s="139"/>
      <c r="R439" s="140">
        <f>SUM(R440:R527)</f>
        <v>42.485343729999997</v>
      </c>
      <c r="S439" s="139"/>
      <c r="T439" s="141">
        <f>SUM(T440:T527)</f>
        <v>0</v>
      </c>
      <c r="AR439" s="134" t="s">
        <v>87</v>
      </c>
      <c r="AT439" s="142" t="s">
        <v>79</v>
      </c>
      <c r="AU439" s="142" t="s">
        <v>87</v>
      </c>
      <c r="AY439" s="134" t="s">
        <v>195</v>
      </c>
      <c r="BK439" s="143">
        <f>SUM(BK440:BK527)</f>
        <v>0</v>
      </c>
    </row>
    <row r="440" spans="1:65" s="2" customFormat="1" ht="24.25" customHeight="1">
      <c r="A440" s="35"/>
      <c r="B440" s="146"/>
      <c r="C440" s="147" t="s">
        <v>410</v>
      </c>
      <c r="D440" s="147" t="s">
        <v>197</v>
      </c>
      <c r="E440" s="148" t="s">
        <v>1306</v>
      </c>
      <c r="F440" s="149" t="s">
        <v>1307</v>
      </c>
      <c r="G440" s="150" t="s">
        <v>200</v>
      </c>
      <c r="H440" s="151">
        <v>617.1</v>
      </c>
      <c r="I440" s="152"/>
      <c r="J440" s="153">
        <f>ROUND(I440*H440,2)</f>
        <v>0</v>
      </c>
      <c r="K440" s="149" t="s">
        <v>201</v>
      </c>
      <c r="L440" s="36"/>
      <c r="M440" s="154" t="s">
        <v>3</v>
      </c>
      <c r="N440" s="155" t="s">
        <v>51</v>
      </c>
      <c r="O440" s="56"/>
      <c r="P440" s="156">
        <f>O440*H440</f>
        <v>0</v>
      </c>
      <c r="Q440" s="156">
        <v>0</v>
      </c>
      <c r="R440" s="156">
        <f>Q440*H440</f>
        <v>0</v>
      </c>
      <c r="S440" s="156">
        <v>0</v>
      </c>
      <c r="T440" s="157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58" t="s">
        <v>202</v>
      </c>
      <c r="AT440" s="158" t="s">
        <v>197</v>
      </c>
      <c r="AU440" s="158" t="s">
        <v>89</v>
      </c>
      <c r="AY440" s="19" t="s">
        <v>195</v>
      </c>
      <c r="BE440" s="159">
        <f>IF(N440="základní",J440,0)</f>
        <v>0</v>
      </c>
      <c r="BF440" s="159">
        <f>IF(N440="snížená",J440,0)</f>
        <v>0</v>
      </c>
      <c r="BG440" s="159">
        <f>IF(N440="zákl. přenesená",J440,0)</f>
        <v>0</v>
      </c>
      <c r="BH440" s="159">
        <f>IF(N440="sníž. přenesená",J440,0)</f>
        <v>0</v>
      </c>
      <c r="BI440" s="159">
        <f>IF(N440="nulová",J440,0)</f>
        <v>0</v>
      </c>
      <c r="BJ440" s="19" t="s">
        <v>87</v>
      </c>
      <c r="BK440" s="159">
        <f>ROUND(I440*H440,2)</f>
        <v>0</v>
      </c>
      <c r="BL440" s="19" t="s">
        <v>202</v>
      </c>
      <c r="BM440" s="158" t="s">
        <v>1647</v>
      </c>
    </row>
    <row r="441" spans="1:65" s="2" customFormat="1">
      <c r="A441" s="35"/>
      <c r="B441" s="36"/>
      <c r="C441" s="35"/>
      <c r="D441" s="160" t="s">
        <v>204</v>
      </c>
      <c r="E441" s="35"/>
      <c r="F441" s="161" t="s">
        <v>1309</v>
      </c>
      <c r="G441" s="35"/>
      <c r="H441" s="35"/>
      <c r="I441" s="162"/>
      <c r="J441" s="35"/>
      <c r="K441" s="35"/>
      <c r="L441" s="36"/>
      <c r="M441" s="163"/>
      <c r="N441" s="164"/>
      <c r="O441" s="56"/>
      <c r="P441" s="56"/>
      <c r="Q441" s="56"/>
      <c r="R441" s="56"/>
      <c r="S441" s="56"/>
      <c r="T441" s="57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9" t="s">
        <v>204</v>
      </c>
      <c r="AU441" s="19" t="s">
        <v>89</v>
      </c>
    </row>
    <row r="442" spans="1:65" s="2" customFormat="1" ht="16.5" customHeight="1">
      <c r="A442" s="35"/>
      <c r="B442" s="146"/>
      <c r="C442" s="190" t="s">
        <v>418</v>
      </c>
      <c r="D442" s="190" t="s">
        <v>464</v>
      </c>
      <c r="E442" s="191" t="s">
        <v>1310</v>
      </c>
      <c r="F442" s="192" t="s">
        <v>1311</v>
      </c>
      <c r="G442" s="193" t="s">
        <v>200</v>
      </c>
      <c r="H442" s="194">
        <v>626.35699999999997</v>
      </c>
      <c r="I442" s="195"/>
      <c r="J442" s="196">
        <f>ROUND(I442*H442,2)</f>
        <v>0</v>
      </c>
      <c r="K442" s="192" t="s">
        <v>201</v>
      </c>
      <c r="L442" s="197"/>
      <c r="M442" s="198" t="s">
        <v>3</v>
      </c>
      <c r="N442" s="199" t="s">
        <v>51</v>
      </c>
      <c r="O442" s="56"/>
      <c r="P442" s="156">
        <f>O442*H442</f>
        <v>0</v>
      </c>
      <c r="Q442" s="156">
        <v>2.7999999999999998E-4</v>
      </c>
      <c r="R442" s="156">
        <f>Q442*H442</f>
        <v>0.17537995999999997</v>
      </c>
      <c r="S442" s="156">
        <v>0</v>
      </c>
      <c r="T442" s="157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158" t="s">
        <v>257</v>
      </c>
      <c r="AT442" s="158" t="s">
        <v>464</v>
      </c>
      <c r="AU442" s="158" t="s">
        <v>89</v>
      </c>
      <c r="AY442" s="19" t="s">
        <v>195</v>
      </c>
      <c r="BE442" s="159">
        <f>IF(N442="základní",J442,0)</f>
        <v>0</v>
      </c>
      <c r="BF442" s="159">
        <f>IF(N442="snížená",J442,0)</f>
        <v>0</v>
      </c>
      <c r="BG442" s="159">
        <f>IF(N442="zákl. přenesená",J442,0)</f>
        <v>0</v>
      </c>
      <c r="BH442" s="159">
        <f>IF(N442="sníž. přenesená",J442,0)</f>
        <v>0</v>
      </c>
      <c r="BI442" s="159">
        <f>IF(N442="nulová",J442,0)</f>
        <v>0</v>
      </c>
      <c r="BJ442" s="19" t="s">
        <v>87</v>
      </c>
      <c r="BK442" s="159">
        <f>ROUND(I442*H442,2)</f>
        <v>0</v>
      </c>
      <c r="BL442" s="19" t="s">
        <v>202</v>
      </c>
      <c r="BM442" s="158" t="s">
        <v>1648</v>
      </c>
    </row>
    <row r="443" spans="1:65" s="13" customFormat="1">
      <c r="B443" s="165"/>
      <c r="D443" s="166" t="s">
        <v>206</v>
      </c>
      <c r="E443" s="167" t="s">
        <v>3</v>
      </c>
      <c r="F443" s="168" t="s">
        <v>207</v>
      </c>
      <c r="H443" s="167" t="s">
        <v>3</v>
      </c>
      <c r="I443" s="169"/>
      <c r="L443" s="165"/>
      <c r="M443" s="170"/>
      <c r="N443" s="171"/>
      <c r="O443" s="171"/>
      <c r="P443" s="171"/>
      <c r="Q443" s="171"/>
      <c r="R443" s="171"/>
      <c r="S443" s="171"/>
      <c r="T443" s="172"/>
      <c r="AT443" s="167" t="s">
        <v>206</v>
      </c>
      <c r="AU443" s="167" t="s">
        <v>89</v>
      </c>
      <c r="AV443" s="13" t="s">
        <v>87</v>
      </c>
      <c r="AW443" s="13" t="s">
        <v>41</v>
      </c>
      <c r="AX443" s="13" t="s">
        <v>80</v>
      </c>
      <c r="AY443" s="167" t="s">
        <v>195</v>
      </c>
    </row>
    <row r="444" spans="1:65" s="13" customFormat="1">
      <c r="B444" s="165"/>
      <c r="D444" s="166" t="s">
        <v>206</v>
      </c>
      <c r="E444" s="167" t="s">
        <v>3</v>
      </c>
      <c r="F444" s="168" t="s">
        <v>208</v>
      </c>
      <c r="H444" s="167" t="s">
        <v>3</v>
      </c>
      <c r="I444" s="169"/>
      <c r="L444" s="165"/>
      <c r="M444" s="170"/>
      <c r="N444" s="171"/>
      <c r="O444" s="171"/>
      <c r="P444" s="171"/>
      <c r="Q444" s="171"/>
      <c r="R444" s="171"/>
      <c r="S444" s="171"/>
      <c r="T444" s="172"/>
      <c r="AT444" s="167" t="s">
        <v>206</v>
      </c>
      <c r="AU444" s="167" t="s">
        <v>89</v>
      </c>
      <c r="AV444" s="13" t="s">
        <v>87</v>
      </c>
      <c r="AW444" s="13" t="s">
        <v>41</v>
      </c>
      <c r="AX444" s="13" t="s">
        <v>80</v>
      </c>
      <c r="AY444" s="167" t="s">
        <v>195</v>
      </c>
    </row>
    <row r="445" spans="1:65" s="13" customFormat="1">
      <c r="B445" s="165"/>
      <c r="D445" s="166" t="s">
        <v>206</v>
      </c>
      <c r="E445" s="167" t="s">
        <v>3</v>
      </c>
      <c r="F445" s="168" t="s">
        <v>1148</v>
      </c>
      <c r="H445" s="167" t="s">
        <v>3</v>
      </c>
      <c r="I445" s="169"/>
      <c r="L445" s="165"/>
      <c r="M445" s="170"/>
      <c r="N445" s="171"/>
      <c r="O445" s="171"/>
      <c r="P445" s="171"/>
      <c r="Q445" s="171"/>
      <c r="R445" s="171"/>
      <c r="S445" s="171"/>
      <c r="T445" s="172"/>
      <c r="AT445" s="167" t="s">
        <v>206</v>
      </c>
      <c r="AU445" s="167" t="s">
        <v>89</v>
      </c>
      <c r="AV445" s="13" t="s">
        <v>87</v>
      </c>
      <c r="AW445" s="13" t="s">
        <v>41</v>
      </c>
      <c r="AX445" s="13" t="s">
        <v>80</v>
      </c>
      <c r="AY445" s="167" t="s">
        <v>195</v>
      </c>
    </row>
    <row r="446" spans="1:65" s="13" customFormat="1">
      <c r="B446" s="165"/>
      <c r="D446" s="166" t="s">
        <v>206</v>
      </c>
      <c r="E446" s="167" t="s">
        <v>3</v>
      </c>
      <c r="F446" s="168" t="s">
        <v>1649</v>
      </c>
      <c r="H446" s="167" t="s">
        <v>3</v>
      </c>
      <c r="I446" s="169"/>
      <c r="L446" s="165"/>
      <c r="M446" s="170"/>
      <c r="N446" s="171"/>
      <c r="O446" s="171"/>
      <c r="P446" s="171"/>
      <c r="Q446" s="171"/>
      <c r="R446" s="171"/>
      <c r="S446" s="171"/>
      <c r="T446" s="172"/>
      <c r="AT446" s="167" t="s">
        <v>206</v>
      </c>
      <c r="AU446" s="167" t="s">
        <v>89</v>
      </c>
      <c r="AV446" s="13" t="s">
        <v>87</v>
      </c>
      <c r="AW446" s="13" t="s">
        <v>41</v>
      </c>
      <c r="AX446" s="13" t="s">
        <v>80</v>
      </c>
      <c r="AY446" s="167" t="s">
        <v>195</v>
      </c>
    </row>
    <row r="447" spans="1:65" s="14" customFormat="1">
      <c r="B447" s="173"/>
      <c r="D447" s="166" t="s">
        <v>206</v>
      </c>
      <c r="E447" s="174" t="s">
        <v>3</v>
      </c>
      <c r="F447" s="175" t="s">
        <v>1650</v>
      </c>
      <c r="H447" s="176">
        <v>617.1</v>
      </c>
      <c r="I447" s="177"/>
      <c r="L447" s="173"/>
      <c r="M447" s="178"/>
      <c r="N447" s="179"/>
      <c r="O447" s="179"/>
      <c r="P447" s="179"/>
      <c r="Q447" s="179"/>
      <c r="R447" s="179"/>
      <c r="S447" s="179"/>
      <c r="T447" s="180"/>
      <c r="AT447" s="174" t="s">
        <v>206</v>
      </c>
      <c r="AU447" s="174" t="s">
        <v>89</v>
      </c>
      <c r="AV447" s="14" t="s">
        <v>89</v>
      </c>
      <c r="AW447" s="14" t="s">
        <v>41</v>
      </c>
      <c r="AX447" s="14" t="s">
        <v>80</v>
      </c>
      <c r="AY447" s="174" t="s">
        <v>195</v>
      </c>
    </row>
    <row r="448" spans="1:65" s="15" customFormat="1">
      <c r="B448" s="181"/>
      <c r="D448" s="166" t="s">
        <v>206</v>
      </c>
      <c r="E448" s="182" t="s">
        <v>3</v>
      </c>
      <c r="F448" s="183" t="s">
        <v>215</v>
      </c>
      <c r="H448" s="184">
        <v>617.1</v>
      </c>
      <c r="I448" s="185"/>
      <c r="L448" s="181"/>
      <c r="M448" s="186"/>
      <c r="N448" s="187"/>
      <c r="O448" s="187"/>
      <c r="P448" s="187"/>
      <c r="Q448" s="187"/>
      <c r="R448" s="187"/>
      <c r="S448" s="187"/>
      <c r="T448" s="188"/>
      <c r="AT448" s="182" t="s">
        <v>206</v>
      </c>
      <c r="AU448" s="182" t="s">
        <v>89</v>
      </c>
      <c r="AV448" s="15" t="s">
        <v>202</v>
      </c>
      <c r="AW448" s="15" t="s">
        <v>41</v>
      </c>
      <c r="AX448" s="15" t="s">
        <v>87</v>
      </c>
      <c r="AY448" s="182" t="s">
        <v>195</v>
      </c>
    </row>
    <row r="449" spans="1:65" s="14" customFormat="1">
      <c r="B449" s="173"/>
      <c r="D449" s="166" t="s">
        <v>206</v>
      </c>
      <c r="F449" s="175" t="s">
        <v>1651</v>
      </c>
      <c r="H449" s="176">
        <v>626.35699999999997</v>
      </c>
      <c r="I449" s="177"/>
      <c r="L449" s="173"/>
      <c r="M449" s="178"/>
      <c r="N449" s="179"/>
      <c r="O449" s="179"/>
      <c r="P449" s="179"/>
      <c r="Q449" s="179"/>
      <c r="R449" s="179"/>
      <c r="S449" s="179"/>
      <c r="T449" s="180"/>
      <c r="AT449" s="174" t="s">
        <v>206</v>
      </c>
      <c r="AU449" s="174" t="s">
        <v>89</v>
      </c>
      <c r="AV449" s="14" t="s">
        <v>89</v>
      </c>
      <c r="AW449" s="14" t="s">
        <v>4</v>
      </c>
      <c r="AX449" s="14" t="s">
        <v>87</v>
      </c>
      <c r="AY449" s="174" t="s">
        <v>195</v>
      </c>
    </row>
    <row r="450" spans="1:65" s="2" customFormat="1" ht="24.25" customHeight="1">
      <c r="A450" s="35"/>
      <c r="B450" s="146"/>
      <c r="C450" s="147" t="s">
        <v>424</v>
      </c>
      <c r="D450" s="147" t="s">
        <v>197</v>
      </c>
      <c r="E450" s="148" t="s">
        <v>1652</v>
      </c>
      <c r="F450" s="149" t="s">
        <v>1653</v>
      </c>
      <c r="G450" s="150" t="s">
        <v>200</v>
      </c>
      <c r="H450" s="151">
        <v>22.6</v>
      </c>
      <c r="I450" s="152"/>
      <c r="J450" s="153">
        <f>ROUND(I450*H450,2)</f>
        <v>0</v>
      </c>
      <c r="K450" s="149" t="s">
        <v>201</v>
      </c>
      <c r="L450" s="36"/>
      <c r="M450" s="154" t="s">
        <v>3</v>
      </c>
      <c r="N450" s="155" t="s">
        <v>51</v>
      </c>
      <c r="O450" s="56"/>
      <c r="P450" s="156">
        <f>O450*H450</f>
        <v>0</v>
      </c>
      <c r="Q450" s="156">
        <v>0</v>
      </c>
      <c r="R450" s="156">
        <f>Q450*H450</f>
        <v>0</v>
      </c>
      <c r="S450" s="156">
        <v>0</v>
      </c>
      <c r="T450" s="157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58" t="s">
        <v>202</v>
      </c>
      <c r="AT450" s="158" t="s">
        <v>197</v>
      </c>
      <c r="AU450" s="158" t="s">
        <v>89</v>
      </c>
      <c r="AY450" s="19" t="s">
        <v>195</v>
      </c>
      <c r="BE450" s="159">
        <f>IF(N450="základní",J450,0)</f>
        <v>0</v>
      </c>
      <c r="BF450" s="159">
        <f>IF(N450="snížená",J450,0)</f>
        <v>0</v>
      </c>
      <c r="BG450" s="159">
        <f>IF(N450="zákl. přenesená",J450,0)</f>
        <v>0</v>
      </c>
      <c r="BH450" s="159">
        <f>IF(N450="sníž. přenesená",J450,0)</f>
        <v>0</v>
      </c>
      <c r="BI450" s="159">
        <f>IF(N450="nulová",J450,0)</f>
        <v>0</v>
      </c>
      <c r="BJ450" s="19" t="s">
        <v>87</v>
      </c>
      <c r="BK450" s="159">
        <f>ROUND(I450*H450,2)</f>
        <v>0</v>
      </c>
      <c r="BL450" s="19" t="s">
        <v>202</v>
      </c>
      <c r="BM450" s="158" t="s">
        <v>1654</v>
      </c>
    </row>
    <row r="451" spans="1:65" s="2" customFormat="1">
      <c r="A451" s="35"/>
      <c r="B451" s="36"/>
      <c r="C451" s="35"/>
      <c r="D451" s="160" t="s">
        <v>204</v>
      </c>
      <c r="E451" s="35"/>
      <c r="F451" s="161" t="s">
        <v>1655</v>
      </c>
      <c r="G451" s="35"/>
      <c r="H451" s="35"/>
      <c r="I451" s="162"/>
      <c r="J451" s="35"/>
      <c r="K451" s="35"/>
      <c r="L451" s="36"/>
      <c r="M451" s="163"/>
      <c r="N451" s="164"/>
      <c r="O451" s="56"/>
      <c r="P451" s="56"/>
      <c r="Q451" s="56"/>
      <c r="R451" s="56"/>
      <c r="S451" s="56"/>
      <c r="T451" s="57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T451" s="19" t="s">
        <v>204</v>
      </c>
      <c r="AU451" s="19" t="s">
        <v>89</v>
      </c>
    </row>
    <row r="452" spans="1:65" s="2" customFormat="1" ht="16.5" customHeight="1">
      <c r="A452" s="35"/>
      <c r="B452" s="146"/>
      <c r="C452" s="190" t="s">
        <v>427</v>
      </c>
      <c r="D452" s="190" t="s">
        <v>464</v>
      </c>
      <c r="E452" s="191" t="s">
        <v>1656</v>
      </c>
      <c r="F452" s="192" t="s">
        <v>1657</v>
      </c>
      <c r="G452" s="193" t="s">
        <v>200</v>
      </c>
      <c r="H452" s="194">
        <v>22.939</v>
      </c>
      <c r="I452" s="195"/>
      <c r="J452" s="196">
        <f>ROUND(I452*H452,2)</f>
        <v>0</v>
      </c>
      <c r="K452" s="192" t="s">
        <v>201</v>
      </c>
      <c r="L452" s="197"/>
      <c r="M452" s="198" t="s">
        <v>3</v>
      </c>
      <c r="N452" s="199" t="s">
        <v>51</v>
      </c>
      <c r="O452" s="56"/>
      <c r="P452" s="156">
        <f>O452*H452</f>
        <v>0</v>
      </c>
      <c r="Q452" s="156">
        <v>4.2999999999999999E-4</v>
      </c>
      <c r="R452" s="156">
        <f>Q452*H452</f>
        <v>9.8637699999999991E-3</v>
      </c>
      <c r="S452" s="156">
        <v>0</v>
      </c>
      <c r="T452" s="157">
        <f>S452*H452</f>
        <v>0</v>
      </c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R452" s="158" t="s">
        <v>257</v>
      </c>
      <c r="AT452" s="158" t="s">
        <v>464</v>
      </c>
      <c r="AU452" s="158" t="s">
        <v>89</v>
      </c>
      <c r="AY452" s="19" t="s">
        <v>195</v>
      </c>
      <c r="BE452" s="159">
        <f>IF(N452="základní",J452,0)</f>
        <v>0</v>
      </c>
      <c r="BF452" s="159">
        <f>IF(N452="snížená",J452,0)</f>
        <v>0</v>
      </c>
      <c r="BG452" s="159">
        <f>IF(N452="zákl. přenesená",J452,0)</f>
        <v>0</v>
      </c>
      <c r="BH452" s="159">
        <f>IF(N452="sníž. přenesená",J452,0)</f>
        <v>0</v>
      </c>
      <c r="BI452" s="159">
        <f>IF(N452="nulová",J452,0)</f>
        <v>0</v>
      </c>
      <c r="BJ452" s="19" t="s">
        <v>87</v>
      </c>
      <c r="BK452" s="159">
        <f>ROUND(I452*H452,2)</f>
        <v>0</v>
      </c>
      <c r="BL452" s="19" t="s">
        <v>202</v>
      </c>
      <c r="BM452" s="158" t="s">
        <v>1658</v>
      </c>
    </row>
    <row r="453" spans="1:65" s="13" customFormat="1">
      <c r="B453" s="165"/>
      <c r="D453" s="166" t="s">
        <v>206</v>
      </c>
      <c r="E453" s="167" t="s">
        <v>3</v>
      </c>
      <c r="F453" s="168" t="s">
        <v>207</v>
      </c>
      <c r="H453" s="167" t="s">
        <v>3</v>
      </c>
      <c r="I453" s="169"/>
      <c r="L453" s="165"/>
      <c r="M453" s="170"/>
      <c r="N453" s="171"/>
      <c r="O453" s="171"/>
      <c r="P453" s="171"/>
      <c r="Q453" s="171"/>
      <c r="R453" s="171"/>
      <c r="S453" s="171"/>
      <c r="T453" s="172"/>
      <c r="AT453" s="167" t="s">
        <v>206</v>
      </c>
      <c r="AU453" s="167" t="s">
        <v>89</v>
      </c>
      <c r="AV453" s="13" t="s">
        <v>87</v>
      </c>
      <c r="AW453" s="13" t="s">
        <v>41</v>
      </c>
      <c r="AX453" s="13" t="s">
        <v>80</v>
      </c>
      <c r="AY453" s="167" t="s">
        <v>195</v>
      </c>
    </row>
    <row r="454" spans="1:65" s="13" customFormat="1">
      <c r="B454" s="165"/>
      <c r="D454" s="166" t="s">
        <v>206</v>
      </c>
      <c r="E454" s="167" t="s">
        <v>3</v>
      </c>
      <c r="F454" s="168" t="s">
        <v>208</v>
      </c>
      <c r="H454" s="167" t="s">
        <v>3</v>
      </c>
      <c r="I454" s="169"/>
      <c r="L454" s="165"/>
      <c r="M454" s="170"/>
      <c r="N454" s="171"/>
      <c r="O454" s="171"/>
      <c r="P454" s="171"/>
      <c r="Q454" s="171"/>
      <c r="R454" s="171"/>
      <c r="S454" s="171"/>
      <c r="T454" s="172"/>
      <c r="AT454" s="167" t="s">
        <v>206</v>
      </c>
      <c r="AU454" s="167" t="s">
        <v>89</v>
      </c>
      <c r="AV454" s="13" t="s">
        <v>87</v>
      </c>
      <c r="AW454" s="13" t="s">
        <v>41</v>
      </c>
      <c r="AX454" s="13" t="s">
        <v>80</v>
      </c>
      <c r="AY454" s="167" t="s">
        <v>195</v>
      </c>
    </row>
    <row r="455" spans="1:65" s="13" customFormat="1">
      <c r="B455" s="165"/>
      <c r="D455" s="166" t="s">
        <v>206</v>
      </c>
      <c r="E455" s="167" t="s">
        <v>3</v>
      </c>
      <c r="F455" s="168" t="s">
        <v>1148</v>
      </c>
      <c r="H455" s="167" t="s">
        <v>3</v>
      </c>
      <c r="I455" s="169"/>
      <c r="L455" s="165"/>
      <c r="M455" s="170"/>
      <c r="N455" s="171"/>
      <c r="O455" s="171"/>
      <c r="P455" s="171"/>
      <c r="Q455" s="171"/>
      <c r="R455" s="171"/>
      <c r="S455" s="171"/>
      <c r="T455" s="172"/>
      <c r="AT455" s="167" t="s">
        <v>206</v>
      </c>
      <c r="AU455" s="167" t="s">
        <v>89</v>
      </c>
      <c r="AV455" s="13" t="s">
        <v>87</v>
      </c>
      <c r="AW455" s="13" t="s">
        <v>41</v>
      </c>
      <c r="AX455" s="13" t="s">
        <v>80</v>
      </c>
      <c r="AY455" s="167" t="s">
        <v>195</v>
      </c>
    </row>
    <row r="456" spans="1:65" s="13" customFormat="1">
      <c r="B456" s="165"/>
      <c r="D456" s="166" t="s">
        <v>206</v>
      </c>
      <c r="E456" s="167" t="s">
        <v>3</v>
      </c>
      <c r="F456" s="168" t="s">
        <v>1659</v>
      </c>
      <c r="H456" s="167" t="s">
        <v>3</v>
      </c>
      <c r="I456" s="169"/>
      <c r="L456" s="165"/>
      <c r="M456" s="170"/>
      <c r="N456" s="171"/>
      <c r="O456" s="171"/>
      <c r="P456" s="171"/>
      <c r="Q456" s="171"/>
      <c r="R456" s="171"/>
      <c r="S456" s="171"/>
      <c r="T456" s="172"/>
      <c r="AT456" s="167" t="s">
        <v>206</v>
      </c>
      <c r="AU456" s="167" t="s">
        <v>89</v>
      </c>
      <c r="AV456" s="13" t="s">
        <v>87</v>
      </c>
      <c r="AW456" s="13" t="s">
        <v>41</v>
      </c>
      <c r="AX456" s="13" t="s">
        <v>80</v>
      </c>
      <c r="AY456" s="167" t="s">
        <v>195</v>
      </c>
    </row>
    <row r="457" spans="1:65" s="14" customFormat="1">
      <c r="B457" s="173"/>
      <c r="D457" s="166" t="s">
        <v>206</v>
      </c>
      <c r="E457" s="174" t="s">
        <v>3</v>
      </c>
      <c r="F457" s="175" t="s">
        <v>1660</v>
      </c>
      <c r="H457" s="176">
        <v>22.6</v>
      </c>
      <c r="I457" s="177"/>
      <c r="L457" s="173"/>
      <c r="M457" s="178"/>
      <c r="N457" s="179"/>
      <c r="O457" s="179"/>
      <c r="P457" s="179"/>
      <c r="Q457" s="179"/>
      <c r="R457" s="179"/>
      <c r="S457" s="179"/>
      <c r="T457" s="180"/>
      <c r="AT457" s="174" t="s">
        <v>206</v>
      </c>
      <c r="AU457" s="174" t="s">
        <v>89</v>
      </c>
      <c r="AV457" s="14" t="s">
        <v>89</v>
      </c>
      <c r="AW457" s="14" t="s">
        <v>41</v>
      </c>
      <c r="AX457" s="14" t="s">
        <v>80</v>
      </c>
      <c r="AY457" s="174" t="s">
        <v>195</v>
      </c>
    </row>
    <row r="458" spans="1:65" s="15" customFormat="1">
      <c r="B458" s="181"/>
      <c r="D458" s="166" t="s">
        <v>206</v>
      </c>
      <c r="E458" s="182" t="s">
        <v>3</v>
      </c>
      <c r="F458" s="183" t="s">
        <v>215</v>
      </c>
      <c r="H458" s="184">
        <v>22.6</v>
      </c>
      <c r="I458" s="185"/>
      <c r="L458" s="181"/>
      <c r="M458" s="186"/>
      <c r="N458" s="187"/>
      <c r="O458" s="187"/>
      <c r="P458" s="187"/>
      <c r="Q458" s="187"/>
      <c r="R458" s="187"/>
      <c r="S458" s="187"/>
      <c r="T458" s="188"/>
      <c r="AT458" s="182" t="s">
        <v>206</v>
      </c>
      <c r="AU458" s="182" t="s">
        <v>89</v>
      </c>
      <c r="AV458" s="15" t="s">
        <v>202</v>
      </c>
      <c r="AW458" s="15" t="s">
        <v>41</v>
      </c>
      <c r="AX458" s="15" t="s">
        <v>87</v>
      </c>
      <c r="AY458" s="182" t="s">
        <v>195</v>
      </c>
    </row>
    <row r="459" spans="1:65" s="14" customFormat="1">
      <c r="B459" s="173"/>
      <c r="D459" s="166" t="s">
        <v>206</v>
      </c>
      <c r="F459" s="175" t="s">
        <v>1661</v>
      </c>
      <c r="H459" s="176">
        <v>22.939</v>
      </c>
      <c r="I459" s="177"/>
      <c r="L459" s="173"/>
      <c r="M459" s="178"/>
      <c r="N459" s="179"/>
      <c r="O459" s="179"/>
      <c r="P459" s="179"/>
      <c r="Q459" s="179"/>
      <c r="R459" s="179"/>
      <c r="S459" s="179"/>
      <c r="T459" s="180"/>
      <c r="AT459" s="174" t="s">
        <v>206</v>
      </c>
      <c r="AU459" s="174" t="s">
        <v>89</v>
      </c>
      <c r="AV459" s="14" t="s">
        <v>89</v>
      </c>
      <c r="AW459" s="14" t="s">
        <v>4</v>
      </c>
      <c r="AX459" s="14" t="s">
        <v>87</v>
      </c>
      <c r="AY459" s="174" t="s">
        <v>195</v>
      </c>
    </row>
    <row r="460" spans="1:65" s="2" customFormat="1" ht="24.25" customHeight="1">
      <c r="A460" s="35"/>
      <c r="B460" s="146"/>
      <c r="C460" s="147" t="s">
        <v>433</v>
      </c>
      <c r="D460" s="147" t="s">
        <v>197</v>
      </c>
      <c r="E460" s="148" t="s">
        <v>1662</v>
      </c>
      <c r="F460" s="149" t="s">
        <v>1663</v>
      </c>
      <c r="G460" s="150" t="s">
        <v>511</v>
      </c>
      <c r="H460" s="151">
        <v>44</v>
      </c>
      <c r="I460" s="152"/>
      <c r="J460" s="153">
        <f>ROUND(I460*H460,2)</f>
        <v>0</v>
      </c>
      <c r="K460" s="149" t="s">
        <v>201</v>
      </c>
      <c r="L460" s="36"/>
      <c r="M460" s="154" t="s">
        <v>3</v>
      </c>
      <c r="N460" s="155" t="s">
        <v>51</v>
      </c>
      <c r="O460" s="56"/>
      <c r="P460" s="156">
        <f>O460*H460</f>
        <v>0</v>
      </c>
      <c r="Q460" s="156">
        <v>0</v>
      </c>
      <c r="R460" s="156">
        <f>Q460*H460</f>
        <v>0</v>
      </c>
      <c r="S460" s="156">
        <v>0</v>
      </c>
      <c r="T460" s="157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158" t="s">
        <v>202</v>
      </c>
      <c r="AT460" s="158" t="s">
        <v>197</v>
      </c>
      <c r="AU460" s="158" t="s">
        <v>89</v>
      </c>
      <c r="AY460" s="19" t="s">
        <v>195</v>
      </c>
      <c r="BE460" s="159">
        <f>IF(N460="základní",J460,0)</f>
        <v>0</v>
      </c>
      <c r="BF460" s="159">
        <f>IF(N460="snížená",J460,0)</f>
        <v>0</v>
      </c>
      <c r="BG460" s="159">
        <f>IF(N460="zákl. přenesená",J460,0)</f>
        <v>0</v>
      </c>
      <c r="BH460" s="159">
        <f>IF(N460="sníž. přenesená",J460,0)</f>
        <v>0</v>
      </c>
      <c r="BI460" s="159">
        <f>IF(N460="nulová",J460,0)</f>
        <v>0</v>
      </c>
      <c r="BJ460" s="19" t="s">
        <v>87</v>
      </c>
      <c r="BK460" s="159">
        <f>ROUND(I460*H460,2)</f>
        <v>0</v>
      </c>
      <c r="BL460" s="19" t="s">
        <v>202</v>
      </c>
      <c r="BM460" s="158" t="s">
        <v>1664</v>
      </c>
    </row>
    <row r="461" spans="1:65" s="2" customFormat="1">
      <c r="A461" s="35"/>
      <c r="B461" s="36"/>
      <c r="C461" s="35"/>
      <c r="D461" s="160" t="s">
        <v>204</v>
      </c>
      <c r="E461" s="35"/>
      <c r="F461" s="161" t="s">
        <v>1665</v>
      </c>
      <c r="G461" s="35"/>
      <c r="H461" s="35"/>
      <c r="I461" s="162"/>
      <c r="J461" s="35"/>
      <c r="K461" s="35"/>
      <c r="L461" s="36"/>
      <c r="M461" s="163"/>
      <c r="N461" s="164"/>
      <c r="O461" s="56"/>
      <c r="P461" s="56"/>
      <c r="Q461" s="56"/>
      <c r="R461" s="56"/>
      <c r="S461" s="56"/>
      <c r="T461" s="57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T461" s="19" t="s">
        <v>204</v>
      </c>
      <c r="AU461" s="19" t="s">
        <v>89</v>
      </c>
    </row>
    <row r="462" spans="1:65" s="2" customFormat="1" ht="16.5" customHeight="1">
      <c r="A462" s="35"/>
      <c r="B462" s="146"/>
      <c r="C462" s="190" t="s">
        <v>435</v>
      </c>
      <c r="D462" s="190" t="s">
        <v>464</v>
      </c>
      <c r="E462" s="191" t="s">
        <v>1666</v>
      </c>
      <c r="F462" s="192" t="s">
        <v>1667</v>
      </c>
      <c r="G462" s="193" t="s">
        <v>511</v>
      </c>
      <c r="H462" s="194">
        <v>44</v>
      </c>
      <c r="I462" s="195"/>
      <c r="J462" s="196">
        <f>ROUND(I462*H462,2)</f>
        <v>0</v>
      </c>
      <c r="K462" s="192" t="s">
        <v>201</v>
      </c>
      <c r="L462" s="197"/>
      <c r="M462" s="198" t="s">
        <v>3</v>
      </c>
      <c r="N462" s="199" t="s">
        <v>51</v>
      </c>
      <c r="O462" s="56"/>
      <c r="P462" s="156">
        <f>O462*H462</f>
        <v>0</v>
      </c>
      <c r="Q462" s="156">
        <v>4.0000000000000003E-5</v>
      </c>
      <c r="R462" s="156">
        <f>Q462*H462</f>
        <v>1.7600000000000001E-3</v>
      </c>
      <c r="S462" s="156">
        <v>0</v>
      </c>
      <c r="T462" s="157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158" t="s">
        <v>257</v>
      </c>
      <c r="AT462" s="158" t="s">
        <v>464</v>
      </c>
      <c r="AU462" s="158" t="s">
        <v>89</v>
      </c>
      <c r="AY462" s="19" t="s">
        <v>195</v>
      </c>
      <c r="BE462" s="159">
        <f>IF(N462="základní",J462,0)</f>
        <v>0</v>
      </c>
      <c r="BF462" s="159">
        <f>IF(N462="snížená",J462,0)</f>
        <v>0</v>
      </c>
      <c r="BG462" s="159">
        <f>IF(N462="zákl. přenesená",J462,0)</f>
        <v>0</v>
      </c>
      <c r="BH462" s="159">
        <f>IF(N462="sníž. přenesená",J462,0)</f>
        <v>0</v>
      </c>
      <c r="BI462" s="159">
        <f>IF(N462="nulová",J462,0)</f>
        <v>0</v>
      </c>
      <c r="BJ462" s="19" t="s">
        <v>87</v>
      </c>
      <c r="BK462" s="159">
        <f>ROUND(I462*H462,2)</f>
        <v>0</v>
      </c>
      <c r="BL462" s="19" t="s">
        <v>202</v>
      </c>
      <c r="BM462" s="158" t="s">
        <v>1668</v>
      </c>
    </row>
    <row r="463" spans="1:65" s="13" customFormat="1">
      <c r="B463" s="165"/>
      <c r="D463" s="166" t="s">
        <v>206</v>
      </c>
      <c r="E463" s="167" t="s">
        <v>3</v>
      </c>
      <c r="F463" s="168" t="s">
        <v>207</v>
      </c>
      <c r="H463" s="167" t="s">
        <v>3</v>
      </c>
      <c r="I463" s="169"/>
      <c r="L463" s="165"/>
      <c r="M463" s="170"/>
      <c r="N463" s="171"/>
      <c r="O463" s="171"/>
      <c r="P463" s="171"/>
      <c r="Q463" s="171"/>
      <c r="R463" s="171"/>
      <c r="S463" s="171"/>
      <c r="T463" s="172"/>
      <c r="AT463" s="167" t="s">
        <v>206</v>
      </c>
      <c r="AU463" s="167" t="s">
        <v>89</v>
      </c>
      <c r="AV463" s="13" t="s">
        <v>87</v>
      </c>
      <c r="AW463" s="13" t="s">
        <v>41</v>
      </c>
      <c r="AX463" s="13" t="s">
        <v>80</v>
      </c>
      <c r="AY463" s="167" t="s">
        <v>195</v>
      </c>
    </row>
    <row r="464" spans="1:65" s="13" customFormat="1">
      <c r="B464" s="165"/>
      <c r="D464" s="166" t="s">
        <v>206</v>
      </c>
      <c r="E464" s="167" t="s">
        <v>3</v>
      </c>
      <c r="F464" s="168" t="s">
        <v>208</v>
      </c>
      <c r="H464" s="167" t="s">
        <v>3</v>
      </c>
      <c r="I464" s="169"/>
      <c r="L464" s="165"/>
      <c r="M464" s="170"/>
      <c r="N464" s="171"/>
      <c r="O464" s="171"/>
      <c r="P464" s="171"/>
      <c r="Q464" s="171"/>
      <c r="R464" s="171"/>
      <c r="S464" s="171"/>
      <c r="T464" s="172"/>
      <c r="AT464" s="167" t="s">
        <v>206</v>
      </c>
      <c r="AU464" s="167" t="s">
        <v>89</v>
      </c>
      <c r="AV464" s="13" t="s">
        <v>87</v>
      </c>
      <c r="AW464" s="13" t="s">
        <v>41</v>
      </c>
      <c r="AX464" s="13" t="s">
        <v>80</v>
      </c>
      <c r="AY464" s="167" t="s">
        <v>195</v>
      </c>
    </row>
    <row r="465" spans="1:65" s="13" customFormat="1">
      <c r="B465" s="165"/>
      <c r="D465" s="166" t="s">
        <v>206</v>
      </c>
      <c r="E465" s="167" t="s">
        <v>3</v>
      </c>
      <c r="F465" s="168" t="s">
        <v>1148</v>
      </c>
      <c r="H465" s="167" t="s">
        <v>3</v>
      </c>
      <c r="I465" s="169"/>
      <c r="L465" s="165"/>
      <c r="M465" s="170"/>
      <c r="N465" s="171"/>
      <c r="O465" s="171"/>
      <c r="P465" s="171"/>
      <c r="Q465" s="171"/>
      <c r="R465" s="171"/>
      <c r="S465" s="171"/>
      <c r="T465" s="172"/>
      <c r="AT465" s="167" t="s">
        <v>206</v>
      </c>
      <c r="AU465" s="167" t="s">
        <v>89</v>
      </c>
      <c r="AV465" s="13" t="s">
        <v>87</v>
      </c>
      <c r="AW465" s="13" t="s">
        <v>41</v>
      </c>
      <c r="AX465" s="13" t="s">
        <v>80</v>
      </c>
      <c r="AY465" s="167" t="s">
        <v>195</v>
      </c>
    </row>
    <row r="466" spans="1:65" s="14" customFormat="1">
      <c r="B466" s="173"/>
      <c r="D466" s="166" t="s">
        <v>206</v>
      </c>
      <c r="E466" s="174" t="s">
        <v>3</v>
      </c>
      <c r="F466" s="175" t="s">
        <v>540</v>
      </c>
      <c r="H466" s="176">
        <v>44</v>
      </c>
      <c r="I466" s="177"/>
      <c r="L466" s="173"/>
      <c r="M466" s="178"/>
      <c r="N466" s="179"/>
      <c r="O466" s="179"/>
      <c r="P466" s="179"/>
      <c r="Q466" s="179"/>
      <c r="R466" s="179"/>
      <c r="S466" s="179"/>
      <c r="T466" s="180"/>
      <c r="AT466" s="174" t="s">
        <v>206</v>
      </c>
      <c r="AU466" s="174" t="s">
        <v>89</v>
      </c>
      <c r="AV466" s="14" t="s">
        <v>89</v>
      </c>
      <c r="AW466" s="14" t="s">
        <v>41</v>
      </c>
      <c r="AX466" s="14" t="s">
        <v>80</v>
      </c>
      <c r="AY466" s="174" t="s">
        <v>195</v>
      </c>
    </row>
    <row r="467" spans="1:65" s="15" customFormat="1">
      <c r="B467" s="181"/>
      <c r="D467" s="166" t="s">
        <v>206</v>
      </c>
      <c r="E467" s="182" t="s">
        <v>3</v>
      </c>
      <c r="F467" s="183" t="s">
        <v>215</v>
      </c>
      <c r="H467" s="184">
        <v>44</v>
      </c>
      <c r="I467" s="185"/>
      <c r="L467" s="181"/>
      <c r="M467" s="186"/>
      <c r="N467" s="187"/>
      <c r="O467" s="187"/>
      <c r="P467" s="187"/>
      <c r="Q467" s="187"/>
      <c r="R467" s="187"/>
      <c r="S467" s="187"/>
      <c r="T467" s="188"/>
      <c r="AT467" s="182" t="s">
        <v>206</v>
      </c>
      <c r="AU467" s="182" t="s">
        <v>89</v>
      </c>
      <c r="AV467" s="15" t="s">
        <v>202</v>
      </c>
      <c r="AW467" s="15" t="s">
        <v>41</v>
      </c>
      <c r="AX467" s="15" t="s">
        <v>87</v>
      </c>
      <c r="AY467" s="182" t="s">
        <v>195</v>
      </c>
    </row>
    <row r="468" spans="1:65" s="2" customFormat="1" ht="24.25" customHeight="1">
      <c r="A468" s="35"/>
      <c r="B468" s="146"/>
      <c r="C468" s="147" t="s">
        <v>441</v>
      </c>
      <c r="D468" s="147" t="s">
        <v>197</v>
      </c>
      <c r="E468" s="148" t="s">
        <v>1669</v>
      </c>
      <c r="F468" s="149" t="s">
        <v>1670</v>
      </c>
      <c r="G468" s="150" t="s">
        <v>511</v>
      </c>
      <c r="H468" s="151">
        <v>44</v>
      </c>
      <c r="I468" s="152"/>
      <c r="J468" s="153">
        <f>ROUND(I468*H468,2)</f>
        <v>0</v>
      </c>
      <c r="K468" s="149" t="s">
        <v>201</v>
      </c>
      <c r="L468" s="36"/>
      <c r="M468" s="154" t="s">
        <v>3</v>
      </c>
      <c r="N468" s="155" t="s">
        <v>51</v>
      </c>
      <c r="O468" s="56"/>
      <c r="P468" s="156">
        <f>O468*H468</f>
        <v>0</v>
      </c>
      <c r="Q468" s="156">
        <v>0</v>
      </c>
      <c r="R468" s="156">
        <f>Q468*H468</f>
        <v>0</v>
      </c>
      <c r="S468" s="156">
        <v>0</v>
      </c>
      <c r="T468" s="157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158" t="s">
        <v>202</v>
      </c>
      <c r="AT468" s="158" t="s">
        <v>197</v>
      </c>
      <c r="AU468" s="158" t="s">
        <v>89</v>
      </c>
      <c r="AY468" s="19" t="s">
        <v>195</v>
      </c>
      <c r="BE468" s="159">
        <f>IF(N468="základní",J468,0)</f>
        <v>0</v>
      </c>
      <c r="BF468" s="159">
        <f>IF(N468="snížená",J468,0)</f>
        <v>0</v>
      </c>
      <c r="BG468" s="159">
        <f>IF(N468="zákl. přenesená",J468,0)</f>
        <v>0</v>
      </c>
      <c r="BH468" s="159">
        <f>IF(N468="sníž. přenesená",J468,0)</f>
        <v>0</v>
      </c>
      <c r="BI468" s="159">
        <f>IF(N468="nulová",J468,0)</f>
        <v>0</v>
      </c>
      <c r="BJ468" s="19" t="s">
        <v>87</v>
      </c>
      <c r="BK468" s="159">
        <f>ROUND(I468*H468,2)</f>
        <v>0</v>
      </c>
      <c r="BL468" s="19" t="s">
        <v>202</v>
      </c>
      <c r="BM468" s="158" t="s">
        <v>1671</v>
      </c>
    </row>
    <row r="469" spans="1:65" s="2" customFormat="1">
      <c r="A469" s="35"/>
      <c r="B469" s="36"/>
      <c r="C469" s="35"/>
      <c r="D469" s="160" t="s">
        <v>204</v>
      </c>
      <c r="E469" s="35"/>
      <c r="F469" s="161" t="s">
        <v>1672</v>
      </c>
      <c r="G469" s="35"/>
      <c r="H469" s="35"/>
      <c r="I469" s="162"/>
      <c r="J469" s="35"/>
      <c r="K469" s="35"/>
      <c r="L469" s="36"/>
      <c r="M469" s="163"/>
      <c r="N469" s="164"/>
      <c r="O469" s="56"/>
      <c r="P469" s="56"/>
      <c r="Q469" s="56"/>
      <c r="R469" s="56"/>
      <c r="S469" s="56"/>
      <c r="T469" s="57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T469" s="19" t="s">
        <v>204</v>
      </c>
      <c r="AU469" s="19" t="s">
        <v>89</v>
      </c>
    </row>
    <row r="470" spans="1:65" s="2" customFormat="1" ht="16.5" customHeight="1">
      <c r="A470" s="35"/>
      <c r="B470" s="146"/>
      <c r="C470" s="190" t="s">
        <v>444</v>
      </c>
      <c r="D470" s="190" t="s">
        <v>464</v>
      </c>
      <c r="E470" s="191" t="s">
        <v>1673</v>
      </c>
      <c r="F470" s="192" t="s">
        <v>1674</v>
      </c>
      <c r="G470" s="193" t="s">
        <v>511</v>
      </c>
      <c r="H470" s="194">
        <v>44</v>
      </c>
      <c r="I470" s="195"/>
      <c r="J470" s="196">
        <f>ROUND(I470*H470,2)</f>
        <v>0</v>
      </c>
      <c r="K470" s="192" t="s">
        <v>201</v>
      </c>
      <c r="L470" s="197"/>
      <c r="M470" s="198" t="s">
        <v>3</v>
      </c>
      <c r="N470" s="199" t="s">
        <v>51</v>
      </c>
      <c r="O470" s="56"/>
      <c r="P470" s="156">
        <f>O470*H470</f>
        <v>0</v>
      </c>
      <c r="Q470" s="156">
        <v>1E-4</v>
      </c>
      <c r="R470" s="156">
        <f>Q470*H470</f>
        <v>4.4000000000000003E-3</v>
      </c>
      <c r="S470" s="156">
        <v>0</v>
      </c>
      <c r="T470" s="157">
        <f>S470*H470</f>
        <v>0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158" t="s">
        <v>257</v>
      </c>
      <c r="AT470" s="158" t="s">
        <v>464</v>
      </c>
      <c r="AU470" s="158" t="s">
        <v>89</v>
      </c>
      <c r="AY470" s="19" t="s">
        <v>195</v>
      </c>
      <c r="BE470" s="159">
        <f>IF(N470="základní",J470,0)</f>
        <v>0</v>
      </c>
      <c r="BF470" s="159">
        <f>IF(N470="snížená",J470,0)</f>
        <v>0</v>
      </c>
      <c r="BG470" s="159">
        <f>IF(N470="zákl. přenesená",J470,0)</f>
        <v>0</v>
      </c>
      <c r="BH470" s="159">
        <f>IF(N470="sníž. přenesená",J470,0)</f>
        <v>0</v>
      </c>
      <c r="BI470" s="159">
        <f>IF(N470="nulová",J470,0)</f>
        <v>0</v>
      </c>
      <c r="BJ470" s="19" t="s">
        <v>87</v>
      </c>
      <c r="BK470" s="159">
        <f>ROUND(I470*H470,2)</f>
        <v>0</v>
      </c>
      <c r="BL470" s="19" t="s">
        <v>202</v>
      </c>
      <c r="BM470" s="158" t="s">
        <v>1675</v>
      </c>
    </row>
    <row r="471" spans="1:65" s="13" customFormat="1">
      <c r="B471" s="165"/>
      <c r="D471" s="166" t="s">
        <v>206</v>
      </c>
      <c r="E471" s="167" t="s">
        <v>3</v>
      </c>
      <c r="F471" s="168" t="s">
        <v>207</v>
      </c>
      <c r="H471" s="167" t="s">
        <v>3</v>
      </c>
      <c r="I471" s="169"/>
      <c r="L471" s="165"/>
      <c r="M471" s="170"/>
      <c r="N471" s="171"/>
      <c r="O471" s="171"/>
      <c r="P471" s="171"/>
      <c r="Q471" s="171"/>
      <c r="R471" s="171"/>
      <c r="S471" s="171"/>
      <c r="T471" s="172"/>
      <c r="AT471" s="167" t="s">
        <v>206</v>
      </c>
      <c r="AU471" s="167" t="s">
        <v>89</v>
      </c>
      <c r="AV471" s="13" t="s">
        <v>87</v>
      </c>
      <c r="AW471" s="13" t="s">
        <v>41</v>
      </c>
      <c r="AX471" s="13" t="s">
        <v>80</v>
      </c>
      <c r="AY471" s="167" t="s">
        <v>195</v>
      </c>
    </row>
    <row r="472" spans="1:65" s="13" customFormat="1">
      <c r="B472" s="165"/>
      <c r="D472" s="166" t="s">
        <v>206</v>
      </c>
      <c r="E472" s="167" t="s">
        <v>3</v>
      </c>
      <c r="F472" s="168" t="s">
        <v>208</v>
      </c>
      <c r="H472" s="167" t="s">
        <v>3</v>
      </c>
      <c r="I472" s="169"/>
      <c r="L472" s="165"/>
      <c r="M472" s="170"/>
      <c r="N472" s="171"/>
      <c r="O472" s="171"/>
      <c r="P472" s="171"/>
      <c r="Q472" s="171"/>
      <c r="R472" s="171"/>
      <c r="S472" s="171"/>
      <c r="T472" s="172"/>
      <c r="AT472" s="167" t="s">
        <v>206</v>
      </c>
      <c r="AU472" s="167" t="s">
        <v>89</v>
      </c>
      <c r="AV472" s="13" t="s">
        <v>87</v>
      </c>
      <c r="AW472" s="13" t="s">
        <v>41</v>
      </c>
      <c r="AX472" s="13" t="s">
        <v>80</v>
      </c>
      <c r="AY472" s="167" t="s">
        <v>195</v>
      </c>
    </row>
    <row r="473" spans="1:65" s="13" customFormat="1">
      <c r="B473" s="165"/>
      <c r="D473" s="166" t="s">
        <v>206</v>
      </c>
      <c r="E473" s="167" t="s">
        <v>3</v>
      </c>
      <c r="F473" s="168" t="s">
        <v>1148</v>
      </c>
      <c r="H473" s="167" t="s">
        <v>3</v>
      </c>
      <c r="I473" s="169"/>
      <c r="L473" s="165"/>
      <c r="M473" s="170"/>
      <c r="N473" s="171"/>
      <c r="O473" s="171"/>
      <c r="P473" s="171"/>
      <c r="Q473" s="171"/>
      <c r="R473" s="171"/>
      <c r="S473" s="171"/>
      <c r="T473" s="172"/>
      <c r="AT473" s="167" t="s">
        <v>206</v>
      </c>
      <c r="AU473" s="167" t="s">
        <v>89</v>
      </c>
      <c r="AV473" s="13" t="s">
        <v>87</v>
      </c>
      <c r="AW473" s="13" t="s">
        <v>41</v>
      </c>
      <c r="AX473" s="13" t="s">
        <v>80</v>
      </c>
      <c r="AY473" s="167" t="s">
        <v>195</v>
      </c>
    </row>
    <row r="474" spans="1:65" s="14" customFormat="1">
      <c r="B474" s="173"/>
      <c r="D474" s="166" t="s">
        <v>206</v>
      </c>
      <c r="E474" s="174" t="s">
        <v>3</v>
      </c>
      <c r="F474" s="175" t="s">
        <v>540</v>
      </c>
      <c r="H474" s="176">
        <v>44</v>
      </c>
      <c r="I474" s="177"/>
      <c r="L474" s="173"/>
      <c r="M474" s="178"/>
      <c r="N474" s="179"/>
      <c r="O474" s="179"/>
      <c r="P474" s="179"/>
      <c r="Q474" s="179"/>
      <c r="R474" s="179"/>
      <c r="S474" s="179"/>
      <c r="T474" s="180"/>
      <c r="AT474" s="174" t="s">
        <v>206</v>
      </c>
      <c r="AU474" s="174" t="s">
        <v>89</v>
      </c>
      <c r="AV474" s="14" t="s">
        <v>89</v>
      </c>
      <c r="AW474" s="14" t="s">
        <v>41</v>
      </c>
      <c r="AX474" s="14" t="s">
        <v>80</v>
      </c>
      <c r="AY474" s="174" t="s">
        <v>195</v>
      </c>
    </row>
    <row r="475" spans="1:65" s="15" customFormat="1">
      <c r="B475" s="181"/>
      <c r="D475" s="166" t="s">
        <v>206</v>
      </c>
      <c r="E475" s="182" t="s">
        <v>3</v>
      </c>
      <c r="F475" s="183" t="s">
        <v>215</v>
      </c>
      <c r="H475" s="184">
        <v>44</v>
      </c>
      <c r="I475" s="185"/>
      <c r="L475" s="181"/>
      <c r="M475" s="186"/>
      <c r="N475" s="187"/>
      <c r="O475" s="187"/>
      <c r="P475" s="187"/>
      <c r="Q475" s="187"/>
      <c r="R475" s="187"/>
      <c r="S475" s="187"/>
      <c r="T475" s="188"/>
      <c r="AT475" s="182" t="s">
        <v>206</v>
      </c>
      <c r="AU475" s="182" t="s">
        <v>89</v>
      </c>
      <c r="AV475" s="15" t="s">
        <v>202</v>
      </c>
      <c r="AW475" s="15" t="s">
        <v>41</v>
      </c>
      <c r="AX475" s="15" t="s">
        <v>87</v>
      </c>
      <c r="AY475" s="182" t="s">
        <v>195</v>
      </c>
    </row>
    <row r="476" spans="1:65" s="2" customFormat="1" ht="24.25" customHeight="1">
      <c r="A476" s="35"/>
      <c r="B476" s="146"/>
      <c r="C476" s="147" t="s">
        <v>449</v>
      </c>
      <c r="D476" s="147" t="s">
        <v>197</v>
      </c>
      <c r="E476" s="148" t="s">
        <v>1676</v>
      </c>
      <c r="F476" s="149" t="s">
        <v>1677</v>
      </c>
      <c r="G476" s="150" t="s">
        <v>511</v>
      </c>
      <c r="H476" s="151">
        <v>2</v>
      </c>
      <c r="I476" s="152"/>
      <c r="J476" s="153">
        <f>ROUND(I476*H476,2)</f>
        <v>0</v>
      </c>
      <c r="K476" s="149" t="s">
        <v>201</v>
      </c>
      <c r="L476" s="36"/>
      <c r="M476" s="154" t="s">
        <v>3</v>
      </c>
      <c r="N476" s="155" t="s">
        <v>51</v>
      </c>
      <c r="O476" s="56"/>
      <c r="P476" s="156">
        <f>O476*H476</f>
        <v>0</v>
      </c>
      <c r="Q476" s="156">
        <v>0</v>
      </c>
      <c r="R476" s="156">
        <f>Q476*H476</f>
        <v>0</v>
      </c>
      <c r="S476" s="156">
        <v>0</v>
      </c>
      <c r="T476" s="157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158" t="s">
        <v>202</v>
      </c>
      <c r="AT476" s="158" t="s">
        <v>197</v>
      </c>
      <c r="AU476" s="158" t="s">
        <v>89</v>
      </c>
      <c r="AY476" s="19" t="s">
        <v>195</v>
      </c>
      <c r="BE476" s="159">
        <f>IF(N476="základní",J476,0)</f>
        <v>0</v>
      </c>
      <c r="BF476" s="159">
        <f>IF(N476="snížená",J476,0)</f>
        <v>0</v>
      </c>
      <c r="BG476" s="159">
        <f>IF(N476="zákl. přenesená",J476,0)</f>
        <v>0</v>
      </c>
      <c r="BH476" s="159">
        <f>IF(N476="sníž. přenesená",J476,0)</f>
        <v>0</v>
      </c>
      <c r="BI476" s="159">
        <f>IF(N476="nulová",J476,0)</f>
        <v>0</v>
      </c>
      <c r="BJ476" s="19" t="s">
        <v>87</v>
      </c>
      <c r="BK476" s="159">
        <f>ROUND(I476*H476,2)</f>
        <v>0</v>
      </c>
      <c r="BL476" s="19" t="s">
        <v>202</v>
      </c>
      <c r="BM476" s="158" t="s">
        <v>1678</v>
      </c>
    </row>
    <row r="477" spans="1:65" s="2" customFormat="1">
      <c r="A477" s="35"/>
      <c r="B477" s="36"/>
      <c r="C477" s="35"/>
      <c r="D477" s="160" t="s">
        <v>204</v>
      </c>
      <c r="E477" s="35"/>
      <c r="F477" s="161" t="s">
        <v>1679</v>
      </c>
      <c r="G477" s="35"/>
      <c r="H477" s="35"/>
      <c r="I477" s="162"/>
      <c r="J477" s="35"/>
      <c r="K477" s="35"/>
      <c r="L477" s="36"/>
      <c r="M477" s="163"/>
      <c r="N477" s="164"/>
      <c r="O477" s="56"/>
      <c r="P477" s="56"/>
      <c r="Q477" s="56"/>
      <c r="R477" s="56"/>
      <c r="S477" s="56"/>
      <c r="T477" s="57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T477" s="19" t="s">
        <v>204</v>
      </c>
      <c r="AU477" s="19" t="s">
        <v>89</v>
      </c>
    </row>
    <row r="478" spans="1:65" s="2" customFormat="1" ht="16.5" customHeight="1">
      <c r="A478" s="35"/>
      <c r="B478" s="146"/>
      <c r="C478" s="190" t="s">
        <v>463</v>
      </c>
      <c r="D478" s="190" t="s">
        <v>464</v>
      </c>
      <c r="E478" s="191" t="s">
        <v>1680</v>
      </c>
      <c r="F478" s="192" t="s">
        <v>1681</v>
      </c>
      <c r="G478" s="193" t="s">
        <v>511</v>
      </c>
      <c r="H478" s="194">
        <v>2</v>
      </c>
      <c r="I478" s="195"/>
      <c r="J478" s="196">
        <f>ROUND(I478*H478,2)</f>
        <v>0</v>
      </c>
      <c r="K478" s="192" t="s">
        <v>201</v>
      </c>
      <c r="L478" s="197"/>
      <c r="M478" s="198" t="s">
        <v>3</v>
      </c>
      <c r="N478" s="199" t="s">
        <v>51</v>
      </c>
      <c r="O478" s="56"/>
      <c r="P478" s="156">
        <f>O478*H478</f>
        <v>0</v>
      </c>
      <c r="Q478" s="156">
        <v>8.0000000000000007E-5</v>
      </c>
      <c r="R478" s="156">
        <f>Q478*H478</f>
        <v>1.6000000000000001E-4</v>
      </c>
      <c r="S478" s="156">
        <v>0</v>
      </c>
      <c r="T478" s="157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158" t="s">
        <v>257</v>
      </c>
      <c r="AT478" s="158" t="s">
        <v>464</v>
      </c>
      <c r="AU478" s="158" t="s">
        <v>89</v>
      </c>
      <c r="AY478" s="19" t="s">
        <v>195</v>
      </c>
      <c r="BE478" s="159">
        <f>IF(N478="základní",J478,0)</f>
        <v>0</v>
      </c>
      <c r="BF478" s="159">
        <f>IF(N478="snížená",J478,0)</f>
        <v>0</v>
      </c>
      <c r="BG478" s="159">
        <f>IF(N478="zákl. přenesená",J478,0)</f>
        <v>0</v>
      </c>
      <c r="BH478" s="159">
        <f>IF(N478="sníž. přenesená",J478,0)</f>
        <v>0</v>
      </c>
      <c r="BI478" s="159">
        <f>IF(N478="nulová",J478,0)</f>
        <v>0</v>
      </c>
      <c r="BJ478" s="19" t="s">
        <v>87</v>
      </c>
      <c r="BK478" s="159">
        <f>ROUND(I478*H478,2)</f>
        <v>0</v>
      </c>
      <c r="BL478" s="19" t="s">
        <v>202</v>
      </c>
      <c r="BM478" s="158" t="s">
        <v>1682</v>
      </c>
    </row>
    <row r="479" spans="1:65" s="13" customFormat="1">
      <c r="B479" s="165"/>
      <c r="D479" s="166" t="s">
        <v>206</v>
      </c>
      <c r="E479" s="167" t="s">
        <v>3</v>
      </c>
      <c r="F479" s="168" t="s">
        <v>207</v>
      </c>
      <c r="H479" s="167" t="s">
        <v>3</v>
      </c>
      <c r="I479" s="169"/>
      <c r="L479" s="165"/>
      <c r="M479" s="170"/>
      <c r="N479" s="171"/>
      <c r="O479" s="171"/>
      <c r="P479" s="171"/>
      <c r="Q479" s="171"/>
      <c r="R479" s="171"/>
      <c r="S479" s="171"/>
      <c r="T479" s="172"/>
      <c r="AT479" s="167" t="s">
        <v>206</v>
      </c>
      <c r="AU479" s="167" t="s">
        <v>89</v>
      </c>
      <c r="AV479" s="13" t="s">
        <v>87</v>
      </c>
      <c r="AW479" s="13" t="s">
        <v>41</v>
      </c>
      <c r="AX479" s="13" t="s">
        <v>80</v>
      </c>
      <c r="AY479" s="167" t="s">
        <v>195</v>
      </c>
    </row>
    <row r="480" spans="1:65" s="13" customFormat="1">
      <c r="B480" s="165"/>
      <c r="D480" s="166" t="s">
        <v>206</v>
      </c>
      <c r="E480" s="167" t="s">
        <v>3</v>
      </c>
      <c r="F480" s="168" t="s">
        <v>208</v>
      </c>
      <c r="H480" s="167" t="s">
        <v>3</v>
      </c>
      <c r="I480" s="169"/>
      <c r="L480" s="165"/>
      <c r="M480" s="170"/>
      <c r="N480" s="171"/>
      <c r="O480" s="171"/>
      <c r="P480" s="171"/>
      <c r="Q480" s="171"/>
      <c r="R480" s="171"/>
      <c r="S480" s="171"/>
      <c r="T480" s="172"/>
      <c r="AT480" s="167" t="s">
        <v>206</v>
      </c>
      <c r="AU480" s="167" t="s">
        <v>89</v>
      </c>
      <c r="AV480" s="13" t="s">
        <v>87</v>
      </c>
      <c r="AW480" s="13" t="s">
        <v>41</v>
      </c>
      <c r="AX480" s="13" t="s">
        <v>80</v>
      </c>
      <c r="AY480" s="167" t="s">
        <v>195</v>
      </c>
    </row>
    <row r="481" spans="1:65" s="13" customFormat="1">
      <c r="B481" s="165"/>
      <c r="D481" s="166" t="s">
        <v>206</v>
      </c>
      <c r="E481" s="167" t="s">
        <v>3</v>
      </c>
      <c r="F481" s="168" t="s">
        <v>1148</v>
      </c>
      <c r="H481" s="167" t="s">
        <v>3</v>
      </c>
      <c r="I481" s="169"/>
      <c r="L481" s="165"/>
      <c r="M481" s="170"/>
      <c r="N481" s="171"/>
      <c r="O481" s="171"/>
      <c r="P481" s="171"/>
      <c r="Q481" s="171"/>
      <c r="R481" s="171"/>
      <c r="S481" s="171"/>
      <c r="T481" s="172"/>
      <c r="AT481" s="167" t="s">
        <v>206</v>
      </c>
      <c r="AU481" s="167" t="s">
        <v>89</v>
      </c>
      <c r="AV481" s="13" t="s">
        <v>87</v>
      </c>
      <c r="AW481" s="13" t="s">
        <v>41</v>
      </c>
      <c r="AX481" s="13" t="s">
        <v>80</v>
      </c>
      <c r="AY481" s="167" t="s">
        <v>195</v>
      </c>
    </row>
    <row r="482" spans="1:65" s="14" customFormat="1">
      <c r="B482" s="173"/>
      <c r="D482" s="166" t="s">
        <v>206</v>
      </c>
      <c r="E482" s="174" t="s">
        <v>3</v>
      </c>
      <c r="F482" s="175" t="s">
        <v>89</v>
      </c>
      <c r="H482" s="176">
        <v>2</v>
      </c>
      <c r="I482" s="177"/>
      <c r="L482" s="173"/>
      <c r="M482" s="178"/>
      <c r="N482" s="179"/>
      <c r="O482" s="179"/>
      <c r="P482" s="179"/>
      <c r="Q482" s="179"/>
      <c r="R482" s="179"/>
      <c r="S482" s="179"/>
      <c r="T482" s="180"/>
      <c r="AT482" s="174" t="s">
        <v>206</v>
      </c>
      <c r="AU482" s="174" t="s">
        <v>89</v>
      </c>
      <c r="AV482" s="14" t="s">
        <v>89</v>
      </c>
      <c r="AW482" s="14" t="s">
        <v>41</v>
      </c>
      <c r="AX482" s="14" t="s">
        <v>80</v>
      </c>
      <c r="AY482" s="174" t="s">
        <v>195</v>
      </c>
    </row>
    <row r="483" spans="1:65" s="15" customFormat="1">
      <c r="B483" s="181"/>
      <c r="D483" s="166" t="s">
        <v>206</v>
      </c>
      <c r="E483" s="182" t="s">
        <v>3</v>
      </c>
      <c r="F483" s="183" t="s">
        <v>215</v>
      </c>
      <c r="H483" s="184">
        <v>2</v>
      </c>
      <c r="I483" s="185"/>
      <c r="L483" s="181"/>
      <c r="M483" s="186"/>
      <c r="N483" s="187"/>
      <c r="O483" s="187"/>
      <c r="P483" s="187"/>
      <c r="Q483" s="187"/>
      <c r="R483" s="187"/>
      <c r="S483" s="187"/>
      <c r="T483" s="188"/>
      <c r="AT483" s="182" t="s">
        <v>206</v>
      </c>
      <c r="AU483" s="182" t="s">
        <v>89</v>
      </c>
      <c r="AV483" s="15" t="s">
        <v>202</v>
      </c>
      <c r="AW483" s="15" t="s">
        <v>41</v>
      </c>
      <c r="AX483" s="15" t="s">
        <v>87</v>
      </c>
      <c r="AY483" s="182" t="s">
        <v>195</v>
      </c>
    </row>
    <row r="484" spans="1:65" s="2" customFormat="1" ht="24.25" customHeight="1">
      <c r="A484" s="35"/>
      <c r="B484" s="146"/>
      <c r="C484" s="147" t="s">
        <v>469</v>
      </c>
      <c r="D484" s="147" t="s">
        <v>197</v>
      </c>
      <c r="E484" s="148" t="s">
        <v>1683</v>
      </c>
      <c r="F484" s="149" t="s">
        <v>1684</v>
      </c>
      <c r="G484" s="150" t="s">
        <v>511</v>
      </c>
      <c r="H484" s="151">
        <v>2</v>
      </c>
      <c r="I484" s="152"/>
      <c r="J484" s="153">
        <f>ROUND(I484*H484,2)</f>
        <v>0</v>
      </c>
      <c r="K484" s="149" t="s">
        <v>201</v>
      </c>
      <c r="L484" s="36"/>
      <c r="M484" s="154" t="s">
        <v>3</v>
      </c>
      <c r="N484" s="155" t="s">
        <v>51</v>
      </c>
      <c r="O484" s="56"/>
      <c r="P484" s="156">
        <f>O484*H484</f>
        <v>0</v>
      </c>
      <c r="Q484" s="156">
        <v>0</v>
      </c>
      <c r="R484" s="156">
        <f>Q484*H484</f>
        <v>0</v>
      </c>
      <c r="S484" s="156">
        <v>0</v>
      </c>
      <c r="T484" s="157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158" t="s">
        <v>202</v>
      </c>
      <c r="AT484" s="158" t="s">
        <v>197</v>
      </c>
      <c r="AU484" s="158" t="s">
        <v>89</v>
      </c>
      <c r="AY484" s="19" t="s">
        <v>195</v>
      </c>
      <c r="BE484" s="159">
        <f>IF(N484="základní",J484,0)</f>
        <v>0</v>
      </c>
      <c r="BF484" s="159">
        <f>IF(N484="snížená",J484,0)</f>
        <v>0</v>
      </c>
      <c r="BG484" s="159">
        <f>IF(N484="zákl. přenesená",J484,0)</f>
        <v>0</v>
      </c>
      <c r="BH484" s="159">
        <f>IF(N484="sníž. přenesená",J484,0)</f>
        <v>0</v>
      </c>
      <c r="BI484" s="159">
        <f>IF(N484="nulová",J484,0)</f>
        <v>0</v>
      </c>
      <c r="BJ484" s="19" t="s">
        <v>87</v>
      </c>
      <c r="BK484" s="159">
        <f>ROUND(I484*H484,2)</f>
        <v>0</v>
      </c>
      <c r="BL484" s="19" t="s">
        <v>202</v>
      </c>
      <c r="BM484" s="158" t="s">
        <v>1685</v>
      </c>
    </row>
    <row r="485" spans="1:65" s="2" customFormat="1">
      <c r="A485" s="35"/>
      <c r="B485" s="36"/>
      <c r="C485" s="35"/>
      <c r="D485" s="160" t="s">
        <v>204</v>
      </c>
      <c r="E485" s="35"/>
      <c r="F485" s="161" t="s">
        <v>1686</v>
      </c>
      <c r="G485" s="35"/>
      <c r="H485" s="35"/>
      <c r="I485" s="162"/>
      <c r="J485" s="35"/>
      <c r="K485" s="35"/>
      <c r="L485" s="36"/>
      <c r="M485" s="163"/>
      <c r="N485" s="164"/>
      <c r="O485" s="56"/>
      <c r="P485" s="56"/>
      <c r="Q485" s="56"/>
      <c r="R485" s="56"/>
      <c r="S485" s="56"/>
      <c r="T485" s="57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T485" s="19" t="s">
        <v>204</v>
      </c>
      <c r="AU485" s="19" t="s">
        <v>89</v>
      </c>
    </row>
    <row r="486" spans="1:65" s="2" customFormat="1" ht="16.5" customHeight="1">
      <c r="A486" s="35"/>
      <c r="B486" s="146"/>
      <c r="C486" s="190" t="s">
        <v>492</v>
      </c>
      <c r="D486" s="190" t="s">
        <v>464</v>
      </c>
      <c r="E486" s="191" t="s">
        <v>1687</v>
      </c>
      <c r="F486" s="192" t="s">
        <v>1688</v>
      </c>
      <c r="G486" s="193" t="s">
        <v>511</v>
      </c>
      <c r="H486" s="194">
        <v>2</v>
      </c>
      <c r="I486" s="195"/>
      <c r="J486" s="196">
        <f>ROUND(I486*H486,2)</f>
        <v>0</v>
      </c>
      <c r="K486" s="192" t="s">
        <v>201</v>
      </c>
      <c r="L486" s="197"/>
      <c r="M486" s="198" t="s">
        <v>3</v>
      </c>
      <c r="N486" s="199" t="s">
        <v>51</v>
      </c>
      <c r="O486" s="56"/>
      <c r="P486" s="156">
        <f>O486*H486</f>
        <v>0</v>
      </c>
      <c r="Q486" s="156">
        <v>1.2E-4</v>
      </c>
      <c r="R486" s="156">
        <f>Q486*H486</f>
        <v>2.4000000000000001E-4</v>
      </c>
      <c r="S486" s="156">
        <v>0</v>
      </c>
      <c r="T486" s="157">
        <f>S486*H486</f>
        <v>0</v>
      </c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R486" s="158" t="s">
        <v>257</v>
      </c>
      <c r="AT486" s="158" t="s">
        <v>464</v>
      </c>
      <c r="AU486" s="158" t="s">
        <v>89</v>
      </c>
      <c r="AY486" s="19" t="s">
        <v>195</v>
      </c>
      <c r="BE486" s="159">
        <f>IF(N486="základní",J486,0)</f>
        <v>0</v>
      </c>
      <c r="BF486" s="159">
        <f>IF(N486="snížená",J486,0)</f>
        <v>0</v>
      </c>
      <c r="BG486" s="159">
        <f>IF(N486="zákl. přenesená",J486,0)</f>
        <v>0</v>
      </c>
      <c r="BH486" s="159">
        <f>IF(N486="sníž. přenesená",J486,0)</f>
        <v>0</v>
      </c>
      <c r="BI486" s="159">
        <f>IF(N486="nulová",J486,0)</f>
        <v>0</v>
      </c>
      <c r="BJ486" s="19" t="s">
        <v>87</v>
      </c>
      <c r="BK486" s="159">
        <f>ROUND(I486*H486,2)</f>
        <v>0</v>
      </c>
      <c r="BL486" s="19" t="s">
        <v>202</v>
      </c>
      <c r="BM486" s="158" t="s">
        <v>1689</v>
      </c>
    </row>
    <row r="487" spans="1:65" s="13" customFormat="1">
      <c r="B487" s="165"/>
      <c r="D487" s="166" t="s">
        <v>206</v>
      </c>
      <c r="E487" s="167" t="s">
        <v>3</v>
      </c>
      <c r="F487" s="168" t="s">
        <v>207</v>
      </c>
      <c r="H487" s="167" t="s">
        <v>3</v>
      </c>
      <c r="I487" s="169"/>
      <c r="L487" s="165"/>
      <c r="M487" s="170"/>
      <c r="N487" s="171"/>
      <c r="O487" s="171"/>
      <c r="P487" s="171"/>
      <c r="Q487" s="171"/>
      <c r="R487" s="171"/>
      <c r="S487" s="171"/>
      <c r="T487" s="172"/>
      <c r="AT487" s="167" t="s">
        <v>206</v>
      </c>
      <c r="AU487" s="167" t="s">
        <v>89</v>
      </c>
      <c r="AV487" s="13" t="s">
        <v>87</v>
      </c>
      <c r="AW487" s="13" t="s">
        <v>41</v>
      </c>
      <c r="AX487" s="13" t="s">
        <v>80</v>
      </c>
      <c r="AY487" s="167" t="s">
        <v>195</v>
      </c>
    </row>
    <row r="488" spans="1:65" s="13" customFormat="1">
      <c r="B488" s="165"/>
      <c r="D488" s="166" t="s">
        <v>206</v>
      </c>
      <c r="E488" s="167" t="s">
        <v>3</v>
      </c>
      <c r="F488" s="168" t="s">
        <v>208</v>
      </c>
      <c r="H488" s="167" t="s">
        <v>3</v>
      </c>
      <c r="I488" s="169"/>
      <c r="L488" s="165"/>
      <c r="M488" s="170"/>
      <c r="N488" s="171"/>
      <c r="O488" s="171"/>
      <c r="P488" s="171"/>
      <c r="Q488" s="171"/>
      <c r="R488" s="171"/>
      <c r="S488" s="171"/>
      <c r="T488" s="172"/>
      <c r="AT488" s="167" t="s">
        <v>206</v>
      </c>
      <c r="AU488" s="167" t="s">
        <v>89</v>
      </c>
      <c r="AV488" s="13" t="s">
        <v>87</v>
      </c>
      <c r="AW488" s="13" t="s">
        <v>41</v>
      </c>
      <c r="AX488" s="13" t="s">
        <v>80</v>
      </c>
      <c r="AY488" s="167" t="s">
        <v>195</v>
      </c>
    </row>
    <row r="489" spans="1:65" s="13" customFormat="1">
      <c r="B489" s="165"/>
      <c r="D489" s="166" t="s">
        <v>206</v>
      </c>
      <c r="E489" s="167" t="s">
        <v>3</v>
      </c>
      <c r="F489" s="168" t="s">
        <v>1148</v>
      </c>
      <c r="H489" s="167" t="s">
        <v>3</v>
      </c>
      <c r="I489" s="169"/>
      <c r="L489" s="165"/>
      <c r="M489" s="170"/>
      <c r="N489" s="171"/>
      <c r="O489" s="171"/>
      <c r="P489" s="171"/>
      <c r="Q489" s="171"/>
      <c r="R489" s="171"/>
      <c r="S489" s="171"/>
      <c r="T489" s="172"/>
      <c r="AT489" s="167" t="s">
        <v>206</v>
      </c>
      <c r="AU489" s="167" t="s">
        <v>89</v>
      </c>
      <c r="AV489" s="13" t="s">
        <v>87</v>
      </c>
      <c r="AW489" s="13" t="s">
        <v>41</v>
      </c>
      <c r="AX489" s="13" t="s">
        <v>80</v>
      </c>
      <c r="AY489" s="167" t="s">
        <v>195</v>
      </c>
    </row>
    <row r="490" spans="1:65" s="14" customFormat="1">
      <c r="B490" s="173"/>
      <c r="D490" s="166" t="s">
        <v>206</v>
      </c>
      <c r="E490" s="174" t="s">
        <v>3</v>
      </c>
      <c r="F490" s="175" t="s">
        <v>89</v>
      </c>
      <c r="H490" s="176">
        <v>2</v>
      </c>
      <c r="I490" s="177"/>
      <c r="L490" s="173"/>
      <c r="M490" s="178"/>
      <c r="N490" s="179"/>
      <c r="O490" s="179"/>
      <c r="P490" s="179"/>
      <c r="Q490" s="179"/>
      <c r="R490" s="179"/>
      <c r="S490" s="179"/>
      <c r="T490" s="180"/>
      <c r="AT490" s="174" t="s">
        <v>206</v>
      </c>
      <c r="AU490" s="174" t="s">
        <v>89</v>
      </c>
      <c r="AV490" s="14" t="s">
        <v>89</v>
      </c>
      <c r="AW490" s="14" t="s">
        <v>41</v>
      </c>
      <c r="AX490" s="14" t="s">
        <v>80</v>
      </c>
      <c r="AY490" s="174" t="s">
        <v>195</v>
      </c>
    </row>
    <row r="491" spans="1:65" s="15" customFormat="1">
      <c r="B491" s="181"/>
      <c r="D491" s="166" t="s">
        <v>206</v>
      </c>
      <c r="E491" s="182" t="s">
        <v>3</v>
      </c>
      <c r="F491" s="183" t="s">
        <v>215</v>
      </c>
      <c r="H491" s="184">
        <v>2</v>
      </c>
      <c r="I491" s="185"/>
      <c r="L491" s="181"/>
      <c r="M491" s="186"/>
      <c r="N491" s="187"/>
      <c r="O491" s="187"/>
      <c r="P491" s="187"/>
      <c r="Q491" s="187"/>
      <c r="R491" s="187"/>
      <c r="S491" s="187"/>
      <c r="T491" s="188"/>
      <c r="AT491" s="182" t="s">
        <v>206</v>
      </c>
      <c r="AU491" s="182" t="s">
        <v>89</v>
      </c>
      <c r="AV491" s="15" t="s">
        <v>202</v>
      </c>
      <c r="AW491" s="15" t="s">
        <v>41</v>
      </c>
      <c r="AX491" s="15" t="s">
        <v>87</v>
      </c>
      <c r="AY491" s="182" t="s">
        <v>195</v>
      </c>
    </row>
    <row r="492" spans="1:65" s="2" customFormat="1" ht="16.5" customHeight="1">
      <c r="A492" s="35"/>
      <c r="B492" s="146"/>
      <c r="C492" s="147" t="s">
        <v>249</v>
      </c>
      <c r="D492" s="147" t="s">
        <v>197</v>
      </c>
      <c r="E492" s="148" t="s">
        <v>1475</v>
      </c>
      <c r="F492" s="149" t="s">
        <v>1476</v>
      </c>
      <c r="G492" s="150" t="s">
        <v>200</v>
      </c>
      <c r="H492" s="151">
        <v>639.70000000000005</v>
      </c>
      <c r="I492" s="152"/>
      <c r="J492" s="153">
        <f>ROUND(I492*H492,2)</f>
        <v>0</v>
      </c>
      <c r="K492" s="149" t="s">
        <v>201</v>
      </c>
      <c r="L492" s="36"/>
      <c r="M492" s="154" t="s">
        <v>3</v>
      </c>
      <c r="N492" s="155" t="s">
        <v>51</v>
      </c>
      <c r="O492" s="56"/>
      <c r="P492" s="156">
        <f>O492*H492</f>
        <v>0</v>
      </c>
      <c r="Q492" s="156">
        <v>0</v>
      </c>
      <c r="R492" s="156">
        <f>Q492*H492</f>
        <v>0</v>
      </c>
      <c r="S492" s="156">
        <v>0</v>
      </c>
      <c r="T492" s="157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158" t="s">
        <v>202</v>
      </c>
      <c r="AT492" s="158" t="s">
        <v>197</v>
      </c>
      <c r="AU492" s="158" t="s">
        <v>89</v>
      </c>
      <c r="AY492" s="19" t="s">
        <v>195</v>
      </c>
      <c r="BE492" s="159">
        <f>IF(N492="základní",J492,0)</f>
        <v>0</v>
      </c>
      <c r="BF492" s="159">
        <f>IF(N492="snížená",J492,0)</f>
        <v>0</v>
      </c>
      <c r="BG492" s="159">
        <f>IF(N492="zákl. přenesená",J492,0)</f>
        <v>0</v>
      </c>
      <c r="BH492" s="159">
        <f>IF(N492="sníž. přenesená",J492,0)</f>
        <v>0</v>
      </c>
      <c r="BI492" s="159">
        <f>IF(N492="nulová",J492,0)</f>
        <v>0</v>
      </c>
      <c r="BJ492" s="19" t="s">
        <v>87</v>
      </c>
      <c r="BK492" s="159">
        <f>ROUND(I492*H492,2)</f>
        <v>0</v>
      </c>
      <c r="BL492" s="19" t="s">
        <v>202</v>
      </c>
      <c r="BM492" s="158" t="s">
        <v>1690</v>
      </c>
    </row>
    <row r="493" spans="1:65" s="2" customFormat="1">
      <c r="A493" s="35"/>
      <c r="B493" s="36"/>
      <c r="C493" s="35"/>
      <c r="D493" s="160" t="s">
        <v>204</v>
      </c>
      <c r="E493" s="35"/>
      <c r="F493" s="161" t="s">
        <v>1478</v>
      </c>
      <c r="G493" s="35"/>
      <c r="H493" s="35"/>
      <c r="I493" s="162"/>
      <c r="J493" s="35"/>
      <c r="K493" s="35"/>
      <c r="L493" s="36"/>
      <c r="M493" s="163"/>
      <c r="N493" s="164"/>
      <c r="O493" s="56"/>
      <c r="P493" s="56"/>
      <c r="Q493" s="56"/>
      <c r="R493" s="56"/>
      <c r="S493" s="56"/>
      <c r="T493" s="57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T493" s="19" t="s">
        <v>204</v>
      </c>
      <c r="AU493" s="19" t="s">
        <v>89</v>
      </c>
    </row>
    <row r="494" spans="1:65" s="13" customFormat="1">
      <c r="B494" s="165"/>
      <c r="D494" s="166" t="s">
        <v>206</v>
      </c>
      <c r="E494" s="167" t="s">
        <v>3</v>
      </c>
      <c r="F494" s="168" t="s">
        <v>207</v>
      </c>
      <c r="H494" s="167" t="s">
        <v>3</v>
      </c>
      <c r="I494" s="169"/>
      <c r="L494" s="165"/>
      <c r="M494" s="170"/>
      <c r="N494" s="171"/>
      <c r="O494" s="171"/>
      <c r="P494" s="171"/>
      <c r="Q494" s="171"/>
      <c r="R494" s="171"/>
      <c r="S494" s="171"/>
      <c r="T494" s="172"/>
      <c r="AT494" s="167" t="s">
        <v>206</v>
      </c>
      <c r="AU494" s="167" t="s">
        <v>89</v>
      </c>
      <c r="AV494" s="13" t="s">
        <v>87</v>
      </c>
      <c r="AW494" s="13" t="s">
        <v>41</v>
      </c>
      <c r="AX494" s="13" t="s">
        <v>80</v>
      </c>
      <c r="AY494" s="167" t="s">
        <v>195</v>
      </c>
    </row>
    <row r="495" spans="1:65" s="13" customFormat="1">
      <c r="B495" s="165"/>
      <c r="D495" s="166" t="s">
        <v>206</v>
      </c>
      <c r="E495" s="167" t="s">
        <v>3</v>
      </c>
      <c r="F495" s="168" t="s">
        <v>208</v>
      </c>
      <c r="H495" s="167" t="s">
        <v>3</v>
      </c>
      <c r="I495" s="169"/>
      <c r="L495" s="165"/>
      <c r="M495" s="170"/>
      <c r="N495" s="171"/>
      <c r="O495" s="171"/>
      <c r="P495" s="171"/>
      <c r="Q495" s="171"/>
      <c r="R495" s="171"/>
      <c r="S495" s="171"/>
      <c r="T495" s="172"/>
      <c r="AT495" s="167" t="s">
        <v>206</v>
      </c>
      <c r="AU495" s="167" t="s">
        <v>89</v>
      </c>
      <c r="AV495" s="13" t="s">
        <v>87</v>
      </c>
      <c r="AW495" s="13" t="s">
        <v>41</v>
      </c>
      <c r="AX495" s="13" t="s">
        <v>80</v>
      </c>
      <c r="AY495" s="167" t="s">
        <v>195</v>
      </c>
    </row>
    <row r="496" spans="1:65" s="13" customFormat="1">
      <c r="B496" s="165"/>
      <c r="D496" s="166" t="s">
        <v>206</v>
      </c>
      <c r="E496" s="167" t="s">
        <v>3</v>
      </c>
      <c r="F496" s="168" t="s">
        <v>1148</v>
      </c>
      <c r="H496" s="167" t="s">
        <v>3</v>
      </c>
      <c r="I496" s="169"/>
      <c r="L496" s="165"/>
      <c r="M496" s="170"/>
      <c r="N496" s="171"/>
      <c r="O496" s="171"/>
      <c r="P496" s="171"/>
      <c r="Q496" s="171"/>
      <c r="R496" s="171"/>
      <c r="S496" s="171"/>
      <c r="T496" s="172"/>
      <c r="AT496" s="167" t="s">
        <v>206</v>
      </c>
      <c r="AU496" s="167" t="s">
        <v>89</v>
      </c>
      <c r="AV496" s="13" t="s">
        <v>87</v>
      </c>
      <c r="AW496" s="13" t="s">
        <v>41</v>
      </c>
      <c r="AX496" s="13" t="s">
        <v>80</v>
      </c>
      <c r="AY496" s="167" t="s">
        <v>195</v>
      </c>
    </row>
    <row r="497" spans="1:65" s="13" customFormat="1">
      <c r="B497" s="165"/>
      <c r="D497" s="166" t="s">
        <v>206</v>
      </c>
      <c r="E497" s="167" t="s">
        <v>3</v>
      </c>
      <c r="F497" s="168" t="s">
        <v>1649</v>
      </c>
      <c r="H497" s="167" t="s">
        <v>3</v>
      </c>
      <c r="I497" s="169"/>
      <c r="L497" s="165"/>
      <c r="M497" s="170"/>
      <c r="N497" s="171"/>
      <c r="O497" s="171"/>
      <c r="P497" s="171"/>
      <c r="Q497" s="171"/>
      <c r="R497" s="171"/>
      <c r="S497" s="171"/>
      <c r="T497" s="172"/>
      <c r="AT497" s="167" t="s">
        <v>206</v>
      </c>
      <c r="AU497" s="167" t="s">
        <v>89</v>
      </c>
      <c r="AV497" s="13" t="s">
        <v>87</v>
      </c>
      <c r="AW497" s="13" t="s">
        <v>41</v>
      </c>
      <c r="AX497" s="13" t="s">
        <v>80</v>
      </c>
      <c r="AY497" s="167" t="s">
        <v>195</v>
      </c>
    </row>
    <row r="498" spans="1:65" s="14" customFormat="1">
      <c r="B498" s="173"/>
      <c r="D498" s="166" t="s">
        <v>206</v>
      </c>
      <c r="E498" s="174" t="s">
        <v>3</v>
      </c>
      <c r="F498" s="175" t="s">
        <v>1650</v>
      </c>
      <c r="H498" s="176">
        <v>617.1</v>
      </c>
      <c r="I498" s="177"/>
      <c r="L498" s="173"/>
      <c r="M498" s="178"/>
      <c r="N498" s="179"/>
      <c r="O498" s="179"/>
      <c r="P498" s="179"/>
      <c r="Q498" s="179"/>
      <c r="R498" s="179"/>
      <c r="S498" s="179"/>
      <c r="T498" s="180"/>
      <c r="AT498" s="174" t="s">
        <v>206</v>
      </c>
      <c r="AU498" s="174" t="s">
        <v>89</v>
      </c>
      <c r="AV498" s="14" t="s">
        <v>89</v>
      </c>
      <c r="AW498" s="14" t="s">
        <v>41</v>
      </c>
      <c r="AX498" s="14" t="s">
        <v>80</v>
      </c>
      <c r="AY498" s="174" t="s">
        <v>195</v>
      </c>
    </row>
    <row r="499" spans="1:65" s="13" customFormat="1">
      <c r="B499" s="165"/>
      <c r="D499" s="166" t="s">
        <v>206</v>
      </c>
      <c r="E499" s="167" t="s">
        <v>3</v>
      </c>
      <c r="F499" s="168" t="s">
        <v>1659</v>
      </c>
      <c r="H499" s="167" t="s">
        <v>3</v>
      </c>
      <c r="I499" s="169"/>
      <c r="L499" s="165"/>
      <c r="M499" s="170"/>
      <c r="N499" s="171"/>
      <c r="O499" s="171"/>
      <c r="P499" s="171"/>
      <c r="Q499" s="171"/>
      <c r="R499" s="171"/>
      <c r="S499" s="171"/>
      <c r="T499" s="172"/>
      <c r="AT499" s="167" t="s">
        <v>206</v>
      </c>
      <c r="AU499" s="167" t="s">
        <v>89</v>
      </c>
      <c r="AV499" s="13" t="s">
        <v>87</v>
      </c>
      <c r="AW499" s="13" t="s">
        <v>41</v>
      </c>
      <c r="AX499" s="13" t="s">
        <v>80</v>
      </c>
      <c r="AY499" s="167" t="s">
        <v>195</v>
      </c>
    </row>
    <row r="500" spans="1:65" s="14" customFormat="1">
      <c r="B500" s="173"/>
      <c r="D500" s="166" t="s">
        <v>206</v>
      </c>
      <c r="E500" s="174" t="s">
        <v>3</v>
      </c>
      <c r="F500" s="175" t="s">
        <v>1660</v>
      </c>
      <c r="H500" s="176">
        <v>22.6</v>
      </c>
      <c r="I500" s="177"/>
      <c r="L500" s="173"/>
      <c r="M500" s="178"/>
      <c r="N500" s="179"/>
      <c r="O500" s="179"/>
      <c r="P500" s="179"/>
      <c r="Q500" s="179"/>
      <c r="R500" s="179"/>
      <c r="S500" s="179"/>
      <c r="T500" s="180"/>
      <c r="AT500" s="174" t="s">
        <v>206</v>
      </c>
      <c r="AU500" s="174" t="s">
        <v>89</v>
      </c>
      <c r="AV500" s="14" t="s">
        <v>89</v>
      </c>
      <c r="AW500" s="14" t="s">
        <v>41</v>
      </c>
      <c r="AX500" s="14" t="s">
        <v>80</v>
      </c>
      <c r="AY500" s="174" t="s">
        <v>195</v>
      </c>
    </row>
    <row r="501" spans="1:65" s="15" customFormat="1">
      <c r="B501" s="181"/>
      <c r="D501" s="166" t="s">
        <v>206</v>
      </c>
      <c r="E501" s="182" t="s">
        <v>3</v>
      </c>
      <c r="F501" s="183" t="s">
        <v>215</v>
      </c>
      <c r="H501" s="184">
        <v>639.70000000000005</v>
      </c>
      <c r="I501" s="185"/>
      <c r="L501" s="181"/>
      <c r="M501" s="186"/>
      <c r="N501" s="187"/>
      <c r="O501" s="187"/>
      <c r="P501" s="187"/>
      <c r="Q501" s="187"/>
      <c r="R501" s="187"/>
      <c r="S501" s="187"/>
      <c r="T501" s="188"/>
      <c r="AT501" s="182" t="s">
        <v>206</v>
      </c>
      <c r="AU501" s="182" t="s">
        <v>89</v>
      </c>
      <c r="AV501" s="15" t="s">
        <v>202</v>
      </c>
      <c r="AW501" s="15" t="s">
        <v>41</v>
      </c>
      <c r="AX501" s="15" t="s">
        <v>87</v>
      </c>
      <c r="AY501" s="182" t="s">
        <v>195</v>
      </c>
    </row>
    <row r="502" spans="1:65" s="2" customFormat="1" ht="16.5" customHeight="1">
      <c r="A502" s="35"/>
      <c r="B502" s="146"/>
      <c r="C502" s="147" t="s">
        <v>508</v>
      </c>
      <c r="D502" s="147" t="s">
        <v>197</v>
      </c>
      <c r="E502" s="148" t="s">
        <v>1691</v>
      </c>
      <c r="F502" s="149" t="s">
        <v>1692</v>
      </c>
      <c r="G502" s="150" t="s">
        <v>200</v>
      </c>
      <c r="H502" s="151">
        <v>639.70000000000005</v>
      </c>
      <c r="I502" s="152"/>
      <c r="J502" s="153">
        <f>ROUND(I502*H502,2)</f>
        <v>0</v>
      </c>
      <c r="K502" s="149" t="s">
        <v>201</v>
      </c>
      <c r="L502" s="36"/>
      <c r="M502" s="154" t="s">
        <v>3</v>
      </c>
      <c r="N502" s="155" t="s">
        <v>51</v>
      </c>
      <c r="O502" s="56"/>
      <c r="P502" s="156">
        <f>O502*H502</f>
        <v>0</v>
      </c>
      <c r="Q502" s="156">
        <v>0</v>
      </c>
      <c r="R502" s="156">
        <f>Q502*H502</f>
        <v>0</v>
      </c>
      <c r="S502" s="156">
        <v>0</v>
      </c>
      <c r="T502" s="157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158" t="s">
        <v>202</v>
      </c>
      <c r="AT502" s="158" t="s">
        <v>197</v>
      </c>
      <c r="AU502" s="158" t="s">
        <v>89</v>
      </c>
      <c r="AY502" s="19" t="s">
        <v>195</v>
      </c>
      <c r="BE502" s="159">
        <f>IF(N502="základní",J502,0)</f>
        <v>0</v>
      </c>
      <c r="BF502" s="159">
        <f>IF(N502="snížená",J502,0)</f>
        <v>0</v>
      </c>
      <c r="BG502" s="159">
        <f>IF(N502="zákl. přenesená",J502,0)</f>
        <v>0</v>
      </c>
      <c r="BH502" s="159">
        <f>IF(N502="sníž. přenesená",J502,0)</f>
        <v>0</v>
      </c>
      <c r="BI502" s="159">
        <f>IF(N502="nulová",J502,0)</f>
        <v>0</v>
      </c>
      <c r="BJ502" s="19" t="s">
        <v>87</v>
      </c>
      <c r="BK502" s="159">
        <f>ROUND(I502*H502,2)</f>
        <v>0</v>
      </c>
      <c r="BL502" s="19" t="s">
        <v>202</v>
      </c>
      <c r="BM502" s="158" t="s">
        <v>1693</v>
      </c>
    </row>
    <row r="503" spans="1:65" s="2" customFormat="1">
      <c r="A503" s="35"/>
      <c r="B503" s="36"/>
      <c r="C503" s="35"/>
      <c r="D503" s="160" t="s">
        <v>204</v>
      </c>
      <c r="E503" s="35"/>
      <c r="F503" s="161" t="s">
        <v>1694</v>
      </c>
      <c r="G503" s="35"/>
      <c r="H503" s="35"/>
      <c r="I503" s="162"/>
      <c r="J503" s="35"/>
      <c r="K503" s="35"/>
      <c r="L503" s="36"/>
      <c r="M503" s="163"/>
      <c r="N503" s="164"/>
      <c r="O503" s="56"/>
      <c r="P503" s="56"/>
      <c r="Q503" s="56"/>
      <c r="R503" s="56"/>
      <c r="S503" s="56"/>
      <c r="T503" s="57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T503" s="19" t="s">
        <v>204</v>
      </c>
      <c r="AU503" s="19" t="s">
        <v>89</v>
      </c>
    </row>
    <row r="504" spans="1:65" s="13" customFormat="1">
      <c r="B504" s="165"/>
      <c r="D504" s="166" t="s">
        <v>206</v>
      </c>
      <c r="E504" s="167" t="s">
        <v>3</v>
      </c>
      <c r="F504" s="168" t="s">
        <v>207</v>
      </c>
      <c r="H504" s="167" t="s">
        <v>3</v>
      </c>
      <c r="I504" s="169"/>
      <c r="L504" s="165"/>
      <c r="M504" s="170"/>
      <c r="N504" s="171"/>
      <c r="O504" s="171"/>
      <c r="P504" s="171"/>
      <c r="Q504" s="171"/>
      <c r="R504" s="171"/>
      <c r="S504" s="171"/>
      <c r="T504" s="172"/>
      <c r="AT504" s="167" t="s">
        <v>206</v>
      </c>
      <c r="AU504" s="167" t="s">
        <v>89</v>
      </c>
      <c r="AV504" s="13" t="s">
        <v>87</v>
      </c>
      <c r="AW504" s="13" t="s">
        <v>41</v>
      </c>
      <c r="AX504" s="13" t="s">
        <v>80</v>
      </c>
      <c r="AY504" s="167" t="s">
        <v>195</v>
      </c>
    </row>
    <row r="505" spans="1:65" s="13" customFormat="1">
      <c r="B505" s="165"/>
      <c r="D505" s="166" t="s">
        <v>206</v>
      </c>
      <c r="E505" s="167" t="s">
        <v>3</v>
      </c>
      <c r="F505" s="168" t="s">
        <v>208</v>
      </c>
      <c r="H505" s="167" t="s">
        <v>3</v>
      </c>
      <c r="I505" s="169"/>
      <c r="L505" s="165"/>
      <c r="M505" s="170"/>
      <c r="N505" s="171"/>
      <c r="O505" s="171"/>
      <c r="P505" s="171"/>
      <c r="Q505" s="171"/>
      <c r="R505" s="171"/>
      <c r="S505" s="171"/>
      <c r="T505" s="172"/>
      <c r="AT505" s="167" t="s">
        <v>206</v>
      </c>
      <c r="AU505" s="167" t="s">
        <v>89</v>
      </c>
      <c r="AV505" s="13" t="s">
        <v>87</v>
      </c>
      <c r="AW505" s="13" t="s">
        <v>41</v>
      </c>
      <c r="AX505" s="13" t="s">
        <v>80</v>
      </c>
      <c r="AY505" s="167" t="s">
        <v>195</v>
      </c>
    </row>
    <row r="506" spans="1:65" s="13" customFormat="1">
      <c r="B506" s="165"/>
      <c r="D506" s="166" t="s">
        <v>206</v>
      </c>
      <c r="E506" s="167" t="s">
        <v>3</v>
      </c>
      <c r="F506" s="168" t="s">
        <v>1148</v>
      </c>
      <c r="H506" s="167" t="s">
        <v>3</v>
      </c>
      <c r="I506" s="169"/>
      <c r="L506" s="165"/>
      <c r="M506" s="170"/>
      <c r="N506" s="171"/>
      <c r="O506" s="171"/>
      <c r="P506" s="171"/>
      <c r="Q506" s="171"/>
      <c r="R506" s="171"/>
      <c r="S506" s="171"/>
      <c r="T506" s="172"/>
      <c r="AT506" s="167" t="s">
        <v>206</v>
      </c>
      <c r="AU506" s="167" t="s">
        <v>89</v>
      </c>
      <c r="AV506" s="13" t="s">
        <v>87</v>
      </c>
      <c r="AW506" s="13" t="s">
        <v>41</v>
      </c>
      <c r="AX506" s="13" t="s">
        <v>80</v>
      </c>
      <c r="AY506" s="167" t="s">
        <v>195</v>
      </c>
    </row>
    <row r="507" spans="1:65" s="13" customFormat="1">
      <c r="B507" s="165"/>
      <c r="D507" s="166" t="s">
        <v>206</v>
      </c>
      <c r="E507" s="167" t="s">
        <v>3</v>
      </c>
      <c r="F507" s="168" t="s">
        <v>1649</v>
      </c>
      <c r="H507" s="167" t="s">
        <v>3</v>
      </c>
      <c r="I507" s="169"/>
      <c r="L507" s="165"/>
      <c r="M507" s="170"/>
      <c r="N507" s="171"/>
      <c r="O507" s="171"/>
      <c r="P507" s="171"/>
      <c r="Q507" s="171"/>
      <c r="R507" s="171"/>
      <c r="S507" s="171"/>
      <c r="T507" s="172"/>
      <c r="AT507" s="167" t="s">
        <v>206</v>
      </c>
      <c r="AU507" s="167" t="s">
        <v>89</v>
      </c>
      <c r="AV507" s="13" t="s">
        <v>87</v>
      </c>
      <c r="AW507" s="13" t="s">
        <v>41</v>
      </c>
      <c r="AX507" s="13" t="s">
        <v>80</v>
      </c>
      <c r="AY507" s="167" t="s">
        <v>195</v>
      </c>
    </row>
    <row r="508" spans="1:65" s="14" customFormat="1">
      <c r="B508" s="173"/>
      <c r="D508" s="166" t="s">
        <v>206</v>
      </c>
      <c r="E508" s="174" t="s">
        <v>3</v>
      </c>
      <c r="F508" s="175" t="s">
        <v>1650</v>
      </c>
      <c r="H508" s="176">
        <v>617.1</v>
      </c>
      <c r="I508" s="177"/>
      <c r="L508" s="173"/>
      <c r="M508" s="178"/>
      <c r="N508" s="179"/>
      <c r="O508" s="179"/>
      <c r="P508" s="179"/>
      <c r="Q508" s="179"/>
      <c r="R508" s="179"/>
      <c r="S508" s="179"/>
      <c r="T508" s="180"/>
      <c r="AT508" s="174" t="s">
        <v>206</v>
      </c>
      <c r="AU508" s="174" t="s">
        <v>89</v>
      </c>
      <c r="AV508" s="14" t="s">
        <v>89</v>
      </c>
      <c r="AW508" s="14" t="s">
        <v>41</v>
      </c>
      <c r="AX508" s="14" t="s">
        <v>80</v>
      </c>
      <c r="AY508" s="174" t="s">
        <v>195</v>
      </c>
    </row>
    <row r="509" spans="1:65" s="13" customFormat="1">
      <c r="B509" s="165"/>
      <c r="D509" s="166" t="s">
        <v>206</v>
      </c>
      <c r="E509" s="167" t="s">
        <v>3</v>
      </c>
      <c r="F509" s="168" t="s">
        <v>1659</v>
      </c>
      <c r="H509" s="167" t="s">
        <v>3</v>
      </c>
      <c r="I509" s="169"/>
      <c r="L509" s="165"/>
      <c r="M509" s="170"/>
      <c r="N509" s="171"/>
      <c r="O509" s="171"/>
      <c r="P509" s="171"/>
      <c r="Q509" s="171"/>
      <c r="R509" s="171"/>
      <c r="S509" s="171"/>
      <c r="T509" s="172"/>
      <c r="AT509" s="167" t="s">
        <v>206</v>
      </c>
      <c r="AU509" s="167" t="s">
        <v>89</v>
      </c>
      <c r="AV509" s="13" t="s">
        <v>87</v>
      </c>
      <c r="AW509" s="13" t="s">
        <v>41</v>
      </c>
      <c r="AX509" s="13" t="s">
        <v>80</v>
      </c>
      <c r="AY509" s="167" t="s">
        <v>195</v>
      </c>
    </row>
    <row r="510" spans="1:65" s="14" customFormat="1">
      <c r="B510" s="173"/>
      <c r="D510" s="166" t="s">
        <v>206</v>
      </c>
      <c r="E510" s="174" t="s">
        <v>3</v>
      </c>
      <c r="F510" s="175" t="s">
        <v>1660</v>
      </c>
      <c r="H510" s="176">
        <v>22.6</v>
      </c>
      <c r="I510" s="177"/>
      <c r="L510" s="173"/>
      <c r="M510" s="178"/>
      <c r="N510" s="179"/>
      <c r="O510" s="179"/>
      <c r="P510" s="179"/>
      <c r="Q510" s="179"/>
      <c r="R510" s="179"/>
      <c r="S510" s="179"/>
      <c r="T510" s="180"/>
      <c r="AT510" s="174" t="s">
        <v>206</v>
      </c>
      <c r="AU510" s="174" t="s">
        <v>89</v>
      </c>
      <c r="AV510" s="14" t="s">
        <v>89</v>
      </c>
      <c r="AW510" s="14" t="s">
        <v>41</v>
      </c>
      <c r="AX510" s="14" t="s">
        <v>80</v>
      </c>
      <c r="AY510" s="174" t="s">
        <v>195</v>
      </c>
    </row>
    <row r="511" spans="1:65" s="15" customFormat="1">
      <c r="B511" s="181"/>
      <c r="D511" s="166" t="s">
        <v>206</v>
      </c>
      <c r="E511" s="182" t="s">
        <v>3</v>
      </c>
      <c r="F511" s="183" t="s">
        <v>215</v>
      </c>
      <c r="H511" s="184">
        <v>639.70000000000005</v>
      </c>
      <c r="I511" s="185"/>
      <c r="L511" s="181"/>
      <c r="M511" s="186"/>
      <c r="N511" s="187"/>
      <c r="O511" s="187"/>
      <c r="P511" s="187"/>
      <c r="Q511" s="187"/>
      <c r="R511" s="187"/>
      <c r="S511" s="187"/>
      <c r="T511" s="188"/>
      <c r="AT511" s="182" t="s">
        <v>206</v>
      </c>
      <c r="AU511" s="182" t="s">
        <v>89</v>
      </c>
      <c r="AV511" s="15" t="s">
        <v>202</v>
      </c>
      <c r="AW511" s="15" t="s">
        <v>41</v>
      </c>
      <c r="AX511" s="15" t="s">
        <v>87</v>
      </c>
      <c r="AY511" s="182" t="s">
        <v>195</v>
      </c>
    </row>
    <row r="512" spans="1:65" s="2" customFormat="1" ht="16.5" customHeight="1">
      <c r="A512" s="35"/>
      <c r="B512" s="146"/>
      <c r="C512" s="147" t="s">
        <v>514</v>
      </c>
      <c r="D512" s="147" t="s">
        <v>197</v>
      </c>
      <c r="E512" s="148" t="s">
        <v>1492</v>
      </c>
      <c r="F512" s="149" t="s">
        <v>1493</v>
      </c>
      <c r="G512" s="150" t="s">
        <v>511</v>
      </c>
      <c r="H512" s="151">
        <v>92</v>
      </c>
      <c r="I512" s="152"/>
      <c r="J512" s="153">
        <f>ROUND(I512*H512,2)</f>
        <v>0</v>
      </c>
      <c r="K512" s="149" t="s">
        <v>201</v>
      </c>
      <c r="L512" s="36"/>
      <c r="M512" s="154" t="s">
        <v>3</v>
      </c>
      <c r="N512" s="155" t="s">
        <v>51</v>
      </c>
      <c r="O512" s="56"/>
      <c r="P512" s="156">
        <f>O512*H512</f>
        <v>0</v>
      </c>
      <c r="Q512" s="156">
        <v>0.45937</v>
      </c>
      <c r="R512" s="156">
        <f>Q512*H512</f>
        <v>42.262039999999999</v>
      </c>
      <c r="S512" s="156">
        <v>0</v>
      </c>
      <c r="T512" s="157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158" t="s">
        <v>202</v>
      </c>
      <c r="AT512" s="158" t="s">
        <v>197</v>
      </c>
      <c r="AU512" s="158" t="s">
        <v>89</v>
      </c>
      <c r="AY512" s="19" t="s">
        <v>195</v>
      </c>
      <c r="BE512" s="159">
        <f>IF(N512="základní",J512,0)</f>
        <v>0</v>
      </c>
      <c r="BF512" s="159">
        <f>IF(N512="snížená",J512,0)</f>
        <v>0</v>
      </c>
      <c r="BG512" s="159">
        <f>IF(N512="zákl. přenesená",J512,0)</f>
        <v>0</v>
      </c>
      <c r="BH512" s="159">
        <f>IF(N512="sníž. přenesená",J512,0)</f>
        <v>0</v>
      </c>
      <c r="BI512" s="159">
        <f>IF(N512="nulová",J512,0)</f>
        <v>0</v>
      </c>
      <c r="BJ512" s="19" t="s">
        <v>87</v>
      </c>
      <c r="BK512" s="159">
        <f>ROUND(I512*H512,2)</f>
        <v>0</v>
      </c>
      <c r="BL512" s="19" t="s">
        <v>202</v>
      </c>
      <c r="BM512" s="158" t="s">
        <v>1695</v>
      </c>
    </row>
    <row r="513" spans="1:65" s="2" customFormat="1">
      <c r="A513" s="35"/>
      <c r="B513" s="36"/>
      <c r="C513" s="35"/>
      <c r="D513" s="160" t="s">
        <v>204</v>
      </c>
      <c r="E513" s="35"/>
      <c r="F513" s="161" t="s">
        <v>1495</v>
      </c>
      <c r="G513" s="35"/>
      <c r="H513" s="35"/>
      <c r="I513" s="162"/>
      <c r="J513" s="35"/>
      <c r="K513" s="35"/>
      <c r="L513" s="36"/>
      <c r="M513" s="163"/>
      <c r="N513" s="164"/>
      <c r="O513" s="56"/>
      <c r="P513" s="56"/>
      <c r="Q513" s="56"/>
      <c r="R513" s="56"/>
      <c r="S513" s="56"/>
      <c r="T513" s="57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T513" s="19" t="s">
        <v>204</v>
      </c>
      <c r="AU513" s="19" t="s">
        <v>89</v>
      </c>
    </row>
    <row r="514" spans="1:65" s="13" customFormat="1">
      <c r="B514" s="165"/>
      <c r="D514" s="166" t="s">
        <v>206</v>
      </c>
      <c r="E514" s="167" t="s">
        <v>3</v>
      </c>
      <c r="F514" s="168" t="s">
        <v>207</v>
      </c>
      <c r="H514" s="167" t="s">
        <v>3</v>
      </c>
      <c r="I514" s="169"/>
      <c r="L514" s="165"/>
      <c r="M514" s="170"/>
      <c r="N514" s="171"/>
      <c r="O514" s="171"/>
      <c r="P514" s="171"/>
      <c r="Q514" s="171"/>
      <c r="R514" s="171"/>
      <c r="S514" s="171"/>
      <c r="T514" s="172"/>
      <c r="AT514" s="167" t="s">
        <v>206</v>
      </c>
      <c r="AU514" s="167" t="s">
        <v>89</v>
      </c>
      <c r="AV514" s="13" t="s">
        <v>87</v>
      </c>
      <c r="AW514" s="13" t="s">
        <v>41</v>
      </c>
      <c r="AX514" s="13" t="s">
        <v>80</v>
      </c>
      <c r="AY514" s="167" t="s">
        <v>195</v>
      </c>
    </row>
    <row r="515" spans="1:65" s="13" customFormat="1">
      <c r="B515" s="165"/>
      <c r="D515" s="166" t="s">
        <v>206</v>
      </c>
      <c r="E515" s="167" t="s">
        <v>3</v>
      </c>
      <c r="F515" s="168" t="s">
        <v>208</v>
      </c>
      <c r="H515" s="167" t="s">
        <v>3</v>
      </c>
      <c r="I515" s="169"/>
      <c r="L515" s="165"/>
      <c r="M515" s="170"/>
      <c r="N515" s="171"/>
      <c r="O515" s="171"/>
      <c r="P515" s="171"/>
      <c r="Q515" s="171"/>
      <c r="R515" s="171"/>
      <c r="S515" s="171"/>
      <c r="T515" s="172"/>
      <c r="AT515" s="167" t="s">
        <v>206</v>
      </c>
      <c r="AU515" s="167" t="s">
        <v>89</v>
      </c>
      <c r="AV515" s="13" t="s">
        <v>87</v>
      </c>
      <c r="AW515" s="13" t="s">
        <v>41</v>
      </c>
      <c r="AX515" s="13" t="s">
        <v>80</v>
      </c>
      <c r="AY515" s="167" t="s">
        <v>195</v>
      </c>
    </row>
    <row r="516" spans="1:65" s="13" customFormat="1">
      <c r="B516" s="165"/>
      <c r="D516" s="166" t="s">
        <v>206</v>
      </c>
      <c r="E516" s="167" t="s">
        <v>3</v>
      </c>
      <c r="F516" s="168" t="s">
        <v>1148</v>
      </c>
      <c r="H516" s="167" t="s">
        <v>3</v>
      </c>
      <c r="I516" s="169"/>
      <c r="L516" s="165"/>
      <c r="M516" s="170"/>
      <c r="N516" s="171"/>
      <c r="O516" s="171"/>
      <c r="P516" s="171"/>
      <c r="Q516" s="171"/>
      <c r="R516" s="171"/>
      <c r="S516" s="171"/>
      <c r="T516" s="172"/>
      <c r="AT516" s="167" t="s">
        <v>206</v>
      </c>
      <c r="AU516" s="167" t="s">
        <v>89</v>
      </c>
      <c r="AV516" s="13" t="s">
        <v>87</v>
      </c>
      <c r="AW516" s="13" t="s">
        <v>41</v>
      </c>
      <c r="AX516" s="13" t="s">
        <v>80</v>
      </c>
      <c r="AY516" s="167" t="s">
        <v>195</v>
      </c>
    </row>
    <row r="517" spans="1:65" s="13" customFormat="1" ht="20">
      <c r="B517" s="165"/>
      <c r="D517" s="166" t="s">
        <v>206</v>
      </c>
      <c r="E517" s="167" t="s">
        <v>3</v>
      </c>
      <c r="F517" s="168" t="s">
        <v>1496</v>
      </c>
      <c r="H517" s="167" t="s">
        <v>3</v>
      </c>
      <c r="I517" s="169"/>
      <c r="L517" s="165"/>
      <c r="M517" s="170"/>
      <c r="N517" s="171"/>
      <c r="O517" s="171"/>
      <c r="P517" s="171"/>
      <c r="Q517" s="171"/>
      <c r="R517" s="171"/>
      <c r="S517" s="171"/>
      <c r="T517" s="172"/>
      <c r="AT517" s="167" t="s">
        <v>206</v>
      </c>
      <c r="AU517" s="167" t="s">
        <v>89</v>
      </c>
      <c r="AV517" s="13" t="s">
        <v>87</v>
      </c>
      <c r="AW517" s="13" t="s">
        <v>41</v>
      </c>
      <c r="AX517" s="13" t="s">
        <v>80</v>
      </c>
      <c r="AY517" s="167" t="s">
        <v>195</v>
      </c>
    </row>
    <row r="518" spans="1:65" s="14" customFormat="1">
      <c r="B518" s="173"/>
      <c r="D518" s="166" t="s">
        <v>206</v>
      </c>
      <c r="E518" s="174" t="s">
        <v>3</v>
      </c>
      <c r="F518" s="175" t="s">
        <v>1696</v>
      </c>
      <c r="H518" s="176">
        <v>92</v>
      </c>
      <c r="I518" s="177"/>
      <c r="L518" s="173"/>
      <c r="M518" s="178"/>
      <c r="N518" s="179"/>
      <c r="O518" s="179"/>
      <c r="P518" s="179"/>
      <c r="Q518" s="179"/>
      <c r="R518" s="179"/>
      <c r="S518" s="179"/>
      <c r="T518" s="180"/>
      <c r="AT518" s="174" t="s">
        <v>206</v>
      </c>
      <c r="AU518" s="174" t="s">
        <v>89</v>
      </c>
      <c r="AV518" s="14" t="s">
        <v>89</v>
      </c>
      <c r="AW518" s="14" t="s">
        <v>41</v>
      </c>
      <c r="AX518" s="14" t="s">
        <v>80</v>
      </c>
      <c r="AY518" s="174" t="s">
        <v>195</v>
      </c>
    </row>
    <row r="519" spans="1:65" s="15" customFormat="1">
      <c r="B519" s="181"/>
      <c r="D519" s="166" t="s">
        <v>206</v>
      </c>
      <c r="E519" s="182" t="s">
        <v>3</v>
      </c>
      <c r="F519" s="183" t="s">
        <v>215</v>
      </c>
      <c r="H519" s="184">
        <v>92</v>
      </c>
      <c r="I519" s="185"/>
      <c r="L519" s="181"/>
      <c r="M519" s="186"/>
      <c r="N519" s="187"/>
      <c r="O519" s="187"/>
      <c r="P519" s="187"/>
      <c r="Q519" s="187"/>
      <c r="R519" s="187"/>
      <c r="S519" s="187"/>
      <c r="T519" s="188"/>
      <c r="AT519" s="182" t="s">
        <v>206</v>
      </c>
      <c r="AU519" s="182" t="s">
        <v>89</v>
      </c>
      <c r="AV519" s="15" t="s">
        <v>202</v>
      </c>
      <c r="AW519" s="15" t="s">
        <v>41</v>
      </c>
      <c r="AX519" s="15" t="s">
        <v>87</v>
      </c>
      <c r="AY519" s="182" t="s">
        <v>195</v>
      </c>
    </row>
    <row r="520" spans="1:65" s="2" customFormat="1" ht="16.5" customHeight="1">
      <c r="A520" s="35"/>
      <c r="B520" s="146"/>
      <c r="C520" s="147" t="s">
        <v>520</v>
      </c>
      <c r="D520" s="147" t="s">
        <v>197</v>
      </c>
      <c r="E520" s="148" t="s">
        <v>1697</v>
      </c>
      <c r="F520" s="149" t="s">
        <v>1698</v>
      </c>
      <c r="G520" s="150" t="s">
        <v>200</v>
      </c>
      <c r="H520" s="151">
        <v>525</v>
      </c>
      <c r="I520" s="152"/>
      <c r="J520" s="153">
        <f>ROUND(I520*H520,2)</f>
        <v>0</v>
      </c>
      <c r="K520" s="149" t="s">
        <v>201</v>
      </c>
      <c r="L520" s="36"/>
      <c r="M520" s="154" t="s">
        <v>3</v>
      </c>
      <c r="N520" s="155" t="s">
        <v>51</v>
      </c>
      <c r="O520" s="56"/>
      <c r="P520" s="156">
        <f>O520*H520</f>
        <v>0</v>
      </c>
      <c r="Q520" s="156">
        <v>6.0000000000000002E-5</v>
      </c>
      <c r="R520" s="156">
        <f>Q520*H520</f>
        <v>3.15E-2</v>
      </c>
      <c r="S520" s="156">
        <v>0</v>
      </c>
      <c r="T520" s="157">
        <f>S520*H520</f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158" t="s">
        <v>202</v>
      </c>
      <c r="AT520" s="158" t="s">
        <v>197</v>
      </c>
      <c r="AU520" s="158" t="s">
        <v>89</v>
      </c>
      <c r="AY520" s="19" t="s">
        <v>195</v>
      </c>
      <c r="BE520" s="159">
        <f>IF(N520="základní",J520,0)</f>
        <v>0</v>
      </c>
      <c r="BF520" s="159">
        <f>IF(N520="snížená",J520,0)</f>
        <v>0</v>
      </c>
      <c r="BG520" s="159">
        <f>IF(N520="zákl. přenesená",J520,0)</f>
        <v>0</v>
      </c>
      <c r="BH520" s="159">
        <f>IF(N520="sníž. přenesená",J520,0)</f>
        <v>0</v>
      </c>
      <c r="BI520" s="159">
        <f>IF(N520="nulová",J520,0)</f>
        <v>0</v>
      </c>
      <c r="BJ520" s="19" t="s">
        <v>87</v>
      </c>
      <c r="BK520" s="159">
        <f>ROUND(I520*H520,2)</f>
        <v>0</v>
      </c>
      <c r="BL520" s="19" t="s">
        <v>202</v>
      </c>
      <c r="BM520" s="158" t="s">
        <v>1699</v>
      </c>
    </row>
    <row r="521" spans="1:65" s="2" customFormat="1">
      <c r="A521" s="35"/>
      <c r="B521" s="36"/>
      <c r="C521" s="35"/>
      <c r="D521" s="160" t="s">
        <v>204</v>
      </c>
      <c r="E521" s="35"/>
      <c r="F521" s="161" t="s">
        <v>1700</v>
      </c>
      <c r="G521" s="35"/>
      <c r="H521" s="35"/>
      <c r="I521" s="162"/>
      <c r="J521" s="35"/>
      <c r="K521" s="35"/>
      <c r="L521" s="36"/>
      <c r="M521" s="163"/>
      <c r="N521" s="164"/>
      <c r="O521" s="56"/>
      <c r="P521" s="56"/>
      <c r="Q521" s="56"/>
      <c r="R521" s="56"/>
      <c r="S521" s="56"/>
      <c r="T521" s="57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T521" s="19" t="s">
        <v>204</v>
      </c>
      <c r="AU521" s="19" t="s">
        <v>89</v>
      </c>
    </row>
    <row r="522" spans="1:65" s="13" customFormat="1">
      <c r="B522" s="165"/>
      <c r="D522" s="166" t="s">
        <v>206</v>
      </c>
      <c r="E522" s="167" t="s">
        <v>3</v>
      </c>
      <c r="F522" s="168" t="s">
        <v>207</v>
      </c>
      <c r="H522" s="167" t="s">
        <v>3</v>
      </c>
      <c r="I522" s="169"/>
      <c r="L522" s="165"/>
      <c r="M522" s="170"/>
      <c r="N522" s="171"/>
      <c r="O522" s="171"/>
      <c r="P522" s="171"/>
      <c r="Q522" s="171"/>
      <c r="R522" s="171"/>
      <c r="S522" s="171"/>
      <c r="T522" s="172"/>
      <c r="AT522" s="167" t="s">
        <v>206</v>
      </c>
      <c r="AU522" s="167" t="s">
        <v>89</v>
      </c>
      <c r="AV522" s="13" t="s">
        <v>87</v>
      </c>
      <c r="AW522" s="13" t="s">
        <v>41</v>
      </c>
      <c r="AX522" s="13" t="s">
        <v>80</v>
      </c>
      <c r="AY522" s="167" t="s">
        <v>195</v>
      </c>
    </row>
    <row r="523" spans="1:65" s="13" customFormat="1">
      <c r="B523" s="165"/>
      <c r="D523" s="166" t="s">
        <v>206</v>
      </c>
      <c r="E523" s="167" t="s">
        <v>3</v>
      </c>
      <c r="F523" s="168" t="s">
        <v>208</v>
      </c>
      <c r="H523" s="167" t="s">
        <v>3</v>
      </c>
      <c r="I523" s="169"/>
      <c r="L523" s="165"/>
      <c r="M523" s="170"/>
      <c r="N523" s="171"/>
      <c r="O523" s="171"/>
      <c r="P523" s="171"/>
      <c r="Q523" s="171"/>
      <c r="R523" s="171"/>
      <c r="S523" s="171"/>
      <c r="T523" s="172"/>
      <c r="AT523" s="167" t="s">
        <v>206</v>
      </c>
      <c r="AU523" s="167" t="s">
        <v>89</v>
      </c>
      <c r="AV523" s="13" t="s">
        <v>87</v>
      </c>
      <c r="AW523" s="13" t="s">
        <v>41</v>
      </c>
      <c r="AX523" s="13" t="s">
        <v>80</v>
      </c>
      <c r="AY523" s="167" t="s">
        <v>195</v>
      </c>
    </row>
    <row r="524" spans="1:65" s="13" customFormat="1">
      <c r="B524" s="165"/>
      <c r="D524" s="166" t="s">
        <v>206</v>
      </c>
      <c r="E524" s="167" t="s">
        <v>3</v>
      </c>
      <c r="F524" s="168" t="s">
        <v>1148</v>
      </c>
      <c r="H524" s="167" t="s">
        <v>3</v>
      </c>
      <c r="I524" s="169"/>
      <c r="L524" s="165"/>
      <c r="M524" s="170"/>
      <c r="N524" s="171"/>
      <c r="O524" s="171"/>
      <c r="P524" s="171"/>
      <c r="Q524" s="171"/>
      <c r="R524" s="171"/>
      <c r="S524" s="171"/>
      <c r="T524" s="172"/>
      <c r="AT524" s="167" t="s">
        <v>206</v>
      </c>
      <c r="AU524" s="167" t="s">
        <v>89</v>
      </c>
      <c r="AV524" s="13" t="s">
        <v>87</v>
      </c>
      <c r="AW524" s="13" t="s">
        <v>41</v>
      </c>
      <c r="AX524" s="13" t="s">
        <v>80</v>
      </c>
      <c r="AY524" s="167" t="s">
        <v>195</v>
      </c>
    </row>
    <row r="525" spans="1:65" s="13" customFormat="1">
      <c r="B525" s="165"/>
      <c r="D525" s="166" t="s">
        <v>206</v>
      </c>
      <c r="E525" s="167" t="s">
        <v>3</v>
      </c>
      <c r="F525" s="168" t="s">
        <v>1701</v>
      </c>
      <c r="H525" s="167" t="s">
        <v>3</v>
      </c>
      <c r="I525" s="169"/>
      <c r="L525" s="165"/>
      <c r="M525" s="170"/>
      <c r="N525" s="171"/>
      <c r="O525" s="171"/>
      <c r="P525" s="171"/>
      <c r="Q525" s="171"/>
      <c r="R525" s="171"/>
      <c r="S525" s="171"/>
      <c r="T525" s="172"/>
      <c r="AT525" s="167" t="s">
        <v>206</v>
      </c>
      <c r="AU525" s="167" t="s">
        <v>89</v>
      </c>
      <c r="AV525" s="13" t="s">
        <v>87</v>
      </c>
      <c r="AW525" s="13" t="s">
        <v>41</v>
      </c>
      <c r="AX525" s="13" t="s">
        <v>80</v>
      </c>
      <c r="AY525" s="167" t="s">
        <v>195</v>
      </c>
    </row>
    <row r="526" spans="1:65" s="14" customFormat="1">
      <c r="B526" s="173"/>
      <c r="D526" s="166" t="s">
        <v>206</v>
      </c>
      <c r="E526" s="174" t="s">
        <v>3</v>
      </c>
      <c r="F526" s="175" t="s">
        <v>1702</v>
      </c>
      <c r="H526" s="176">
        <v>525</v>
      </c>
      <c r="I526" s="177"/>
      <c r="L526" s="173"/>
      <c r="M526" s="178"/>
      <c r="N526" s="179"/>
      <c r="O526" s="179"/>
      <c r="P526" s="179"/>
      <c r="Q526" s="179"/>
      <c r="R526" s="179"/>
      <c r="S526" s="179"/>
      <c r="T526" s="180"/>
      <c r="AT526" s="174" t="s">
        <v>206</v>
      </c>
      <c r="AU526" s="174" t="s">
        <v>89</v>
      </c>
      <c r="AV526" s="14" t="s">
        <v>89</v>
      </c>
      <c r="AW526" s="14" t="s">
        <v>41</v>
      </c>
      <c r="AX526" s="14" t="s">
        <v>80</v>
      </c>
      <c r="AY526" s="174" t="s">
        <v>195</v>
      </c>
    </row>
    <row r="527" spans="1:65" s="15" customFormat="1">
      <c r="B527" s="181"/>
      <c r="D527" s="166" t="s">
        <v>206</v>
      </c>
      <c r="E527" s="182" t="s">
        <v>3</v>
      </c>
      <c r="F527" s="183" t="s">
        <v>215</v>
      </c>
      <c r="H527" s="184">
        <v>525</v>
      </c>
      <c r="I527" s="185"/>
      <c r="L527" s="181"/>
      <c r="M527" s="186"/>
      <c r="N527" s="187"/>
      <c r="O527" s="187"/>
      <c r="P527" s="187"/>
      <c r="Q527" s="187"/>
      <c r="R527" s="187"/>
      <c r="S527" s="187"/>
      <c r="T527" s="188"/>
      <c r="AT527" s="182" t="s">
        <v>206</v>
      </c>
      <c r="AU527" s="182" t="s">
        <v>89</v>
      </c>
      <c r="AV527" s="15" t="s">
        <v>202</v>
      </c>
      <c r="AW527" s="15" t="s">
        <v>41</v>
      </c>
      <c r="AX527" s="15" t="s">
        <v>87</v>
      </c>
      <c r="AY527" s="182" t="s">
        <v>195</v>
      </c>
    </row>
    <row r="528" spans="1:65" s="12" customFormat="1" ht="22.9" customHeight="1">
      <c r="B528" s="133"/>
      <c r="D528" s="134" t="s">
        <v>79</v>
      </c>
      <c r="E528" s="144" t="s">
        <v>265</v>
      </c>
      <c r="F528" s="144" t="s">
        <v>1062</v>
      </c>
      <c r="I528" s="136"/>
      <c r="J528" s="145">
        <f>BK528</f>
        <v>0</v>
      </c>
      <c r="L528" s="133"/>
      <c r="M528" s="138"/>
      <c r="N528" s="139"/>
      <c r="O528" s="139"/>
      <c r="P528" s="140">
        <f>SUM(P529:P536)</f>
        <v>0</v>
      </c>
      <c r="Q528" s="139"/>
      <c r="R528" s="140">
        <f>SUM(R529:R536)</f>
        <v>1.0580000000000001E-2</v>
      </c>
      <c r="S528" s="139"/>
      <c r="T528" s="141">
        <f>SUM(T529:T536)</f>
        <v>0</v>
      </c>
      <c r="AR528" s="134" t="s">
        <v>87</v>
      </c>
      <c r="AT528" s="142" t="s">
        <v>79</v>
      </c>
      <c r="AU528" s="142" t="s">
        <v>87</v>
      </c>
      <c r="AY528" s="134" t="s">
        <v>195</v>
      </c>
      <c r="BK528" s="143">
        <f>SUM(BK529:BK536)</f>
        <v>0</v>
      </c>
    </row>
    <row r="529" spans="1:65" s="2" customFormat="1" ht="24.25" customHeight="1">
      <c r="A529" s="35"/>
      <c r="B529" s="146"/>
      <c r="C529" s="147" t="s">
        <v>524</v>
      </c>
      <c r="D529" s="147" t="s">
        <v>197</v>
      </c>
      <c r="E529" s="148" t="s">
        <v>1530</v>
      </c>
      <c r="F529" s="149" t="s">
        <v>1531</v>
      </c>
      <c r="G529" s="150" t="s">
        <v>511</v>
      </c>
      <c r="H529" s="151">
        <v>46</v>
      </c>
      <c r="I529" s="152"/>
      <c r="J529" s="153">
        <f>ROUND(I529*H529,2)</f>
        <v>0</v>
      </c>
      <c r="K529" s="149" t="s">
        <v>201</v>
      </c>
      <c r="L529" s="36"/>
      <c r="M529" s="154" t="s">
        <v>3</v>
      </c>
      <c r="N529" s="155" t="s">
        <v>51</v>
      </c>
      <c r="O529" s="56"/>
      <c r="P529" s="156">
        <f>O529*H529</f>
        <v>0</v>
      </c>
      <c r="Q529" s="156">
        <v>2.3000000000000001E-4</v>
      </c>
      <c r="R529" s="156">
        <f>Q529*H529</f>
        <v>1.0580000000000001E-2</v>
      </c>
      <c r="S529" s="156">
        <v>0</v>
      </c>
      <c r="T529" s="157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158" t="s">
        <v>202</v>
      </c>
      <c r="AT529" s="158" t="s">
        <v>197</v>
      </c>
      <c r="AU529" s="158" t="s">
        <v>89</v>
      </c>
      <c r="AY529" s="19" t="s">
        <v>195</v>
      </c>
      <c r="BE529" s="159">
        <f>IF(N529="základní",J529,0)</f>
        <v>0</v>
      </c>
      <c r="BF529" s="159">
        <f>IF(N529="snížená",J529,0)</f>
        <v>0</v>
      </c>
      <c r="BG529" s="159">
        <f>IF(N529="zákl. přenesená",J529,0)</f>
        <v>0</v>
      </c>
      <c r="BH529" s="159">
        <f>IF(N529="sníž. přenesená",J529,0)</f>
        <v>0</v>
      </c>
      <c r="BI529" s="159">
        <f>IF(N529="nulová",J529,0)</f>
        <v>0</v>
      </c>
      <c r="BJ529" s="19" t="s">
        <v>87</v>
      </c>
      <c r="BK529" s="159">
        <f>ROUND(I529*H529,2)</f>
        <v>0</v>
      </c>
      <c r="BL529" s="19" t="s">
        <v>202</v>
      </c>
      <c r="BM529" s="158" t="s">
        <v>1703</v>
      </c>
    </row>
    <row r="530" spans="1:65" s="2" customFormat="1">
      <c r="A530" s="35"/>
      <c r="B530" s="36"/>
      <c r="C530" s="35"/>
      <c r="D530" s="160" t="s">
        <v>204</v>
      </c>
      <c r="E530" s="35"/>
      <c r="F530" s="161" t="s">
        <v>1533</v>
      </c>
      <c r="G530" s="35"/>
      <c r="H530" s="35"/>
      <c r="I530" s="162"/>
      <c r="J530" s="35"/>
      <c r="K530" s="35"/>
      <c r="L530" s="36"/>
      <c r="M530" s="163"/>
      <c r="N530" s="164"/>
      <c r="O530" s="56"/>
      <c r="P530" s="56"/>
      <c r="Q530" s="56"/>
      <c r="R530" s="56"/>
      <c r="S530" s="56"/>
      <c r="T530" s="57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T530" s="19" t="s">
        <v>204</v>
      </c>
      <c r="AU530" s="19" t="s">
        <v>89</v>
      </c>
    </row>
    <row r="531" spans="1:65" s="2" customFormat="1" ht="16.5" customHeight="1">
      <c r="A531" s="35"/>
      <c r="B531" s="146"/>
      <c r="C531" s="190" t="s">
        <v>529</v>
      </c>
      <c r="D531" s="190" t="s">
        <v>464</v>
      </c>
      <c r="E531" s="191" t="s">
        <v>1535</v>
      </c>
      <c r="F531" s="192" t="s">
        <v>1536</v>
      </c>
      <c r="G531" s="193" t="s">
        <v>511</v>
      </c>
      <c r="H531" s="194">
        <v>46</v>
      </c>
      <c r="I531" s="195"/>
      <c r="J531" s="196">
        <f>ROUND(I531*H531,2)</f>
        <v>0</v>
      </c>
      <c r="K531" s="192" t="s">
        <v>201</v>
      </c>
      <c r="L531" s="197"/>
      <c r="M531" s="198" t="s">
        <v>3</v>
      </c>
      <c r="N531" s="199" t="s">
        <v>51</v>
      </c>
      <c r="O531" s="56"/>
      <c r="P531" s="156">
        <f>O531*H531</f>
        <v>0</v>
      </c>
      <c r="Q531" s="156">
        <v>0</v>
      </c>
      <c r="R531" s="156">
        <f>Q531*H531</f>
        <v>0</v>
      </c>
      <c r="S531" s="156">
        <v>0</v>
      </c>
      <c r="T531" s="157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158" t="s">
        <v>257</v>
      </c>
      <c r="AT531" s="158" t="s">
        <v>464</v>
      </c>
      <c r="AU531" s="158" t="s">
        <v>89</v>
      </c>
      <c r="AY531" s="19" t="s">
        <v>195</v>
      </c>
      <c r="BE531" s="159">
        <f>IF(N531="základní",J531,0)</f>
        <v>0</v>
      </c>
      <c r="BF531" s="159">
        <f>IF(N531="snížená",J531,0)</f>
        <v>0</v>
      </c>
      <c r="BG531" s="159">
        <f>IF(N531="zákl. přenesená",J531,0)</f>
        <v>0</v>
      </c>
      <c r="BH531" s="159">
        <f>IF(N531="sníž. přenesená",J531,0)</f>
        <v>0</v>
      </c>
      <c r="BI531" s="159">
        <f>IF(N531="nulová",J531,0)</f>
        <v>0</v>
      </c>
      <c r="BJ531" s="19" t="s">
        <v>87</v>
      </c>
      <c r="BK531" s="159">
        <f>ROUND(I531*H531,2)</f>
        <v>0</v>
      </c>
      <c r="BL531" s="19" t="s">
        <v>202</v>
      </c>
      <c r="BM531" s="158" t="s">
        <v>1704</v>
      </c>
    </row>
    <row r="532" spans="1:65" s="13" customFormat="1">
      <c r="B532" s="165"/>
      <c r="D532" s="166" t="s">
        <v>206</v>
      </c>
      <c r="E532" s="167" t="s">
        <v>3</v>
      </c>
      <c r="F532" s="168" t="s">
        <v>207</v>
      </c>
      <c r="H532" s="167" t="s">
        <v>3</v>
      </c>
      <c r="I532" s="169"/>
      <c r="L532" s="165"/>
      <c r="M532" s="170"/>
      <c r="N532" s="171"/>
      <c r="O532" s="171"/>
      <c r="P532" s="171"/>
      <c r="Q532" s="171"/>
      <c r="R532" s="171"/>
      <c r="S532" s="171"/>
      <c r="T532" s="172"/>
      <c r="AT532" s="167" t="s">
        <v>206</v>
      </c>
      <c r="AU532" s="167" t="s">
        <v>89</v>
      </c>
      <c r="AV532" s="13" t="s">
        <v>87</v>
      </c>
      <c r="AW532" s="13" t="s">
        <v>41</v>
      </c>
      <c r="AX532" s="13" t="s">
        <v>80</v>
      </c>
      <c r="AY532" s="167" t="s">
        <v>195</v>
      </c>
    </row>
    <row r="533" spans="1:65" s="13" customFormat="1">
      <c r="B533" s="165"/>
      <c r="D533" s="166" t="s">
        <v>206</v>
      </c>
      <c r="E533" s="167" t="s">
        <v>3</v>
      </c>
      <c r="F533" s="168" t="s">
        <v>208</v>
      </c>
      <c r="H533" s="167" t="s">
        <v>3</v>
      </c>
      <c r="I533" s="169"/>
      <c r="L533" s="165"/>
      <c r="M533" s="170"/>
      <c r="N533" s="171"/>
      <c r="O533" s="171"/>
      <c r="P533" s="171"/>
      <c r="Q533" s="171"/>
      <c r="R533" s="171"/>
      <c r="S533" s="171"/>
      <c r="T533" s="172"/>
      <c r="AT533" s="167" t="s">
        <v>206</v>
      </c>
      <c r="AU533" s="167" t="s">
        <v>89</v>
      </c>
      <c r="AV533" s="13" t="s">
        <v>87</v>
      </c>
      <c r="AW533" s="13" t="s">
        <v>41</v>
      </c>
      <c r="AX533" s="13" t="s">
        <v>80</v>
      </c>
      <c r="AY533" s="167" t="s">
        <v>195</v>
      </c>
    </row>
    <row r="534" spans="1:65" s="13" customFormat="1">
      <c r="B534" s="165"/>
      <c r="D534" s="166" t="s">
        <v>206</v>
      </c>
      <c r="E534" s="167" t="s">
        <v>3</v>
      </c>
      <c r="F534" s="168" t="s">
        <v>1148</v>
      </c>
      <c r="H534" s="167" t="s">
        <v>3</v>
      </c>
      <c r="I534" s="169"/>
      <c r="L534" s="165"/>
      <c r="M534" s="170"/>
      <c r="N534" s="171"/>
      <c r="O534" s="171"/>
      <c r="P534" s="171"/>
      <c r="Q534" s="171"/>
      <c r="R534" s="171"/>
      <c r="S534" s="171"/>
      <c r="T534" s="172"/>
      <c r="AT534" s="167" t="s">
        <v>206</v>
      </c>
      <c r="AU534" s="167" t="s">
        <v>89</v>
      </c>
      <c r="AV534" s="13" t="s">
        <v>87</v>
      </c>
      <c r="AW534" s="13" t="s">
        <v>41</v>
      </c>
      <c r="AX534" s="13" t="s">
        <v>80</v>
      </c>
      <c r="AY534" s="167" t="s">
        <v>195</v>
      </c>
    </row>
    <row r="535" spans="1:65" s="14" customFormat="1">
      <c r="B535" s="173"/>
      <c r="D535" s="166" t="s">
        <v>206</v>
      </c>
      <c r="E535" s="174" t="s">
        <v>3</v>
      </c>
      <c r="F535" s="175" t="s">
        <v>1705</v>
      </c>
      <c r="H535" s="176">
        <v>46</v>
      </c>
      <c r="I535" s="177"/>
      <c r="L535" s="173"/>
      <c r="M535" s="178"/>
      <c r="N535" s="179"/>
      <c r="O535" s="179"/>
      <c r="P535" s="179"/>
      <c r="Q535" s="179"/>
      <c r="R535" s="179"/>
      <c r="S535" s="179"/>
      <c r="T535" s="180"/>
      <c r="AT535" s="174" t="s">
        <v>206</v>
      </c>
      <c r="AU535" s="174" t="s">
        <v>89</v>
      </c>
      <c r="AV535" s="14" t="s">
        <v>89</v>
      </c>
      <c r="AW535" s="14" t="s">
        <v>41</v>
      </c>
      <c r="AX535" s="14" t="s">
        <v>80</v>
      </c>
      <c r="AY535" s="174" t="s">
        <v>195</v>
      </c>
    </row>
    <row r="536" spans="1:65" s="15" customFormat="1">
      <c r="B536" s="181"/>
      <c r="D536" s="166" t="s">
        <v>206</v>
      </c>
      <c r="E536" s="182" t="s">
        <v>3</v>
      </c>
      <c r="F536" s="183" t="s">
        <v>215</v>
      </c>
      <c r="H536" s="184">
        <v>46</v>
      </c>
      <c r="I536" s="185"/>
      <c r="L536" s="181"/>
      <c r="M536" s="186"/>
      <c r="N536" s="187"/>
      <c r="O536" s="187"/>
      <c r="P536" s="187"/>
      <c r="Q536" s="187"/>
      <c r="R536" s="187"/>
      <c r="S536" s="187"/>
      <c r="T536" s="188"/>
      <c r="AT536" s="182" t="s">
        <v>206</v>
      </c>
      <c r="AU536" s="182" t="s">
        <v>89</v>
      </c>
      <c r="AV536" s="15" t="s">
        <v>202</v>
      </c>
      <c r="AW536" s="15" t="s">
        <v>41</v>
      </c>
      <c r="AX536" s="15" t="s">
        <v>87</v>
      </c>
      <c r="AY536" s="182" t="s">
        <v>195</v>
      </c>
    </row>
    <row r="537" spans="1:65" s="12" customFormat="1" ht="22.9" customHeight="1">
      <c r="B537" s="133"/>
      <c r="D537" s="134" t="s">
        <v>79</v>
      </c>
      <c r="E537" s="144" t="s">
        <v>665</v>
      </c>
      <c r="F537" s="144" t="s">
        <v>666</v>
      </c>
      <c r="I537" s="136"/>
      <c r="J537" s="145">
        <f>BK537</f>
        <v>0</v>
      </c>
      <c r="L537" s="133"/>
      <c r="M537" s="138"/>
      <c r="N537" s="139"/>
      <c r="O537" s="139"/>
      <c r="P537" s="140">
        <f>SUM(P538:P541)</f>
        <v>0</v>
      </c>
      <c r="Q537" s="139"/>
      <c r="R537" s="140">
        <f>SUM(R538:R541)</f>
        <v>0</v>
      </c>
      <c r="S537" s="139"/>
      <c r="T537" s="141">
        <f>SUM(T538:T541)</f>
        <v>0</v>
      </c>
      <c r="AR537" s="134" t="s">
        <v>87</v>
      </c>
      <c r="AT537" s="142" t="s">
        <v>79</v>
      </c>
      <c r="AU537" s="142" t="s">
        <v>87</v>
      </c>
      <c r="AY537" s="134" t="s">
        <v>195</v>
      </c>
      <c r="BK537" s="143">
        <f>SUM(BK538:BK541)</f>
        <v>0</v>
      </c>
    </row>
    <row r="538" spans="1:65" s="2" customFormat="1" ht="24.25" customHeight="1">
      <c r="A538" s="35"/>
      <c r="B538" s="146"/>
      <c r="C538" s="147" t="s">
        <v>534</v>
      </c>
      <c r="D538" s="147" t="s">
        <v>197</v>
      </c>
      <c r="E538" s="148" t="s">
        <v>668</v>
      </c>
      <c r="F538" s="149" t="s">
        <v>669</v>
      </c>
      <c r="G538" s="150" t="s">
        <v>467</v>
      </c>
      <c r="H538" s="151">
        <v>165.32499999999999</v>
      </c>
      <c r="I538" s="152"/>
      <c r="J538" s="153">
        <f>ROUND(I538*H538,2)</f>
        <v>0</v>
      </c>
      <c r="K538" s="149" t="s">
        <v>201</v>
      </c>
      <c r="L538" s="36"/>
      <c r="M538" s="154" t="s">
        <v>3</v>
      </c>
      <c r="N538" s="155" t="s">
        <v>51</v>
      </c>
      <c r="O538" s="56"/>
      <c r="P538" s="156">
        <f>O538*H538</f>
        <v>0</v>
      </c>
      <c r="Q538" s="156">
        <v>0</v>
      </c>
      <c r="R538" s="156">
        <f>Q538*H538</f>
        <v>0</v>
      </c>
      <c r="S538" s="156">
        <v>0</v>
      </c>
      <c r="T538" s="157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158" t="s">
        <v>202</v>
      </c>
      <c r="AT538" s="158" t="s">
        <v>197</v>
      </c>
      <c r="AU538" s="158" t="s">
        <v>89</v>
      </c>
      <c r="AY538" s="19" t="s">
        <v>195</v>
      </c>
      <c r="BE538" s="159">
        <f>IF(N538="základní",J538,0)</f>
        <v>0</v>
      </c>
      <c r="BF538" s="159">
        <f>IF(N538="snížená",J538,0)</f>
        <v>0</v>
      </c>
      <c r="BG538" s="159">
        <f>IF(N538="zákl. přenesená",J538,0)</f>
        <v>0</v>
      </c>
      <c r="BH538" s="159">
        <f>IF(N538="sníž. přenesená",J538,0)</f>
        <v>0</v>
      </c>
      <c r="BI538" s="159">
        <f>IF(N538="nulová",J538,0)</f>
        <v>0</v>
      </c>
      <c r="BJ538" s="19" t="s">
        <v>87</v>
      </c>
      <c r="BK538" s="159">
        <f>ROUND(I538*H538,2)</f>
        <v>0</v>
      </c>
      <c r="BL538" s="19" t="s">
        <v>202</v>
      </c>
      <c r="BM538" s="158" t="s">
        <v>1706</v>
      </c>
    </row>
    <row r="539" spans="1:65" s="2" customFormat="1">
      <c r="A539" s="35"/>
      <c r="B539" s="36"/>
      <c r="C539" s="35"/>
      <c r="D539" s="160" t="s">
        <v>204</v>
      </c>
      <c r="E539" s="35"/>
      <c r="F539" s="161" t="s">
        <v>671</v>
      </c>
      <c r="G539" s="35"/>
      <c r="H539" s="35"/>
      <c r="I539" s="162"/>
      <c r="J539" s="35"/>
      <c r="K539" s="35"/>
      <c r="L539" s="36"/>
      <c r="M539" s="163"/>
      <c r="N539" s="164"/>
      <c r="O539" s="56"/>
      <c r="P539" s="56"/>
      <c r="Q539" s="56"/>
      <c r="R539" s="56"/>
      <c r="S539" s="56"/>
      <c r="T539" s="57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T539" s="19" t="s">
        <v>204</v>
      </c>
      <c r="AU539" s="19" t="s">
        <v>89</v>
      </c>
    </row>
    <row r="540" spans="1:65" s="2" customFormat="1" ht="33" customHeight="1">
      <c r="A540" s="35"/>
      <c r="B540" s="146"/>
      <c r="C540" s="147" t="s">
        <v>540</v>
      </c>
      <c r="D540" s="147" t="s">
        <v>197</v>
      </c>
      <c r="E540" s="148" t="s">
        <v>673</v>
      </c>
      <c r="F540" s="149" t="s">
        <v>674</v>
      </c>
      <c r="G540" s="150" t="s">
        <v>467</v>
      </c>
      <c r="H540" s="151">
        <v>165.32499999999999</v>
      </c>
      <c r="I540" s="152"/>
      <c r="J540" s="153">
        <f>ROUND(I540*H540,2)</f>
        <v>0</v>
      </c>
      <c r="K540" s="149" t="s">
        <v>201</v>
      </c>
      <c r="L540" s="36"/>
      <c r="M540" s="154" t="s">
        <v>3</v>
      </c>
      <c r="N540" s="155" t="s">
        <v>51</v>
      </c>
      <c r="O540" s="56"/>
      <c r="P540" s="156">
        <f>O540*H540</f>
        <v>0</v>
      </c>
      <c r="Q540" s="156">
        <v>0</v>
      </c>
      <c r="R540" s="156">
        <f>Q540*H540</f>
        <v>0</v>
      </c>
      <c r="S540" s="156">
        <v>0</v>
      </c>
      <c r="T540" s="157">
        <f>S540*H540</f>
        <v>0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158" t="s">
        <v>202</v>
      </c>
      <c r="AT540" s="158" t="s">
        <v>197</v>
      </c>
      <c r="AU540" s="158" t="s">
        <v>89</v>
      </c>
      <c r="AY540" s="19" t="s">
        <v>195</v>
      </c>
      <c r="BE540" s="159">
        <f>IF(N540="základní",J540,0)</f>
        <v>0</v>
      </c>
      <c r="BF540" s="159">
        <f>IF(N540="snížená",J540,0)</f>
        <v>0</v>
      </c>
      <c r="BG540" s="159">
        <f>IF(N540="zákl. přenesená",J540,0)</f>
        <v>0</v>
      </c>
      <c r="BH540" s="159">
        <f>IF(N540="sníž. přenesená",J540,0)</f>
        <v>0</v>
      </c>
      <c r="BI540" s="159">
        <f>IF(N540="nulová",J540,0)</f>
        <v>0</v>
      </c>
      <c r="BJ540" s="19" t="s">
        <v>87</v>
      </c>
      <c r="BK540" s="159">
        <f>ROUND(I540*H540,2)</f>
        <v>0</v>
      </c>
      <c r="BL540" s="19" t="s">
        <v>202</v>
      </c>
      <c r="BM540" s="158" t="s">
        <v>1707</v>
      </c>
    </row>
    <row r="541" spans="1:65" s="2" customFormat="1">
      <c r="A541" s="35"/>
      <c r="B541" s="36"/>
      <c r="C541" s="35"/>
      <c r="D541" s="160" t="s">
        <v>204</v>
      </c>
      <c r="E541" s="35"/>
      <c r="F541" s="161" t="s">
        <v>676</v>
      </c>
      <c r="G541" s="35"/>
      <c r="H541" s="35"/>
      <c r="I541" s="162"/>
      <c r="J541" s="35"/>
      <c r="K541" s="35"/>
      <c r="L541" s="36"/>
      <c r="M541" s="163"/>
      <c r="N541" s="164"/>
      <c r="O541" s="56"/>
      <c r="P541" s="56"/>
      <c r="Q541" s="56"/>
      <c r="R541" s="56"/>
      <c r="S541" s="56"/>
      <c r="T541" s="57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T541" s="19" t="s">
        <v>204</v>
      </c>
      <c r="AU541" s="19" t="s">
        <v>89</v>
      </c>
    </row>
    <row r="542" spans="1:65" s="12" customFormat="1" ht="25.9" customHeight="1">
      <c r="B542" s="133"/>
      <c r="D542" s="134" t="s">
        <v>79</v>
      </c>
      <c r="E542" s="135" t="s">
        <v>677</v>
      </c>
      <c r="F542" s="135" t="s">
        <v>678</v>
      </c>
      <c r="I542" s="136"/>
      <c r="J542" s="137">
        <f>BK542</f>
        <v>0</v>
      </c>
      <c r="L542" s="133"/>
      <c r="M542" s="138"/>
      <c r="N542" s="139"/>
      <c r="O542" s="139"/>
      <c r="P542" s="140">
        <f>SUM(P543:P550)</f>
        <v>0</v>
      </c>
      <c r="Q542" s="139"/>
      <c r="R542" s="140">
        <f>SUM(R543:R550)</f>
        <v>0</v>
      </c>
      <c r="S542" s="139"/>
      <c r="T542" s="141">
        <f>SUM(T543:T550)</f>
        <v>0</v>
      </c>
      <c r="AR542" s="134" t="s">
        <v>87</v>
      </c>
      <c r="AT542" s="142" t="s">
        <v>79</v>
      </c>
      <c r="AU542" s="142" t="s">
        <v>80</v>
      </c>
      <c r="AY542" s="134" t="s">
        <v>195</v>
      </c>
      <c r="BK542" s="143">
        <f>SUM(BK543:BK550)</f>
        <v>0</v>
      </c>
    </row>
    <row r="543" spans="1:65" s="2" customFormat="1" ht="24.25" customHeight="1">
      <c r="A543" s="35"/>
      <c r="B543" s="146"/>
      <c r="C543" s="147" t="s">
        <v>545</v>
      </c>
      <c r="D543" s="147" t="s">
        <v>197</v>
      </c>
      <c r="E543" s="148" t="s">
        <v>680</v>
      </c>
      <c r="F543" s="149" t="s">
        <v>681</v>
      </c>
      <c r="G543" s="150" t="s">
        <v>467</v>
      </c>
      <c r="H543" s="151">
        <v>593.22900000000004</v>
      </c>
      <c r="I543" s="152"/>
      <c r="J543" s="153">
        <f>ROUND(I543*H543,2)</f>
        <v>0</v>
      </c>
      <c r="K543" s="149" t="s">
        <v>201</v>
      </c>
      <c r="L543" s="36"/>
      <c r="M543" s="154" t="s">
        <v>3</v>
      </c>
      <c r="N543" s="155" t="s">
        <v>51</v>
      </c>
      <c r="O543" s="56"/>
      <c r="P543" s="156">
        <f>O543*H543</f>
        <v>0</v>
      </c>
      <c r="Q543" s="156">
        <v>0</v>
      </c>
      <c r="R543" s="156">
        <f>Q543*H543</f>
        <v>0</v>
      </c>
      <c r="S543" s="156">
        <v>0</v>
      </c>
      <c r="T543" s="157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158" t="s">
        <v>202</v>
      </c>
      <c r="AT543" s="158" t="s">
        <v>197</v>
      </c>
      <c r="AU543" s="158" t="s">
        <v>87</v>
      </c>
      <c r="AY543" s="19" t="s">
        <v>195</v>
      </c>
      <c r="BE543" s="159">
        <f>IF(N543="základní",J543,0)</f>
        <v>0</v>
      </c>
      <c r="BF543" s="159">
        <f>IF(N543="snížená",J543,0)</f>
        <v>0</v>
      </c>
      <c r="BG543" s="159">
        <f>IF(N543="zákl. přenesená",J543,0)</f>
        <v>0</v>
      </c>
      <c r="BH543" s="159">
        <f>IF(N543="sníž. přenesená",J543,0)</f>
        <v>0</v>
      </c>
      <c r="BI543" s="159">
        <f>IF(N543="nulová",J543,0)</f>
        <v>0</v>
      </c>
      <c r="BJ543" s="19" t="s">
        <v>87</v>
      </c>
      <c r="BK543" s="159">
        <f>ROUND(I543*H543,2)</f>
        <v>0</v>
      </c>
      <c r="BL543" s="19" t="s">
        <v>202</v>
      </c>
      <c r="BM543" s="158" t="s">
        <v>1708</v>
      </c>
    </row>
    <row r="544" spans="1:65" s="2" customFormat="1">
      <c r="A544" s="35"/>
      <c r="B544" s="36"/>
      <c r="C544" s="35"/>
      <c r="D544" s="160" t="s">
        <v>204</v>
      </c>
      <c r="E544" s="35"/>
      <c r="F544" s="161" t="s">
        <v>683</v>
      </c>
      <c r="G544" s="35"/>
      <c r="H544" s="35"/>
      <c r="I544" s="162"/>
      <c r="J544" s="35"/>
      <c r="K544" s="35"/>
      <c r="L544" s="36"/>
      <c r="M544" s="163"/>
      <c r="N544" s="164"/>
      <c r="O544" s="56"/>
      <c r="P544" s="56"/>
      <c r="Q544" s="56"/>
      <c r="R544" s="56"/>
      <c r="S544" s="56"/>
      <c r="T544" s="57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T544" s="19" t="s">
        <v>204</v>
      </c>
      <c r="AU544" s="19" t="s">
        <v>87</v>
      </c>
    </row>
    <row r="545" spans="1:51" s="13" customFormat="1">
      <c r="B545" s="165"/>
      <c r="D545" s="166" t="s">
        <v>206</v>
      </c>
      <c r="E545" s="167" t="s">
        <v>3</v>
      </c>
      <c r="F545" s="168" t="s">
        <v>207</v>
      </c>
      <c r="H545" s="167" t="s">
        <v>3</v>
      </c>
      <c r="I545" s="169"/>
      <c r="L545" s="165"/>
      <c r="M545" s="170"/>
      <c r="N545" s="171"/>
      <c r="O545" s="171"/>
      <c r="P545" s="171"/>
      <c r="Q545" s="171"/>
      <c r="R545" s="171"/>
      <c r="S545" s="171"/>
      <c r="T545" s="172"/>
      <c r="AT545" s="167" t="s">
        <v>206</v>
      </c>
      <c r="AU545" s="167" t="s">
        <v>87</v>
      </c>
      <c r="AV545" s="13" t="s">
        <v>87</v>
      </c>
      <c r="AW545" s="13" t="s">
        <v>41</v>
      </c>
      <c r="AX545" s="13" t="s">
        <v>80</v>
      </c>
      <c r="AY545" s="167" t="s">
        <v>195</v>
      </c>
    </row>
    <row r="546" spans="1:51" s="13" customFormat="1">
      <c r="B546" s="165"/>
      <c r="D546" s="166" t="s">
        <v>206</v>
      </c>
      <c r="E546" s="167" t="s">
        <v>3</v>
      </c>
      <c r="F546" s="168" t="s">
        <v>208</v>
      </c>
      <c r="H546" s="167" t="s">
        <v>3</v>
      </c>
      <c r="I546" s="169"/>
      <c r="L546" s="165"/>
      <c r="M546" s="170"/>
      <c r="N546" s="171"/>
      <c r="O546" s="171"/>
      <c r="P546" s="171"/>
      <c r="Q546" s="171"/>
      <c r="R546" s="171"/>
      <c r="S546" s="171"/>
      <c r="T546" s="172"/>
      <c r="AT546" s="167" t="s">
        <v>206</v>
      </c>
      <c r="AU546" s="167" t="s">
        <v>87</v>
      </c>
      <c r="AV546" s="13" t="s">
        <v>87</v>
      </c>
      <c r="AW546" s="13" t="s">
        <v>41</v>
      </c>
      <c r="AX546" s="13" t="s">
        <v>80</v>
      </c>
      <c r="AY546" s="167" t="s">
        <v>195</v>
      </c>
    </row>
    <row r="547" spans="1:51" s="13" customFormat="1">
      <c r="B547" s="165"/>
      <c r="D547" s="166" t="s">
        <v>206</v>
      </c>
      <c r="E547" s="167" t="s">
        <v>3</v>
      </c>
      <c r="F547" s="168" t="s">
        <v>1148</v>
      </c>
      <c r="H547" s="167" t="s">
        <v>3</v>
      </c>
      <c r="I547" s="169"/>
      <c r="L547" s="165"/>
      <c r="M547" s="170"/>
      <c r="N547" s="171"/>
      <c r="O547" s="171"/>
      <c r="P547" s="171"/>
      <c r="Q547" s="171"/>
      <c r="R547" s="171"/>
      <c r="S547" s="171"/>
      <c r="T547" s="172"/>
      <c r="AT547" s="167" t="s">
        <v>206</v>
      </c>
      <c r="AU547" s="167" t="s">
        <v>87</v>
      </c>
      <c r="AV547" s="13" t="s">
        <v>87</v>
      </c>
      <c r="AW547" s="13" t="s">
        <v>41</v>
      </c>
      <c r="AX547" s="13" t="s">
        <v>80</v>
      </c>
      <c r="AY547" s="167" t="s">
        <v>195</v>
      </c>
    </row>
    <row r="548" spans="1:51" s="13" customFormat="1">
      <c r="B548" s="165"/>
      <c r="D548" s="166" t="s">
        <v>206</v>
      </c>
      <c r="E548" s="167" t="s">
        <v>3</v>
      </c>
      <c r="F548" s="168" t="s">
        <v>454</v>
      </c>
      <c r="H548" s="167" t="s">
        <v>3</v>
      </c>
      <c r="I548" s="169"/>
      <c r="L548" s="165"/>
      <c r="M548" s="170"/>
      <c r="N548" s="171"/>
      <c r="O548" s="171"/>
      <c r="P548" s="171"/>
      <c r="Q548" s="171"/>
      <c r="R548" s="171"/>
      <c r="S548" s="171"/>
      <c r="T548" s="172"/>
      <c r="AT548" s="167" t="s">
        <v>206</v>
      </c>
      <c r="AU548" s="167" t="s">
        <v>87</v>
      </c>
      <c r="AV548" s="13" t="s">
        <v>87</v>
      </c>
      <c r="AW548" s="13" t="s">
        <v>41</v>
      </c>
      <c r="AX548" s="13" t="s">
        <v>80</v>
      </c>
      <c r="AY548" s="167" t="s">
        <v>195</v>
      </c>
    </row>
    <row r="549" spans="1:51" s="14" customFormat="1">
      <c r="B549" s="173"/>
      <c r="D549" s="166" t="s">
        <v>206</v>
      </c>
      <c r="E549" s="174" t="s">
        <v>3</v>
      </c>
      <c r="F549" s="175" t="s">
        <v>684</v>
      </c>
      <c r="H549" s="176">
        <v>593.22900000000004</v>
      </c>
      <c r="I549" s="177"/>
      <c r="L549" s="173"/>
      <c r="M549" s="178"/>
      <c r="N549" s="179"/>
      <c r="O549" s="179"/>
      <c r="P549" s="179"/>
      <c r="Q549" s="179"/>
      <c r="R549" s="179"/>
      <c r="S549" s="179"/>
      <c r="T549" s="180"/>
      <c r="AT549" s="174" t="s">
        <v>206</v>
      </c>
      <c r="AU549" s="174" t="s">
        <v>87</v>
      </c>
      <c r="AV549" s="14" t="s">
        <v>89</v>
      </c>
      <c r="AW549" s="14" t="s">
        <v>41</v>
      </c>
      <c r="AX549" s="14" t="s">
        <v>80</v>
      </c>
      <c r="AY549" s="174" t="s">
        <v>195</v>
      </c>
    </row>
    <row r="550" spans="1:51" s="15" customFormat="1">
      <c r="B550" s="181"/>
      <c r="D550" s="166" t="s">
        <v>206</v>
      </c>
      <c r="E550" s="182" t="s">
        <v>3</v>
      </c>
      <c r="F550" s="183" t="s">
        <v>215</v>
      </c>
      <c r="H550" s="184">
        <v>593.22900000000004</v>
      </c>
      <c r="I550" s="185"/>
      <c r="L550" s="181"/>
      <c r="M550" s="200"/>
      <c r="N550" s="201"/>
      <c r="O550" s="201"/>
      <c r="P550" s="201"/>
      <c r="Q550" s="201"/>
      <c r="R550" s="201"/>
      <c r="S550" s="201"/>
      <c r="T550" s="202"/>
      <c r="AT550" s="182" t="s">
        <v>206</v>
      </c>
      <c r="AU550" s="182" t="s">
        <v>87</v>
      </c>
      <c r="AV550" s="15" t="s">
        <v>202</v>
      </c>
      <c r="AW550" s="15" t="s">
        <v>41</v>
      </c>
      <c r="AX550" s="15" t="s">
        <v>87</v>
      </c>
      <c r="AY550" s="182" t="s">
        <v>195</v>
      </c>
    </row>
    <row r="551" spans="1:51" s="2" customFormat="1" ht="7" customHeight="1">
      <c r="A551" s="35"/>
      <c r="B551" s="45"/>
      <c r="C551" s="46"/>
      <c r="D551" s="46"/>
      <c r="E551" s="46"/>
      <c r="F551" s="46"/>
      <c r="G551" s="46"/>
      <c r="H551" s="46"/>
      <c r="I551" s="46"/>
      <c r="J551" s="46"/>
      <c r="K551" s="46"/>
      <c r="L551" s="36"/>
      <c r="M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</row>
  </sheetData>
  <sheetProtection algorithmName="SHA-512" hashValue="LcU2ub7QVIk6tovj3+tPMi61SVuhMDn72EqP79V7oX3IWT5MCskbADHlnJP31BjFAUVrNEgRXXa6yj6ctxgJ7Q==" saltValue="sKcMJGiPBX/eK0gknb/fiQ==" spinCount="100000" sheet="1" objects="1" scenarios="1"/>
  <autoFilter ref="C91:K550" xr:uid="{00000000-0009-0000-0000-000005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0500-000000000000}"/>
    <hyperlink ref="F160" r:id="rId2" xr:uid="{00000000-0004-0000-0500-000001000000}"/>
    <hyperlink ref="F170" r:id="rId3" xr:uid="{00000000-0004-0000-0500-000002000000}"/>
    <hyperlink ref="F180" r:id="rId4" xr:uid="{00000000-0004-0000-0500-000003000000}"/>
    <hyperlink ref="F190" r:id="rId5" xr:uid="{00000000-0004-0000-0500-000004000000}"/>
    <hyperlink ref="F199" r:id="rId6" xr:uid="{00000000-0004-0000-0500-000005000000}"/>
    <hyperlink ref="F209" r:id="rId7" xr:uid="{00000000-0004-0000-0500-000006000000}"/>
    <hyperlink ref="F218" r:id="rId8" xr:uid="{00000000-0004-0000-0500-000007000000}"/>
    <hyperlink ref="F228" r:id="rId9" xr:uid="{00000000-0004-0000-0500-000008000000}"/>
    <hyperlink ref="F288" r:id="rId10" xr:uid="{00000000-0004-0000-0500-000009000000}"/>
    <hyperlink ref="F290" r:id="rId11" xr:uid="{00000000-0004-0000-0500-00000A000000}"/>
    <hyperlink ref="F302" r:id="rId12" xr:uid="{00000000-0004-0000-0500-00000B000000}"/>
    <hyperlink ref="F313" r:id="rId13" xr:uid="{00000000-0004-0000-0500-00000C000000}"/>
    <hyperlink ref="F324" r:id="rId14" xr:uid="{00000000-0004-0000-0500-00000D000000}"/>
    <hyperlink ref="F335" r:id="rId15" xr:uid="{00000000-0004-0000-0500-00000E000000}"/>
    <hyperlink ref="F347" r:id="rId16" xr:uid="{00000000-0004-0000-0500-00000F000000}"/>
    <hyperlink ref="F358" r:id="rId17" xr:uid="{00000000-0004-0000-0500-000010000000}"/>
    <hyperlink ref="F370" r:id="rId18" xr:uid="{00000000-0004-0000-0500-000011000000}"/>
    <hyperlink ref="F381" r:id="rId19" xr:uid="{00000000-0004-0000-0500-000012000000}"/>
    <hyperlink ref="F397" r:id="rId20" xr:uid="{00000000-0004-0000-0500-000013000000}"/>
    <hyperlink ref="F415" r:id="rId21" xr:uid="{00000000-0004-0000-0500-000014000000}"/>
    <hyperlink ref="F433" r:id="rId22" xr:uid="{00000000-0004-0000-0500-000015000000}"/>
    <hyperlink ref="F441" r:id="rId23" xr:uid="{00000000-0004-0000-0500-000016000000}"/>
    <hyperlink ref="F451" r:id="rId24" xr:uid="{00000000-0004-0000-0500-000017000000}"/>
    <hyperlink ref="F461" r:id="rId25" xr:uid="{00000000-0004-0000-0500-000018000000}"/>
    <hyperlink ref="F469" r:id="rId26" xr:uid="{00000000-0004-0000-0500-000019000000}"/>
    <hyperlink ref="F477" r:id="rId27" xr:uid="{00000000-0004-0000-0500-00001A000000}"/>
    <hyperlink ref="F485" r:id="rId28" xr:uid="{00000000-0004-0000-0500-00001B000000}"/>
    <hyperlink ref="F493" r:id="rId29" xr:uid="{00000000-0004-0000-0500-00001C000000}"/>
    <hyperlink ref="F503" r:id="rId30" xr:uid="{00000000-0004-0000-0500-00001D000000}"/>
    <hyperlink ref="F513" r:id="rId31" xr:uid="{00000000-0004-0000-0500-00001E000000}"/>
    <hyperlink ref="F521" r:id="rId32" xr:uid="{00000000-0004-0000-0500-00001F000000}"/>
    <hyperlink ref="F530" r:id="rId33" xr:uid="{00000000-0004-0000-0500-000020000000}"/>
    <hyperlink ref="F539" r:id="rId34" xr:uid="{00000000-0004-0000-0500-000021000000}"/>
    <hyperlink ref="F541" r:id="rId35" xr:uid="{00000000-0004-0000-0500-000022000000}"/>
    <hyperlink ref="F544" r:id="rId36" xr:uid="{00000000-0004-0000-0500-000023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37"/>
  <headerFooter>
    <oddFooter>&amp;CStrana &amp;P z &amp;N</oddFooter>
  </headerFooter>
  <drawing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37"/>
  <sheetViews>
    <sheetView showGridLines="0" workbookViewId="0"/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20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112</v>
      </c>
    </row>
    <row r="3" spans="1:4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89</v>
      </c>
    </row>
    <row r="4" spans="1:46" s="1" customFormat="1" ht="25" customHeight="1">
      <c r="B4" s="22"/>
      <c r="D4" s="23" t="s">
        <v>141</v>
      </c>
      <c r="L4" s="22"/>
      <c r="M4" s="97" t="s">
        <v>11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4" t="str">
        <f>'Rekapitulace stavby'!K6</f>
        <v>DPS-Sezemovo Ústí, ul. Pod Vrbou</v>
      </c>
      <c r="F7" s="355"/>
      <c r="G7" s="355"/>
      <c r="H7" s="355"/>
      <c r="L7" s="22"/>
    </row>
    <row r="8" spans="1:46" s="1" customFormat="1" ht="12" customHeight="1">
      <c r="B8" s="22"/>
      <c r="D8" s="29" t="s">
        <v>150</v>
      </c>
      <c r="L8" s="22"/>
    </row>
    <row r="9" spans="1:46" s="2" customFormat="1" ht="16.5" customHeight="1">
      <c r="A9" s="35"/>
      <c r="B9" s="36"/>
      <c r="C9" s="35"/>
      <c r="D9" s="35"/>
      <c r="E9" s="354" t="s">
        <v>1119</v>
      </c>
      <c r="F9" s="353"/>
      <c r="G9" s="353"/>
      <c r="H9" s="353"/>
      <c r="I9" s="35"/>
      <c r="J9" s="35"/>
      <c r="K9" s="35"/>
      <c r="L9" s="9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36"/>
      <c r="C10" s="35"/>
      <c r="D10" s="29" t="s">
        <v>156</v>
      </c>
      <c r="E10" s="35"/>
      <c r="F10" s="35"/>
      <c r="G10" s="35"/>
      <c r="H10" s="35"/>
      <c r="I10" s="35"/>
      <c r="J10" s="35"/>
      <c r="K10" s="35"/>
      <c r="L10" s="9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36"/>
      <c r="C11" s="35"/>
      <c r="D11" s="35"/>
      <c r="E11" s="348" t="s">
        <v>1709</v>
      </c>
      <c r="F11" s="353"/>
      <c r="G11" s="353"/>
      <c r="H11" s="353"/>
      <c r="I11" s="35"/>
      <c r="J11" s="35"/>
      <c r="K11" s="35"/>
      <c r="L11" s="9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36"/>
      <c r="C13" s="35"/>
      <c r="D13" s="29" t="s">
        <v>19</v>
      </c>
      <c r="E13" s="35"/>
      <c r="F13" s="27" t="s">
        <v>3</v>
      </c>
      <c r="G13" s="35"/>
      <c r="H13" s="35"/>
      <c r="I13" s="29" t="s">
        <v>21</v>
      </c>
      <c r="J13" s="27" t="s">
        <v>3</v>
      </c>
      <c r="K13" s="35"/>
      <c r="L13" s="9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26. 1. 2022</v>
      </c>
      <c r="K14" s="35"/>
      <c r="L14" s="9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56" t="str">
        <f>'Rekapitulace stavby'!E14</f>
        <v>Vyplň údaj</v>
      </c>
      <c r="F20" s="338"/>
      <c r="G20" s="338"/>
      <c r="H20" s="338"/>
      <c r="I20" s="29" t="s">
        <v>35</v>
      </c>
      <c r="J20" s="30" t="str">
        <f>'Rekapitulace stavby'!AN14</f>
        <v>Vyplň údaj</v>
      </c>
      <c r="K20" s="35"/>
      <c r="L20" s="9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3</v>
      </c>
      <c r="K25" s="35"/>
      <c r="L25" s="9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7" t="s">
        <v>43</v>
      </c>
      <c r="F26" s="35"/>
      <c r="G26" s="35"/>
      <c r="H26" s="35"/>
      <c r="I26" s="29" t="s">
        <v>35</v>
      </c>
      <c r="J26" s="27" t="s">
        <v>3</v>
      </c>
      <c r="K26" s="35"/>
      <c r="L26" s="9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8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9" t="s">
        <v>44</v>
      </c>
      <c r="E28" s="35"/>
      <c r="F28" s="35"/>
      <c r="G28" s="35"/>
      <c r="H28" s="35"/>
      <c r="I28" s="35"/>
      <c r="J28" s="35"/>
      <c r="K28" s="35"/>
      <c r="L28" s="9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59.25" customHeight="1">
      <c r="A29" s="99"/>
      <c r="B29" s="100"/>
      <c r="C29" s="99"/>
      <c r="D29" s="99"/>
      <c r="E29" s="342" t="s">
        <v>169</v>
      </c>
      <c r="F29" s="342"/>
      <c r="G29" s="342"/>
      <c r="H29" s="342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36"/>
      <c r="C32" s="35"/>
      <c r="D32" s="102" t="s">
        <v>46</v>
      </c>
      <c r="E32" s="35"/>
      <c r="F32" s="35"/>
      <c r="G32" s="35"/>
      <c r="H32" s="35"/>
      <c r="I32" s="35"/>
      <c r="J32" s="69">
        <f>ROUND(J90, 2)</f>
        <v>0</v>
      </c>
      <c r="K32" s="35"/>
      <c r="L32" s="9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5" customHeight="1">
      <c r="A34" s="35"/>
      <c r="B34" s="36"/>
      <c r="C34" s="35"/>
      <c r="D34" s="35"/>
      <c r="E34" s="35"/>
      <c r="F34" s="39" t="s">
        <v>48</v>
      </c>
      <c r="G34" s="35"/>
      <c r="H34" s="35"/>
      <c r="I34" s="39" t="s">
        <v>47</v>
      </c>
      <c r="J34" s="39" t="s">
        <v>49</v>
      </c>
      <c r="K34" s="35"/>
      <c r="L34" s="9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5" customHeight="1">
      <c r="A35" s="35"/>
      <c r="B35" s="36"/>
      <c r="C35" s="35"/>
      <c r="D35" s="103" t="s">
        <v>50</v>
      </c>
      <c r="E35" s="29" t="s">
        <v>51</v>
      </c>
      <c r="F35" s="104">
        <f>ROUND((SUM(BE90:BE136)),  2)</f>
        <v>0</v>
      </c>
      <c r="G35" s="35"/>
      <c r="H35" s="35"/>
      <c r="I35" s="105">
        <v>0.21</v>
      </c>
      <c r="J35" s="104">
        <f>ROUND(((SUM(BE90:BE136))*I35),  2)</f>
        <v>0</v>
      </c>
      <c r="K35" s="35"/>
      <c r="L35" s="9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customHeight="1">
      <c r="A36" s="35"/>
      <c r="B36" s="36"/>
      <c r="C36" s="35"/>
      <c r="D36" s="35"/>
      <c r="E36" s="29" t="s">
        <v>52</v>
      </c>
      <c r="F36" s="104">
        <f>ROUND((SUM(BF90:BF136)),  2)</f>
        <v>0</v>
      </c>
      <c r="G36" s="35"/>
      <c r="H36" s="35"/>
      <c r="I36" s="105">
        <v>0.15</v>
      </c>
      <c r="J36" s="104">
        <f>ROUND(((SUM(BF90:BF136))*I36),  2)</f>
        <v>0</v>
      </c>
      <c r="K36" s="35"/>
      <c r="L36" s="9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hidden="1" customHeight="1">
      <c r="A37" s="35"/>
      <c r="B37" s="36"/>
      <c r="C37" s="35"/>
      <c r="D37" s="35"/>
      <c r="E37" s="29" t="s">
        <v>53</v>
      </c>
      <c r="F37" s="104">
        <f>ROUND((SUM(BG90:BG136)),  2)</f>
        <v>0</v>
      </c>
      <c r="G37" s="35"/>
      <c r="H37" s="35"/>
      <c r="I37" s="105">
        <v>0.21</v>
      </c>
      <c r="J37" s="104">
        <f>0</f>
        <v>0</v>
      </c>
      <c r="K37" s="35"/>
      <c r="L37" s="9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5" hidden="1" customHeight="1">
      <c r="A38" s="35"/>
      <c r="B38" s="36"/>
      <c r="C38" s="35"/>
      <c r="D38" s="35"/>
      <c r="E38" s="29" t="s">
        <v>54</v>
      </c>
      <c r="F38" s="104">
        <f>ROUND((SUM(BH90:BH136)),  2)</f>
        <v>0</v>
      </c>
      <c r="G38" s="35"/>
      <c r="H38" s="35"/>
      <c r="I38" s="105">
        <v>0.15</v>
      </c>
      <c r="J38" s="104">
        <f>0</f>
        <v>0</v>
      </c>
      <c r="K38" s="35"/>
      <c r="L38" s="9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5" hidden="1" customHeight="1">
      <c r="A39" s="35"/>
      <c r="B39" s="36"/>
      <c r="C39" s="35"/>
      <c r="D39" s="35"/>
      <c r="E39" s="29" t="s">
        <v>55</v>
      </c>
      <c r="F39" s="104">
        <f>ROUND((SUM(BI90:BI136)),  2)</f>
        <v>0</v>
      </c>
      <c r="G39" s="35"/>
      <c r="H39" s="35"/>
      <c r="I39" s="105">
        <v>0</v>
      </c>
      <c r="J39" s="104">
        <f>0</f>
        <v>0</v>
      </c>
      <c r="K39" s="35"/>
      <c r="L39" s="9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36"/>
      <c r="C41" s="106"/>
      <c r="D41" s="107" t="s">
        <v>56</v>
      </c>
      <c r="E41" s="58"/>
      <c r="F41" s="58"/>
      <c r="G41" s="108" t="s">
        <v>57</v>
      </c>
      <c r="H41" s="109" t="s">
        <v>58</v>
      </c>
      <c r="I41" s="58"/>
      <c r="J41" s="110">
        <f>SUM(J32:J39)</f>
        <v>0</v>
      </c>
      <c r="K41" s="111"/>
      <c r="L41" s="9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5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3" t="s">
        <v>170</v>
      </c>
      <c r="D47" s="35"/>
      <c r="E47" s="35"/>
      <c r="F47" s="35"/>
      <c r="G47" s="35"/>
      <c r="H47" s="35"/>
      <c r="I47" s="35"/>
      <c r="J47" s="35"/>
      <c r="K47" s="35"/>
      <c r="L47" s="9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54" t="str">
        <f>E7</f>
        <v>DPS-Sezemovo Ústí, ul. Pod Vrbou</v>
      </c>
      <c r="F50" s="355"/>
      <c r="G50" s="355"/>
      <c r="H50" s="355"/>
      <c r="I50" s="35"/>
      <c r="J50" s="35"/>
      <c r="K50" s="35"/>
      <c r="L50" s="9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29" t="s">
        <v>150</v>
      </c>
      <c r="L51" s="22"/>
    </row>
    <row r="52" spans="1:47" s="2" customFormat="1" ht="16.5" customHeight="1">
      <c r="A52" s="35"/>
      <c r="B52" s="36"/>
      <c r="C52" s="35"/>
      <c r="D52" s="35"/>
      <c r="E52" s="354" t="s">
        <v>1119</v>
      </c>
      <c r="F52" s="353"/>
      <c r="G52" s="353"/>
      <c r="H52" s="353"/>
      <c r="I52" s="35"/>
      <c r="J52" s="35"/>
      <c r="K52" s="35"/>
      <c r="L52" s="9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156</v>
      </c>
      <c r="D53" s="35"/>
      <c r="E53" s="35"/>
      <c r="F53" s="35"/>
      <c r="G53" s="35"/>
      <c r="H53" s="35"/>
      <c r="I53" s="35"/>
      <c r="J53" s="35"/>
      <c r="K53" s="35"/>
      <c r="L53" s="9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348" t="str">
        <f>E11</f>
        <v>SO 02C - Rušení vodovodních řadů a přípojek</v>
      </c>
      <c r="F54" s="353"/>
      <c r="G54" s="353"/>
      <c r="H54" s="353"/>
      <c r="I54" s="35"/>
      <c r="J54" s="35"/>
      <c r="K54" s="35"/>
      <c r="L54" s="9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23</v>
      </c>
      <c r="D56" s="35"/>
      <c r="E56" s="35"/>
      <c r="F56" s="27" t="str">
        <f>F14</f>
        <v>Sezimovo Ústí</v>
      </c>
      <c r="G56" s="35"/>
      <c r="H56" s="35"/>
      <c r="I56" s="29" t="s">
        <v>25</v>
      </c>
      <c r="J56" s="53" t="str">
        <f>IF(J14="","",J14)</f>
        <v>26. 1. 2022</v>
      </c>
      <c r="K56" s="35"/>
      <c r="L56" s="9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5" customHeight="1">
      <c r="A58" s="35"/>
      <c r="B58" s="36"/>
      <c r="C58" s="29" t="s">
        <v>31</v>
      </c>
      <c r="D58" s="35"/>
      <c r="E58" s="35"/>
      <c r="F58" s="27" t="str">
        <f>E17</f>
        <v>Vodárenská společnost Táborsko s. r. o.</v>
      </c>
      <c r="G58" s="35"/>
      <c r="H58" s="35"/>
      <c r="I58" s="29" t="s">
        <v>38</v>
      </c>
      <c r="J58" s="33" t="str">
        <f>E23</f>
        <v>Sweco Hydroprojekt a.s.</v>
      </c>
      <c r="K58" s="35"/>
      <c r="L58" s="9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5" customHeight="1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Bc. Barbora Chladová</v>
      </c>
      <c r="K59" s="35"/>
      <c r="L59" s="9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4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2" t="s">
        <v>171</v>
      </c>
      <c r="D61" s="106"/>
      <c r="E61" s="106"/>
      <c r="F61" s="106"/>
      <c r="G61" s="106"/>
      <c r="H61" s="106"/>
      <c r="I61" s="106"/>
      <c r="J61" s="113" t="s">
        <v>172</v>
      </c>
      <c r="K61" s="106"/>
      <c r="L61" s="9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4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8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14" t="s">
        <v>78</v>
      </c>
      <c r="D63" s="35"/>
      <c r="E63" s="35"/>
      <c r="F63" s="35"/>
      <c r="G63" s="35"/>
      <c r="H63" s="35"/>
      <c r="I63" s="35"/>
      <c r="J63" s="69">
        <f>J90</f>
        <v>0</v>
      </c>
      <c r="K63" s="35"/>
      <c r="L63" s="98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173</v>
      </c>
    </row>
    <row r="64" spans="1:47" s="9" customFormat="1" ht="25" customHeight="1">
      <c r="B64" s="115"/>
      <c r="D64" s="116" t="s">
        <v>174</v>
      </c>
      <c r="E64" s="117"/>
      <c r="F64" s="117"/>
      <c r="G64" s="117"/>
      <c r="H64" s="117"/>
      <c r="I64" s="117"/>
      <c r="J64" s="118">
        <f>J91</f>
        <v>0</v>
      </c>
      <c r="L64" s="115"/>
    </row>
    <row r="65" spans="1:31" s="10" customFormat="1" ht="19.899999999999999" customHeight="1">
      <c r="B65" s="119"/>
      <c r="D65" s="120" t="s">
        <v>175</v>
      </c>
      <c r="E65" s="121"/>
      <c r="F65" s="121"/>
      <c r="G65" s="121"/>
      <c r="H65" s="121"/>
      <c r="I65" s="121"/>
      <c r="J65" s="122">
        <f>J92</f>
        <v>0</v>
      </c>
      <c r="L65" s="119"/>
    </row>
    <row r="66" spans="1:31" s="10" customFormat="1" ht="19.899999999999999" customHeight="1">
      <c r="B66" s="119"/>
      <c r="D66" s="120" t="s">
        <v>177</v>
      </c>
      <c r="E66" s="121"/>
      <c r="F66" s="121"/>
      <c r="G66" s="121"/>
      <c r="H66" s="121"/>
      <c r="I66" s="121"/>
      <c r="J66" s="122">
        <f>J102</f>
        <v>0</v>
      </c>
      <c r="L66" s="119"/>
    </row>
    <row r="67" spans="1:31" s="10" customFormat="1" ht="19.899999999999999" customHeight="1">
      <c r="B67" s="119"/>
      <c r="D67" s="120" t="s">
        <v>961</v>
      </c>
      <c r="E67" s="121"/>
      <c r="F67" s="121"/>
      <c r="G67" s="121"/>
      <c r="H67" s="121"/>
      <c r="I67" s="121"/>
      <c r="J67" s="122">
        <f>J126</f>
        <v>0</v>
      </c>
      <c r="L67" s="119"/>
    </row>
    <row r="68" spans="1:31" s="10" customFormat="1" ht="19.899999999999999" customHeight="1">
      <c r="B68" s="119"/>
      <c r="D68" s="120" t="s">
        <v>178</v>
      </c>
      <c r="E68" s="121"/>
      <c r="F68" s="121"/>
      <c r="G68" s="121"/>
      <c r="H68" s="121"/>
      <c r="I68" s="121"/>
      <c r="J68" s="122">
        <f>J134</f>
        <v>0</v>
      </c>
      <c r="L68" s="119"/>
    </row>
    <row r="69" spans="1:31" s="2" customFormat="1" ht="21.75" customHeight="1">
      <c r="A69" s="35"/>
      <c r="B69" s="36"/>
      <c r="C69" s="35"/>
      <c r="D69" s="35"/>
      <c r="E69" s="35"/>
      <c r="F69" s="35"/>
      <c r="G69" s="35"/>
      <c r="H69" s="35"/>
      <c r="I69" s="35"/>
      <c r="J69" s="35"/>
      <c r="K69" s="35"/>
      <c r="L69" s="98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7" customHeight="1">
      <c r="A70" s="35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98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7" customHeight="1">
      <c r="A74" s="35"/>
      <c r="B74" s="47"/>
      <c r="C74" s="48"/>
      <c r="D74" s="48"/>
      <c r="E74" s="48"/>
      <c r="F74" s="48"/>
      <c r="G74" s="48"/>
      <c r="H74" s="48"/>
      <c r="I74" s="48"/>
      <c r="J74" s="48"/>
      <c r="K74" s="48"/>
      <c r="L74" s="9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5" customHeight="1">
      <c r="A75" s="35"/>
      <c r="B75" s="36"/>
      <c r="C75" s="23" t="s">
        <v>180</v>
      </c>
      <c r="D75" s="35"/>
      <c r="E75" s="35"/>
      <c r="F75" s="35"/>
      <c r="G75" s="35"/>
      <c r="H75" s="35"/>
      <c r="I75" s="35"/>
      <c r="J75" s="35"/>
      <c r="K75" s="35"/>
      <c r="L75" s="9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7" customHeigh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9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29" t="s">
        <v>17</v>
      </c>
      <c r="D77" s="35"/>
      <c r="E77" s="35"/>
      <c r="F77" s="35"/>
      <c r="G77" s="35"/>
      <c r="H77" s="35"/>
      <c r="I77" s="35"/>
      <c r="J77" s="35"/>
      <c r="K77" s="35"/>
      <c r="L77" s="9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5"/>
      <c r="D78" s="35"/>
      <c r="E78" s="354" t="str">
        <f>E7</f>
        <v>DPS-Sezemovo Ústí, ul. Pod Vrbou</v>
      </c>
      <c r="F78" s="355"/>
      <c r="G78" s="355"/>
      <c r="H78" s="355"/>
      <c r="I78" s="35"/>
      <c r="J78" s="35"/>
      <c r="K78" s="35"/>
      <c r="L78" s="9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1" customFormat="1" ht="12" customHeight="1">
      <c r="B79" s="22"/>
      <c r="C79" s="29" t="s">
        <v>150</v>
      </c>
      <c r="L79" s="22"/>
    </row>
    <row r="80" spans="1:31" s="2" customFormat="1" ht="16.5" customHeight="1">
      <c r="A80" s="35"/>
      <c r="B80" s="36"/>
      <c r="C80" s="35"/>
      <c r="D80" s="35"/>
      <c r="E80" s="354" t="s">
        <v>1119</v>
      </c>
      <c r="F80" s="353"/>
      <c r="G80" s="353"/>
      <c r="H80" s="353"/>
      <c r="I80" s="35"/>
      <c r="J80" s="35"/>
      <c r="K80" s="35"/>
      <c r="L80" s="9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29" t="s">
        <v>156</v>
      </c>
      <c r="D81" s="35"/>
      <c r="E81" s="35"/>
      <c r="F81" s="35"/>
      <c r="G81" s="35"/>
      <c r="H81" s="35"/>
      <c r="I81" s="35"/>
      <c r="J81" s="35"/>
      <c r="K81" s="35"/>
      <c r="L81" s="9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6.5" customHeight="1">
      <c r="A82" s="35"/>
      <c r="B82" s="36"/>
      <c r="C82" s="35"/>
      <c r="D82" s="35"/>
      <c r="E82" s="348" t="str">
        <f>E11</f>
        <v>SO 02C - Rušení vodovodních řadů a přípojek</v>
      </c>
      <c r="F82" s="353"/>
      <c r="G82" s="353"/>
      <c r="H82" s="353"/>
      <c r="I82" s="35"/>
      <c r="J82" s="35"/>
      <c r="K82" s="35"/>
      <c r="L82" s="9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7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9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29" t="s">
        <v>23</v>
      </c>
      <c r="D84" s="35"/>
      <c r="E84" s="35"/>
      <c r="F84" s="27" t="str">
        <f>F14</f>
        <v>Sezimovo Ústí</v>
      </c>
      <c r="G84" s="35"/>
      <c r="H84" s="35"/>
      <c r="I84" s="29" t="s">
        <v>25</v>
      </c>
      <c r="J84" s="53" t="str">
        <f>IF(J14="","",J14)</f>
        <v>26. 1. 2022</v>
      </c>
      <c r="K84" s="35"/>
      <c r="L84" s="9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7" customHeight="1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9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25.75" customHeight="1">
      <c r="A86" s="35"/>
      <c r="B86" s="36"/>
      <c r="C86" s="29" t="s">
        <v>31</v>
      </c>
      <c r="D86" s="35"/>
      <c r="E86" s="35"/>
      <c r="F86" s="27" t="str">
        <f>E17</f>
        <v>Vodárenská společnost Táborsko s. r. o.</v>
      </c>
      <c r="G86" s="35"/>
      <c r="H86" s="35"/>
      <c r="I86" s="29" t="s">
        <v>38</v>
      </c>
      <c r="J86" s="33" t="str">
        <f>E23</f>
        <v>Sweco Hydroprojekt a.s.</v>
      </c>
      <c r="K86" s="35"/>
      <c r="L86" s="9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5.25" customHeight="1">
      <c r="A87" s="35"/>
      <c r="B87" s="36"/>
      <c r="C87" s="29" t="s">
        <v>36</v>
      </c>
      <c r="D87" s="35"/>
      <c r="E87" s="35"/>
      <c r="F87" s="27" t="str">
        <f>IF(E20="","",E20)</f>
        <v>Vyplň údaj</v>
      </c>
      <c r="G87" s="35"/>
      <c r="H87" s="35"/>
      <c r="I87" s="29" t="s">
        <v>42</v>
      </c>
      <c r="J87" s="33" t="str">
        <f>E26</f>
        <v>Bc. Barbora Chladová</v>
      </c>
      <c r="K87" s="35"/>
      <c r="L87" s="9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10.4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9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11" customFormat="1" ht="29.25" customHeight="1">
      <c r="A89" s="123"/>
      <c r="B89" s="124"/>
      <c r="C89" s="125" t="s">
        <v>181</v>
      </c>
      <c r="D89" s="126" t="s">
        <v>65</v>
      </c>
      <c r="E89" s="126" t="s">
        <v>61</v>
      </c>
      <c r="F89" s="126" t="s">
        <v>62</v>
      </c>
      <c r="G89" s="126" t="s">
        <v>182</v>
      </c>
      <c r="H89" s="126" t="s">
        <v>183</v>
      </c>
      <c r="I89" s="126" t="s">
        <v>184</v>
      </c>
      <c r="J89" s="126" t="s">
        <v>172</v>
      </c>
      <c r="K89" s="127" t="s">
        <v>185</v>
      </c>
      <c r="L89" s="128"/>
      <c r="M89" s="60" t="s">
        <v>3</v>
      </c>
      <c r="N89" s="61" t="s">
        <v>50</v>
      </c>
      <c r="O89" s="61" t="s">
        <v>186</v>
      </c>
      <c r="P89" s="61" t="s">
        <v>187</v>
      </c>
      <c r="Q89" s="61" t="s">
        <v>188</v>
      </c>
      <c r="R89" s="61" t="s">
        <v>189</v>
      </c>
      <c r="S89" s="61" t="s">
        <v>190</v>
      </c>
      <c r="T89" s="62" t="s">
        <v>191</v>
      </c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</row>
    <row r="90" spans="1:65" s="2" customFormat="1" ht="22.9" customHeight="1">
      <c r="A90" s="35"/>
      <c r="B90" s="36"/>
      <c r="C90" s="67" t="s">
        <v>192</v>
      </c>
      <c r="D90" s="35"/>
      <c r="E90" s="35"/>
      <c r="F90" s="35"/>
      <c r="G90" s="35"/>
      <c r="H90" s="35"/>
      <c r="I90" s="35"/>
      <c r="J90" s="129">
        <f>BK90</f>
        <v>0</v>
      </c>
      <c r="K90" s="35"/>
      <c r="L90" s="36"/>
      <c r="M90" s="63"/>
      <c r="N90" s="54"/>
      <c r="O90" s="64"/>
      <c r="P90" s="130">
        <f>P91</f>
        <v>0</v>
      </c>
      <c r="Q90" s="64"/>
      <c r="R90" s="130">
        <f>R91</f>
        <v>6.33882805</v>
      </c>
      <c r="S90" s="64"/>
      <c r="T90" s="131">
        <f>T91</f>
        <v>0.91900000000000004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9" t="s">
        <v>79</v>
      </c>
      <c r="AU90" s="19" t="s">
        <v>173</v>
      </c>
      <c r="BK90" s="132">
        <f>BK91</f>
        <v>0</v>
      </c>
    </row>
    <row r="91" spans="1:65" s="12" customFormat="1" ht="25.9" customHeight="1">
      <c r="B91" s="133"/>
      <c r="D91" s="134" t="s">
        <v>79</v>
      </c>
      <c r="E91" s="135" t="s">
        <v>193</v>
      </c>
      <c r="F91" s="135" t="s">
        <v>194</v>
      </c>
      <c r="I91" s="136"/>
      <c r="J91" s="137">
        <f>BK91</f>
        <v>0</v>
      </c>
      <c r="L91" s="133"/>
      <c r="M91" s="138"/>
      <c r="N91" s="139"/>
      <c r="O91" s="139"/>
      <c r="P91" s="140">
        <f>P92+P102+P126+P134</f>
        <v>0</v>
      </c>
      <c r="Q91" s="139"/>
      <c r="R91" s="140">
        <f>R92+R102+R126+R134</f>
        <v>6.33882805</v>
      </c>
      <c r="S91" s="139"/>
      <c r="T91" s="141">
        <f>T92+T102+T126+T134</f>
        <v>0.91900000000000004</v>
      </c>
      <c r="AR91" s="134" t="s">
        <v>87</v>
      </c>
      <c r="AT91" s="142" t="s">
        <v>79</v>
      </c>
      <c r="AU91" s="142" t="s">
        <v>80</v>
      </c>
      <c r="AY91" s="134" t="s">
        <v>195</v>
      </c>
      <c r="BK91" s="143">
        <f>BK92+BK102+BK126+BK134</f>
        <v>0</v>
      </c>
    </row>
    <row r="92" spans="1:65" s="12" customFormat="1" ht="22.9" customHeight="1">
      <c r="B92" s="133"/>
      <c r="D92" s="134" t="s">
        <v>79</v>
      </c>
      <c r="E92" s="144" t="s">
        <v>87</v>
      </c>
      <c r="F92" s="144" t="s">
        <v>196</v>
      </c>
      <c r="I92" s="136"/>
      <c r="J92" s="145">
        <f>BK92</f>
        <v>0</v>
      </c>
      <c r="L92" s="133"/>
      <c r="M92" s="138"/>
      <c r="N92" s="139"/>
      <c r="O92" s="139"/>
      <c r="P92" s="140">
        <f>SUM(P93:P101)</f>
        <v>0</v>
      </c>
      <c r="Q92" s="139"/>
      <c r="R92" s="140">
        <f>SUM(R93:R101)</f>
        <v>6.33882805</v>
      </c>
      <c r="S92" s="139"/>
      <c r="T92" s="141">
        <f>SUM(T93:T101)</f>
        <v>0</v>
      </c>
      <c r="AR92" s="134" t="s">
        <v>87</v>
      </c>
      <c r="AT92" s="142" t="s">
        <v>79</v>
      </c>
      <c r="AU92" s="142" t="s">
        <v>87</v>
      </c>
      <c r="AY92" s="134" t="s">
        <v>195</v>
      </c>
      <c r="BK92" s="143">
        <f>SUM(BK93:BK101)</f>
        <v>0</v>
      </c>
    </row>
    <row r="93" spans="1:65" s="2" customFormat="1" ht="16.5" customHeight="1">
      <c r="A93" s="35"/>
      <c r="B93" s="146"/>
      <c r="C93" s="147" t="s">
        <v>87</v>
      </c>
      <c r="D93" s="147" t="s">
        <v>197</v>
      </c>
      <c r="E93" s="148" t="s">
        <v>1710</v>
      </c>
      <c r="F93" s="149" t="s">
        <v>1031</v>
      </c>
      <c r="G93" s="150" t="s">
        <v>139</v>
      </c>
      <c r="H93" s="151">
        <v>1.9870000000000001</v>
      </c>
      <c r="I93" s="152"/>
      <c r="J93" s="153">
        <f>ROUND(I93*H93,2)</f>
        <v>0</v>
      </c>
      <c r="K93" s="149" t="s">
        <v>638</v>
      </c>
      <c r="L93" s="36"/>
      <c r="M93" s="154" t="s">
        <v>3</v>
      </c>
      <c r="N93" s="155" t="s">
        <v>51</v>
      </c>
      <c r="O93" s="56"/>
      <c r="P93" s="156">
        <f>O93*H93</f>
        <v>0</v>
      </c>
      <c r="Q93" s="156">
        <v>3.19015</v>
      </c>
      <c r="R93" s="156">
        <f>Q93*H93</f>
        <v>6.33882805</v>
      </c>
      <c r="S93" s="156">
        <v>0</v>
      </c>
      <c r="T93" s="157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58" t="s">
        <v>202</v>
      </c>
      <c r="AT93" s="158" t="s">
        <v>197</v>
      </c>
      <c r="AU93" s="158" t="s">
        <v>89</v>
      </c>
      <c r="AY93" s="19" t="s">
        <v>195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9" t="s">
        <v>87</v>
      </c>
      <c r="BK93" s="159">
        <f>ROUND(I93*H93,2)</f>
        <v>0</v>
      </c>
      <c r="BL93" s="19" t="s">
        <v>202</v>
      </c>
      <c r="BM93" s="158" t="s">
        <v>1711</v>
      </c>
    </row>
    <row r="94" spans="1:65" s="13" customFormat="1">
      <c r="B94" s="165"/>
      <c r="D94" s="166" t="s">
        <v>206</v>
      </c>
      <c r="E94" s="167" t="s">
        <v>3</v>
      </c>
      <c r="F94" s="168" t="s">
        <v>207</v>
      </c>
      <c r="H94" s="167" t="s">
        <v>3</v>
      </c>
      <c r="I94" s="169"/>
      <c r="L94" s="165"/>
      <c r="M94" s="170"/>
      <c r="N94" s="171"/>
      <c r="O94" s="171"/>
      <c r="P94" s="171"/>
      <c r="Q94" s="171"/>
      <c r="R94" s="171"/>
      <c r="S94" s="171"/>
      <c r="T94" s="172"/>
      <c r="AT94" s="167" t="s">
        <v>206</v>
      </c>
      <c r="AU94" s="167" t="s">
        <v>89</v>
      </c>
      <c r="AV94" s="13" t="s">
        <v>87</v>
      </c>
      <c r="AW94" s="13" t="s">
        <v>41</v>
      </c>
      <c r="AX94" s="13" t="s">
        <v>80</v>
      </c>
      <c r="AY94" s="167" t="s">
        <v>195</v>
      </c>
    </row>
    <row r="95" spans="1:65" s="13" customFormat="1">
      <c r="B95" s="165"/>
      <c r="D95" s="166" t="s">
        <v>206</v>
      </c>
      <c r="E95" s="167" t="s">
        <v>3</v>
      </c>
      <c r="F95" s="168" t="s">
        <v>208</v>
      </c>
      <c r="H95" s="167" t="s">
        <v>3</v>
      </c>
      <c r="I95" s="169"/>
      <c r="L95" s="165"/>
      <c r="M95" s="170"/>
      <c r="N95" s="171"/>
      <c r="O95" s="171"/>
      <c r="P95" s="171"/>
      <c r="Q95" s="171"/>
      <c r="R95" s="171"/>
      <c r="S95" s="171"/>
      <c r="T95" s="172"/>
      <c r="AT95" s="167" t="s">
        <v>206</v>
      </c>
      <c r="AU95" s="167" t="s">
        <v>89</v>
      </c>
      <c r="AV95" s="13" t="s">
        <v>87</v>
      </c>
      <c r="AW95" s="13" t="s">
        <v>41</v>
      </c>
      <c r="AX95" s="13" t="s">
        <v>80</v>
      </c>
      <c r="AY95" s="167" t="s">
        <v>195</v>
      </c>
    </row>
    <row r="96" spans="1:65" s="13" customFormat="1">
      <c r="B96" s="165"/>
      <c r="D96" s="166" t="s">
        <v>206</v>
      </c>
      <c r="E96" s="167" t="s">
        <v>3</v>
      </c>
      <c r="F96" s="168" t="s">
        <v>1148</v>
      </c>
      <c r="H96" s="167" t="s">
        <v>3</v>
      </c>
      <c r="I96" s="169"/>
      <c r="L96" s="165"/>
      <c r="M96" s="170"/>
      <c r="N96" s="171"/>
      <c r="O96" s="171"/>
      <c r="P96" s="171"/>
      <c r="Q96" s="171"/>
      <c r="R96" s="171"/>
      <c r="S96" s="171"/>
      <c r="T96" s="172"/>
      <c r="AT96" s="167" t="s">
        <v>206</v>
      </c>
      <c r="AU96" s="167" t="s">
        <v>89</v>
      </c>
      <c r="AV96" s="13" t="s">
        <v>87</v>
      </c>
      <c r="AW96" s="13" t="s">
        <v>41</v>
      </c>
      <c r="AX96" s="13" t="s">
        <v>80</v>
      </c>
      <c r="AY96" s="167" t="s">
        <v>195</v>
      </c>
    </row>
    <row r="97" spans="1:65" s="13" customFormat="1">
      <c r="B97" s="165"/>
      <c r="D97" s="166" t="s">
        <v>206</v>
      </c>
      <c r="E97" s="167" t="s">
        <v>3</v>
      </c>
      <c r="F97" s="168" t="s">
        <v>1023</v>
      </c>
      <c r="H97" s="167" t="s">
        <v>3</v>
      </c>
      <c r="I97" s="169"/>
      <c r="L97" s="165"/>
      <c r="M97" s="170"/>
      <c r="N97" s="171"/>
      <c r="O97" s="171"/>
      <c r="P97" s="171"/>
      <c r="Q97" s="171"/>
      <c r="R97" s="171"/>
      <c r="S97" s="171"/>
      <c r="T97" s="172"/>
      <c r="AT97" s="167" t="s">
        <v>206</v>
      </c>
      <c r="AU97" s="167" t="s">
        <v>89</v>
      </c>
      <c r="AV97" s="13" t="s">
        <v>87</v>
      </c>
      <c r="AW97" s="13" t="s">
        <v>41</v>
      </c>
      <c r="AX97" s="13" t="s">
        <v>80</v>
      </c>
      <c r="AY97" s="167" t="s">
        <v>195</v>
      </c>
    </row>
    <row r="98" spans="1:65" s="13" customFormat="1">
      <c r="B98" s="165"/>
      <c r="D98" s="166" t="s">
        <v>206</v>
      </c>
      <c r="E98" s="167" t="s">
        <v>3</v>
      </c>
      <c r="F98" s="168" t="s">
        <v>1033</v>
      </c>
      <c r="H98" s="167" t="s">
        <v>3</v>
      </c>
      <c r="I98" s="169"/>
      <c r="L98" s="165"/>
      <c r="M98" s="170"/>
      <c r="N98" s="171"/>
      <c r="O98" s="171"/>
      <c r="P98" s="171"/>
      <c r="Q98" s="171"/>
      <c r="R98" s="171"/>
      <c r="S98" s="171"/>
      <c r="T98" s="172"/>
      <c r="AT98" s="167" t="s">
        <v>206</v>
      </c>
      <c r="AU98" s="167" t="s">
        <v>89</v>
      </c>
      <c r="AV98" s="13" t="s">
        <v>87</v>
      </c>
      <c r="AW98" s="13" t="s">
        <v>41</v>
      </c>
      <c r="AX98" s="13" t="s">
        <v>80</v>
      </c>
      <c r="AY98" s="167" t="s">
        <v>195</v>
      </c>
    </row>
    <row r="99" spans="1:65" s="14" customFormat="1">
      <c r="B99" s="173"/>
      <c r="D99" s="166" t="s">
        <v>206</v>
      </c>
      <c r="E99" s="174" t="s">
        <v>3</v>
      </c>
      <c r="F99" s="175" t="s">
        <v>1712</v>
      </c>
      <c r="H99" s="176">
        <v>0.16200000000000001</v>
      </c>
      <c r="I99" s="177"/>
      <c r="L99" s="173"/>
      <c r="M99" s="178"/>
      <c r="N99" s="179"/>
      <c r="O99" s="179"/>
      <c r="P99" s="179"/>
      <c r="Q99" s="179"/>
      <c r="R99" s="179"/>
      <c r="S99" s="179"/>
      <c r="T99" s="180"/>
      <c r="AT99" s="174" t="s">
        <v>206</v>
      </c>
      <c r="AU99" s="174" t="s">
        <v>89</v>
      </c>
      <c r="AV99" s="14" t="s">
        <v>89</v>
      </c>
      <c r="AW99" s="14" t="s">
        <v>41</v>
      </c>
      <c r="AX99" s="14" t="s">
        <v>80</v>
      </c>
      <c r="AY99" s="174" t="s">
        <v>195</v>
      </c>
    </row>
    <row r="100" spans="1:65" s="14" customFormat="1">
      <c r="B100" s="173"/>
      <c r="D100" s="166" t="s">
        <v>206</v>
      </c>
      <c r="E100" s="174" t="s">
        <v>3</v>
      </c>
      <c r="F100" s="175" t="s">
        <v>1713</v>
      </c>
      <c r="H100" s="176">
        <v>1.825</v>
      </c>
      <c r="I100" s="177"/>
      <c r="L100" s="173"/>
      <c r="M100" s="178"/>
      <c r="N100" s="179"/>
      <c r="O100" s="179"/>
      <c r="P100" s="179"/>
      <c r="Q100" s="179"/>
      <c r="R100" s="179"/>
      <c r="S100" s="179"/>
      <c r="T100" s="180"/>
      <c r="AT100" s="174" t="s">
        <v>206</v>
      </c>
      <c r="AU100" s="174" t="s">
        <v>89</v>
      </c>
      <c r="AV100" s="14" t="s">
        <v>89</v>
      </c>
      <c r="AW100" s="14" t="s">
        <v>41</v>
      </c>
      <c r="AX100" s="14" t="s">
        <v>80</v>
      </c>
      <c r="AY100" s="174" t="s">
        <v>195</v>
      </c>
    </row>
    <row r="101" spans="1:65" s="15" customFormat="1">
      <c r="B101" s="181"/>
      <c r="D101" s="166" t="s">
        <v>206</v>
      </c>
      <c r="E101" s="182" t="s">
        <v>3</v>
      </c>
      <c r="F101" s="183" t="s">
        <v>215</v>
      </c>
      <c r="H101" s="184">
        <v>1.9870000000000001</v>
      </c>
      <c r="I101" s="185"/>
      <c r="L101" s="181"/>
      <c r="M101" s="186"/>
      <c r="N101" s="187"/>
      <c r="O101" s="187"/>
      <c r="P101" s="187"/>
      <c r="Q101" s="187"/>
      <c r="R101" s="187"/>
      <c r="S101" s="187"/>
      <c r="T101" s="188"/>
      <c r="AT101" s="182" t="s">
        <v>206</v>
      </c>
      <c r="AU101" s="182" t="s">
        <v>89</v>
      </c>
      <c r="AV101" s="15" t="s">
        <v>202</v>
      </c>
      <c r="AW101" s="15" t="s">
        <v>41</v>
      </c>
      <c r="AX101" s="15" t="s">
        <v>87</v>
      </c>
      <c r="AY101" s="182" t="s">
        <v>195</v>
      </c>
    </row>
    <row r="102" spans="1:65" s="12" customFormat="1" ht="22.9" customHeight="1">
      <c r="B102" s="133"/>
      <c r="D102" s="134" t="s">
        <v>79</v>
      </c>
      <c r="E102" s="144" t="s">
        <v>257</v>
      </c>
      <c r="F102" s="144" t="s">
        <v>539</v>
      </c>
      <c r="I102" s="136"/>
      <c r="J102" s="145">
        <f>BK102</f>
        <v>0</v>
      </c>
      <c r="L102" s="133"/>
      <c r="M102" s="138"/>
      <c r="N102" s="139"/>
      <c r="O102" s="139"/>
      <c r="P102" s="140">
        <f>SUM(P103:P125)</f>
        <v>0</v>
      </c>
      <c r="Q102" s="139"/>
      <c r="R102" s="140">
        <f>SUM(R103:R125)</f>
        <v>0</v>
      </c>
      <c r="S102" s="139"/>
      <c r="T102" s="141">
        <f>SUM(T103:T125)</f>
        <v>0.91900000000000004</v>
      </c>
      <c r="AR102" s="134" t="s">
        <v>87</v>
      </c>
      <c r="AT102" s="142" t="s">
        <v>79</v>
      </c>
      <c r="AU102" s="142" t="s">
        <v>87</v>
      </c>
      <c r="AY102" s="134" t="s">
        <v>195</v>
      </c>
      <c r="BK102" s="143">
        <f>SUM(BK103:BK125)</f>
        <v>0</v>
      </c>
    </row>
    <row r="103" spans="1:65" s="2" customFormat="1" ht="16.5" customHeight="1">
      <c r="A103" s="35"/>
      <c r="B103" s="146"/>
      <c r="C103" s="147" t="s">
        <v>89</v>
      </c>
      <c r="D103" s="147" t="s">
        <v>197</v>
      </c>
      <c r="E103" s="148" t="s">
        <v>1714</v>
      </c>
      <c r="F103" s="149" t="s">
        <v>1715</v>
      </c>
      <c r="G103" s="150" t="s">
        <v>200</v>
      </c>
      <c r="H103" s="151">
        <v>50</v>
      </c>
      <c r="I103" s="152"/>
      <c r="J103" s="153">
        <f>ROUND(I103*H103,2)</f>
        <v>0</v>
      </c>
      <c r="K103" s="149" t="s">
        <v>201</v>
      </c>
      <c r="L103" s="36"/>
      <c r="M103" s="154" t="s">
        <v>3</v>
      </c>
      <c r="N103" s="155" t="s">
        <v>51</v>
      </c>
      <c r="O103" s="56"/>
      <c r="P103" s="156">
        <f>O103*H103</f>
        <v>0</v>
      </c>
      <c r="Q103" s="156">
        <v>0</v>
      </c>
      <c r="R103" s="156">
        <f>Q103*H103</f>
        <v>0</v>
      </c>
      <c r="S103" s="156">
        <v>5.4999999999999997E-3</v>
      </c>
      <c r="T103" s="157">
        <f>S103*H103</f>
        <v>0.27499999999999997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58" t="s">
        <v>202</v>
      </c>
      <c r="AT103" s="158" t="s">
        <v>197</v>
      </c>
      <c r="AU103" s="158" t="s">
        <v>89</v>
      </c>
      <c r="AY103" s="19" t="s">
        <v>195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87</v>
      </c>
      <c r="BK103" s="159">
        <f>ROUND(I103*H103,2)</f>
        <v>0</v>
      </c>
      <c r="BL103" s="19" t="s">
        <v>202</v>
      </c>
      <c r="BM103" s="158" t="s">
        <v>1716</v>
      </c>
    </row>
    <row r="104" spans="1:65" s="2" customFormat="1">
      <c r="A104" s="35"/>
      <c r="B104" s="36"/>
      <c r="C104" s="35"/>
      <c r="D104" s="160" t="s">
        <v>204</v>
      </c>
      <c r="E104" s="35"/>
      <c r="F104" s="161" t="s">
        <v>1717</v>
      </c>
      <c r="G104" s="35"/>
      <c r="H104" s="35"/>
      <c r="I104" s="162"/>
      <c r="J104" s="35"/>
      <c r="K104" s="35"/>
      <c r="L104" s="36"/>
      <c r="M104" s="163"/>
      <c r="N104" s="164"/>
      <c r="O104" s="56"/>
      <c r="P104" s="56"/>
      <c r="Q104" s="56"/>
      <c r="R104" s="56"/>
      <c r="S104" s="56"/>
      <c r="T104" s="57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9" t="s">
        <v>204</v>
      </c>
      <c r="AU104" s="19" t="s">
        <v>89</v>
      </c>
    </row>
    <row r="105" spans="1:65" s="13" customFormat="1">
      <c r="B105" s="165"/>
      <c r="D105" s="166" t="s">
        <v>206</v>
      </c>
      <c r="E105" s="167" t="s">
        <v>3</v>
      </c>
      <c r="F105" s="168" t="s">
        <v>207</v>
      </c>
      <c r="H105" s="167" t="s">
        <v>3</v>
      </c>
      <c r="I105" s="169"/>
      <c r="L105" s="165"/>
      <c r="M105" s="170"/>
      <c r="N105" s="171"/>
      <c r="O105" s="171"/>
      <c r="P105" s="171"/>
      <c r="Q105" s="171"/>
      <c r="R105" s="171"/>
      <c r="S105" s="171"/>
      <c r="T105" s="172"/>
      <c r="AT105" s="167" t="s">
        <v>206</v>
      </c>
      <c r="AU105" s="167" t="s">
        <v>89</v>
      </c>
      <c r="AV105" s="13" t="s">
        <v>87</v>
      </c>
      <c r="AW105" s="13" t="s">
        <v>41</v>
      </c>
      <c r="AX105" s="13" t="s">
        <v>80</v>
      </c>
      <c r="AY105" s="167" t="s">
        <v>195</v>
      </c>
    </row>
    <row r="106" spans="1:65" s="13" customFormat="1">
      <c r="B106" s="165"/>
      <c r="D106" s="166" t="s">
        <v>206</v>
      </c>
      <c r="E106" s="167" t="s">
        <v>3</v>
      </c>
      <c r="F106" s="168" t="s">
        <v>208</v>
      </c>
      <c r="H106" s="167" t="s">
        <v>3</v>
      </c>
      <c r="I106" s="169"/>
      <c r="L106" s="165"/>
      <c r="M106" s="170"/>
      <c r="N106" s="171"/>
      <c r="O106" s="171"/>
      <c r="P106" s="171"/>
      <c r="Q106" s="171"/>
      <c r="R106" s="171"/>
      <c r="S106" s="171"/>
      <c r="T106" s="172"/>
      <c r="AT106" s="167" t="s">
        <v>206</v>
      </c>
      <c r="AU106" s="167" t="s">
        <v>89</v>
      </c>
      <c r="AV106" s="13" t="s">
        <v>87</v>
      </c>
      <c r="AW106" s="13" t="s">
        <v>41</v>
      </c>
      <c r="AX106" s="13" t="s">
        <v>80</v>
      </c>
      <c r="AY106" s="167" t="s">
        <v>195</v>
      </c>
    </row>
    <row r="107" spans="1:65" s="13" customFormat="1">
      <c r="B107" s="165"/>
      <c r="D107" s="166" t="s">
        <v>206</v>
      </c>
      <c r="E107" s="167" t="s">
        <v>3</v>
      </c>
      <c r="F107" s="168" t="s">
        <v>1148</v>
      </c>
      <c r="H107" s="167" t="s">
        <v>3</v>
      </c>
      <c r="I107" s="169"/>
      <c r="L107" s="165"/>
      <c r="M107" s="170"/>
      <c r="N107" s="171"/>
      <c r="O107" s="171"/>
      <c r="P107" s="171"/>
      <c r="Q107" s="171"/>
      <c r="R107" s="171"/>
      <c r="S107" s="171"/>
      <c r="T107" s="172"/>
      <c r="AT107" s="167" t="s">
        <v>206</v>
      </c>
      <c r="AU107" s="167" t="s">
        <v>89</v>
      </c>
      <c r="AV107" s="13" t="s">
        <v>87</v>
      </c>
      <c r="AW107" s="13" t="s">
        <v>41</v>
      </c>
      <c r="AX107" s="13" t="s">
        <v>80</v>
      </c>
      <c r="AY107" s="167" t="s">
        <v>195</v>
      </c>
    </row>
    <row r="108" spans="1:65" s="13" customFormat="1">
      <c r="B108" s="165"/>
      <c r="D108" s="166" t="s">
        <v>206</v>
      </c>
      <c r="E108" s="167" t="s">
        <v>3</v>
      </c>
      <c r="F108" s="168" t="s">
        <v>1023</v>
      </c>
      <c r="H108" s="167" t="s">
        <v>3</v>
      </c>
      <c r="I108" s="169"/>
      <c r="L108" s="165"/>
      <c r="M108" s="170"/>
      <c r="N108" s="171"/>
      <c r="O108" s="171"/>
      <c r="P108" s="171"/>
      <c r="Q108" s="171"/>
      <c r="R108" s="171"/>
      <c r="S108" s="171"/>
      <c r="T108" s="172"/>
      <c r="AT108" s="167" t="s">
        <v>206</v>
      </c>
      <c r="AU108" s="167" t="s">
        <v>89</v>
      </c>
      <c r="AV108" s="13" t="s">
        <v>87</v>
      </c>
      <c r="AW108" s="13" t="s">
        <v>41</v>
      </c>
      <c r="AX108" s="13" t="s">
        <v>80</v>
      </c>
      <c r="AY108" s="167" t="s">
        <v>195</v>
      </c>
    </row>
    <row r="109" spans="1:65" s="13" customFormat="1">
      <c r="B109" s="165"/>
      <c r="D109" s="166" t="s">
        <v>206</v>
      </c>
      <c r="E109" s="167" t="s">
        <v>3</v>
      </c>
      <c r="F109" s="168" t="s">
        <v>1033</v>
      </c>
      <c r="H109" s="167" t="s">
        <v>3</v>
      </c>
      <c r="I109" s="169"/>
      <c r="L109" s="165"/>
      <c r="M109" s="170"/>
      <c r="N109" s="171"/>
      <c r="O109" s="171"/>
      <c r="P109" s="171"/>
      <c r="Q109" s="171"/>
      <c r="R109" s="171"/>
      <c r="S109" s="171"/>
      <c r="T109" s="172"/>
      <c r="AT109" s="167" t="s">
        <v>206</v>
      </c>
      <c r="AU109" s="167" t="s">
        <v>89</v>
      </c>
      <c r="AV109" s="13" t="s">
        <v>87</v>
      </c>
      <c r="AW109" s="13" t="s">
        <v>41</v>
      </c>
      <c r="AX109" s="13" t="s">
        <v>80</v>
      </c>
      <c r="AY109" s="167" t="s">
        <v>195</v>
      </c>
    </row>
    <row r="110" spans="1:65" s="14" customFormat="1">
      <c r="B110" s="173"/>
      <c r="D110" s="166" t="s">
        <v>206</v>
      </c>
      <c r="E110" s="174" t="s">
        <v>3</v>
      </c>
      <c r="F110" s="175" t="s">
        <v>1718</v>
      </c>
      <c r="H110" s="176">
        <v>50</v>
      </c>
      <c r="I110" s="177"/>
      <c r="L110" s="173"/>
      <c r="M110" s="178"/>
      <c r="N110" s="179"/>
      <c r="O110" s="179"/>
      <c r="P110" s="179"/>
      <c r="Q110" s="179"/>
      <c r="R110" s="179"/>
      <c r="S110" s="179"/>
      <c r="T110" s="180"/>
      <c r="AT110" s="174" t="s">
        <v>206</v>
      </c>
      <c r="AU110" s="174" t="s">
        <v>89</v>
      </c>
      <c r="AV110" s="14" t="s">
        <v>89</v>
      </c>
      <c r="AW110" s="14" t="s">
        <v>41</v>
      </c>
      <c r="AX110" s="14" t="s">
        <v>80</v>
      </c>
      <c r="AY110" s="174" t="s">
        <v>195</v>
      </c>
    </row>
    <row r="111" spans="1:65" s="15" customFormat="1">
      <c r="B111" s="181"/>
      <c r="D111" s="166" t="s">
        <v>206</v>
      </c>
      <c r="E111" s="182" t="s">
        <v>3</v>
      </c>
      <c r="F111" s="183" t="s">
        <v>215</v>
      </c>
      <c r="H111" s="184">
        <v>50</v>
      </c>
      <c r="I111" s="185"/>
      <c r="L111" s="181"/>
      <c r="M111" s="186"/>
      <c r="N111" s="187"/>
      <c r="O111" s="187"/>
      <c r="P111" s="187"/>
      <c r="Q111" s="187"/>
      <c r="R111" s="187"/>
      <c r="S111" s="187"/>
      <c r="T111" s="188"/>
      <c r="AT111" s="182" t="s">
        <v>206</v>
      </c>
      <c r="AU111" s="182" t="s">
        <v>89</v>
      </c>
      <c r="AV111" s="15" t="s">
        <v>202</v>
      </c>
      <c r="AW111" s="15" t="s">
        <v>41</v>
      </c>
      <c r="AX111" s="15" t="s">
        <v>87</v>
      </c>
      <c r="AY111" s="182" t="s">
        <v>195</v>
      </c>
    </row>
    <row r="112" spans="1:65" s="2" customFormat="1" ht="24.25" customHeight="1">
      <c r="A112" s="35"/>
      <c r="B112" s="146"/>
      <c r="C112" s="147" t="s">
        <v>223</v>
      </c>
      <c r="D112" s="147" t="s">
        <v>197</v>
      </c>
      <c r="E112" s="148" t="s">
        <v>1719</v>
      </c>
      <c r="F112" s="149" t="s">
        <v>1720</v>
      </c>
      <c r="G112" s="150" t="s">
        <v>511</v>
      </c>
      <c r="H112" s="151">
        <v>32</v>
      </c>
      <c r="I112" s="152"/>
      <c r="J112" s="153">
        <f>ROUND(I112*H112,2)</f>
        <v>0</v>
      </c>
      <c r="K112" s="149" t="s">
        <v>201</v>
      </c>
      <c r="L112" s="36"/>
      <c r="M112" s="154" t="s">
        <v>3</v>
      </c>
      <c r="N112" s="155" t="s">
        <v>51</v>
      </c>
      <c r="O112" s="56"/>
      <c r="P112" s="156">
        <f>O112*H112</f>
        <v>0</v>
      </c>
      <c r="Q112" s="156">
        <v>0</v>
      </c>
      <c r="R112" s="156">
        <f>Q112*H112</f>
        <v>0</v>
      </c>
      <c r="S112" s="156">
        <v>1.7299999999999999E-2</v>
      </c>
      <c r="T112" s="157">
        <f>S112*H112</f>
        <v>0.55359999999999998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58" t="s">
        <v>202</v>
      </c>
      <c r="AT112" s="158" t="s">
        <v>197</v>
      </c>
      <c r="AU112" s="158" t="s">
        <v>89</v>
      </c>
      <c r="AY112" s="19" t="s">
        <v>195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87</v>
      </c>
      <c r="BK112" s="159">
        <f>ROUND(I112*H112,2)</f>
        <v>0</v>
      </c>
      <c r="BL112" s="19" t="s">
        <v>202</v>
      </c>
      <c r="BM112" s="158" t="s">
        <v>1721</v>
      </c>
    </row>
    <row r="113" spans="1:65" s="2" customFormat="1">
      <c r="A113" s="35"/>
      <c r="B113" s="36"/>
      <c r="C113" s="35"/>
      <c r="D113" s="160" t="s">
        <v>204</v>
      </c>
      <c r="E113" s="35"/>
      <c r="F113" s="161" t="s">
        <v>1722</v>
      </c>
      <c r="G113" s="35"/>
      <c r="H113" s="35"/>
      <c r="I113" s="162"/>
      <c r="J113" s="35"/>
      <c r="K113" s="35"/>
      <c r="L113" s="36"/>
      <c r="M113" s="163"/>
      <c r="N113" s="164"/>
      <c r="O113" s="56"/>
      <c r="P113" s="56"/>
      <c r="Q113" s="56"/>
      <c r="R113" s="56"/>
      <c r="S113" s="56"/>
      <c r="T113" s="57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9" t="s">
        <v>204</v>
      </c>
      <c r="AU113" s="19" t="s">
        <v>89</v>
      </c>
    </row>
    <row r="114" spans="1:65" s="13" customFormat="1">
      <c r="B114" s="165"/>
      <c r="D114" s="166" t="s">
        <v>206</v>
      </c>
      <c r="E114" s="167" t="s">
        <v>3</v>
      </c>
      <c r="F114" s="168" t="s">
        <v>207</v>
      </c>
      <c r="H114" s="167" t="s">
        <v>3</v>
      </c>
      <c r="I114" s="169"/>
      <c r="L114" s="165"/>
      <c r="M114" s="170"/>
      <c r="N114" s="171"/>
      <c r="O114" s="171"/>
      <c r="P114" s="171"/>
      <c r="Q114" s="171"/>
      <c r="R114" s="171"/>
      <c r="S114" s="171"/>
      <c r="T114" s="172"/>
      <c r="AT114" s="167" t="s">
        <v>206</v>
      </c>
      <c r="AU114" s="167" t="s">
        <v>89</v>
      </c>
      <c r="AV114" s="13" t="s">
        <v>87</v>
      </c>
      <c r="AW114" s="13" t="s">
        <v>41</v>
      </c>
      <c r="AX114" s="13" t="s">
        <v>80</v>
      </c>
      <c r="AY114" s="167" t="s">
        <v>195</v>
      </c>
    </row>
    <row r="115" spans="1:65" s="13" customFormat="1">
      <c r="B115" s="165"/>
      <c r="D115" s="166" t="s">
        <v>206</v>
      </c>
      <c r="E115" s="167" t="s">
        <v>3</v>
      </c>
      <c r="F115" s="168" t="s">
        <v>208</v>
      </c>
      <c r="H115" s="167" t="s">
        <v>3</v>
      </c>
      <c r="I115" s="169"/>
      <c r="L115" s="165"/>
      <c r="M115" s="170"/>
      <c r="N115" s="171"/>
      <c r="O115" s="171"/>
      <c r="P115" s="171"/>
      <c r="Q115" s="171"/>
      <c r="R115" s="171"/>
      <c r="S115" s="171"/>
      <c r="T115" s="172"/>
      <c r="AT115" s="167" t="s">
        <v>206</v>
      </c>
      <c r="AU115" s="167" t="s">
        <v>89</v>
      </c>
      <c r="AV115" s="13" t="s">
        <v>87</v>
      </c>
      <c r="AW115" s="13" t="s">
        <v>41</v>
      </c>
      <c r="AX115" s="13" t="s">
        <v>80</v>
      </c>
      <c r="AY115" s="167" t="s">
        <v>195</v>
      </c>
    </row>
    <row r="116" spans="1:65" s="13" customFormat="1">
      <c r="B116" s="165"/>
      <c r="D116" s="166" t="s">
        <v>206</v>
      </c>
      <c r="E116" s="167" t="s">
        <v>3</v>
      </c>
      <c r="F116" s="168" t="s">
        <v>1723</v>
      </c>
      <c r="H116" s="167" t="s">
        <v>3</v>
      </c>
      <c r="I116" s="169"/>
      <c r="L116" s="165"/>
      <c r="M116" s="170"/>
      <c r="N116" s="171"/>
      <c r="O116" s="171"/>
      <c r="P116" s="171"/>
      <c r="Q116" s="171"/>
      <c r="R116" s="171"/>
      <c r="S116" s="171"/>
      <c r="T116" s="172"/>
      <c r="AT116" s="167" t="s">
        <v>206</v>
      </c>
      <c r="AU116" s="167" t="s">
        <v>89</v>
      </c>
      <c r="AV116" s="13" t="s">
        <v>87</v>
      </c>
      <c r="AW116" s="13" t="s">
        <v>41</v>
      </c>
      <c r="AX116" s="13" t="s">
        <v>80</v>
      </c>
      <c r="AY116" s="167" t="s">
        <v>195</v>
      </c>
    </row>
    <row r="117" spans="1:65" s="14" customFormat="1">
      <c r="B117" s="173"/>
      <c r="D117" s="166" t="s">
        <v>206</v>
      </c>
      <c r="E117" s="174" t="s">
        <v>3</v>
      </c>
      <c r="F117" s="175" t="s">
        <v>444</v>
      </c>
      <c r="H117" s="176">
        <v>32</v>
      </c>
      <c r="I117" s="177"/>
      <c r="L117" s="173"/>
      <c r="M117" s="178"/>
      <c r="N117" s="179"/>
      <c r="O117" s="179"/>
      <c r="P117" s="179"/>
      <c r="Q117" s="179"/>
      <c r="R117" s="179"/>
      <c r="S117" s="179"/>
      <c r="T117" s="180"/>
      <c r="AT117" s="174" t="s">
        <v>206</v>
      </c>
      <c r="AU117" s="174" t="s">
        <v>89</v>
      </c>
      <c r="AV117" s="14" t="s">
        <v>89</v>
      </c>
      <c r="AW117" s="14" t="s">
        <v>41</v>
      </c>
      <c r="AX117" s="14" t="s">
        <v>80</v>
      </c>
      <c r="AY117" s="174" t="s">
        <v>195</v>
      </c>
    </row>
    <row r="118" spans="1:65" s="15" customFormat="1">
      <c r="B118" s="181"/>
      <c r="D118" s="166" t="s">
        <v>206</v>
      </c>
      <c r="E118" s="182" t="s">
        <v>3</v>
      </c>
      <c r="F118" s="183" t="s">
        <v>215</v>
      </c>
      <c r="H118" s="184">
        <v>32</v>
      </c>
      <c r="I118" s="185"/>
      <c r="L118" s="181"/>
      <c r="M118" s="186"/>
      <c r="N118" s="187"/>
      <c r="O118" s="187"/>
      <c r="P118" s="187"/>
      <c r="Q118" s="187"/>
      <c r="R118" s="187"/>
      <c r="S118" s="187"/>
      <c r="T118" s="188"/>
      <c r="AT118" s="182" t="s">
        <v>206</v>
      </c>
      <c r="AU118" s="182" t="s">
        <v>89</v>
      </c>
      <c r="AV118" s="15" t="s">
        <v>202</v>
      </c>
      <c r="AW118" s="15" t="s">
        <v>41</v>
      </c>
      <c r="AX118" s="15" t="s">
        <v>87</v>
      </c>
      <c r="AY118" s="182" t="s">
        <v>195</v>
      </c>
    </row>
    <row r="119" spans="1:65" s="2" customFormat="1" ht="24.25" customHeight="1">
      <c r="A119" s="35"/>
      <c r="B119" s="146"/>
      <c r="C119" s="147" t="s">
        <v>202</v>
      </c>
      <c r="D119" s="147" t="s">
        <v>197</v>
      </c>
      <c r="E119" s="148" t="s">
        <v>1724</v>
      </c>
      <c r="F119" s="149" t="s">
        <v>1725</v>
      </c>
      <c r="G119" s="150" t="s">
        <v>511</v>
      </c>
      <c r="H119" s="151">
        <v>4</v>
      </c>
      <c r="I119" s="152"/>
      <c r="J119" s="153">
        <f>ROUND(I119*H119,2)</f>
        <v>0</v>
      </c>
      <c r="K119" s="149" t="s">
        <v>201</v>
      </c>
      <c r="L119" s="36"/>
      <c r="M119" s="154" t="s">
        <v>3</v>
      </c>
      <c r="N119" s="155" t="s">
        <v>51</v>
      </c>
      <c r="O119" s="56"/>
      <c r="P119" s="156">
        <f>O119*H119</f>
        <v>0</v>
      </c>
      <c r="Q119" s="156">
        <v>0</v>
      </c>
      <c r="R119" s="156">
        <f>Q119*H119</f>
        <v>0</v>
      </c>
      <c r="S119" s="156">
        <v>2.2599999999999999E-2</v>
      </c>
      <c r="T119" s="157">
        <f>S119*H119</f>
        <v>9.0399999999999994E-2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58" t="s">
        <v>202</v>
      </c>
      <c r="AT119" s="158" t="s">
        <v>197</v>
      </c>
      <c r="AU119" s="158" t="s">
        <v>89</v>
      </c>
      <c r="AY119" s="19" t="s">
        <v>195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87</v>
      </c>
      <c r="BK119" s="159">
        <f>ROUND(I119*H119,2)</f>
        <v>0</v>
      </c>
      <c r="BL119" s="19" t="s">
        <v>202</v>
      </c>
      <c r="BM119" s="158" t="s">
        <v>1726</v>
      </c>
    </row>
    <row r="120" spans="1:65" s="2" customFormat="1">
      <c r="A120" s="35"/>
      <c r="B120" s="36"/>
      <c r="C120" s="35"/>
      <c r="D120" s="160" t="s">
        <v>204</v>
      </c>
      <c r="E120" s="35"/>
      <c r="F120" s="161" t="s">
        <v>1727</v>
      </c>
      <c r="G120" s="35"/>
      <c r="H120" s="35"/>
      <c r="I120" s="162"/>
      <c r="J120" s="35"/>
      <c r="K120" s="35"/>
      <c r="L120" s="36"/>
      <c r="M120" s="163"/>
      <c r="N120" s="164"/>
      <c r="O120" s="56"/>
      <c r="P120" s="56"/>
      <c r="Q120" s="56"/>
      <c r="R120" s="56"/>
      <c r="S120" s="56"/>
      <c r="T120" s="57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9" t="s">
        <v>204</v>
      </c>
      <c r="AU120" s="19" t="s">
        <v>89</v>
      </c>
    </row>
    <row r="121" spans="1:65" s="13" customFormat="1">
      <c r="B121" s="165"/>
      <c r="D121" s="166" t="s">
        <v>206</v>
      </c>
      <c r="E121" s="167" t="s">
        <v>3</v>
      </c>
      <c r="F121" s="168" t="s">
        <v>207</v>
      </c>
      <c r="H121" s="167" t="s">
        <v>3</v>
      </c>
      <c r="I121" s="169"/>
      <c r="L121" s="165"/>
      <c r="M121" s="170"/>
      <c r="N121" s="171"/>
      <c r="O121" s="171"/>
      <c r="P121" s="171"/>
      <c r="Q121" s="171"/>
      <c r="R121" s="171"/>
      <c r="S121" s="171"/>
      <c r="T121" s="172"/>
      <c r="AT121" s="167" t="s">
        <v>206</v>
      </c>
      <c r="AU121" s="167" t="s">
        <v>89</v>
      </c>
      <c r="AV121" s="13" t="s">
        <v>87</v>
      </c>
      <c r="AW121" s="13" t="s">
        <v>41</v>
      </c>
      <c r="AX121" s="13" t="s">
        <v>80</v>
      </c>
      <c r="AY121" s="167" t="s">
        <v>195</v>
      </c>
    </row>
    <row r="122" spans="1:65" s="13" customFormat="1">
      <c r="B122" s="165"/>
      <c r="D122" s="166" t="s">
        <v>206</v>
      </c>
      <c r="E122" s="167" t="s">
        <v>3</v>
      </c>
      <c r="F122" s="168" t="s">
        <v>208</v>
      </c>
      <c r="H122" s="167" t="s">
        <v>3</v>
      </c>
      <c r="I122" s="169"/>
      <c r="L122" s="165"/>
      <c r="M122" s="170"/>
      <c r="N122" s="171"/>
      <c r="O122" s="171"/>
      <c r="P122" s="171"/>
      <c r="Q122" s="171"/>
      <c r="R122" s="171"/>
      <c r="S122" s="171"/>
      <c r="T122" s="172"/>
      <c r="AT122" s="167" t="s">
        <v>206</v>
      </c>
      <c r="AU122" s="167" t="s">
        <v>89</v>
      </c>
      <c r="AV122" s="13" t="s">
        <v>87</v>
      </c>
      <c r="AW122" s="13" t="s">
        <v>41</v>
      </c>
      <c r="AX122" s="13" t="s">
        <v>80</v>
      </c>
      <c r="AY122" s="167" t="s">
        <v>195</v>
      </c>
    </row>
    <row r="123" spans="1:65" s="13" customFormat="1">
      <c r="B123" s="165"/>
      <c r="D123" s="166" t="s">
        <v>206</v>
      </c>
      <c r="E123" s="167" t="s">
        <v>3</v>
      </c>
      <c r="F123" s="168" t="s">
        <v>1723</v>
      </c>
      <c r="H123" s="167" t="s">
        <v>3</v>
      </c>
      <c r="I123" s="169"/>
      <c r="L123" s="165"/>
      <c r="M123" s="170"/>
      <c r="N123" s="171"/>
      <c r="O123" s="171"/>
      <c r="P123" s="171"/>
      <c r="Q123" s="171"/>
      <c r="R123" s="171"/>
      <c r="S123" s="171"/>
      <c r="T123" s="172"/>
      <c r="AT123" s="167" t="s">
        <v>206</v>
      </c>
      <c r="AU123" s="167" t="s">
        <v>89</v>
      </c>
      <c r="AV123" s="13" t="s">
        <v>87</v>
      </c>
      <c r="AW123" s="13" t="s">
        <v>41</v>
      </c>
      <c r="AX123" s="13" t="s">
        <v>80</v>
      </c>
      <c r="AY123" s="167" t="s">
        <v>195</v>
      </c>
    </row>
    <row r="124" spans="1:65" s="14" customFormat="1">
      <c r="B124" s="173"/>
      <c r="D124" s="166" t="s">
        <v>206</v>
      </c>
      <c r="E124" s="174" t="s">
        <v>3</v>
      </c>
      <c r="F124" s="175" t="s">
        <v>202</v>
      </c>
      <c r="H124" s="176">
        <v>4</v>
      </c>
      <c r="I124" s="177"/>
      <c r="L124" s="173"/>
      <c r="M124" s="178"/>
      <c r="N124" s="179"/>
      <c r="O124" s="179"/>
      <c r="P124" s="179"/>
      <c r="Q124" s="179"/>
      <c r="R124" s="179"/>
      <c r="S124" s="179"/>
      <c r="T124" s="180"/>
      <c r="AT124" s="174" t="s">
        <v>206</v>
      </c>
      <c r="AU124" s="174" t="s">
        <v>89</v>
      </c>
      <c r="AV124" s="14" t="s">
        <v>89</v>
      </c>
      <c r="AW124" s="14" t="s">
        <v>41</v>
      </c>
      <c r="AX124" s="14" t="s">
        <v>80</v>
      </c>
      <c r="AY124" s="174" t="s">
        <v>195</v>
      </c>
    </row>
    <row r="125" spans="1:65" s="15" customFormat="1">
      <c r="B125" s="181"/>
      <c r="D125" s="166" t="s">
        <v>206</v>
      </c>
      <c r="E125" s="182" t="s">
        <v>3</v>
      </c>
      <c r="F125" s="183" t="s">
        <v>215</v>
      </c>
      <c r="H125" s="184">
        <v>4</v>
      </c>
      <c r="I125" s="185"/>
      <c r="L125" s="181"/>
      <c r="M125" s="186"/>
      <c r="N125" s="187"/>
      <c r="O125" s="187"/>
      <c r="P125" s="187"/>
      <c r="Q125" s="187"/>
      <c r="R125" s="187"/>
      <c r="S125" s="187"/>
      <c r="T125" s="188"/>
      <c r="AT125" s="182" t="s">
        <v>206</v>
      </c>
      <c r="AU125" s="182" t="s">
        <v>89</v>
      </c>
      <c r="AV125" s="15" t="s">
        <v>202</v>
      </c>
      <c r="AW125" s="15" t="s">
        <v>41</v>
      </c>
      <c r="AX125" s="15" t="s">
        <v>87</v>
      </c>
      <c r="AY125" s="182" t="s">
        <v>195</v>
      </c>
    </row>
    <row r="126" spans="1:65" s="12" customFormat="1" ht="22.9" customHeight="1">
      <c r="B126" s="133"/>
      <c r="D126" s="134" t="s">
        <v>79</v>
      </c>
      <c r="E126" s="144" t="s">
        <v>1070</v>
      </c>
      <c r="F126" s="144" t="s">
        <v>1071</v>
      </c>
      <c r="I126" s="136"/>
      <c r="J126" s="145">
        <f>BK126</f>
        <v>0</v>
      </c>
      <c r="L126" s="133"/>
      <c r="M126" s="138"/>
      <c r="N126" s="139"/>
      <c r="O126" s="139"/>
      <c r="P126" s="140">
        <f>SUM(P127:P133)</f>
        <v>0</v>
      </c>
      <c r="Q126" s="139"/>
      <c r="R126" s="140">
        <f>SUM(R127:R133)</f>
        <v>0</v>
      </c>
      <c r="S126" s="139"/>
      <c r="T126" s="141">
        <f>SUM(T127:T133)</f>
        <v>0</v>
      </c>
      <c r="AR126" s="134" t="s">
        <v>87</v>
      </c>
      <c r="AT126" s="142" t="s">
        <v>79</v>
      </c>
      <c r="AU126" s="142" t="s">
        <v>87</v>
      </c>
      <c r="AY126" s="134" t="s">
        <v>195</v>
      </c>
      <c r="BK126" s="143">
        <f>SUM(BK127:BK133)</f>
        <v>0</v>
      </c>
    </row>
    <row r="127" spans="1:65" s="2" customFormat="1" ht="24.25" customHeight="1">
      <c r="A127" s="35"/>
      <c r="B127" s="146"/>
      <c r="C127" s="147" t="s">
        <v>236</v>
      </c>
      <c r="D127" s="147" t="s">
        <v>197</v>
      </c>
      <c r="E127" s="148" t="s">
        <v>1728</v>
      </c>
      <c r="F127" s="149" t="s">
        <v>3213</v>
      </c>
      <c r="G127" s="150" t="s">
        <v>467</v>
      </c>
      <c r="H127" s="151">
        <v>0.91900000000000004</v>
      </c>
      <c r="I127" s="152"/>
      <c r="J127" s="153">
        <f>ROUND(I127*H127,2)</f>
        <v>0</v>
      </c>
      <c r="K127" s="149" t="s">
        <v>201</v>
      </c>
      <c r="L127" s="36"/>
      <c r="M127" s="154" t="s">
        <v>3</v>
      </c>
      <c r="N127" s="155" t="s">
        <v>51</v>
      </c>
      <c r="O127" s="56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58" t="s">
        <v>202</v>
      </c>
      <c r="AT127" s="158" t="s">
        <v>197</v>
      </c>
      <c r="AU127" s="158" t="s">
        <v>89</v>
      </c>
      <c r="AY127" s="19" t="s">
        <v>195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87</v>
      </c>
      <c r="BK127" s="159">
        <f>ROUND(I127*H127,2)</f>
        <v>0</v>
      </c>
      <c r="BL127" s="19" t="s">
        <v>202</v>
      </c>
      <c r="BM127" s="158" t="s">
        <v>1729</v>
      </c>
    </row>
    <row r="128" spans="1:65" s="2" customFormat="1">
      <c r="A128" s="35"/>
      <c r="B128" s="36"/>
      <c r="C128" s="35"/>
      <c r="D128" s="160" t="s">
        <v>204</v>
      </c>
      <c r="E128" s="35"/>
      <c r="F128" s="161" t="s">
        <v>1730</v>
      </c>
      <c r="G128" s="35"/>
      <c r="H128" s="35"/>
      <c r="I128" s="162"/>
      <c r="J128" s="35"/>
      <c r="K128" s="35"/>
      <c r="L128" s="36"/>
      <c r="M128" s="163"/>
      <c r="N128" s="164"/>
      <c r="O128" s="56"/>
      <c r="P128" s="56"/>
      <c r="Q128" s="56"/>
      <c r="R128" s="56"/>
      <c r="S128" s="56"/>
      <c r="T128" s="57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9" t="s">
        <v>204</v>
      </c>
      <c r="AU128" s="19" t="s">
        <v>89</v>
      </c>
    </row>
    <row r="129" spans="1:65" s="2" customFormat="1" ht="24.25" customHeight="1">
      <c r="A129" s="35"/>
      <c r="B129" s="146"/>
      <c r="C129" s="147" t="s">
        <v>243</v>
      </c>
      <c r="D129" s="147" t="s">
        <v>197</v>
      </c>
      <c r="E129" s="148" t="s">
        <v>3212</v>
      </c>
      <c r="F129" s="149"/>
      <c r="G129" s="150"/>
      <c r="H129" s="151"/>
      <c r="I129" s="152"/>
      <c r="J129" s="153"/>
      <c r="K129" s="149"/>
      <c r="L129" s="36"/>
      <c r="M129" s="154" t="s">
        <v>3</v>
      </c>
      <c r="N129" s="155" t="s">
        <v>51</v>
      </c>
      <c r="O129" s="56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58" t="s">
        <v>202</v>
      </c>
      <c r="AT129" s="158" t="s">
        <v>197</v>
      </c>
      <c r="AU129" s="158" t="s">
        <v>89</v>
      </c>
      <c r="AY129" s="19" t="s">
        <v>195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87</v>
      </c>
      <c r="BK129" s="159">
        <f>ROUND(I129*H129,2)</f>
        <v>0</v>
      </c>
      <c r="BL129" s="19" t="s">
        <v>202</v>
      </c>
      <c r="BM129" s="158" t="s">
        <v>1732</v>
      </c>
    </row>
    <row r="130" spans="1:65" s="2" customFormat="1">
      <c r="A130" s="35"/>
      <c r="B130" s="36"/>
      <c r="C130" s="35"/>
      <c r="D130" s="160" t="s">
        <v>204</v>
      </c>
      <c r="E130" s="35"/>
      <c r="F130" s="161" t="s">
        <v>1733</v>
      </c>
      <c r="G130" s="35"/>
      <c r="H130" s="35"/>
      <c r="I130" s="162"/>
      <c r="J130" s="35"/>
      <c r="K130" s="35"/>
      <c r="L130" s="36"/>
      <c r="M130" s="163"/>
      <c r="N130" s="164"/>
      <c r="O130" s="56"/>
      <c r="P130" s="56"/>
      <c r="Q130" s="56"/>
      <c r="R130" s="56"/>
      <c r="S130" s="56"/>
      <c r="T130" s="57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9" t="s">
        <v>204</v>
      </c>
      <c r="AU130" s="19" t="s">
        <v>89</v>
      </c>
    </row>
    <row r="131" spans="1:65" s="14" customFormat="1">
      <c r="B131" s="173"/>
      <c r="D131" s="166" t="s">
        <v>206</v>
      </c>
      <c r="F131" s="175" t="s">
        <v>1734</v>
      </c>
      <c r="H131" s="176">
        <v>8.2710000000000008</v>
      </c>
      <c r="I131" s="177"/>
      <c r="L131" s="173"/>
      <c r="M131" s="178"/>
      <c r="N131" s="179"/>
      <c r="O131" s="179"/>
      <c r="P131" s="179"/>
      <c r="Q131" s="179"/>
      <c r="R131" s="179"/>
      <c r="S131" s="179"/>
      <c r="T131" s="180"/>
      <c r="AT131" s="174" t="s">
        <v>206</v>
      </c>
      <c r="AU131" s="174" t="s">
        <v>89</v>
      </c>
      <c r="AV131" s="14" t="s">
        <v>89</v>
      </c>
      <c r="AW131" s="14" t="s">
        <v>4</v>
      </c>
      <c r="AX131" s="14" t="s">
        <v>87</v>
      </c>
      <c r="AY131" s="174" t="s">
        <v>195</v>
      </c>
    </row>
    <row r="132" spans="1:65" s="2" customFormat="1" ht="16.5" customHeight="1">
      <c r="A132" s="35"/>
      <c r="B132" s="146"/>
      <c r="C132" s="147" t="s">
        <v>250</v>
      </c>
      <c r="D132" s="147" t="s">
        <v>197</v>
      </c>
      <c r="E132" s="148" t="s">
        <v>1735</v>
      </c>
      <c r="F132" s="149" t="s">
        <v>1736</v>
      </c>
      <c r="G132" s="150" t="s">
        <v>467</v>
      </c>
      <c r="H132" s="151">
        <v>0.91900000000000004</v>
      </c>
      <c r="I132" s="152"/>
      <c r="J132" s="153">
        <f>ROUND(I132*H132,2)</f>
        <v>0</v>
      </c>
      <c r="K132" s="149" t="s">
        <v>201</v>
      </c>
      <c r="L132" s="36"/>
      <c r="M132" s="154" t="s">
        <v>3</v>
      </c>
      <c r="N132" s="155" t="s">
        <v>51</v>
      </c>
      <c r="O132" s="56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58" t="s">
        <v>202</v>
      </c>
      <c r="AT132" s="158" t="s">
        <v>197</v>
      </c>
      <c r="AU132" s="158" t="s">
        <v>89</v>
      </c>
      <c r="AY132" s="19" t="s">
        <v>195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87</v>
      </c>
      <c r="BK132" s="159">
        <f>ROUND(I132*H132,2)</f>
        <v>0</v>
      </c>
      <c r="BL132" s="19" t="s">
        <v>202</v>
      </c>
      <c r="BM132" s="158" t="s">
        <v>1737</v>
      </c>
    </row>
    <row r="133" spans="1:65" s="2" customFormat="1">
      <c r="A133" s="35"/>
      <c r="B133" s="36"/>
      <c r="C133" s="35"/>
      <c r="D133" s="160" t="s">
        <v>204</v>
      </c>
      <c r="E133" s="35"/>
      <c r="F133" s="161" t="s">
        <v>1738</v>
      </c>
      <c r="G133" s="35"/>
      <c r="H133" s="35"/>
      <c r="I133" s="162"/>
      <c r="J133" s="35"/>
      <c r="K133" s="35"/>
      <c r="L133" s="36"/>
      <c r="M133" s="163"/>
      <c r="N133" s="164"/>
      <c r="O133" s="56"/>
      <c r="P133" s="56"/>
      <c r="Q133" s="56"/>
      <c r="R133" s="56"/>
      <c r="S133" s="56"/>
      <c r="T133" s="57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9" t="s">
        <v>204</v>
      </c>
      <c r="AU133" s="19" t="s">
        <v>89</v>
      </c>
    </row>
    <row r="134" spans="1:65" s="12" customFormat="1" ht="22.9" customHeight="1">
      <c r="B134" s="133"/>
      <c r="D134" s="134" t="s">
        <v>79</v>
      </c>
      <c r="E134" s="144" t="s">
        <v>665</v>
      </c>
      <c r="F134" s="144" t="s">
        <v>666</v>
      </c>
      <c r="I134" s="136"/>
      <c r="J134" s="145">
        <f>BK134</f>
        <v>0</v>
      </c>
      <c r="L134" s="133"/>
      <c r="M134" s="138"/>
      <c r="N134" s="139"/>
      <c r="O134" s="139"/>
      <c r="P134" s="140">
        <f>SUM(P135:P136)</f>
        <v>0</v>
      </c>
      <c r="Q134" s="139"/>
      <c r="R134" s="140">
        <f>SUM(R135:R136)</f>
        <v>0</v>
      </c>
      <c r="S134" s="139"/>
      <c r="T134" s="141">
        <f>SUM(T135:T136)</f>
        <v>0</v>
      </c>
      <c r="AR134" s="134" t="s">
        <v>87</v>
      </c>
      <c r="AT134" s="142" t="s">
        <v>79</v>
      </c>
      <c r="AU134" s="142" t="s">
        <v>87</v>
      </c>
      <c r="AY134" s="134" t="s">
        <v>195</v>
      </c>
      <c r="BK134" s="143">
        <f>SUM(BK135:BK136)</f>
        <v>0</v>
      </c>
    </row>
    <row r="135" spans="1:65" s="2" customFormat="1" ht="24.25" customHeight="1">
      <c r="A135" s="35"/>
      <c r="B135" s="146"/>
      <c r="C135" s="147" t="s">
        <v>257</v>
      </c>
      <c r="D135" s="147" t="s">
        <v>197</v>
      </c>
      <c r="E135" s="148" t="s">
        <v>1739</v>
      </c>
      <c r="F135" s="149" t="s">
        <v>1740</v>
      </c>
      <c r="G135" s="150" t="s">
        <v>467</v>
      </c>
      <c r="H135" s="151">
        <v>6.3390000000000004</v>
      </c>
      <c r="I135" s="152"/>
      <c r="J135" s="153">
        <f>ROUND(I135*H135,2)</f>
        <v>0</v>
      </c>
      <c r="K135" s="149" t="s">
        <v>201</v>
      </c>
      <c r="L135" s="36"/>
      <c r="M135" s="154" t="s">
        <v>3</v>
      </c>
      <c r="N135" s="155" t="s">
        <v>51</v>
      </c>
      <c r="O135" s="56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58" t="s">
        <v>202</v>
      </c>
      <c r="AT135" s="158" t="s">
        <v>197</v>
      </c>
      <c r="AU135" s="158" t="s">
        <v>89</v>
      </c>
      <c r="AY135" s="19" t="s">
        <v>195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87</v>
      </c>
      <c r="BK135" s="159">
        <f>ROUND(I135*H135,2)</f>
        <v>0</v>
      </c>
      <c r="BL135" s="19" t="s">
        <v>202</v>
      </c>
      <c r="BM135" s="158" t="s">
        <v>1741</v>
      </c>
    </row>
    <row r="136" spans="1:65" s="2" customFormat="1">
      <c r="A136" s="35"/>
      <c r="B136" s="36"/>
      <c r="C136" s="35"/>
      <c r="D136" s="160" t="s">
        <v>204</v>
      </c>
      <c r="E136" s="35"/>
      <c r="F136" s="161" t="s">
        <v>1742</v>
      </c>
      <c r="G136" s="35"/>
      <c r="H136" s="35"/>
      <c r="I136" s="162"/>
      <c r="J136" s="35"/>
      <c r="K136" s="35"/>
      <c r="L136" s="36"/>
      <c r="M136" s="203"/>
      <c r="N136" s="204"/>
      <c r="O136" s="205"/>
      <c r="P136" s="205"/>
      <c r="Q136" s="205"/>
      <c r="R136" s="205"/>
      <c r="S136" s="205"/>
      <c r="T136" s="20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9" t="s">
        <v>204</v>
      </c>
      <c r="AU136" s="19" t="s">
        <v>89</v>
      </c>
    </row>
    <row r="137" spans="1:65" s="2" customFormat="1" ht="7" customHeight="1">
      <c r="A137" s="35"/>
      <c r="B137" s="45"/>
      <c r="C137" s="46"/>
      <c r="D137" s="46"/>
      <c r="E137" s="46"/>
      <c r="F137" s="46"/>
      <c r="G137" s="46"/>
      <c r="H137" s="46"/>
      <c r="I137" s="46"/>
      <c r="J137" s="46"/>
      <c r="K137" s="46"/>
      <c r="L137" s="36"/>
      <c r="M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</sheetData>
  <autoFilter ref="C89:K136" xr:uid="{00000000-0009-0000-0000-000006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104" r:id="rId1" xr:uid="{00000000-0004-0000-0600-000000000000}"/>
    <hyperlink ref="F113" r:id="rId2" xr:uid="{00000000-0004-0000-0600-000001000000}"/>
    <hyperlink ref="F120" r:id="rId3" xr:uid="{00000000-0004-0000-0600-000002000000}"/>
    <hyperlink ref="F128" r:id="rId4" xr:uid="{00000000-0004-0000-0600-000003000000}"/>
    <hyperlink ref="F130" r:id="rId5" xr:uid="{00000000-0004-0000-0600-000004000000}"/>
    <hyperlink ref="F133" r:id="rId6" xr:uid="{00000000-0004-0000-0600-000005000000}"/>
    <hyperlink ref="F136" r:id="rId7" xr:uid="{00000000-0004-0000-0600-000006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8"/>
  <headerFooter>
    <oddFooter>&amp;CStrana &amp;P z &amp;N</oddFooter>
  </headerFooter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742"/>
  <sheetViews>
    <sheetView showGridLines="0" workbookViewId="0"/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20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115</v>
      </c>
    </row>
    <row r="3" spans="1:4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89</v>
      </c>
    </row>
    <row r="4" spans="1:46" s="1" customFormat="1" ht="25" customHeight="1">
      <c r="B4" s="22"/>
      <c r="D4" s="23" t="s">
        <v>141</v>
      </c>
      <c r="L4" s="22"/>
      <c r="M4" s="97" t="s">
        <v>11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4" t="str">
        <f>'Rekapitulace stavby'!K6</f>
        <v>DPS-Sezemovo Ústí, ul. Pod Vrbou</v>
      </c>
      <c r="F7" s="355"/>
      <c r="G7" s="355"/>
      <c r="H7" s="355"/>
      <c r="L7" s="22"/>
    </row>
    <row r="8" spans="1:46" s="2" customFormat="1" ht="12" customHeight="1">
      <c r="A8" s="35"/>
      <c r="B8" s="36"/>
      <c r="C8" s="35"/>
      <c r="D8" s="29" t="s">
        <v>150</v>
      </c>
      <c r="E8" s="35"/>
      <c r="F8" s="35"/>
      <c r="G8" s="35"/>
      <c r="H8" s="35"/>
      <c r="I8" s="35"/>
      <c r="J8" s="35"/>
      <c r="K8" s="35"/>
      <c r="L8" s="9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48" t="s">
        <v>1743</v>
      </c>
      <c r="F9" s="353"/>
      <c r="G9" s="353"/>
      <c r="H9" s="353"/>
      <c r="I9" s="35"/>
      <c r="J9" s="35"/>
      <c r="K9" s="35"/>
      <c r="L9" s="9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9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9" t="s">
        <v>19</v>
      </c>
      <c r="E11" s="35"/>
      <c r="F11" s="27" t="s">
        <v>116</v>
      </c>
      <c r="G11" s="35"/>
      <c r="H11" s="35"/>
      <c r="I11" s="29" t="s">
        <v>21</v>
      </c>
      <c r="J11" s="27" t="s">
        <v>1744</v>
      </c>
      <c r="K11" s="35"/>
      <c r="L11" s="9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9" t="s">
        <v>23</v>
      </c>
      <c r="E12" s="35"/>
      <c r="F12" s="27" t="s">
        <v>24</v>
      </c>
      <c r="G12" s="35"/>
      <c r="H12" s="35"/>
      <c r="I12" s="29" t="s">
        <v>25</v>
      </c>
      <c r="J12" s="53" t="str">
        <f>'Rekapitulace stavby'!AN8</f>
        <v>26. 1. 2022</v>
      </c>
      <c r="K12" s="35"/>
      <c r="L12" s="9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21.75" customHeight="1">
      <c r="A13" s="35"/>
      <c r="B13" s="36"/>
      <c r="C13" s="35"/>
      <c r="D13" s="26" t="s">
        <v>27</v>
      </c>
      <c r="E13" s="35"/>
      <c r="F13" s="31" t="s">
        <v>28</v>
      </c>
      <c r="G13" s="35"/>
      <c r="H13" s="35"/>
      <c r="I13" s="26" t="s">
        <v>29</v>
      </c>
      <c r="J13" s="31" t="s">
        <v>30</v>
      </c>
      <c r="K13" s="35"/>
      <c r="L13" s="9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9" t="s">
        <v>31</v>
      </c>
      <c r="E14" s="35"/>
      <c r="F14" s="35"/>
      <c r="G14" s="35"/>
      <c r="H14" s="35"/>
      <c r="I14" s="29" t="s">
        <v>32</v>
      </c>
      <c r="J14" s="27" t="s">
        <v>33</v>
      </c>
      <c r="K14" s="35"/>
      <c r="L14" s="9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7" t="s">
        <v>34</v>
      </c>
      <c r="F15" s="35"/>
      <c r="G15" s="35"/>
      <c r="H15" s="35"/>
      <c r="I15" s="29" t="s">
        <v>35</v>
      </c>
      <c r="J15" s="27" t="s">
        <v>1745</v>
      </c>
      <c r="K15" s="35"/>
      <c r="L15" s="9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9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9" t="s">
        <v>36</v>
      </c>
      <c r="E17" s="35"/>
      <c r="F17" s="35"/>
      <c r="G17" s="35"/>
      <c r="H17" s="35"/>
      <c r="I17" s="29" t="s">
        <v>32</v>
      </c>
      <c r="J17" s="30" t="str">
        <f>'Rekapitulace stavby'!AN13</f>
        <v>Vyplň údaj</v>
      </c>
      <c r="K17" s="35"/>
      <c r="L17" s="9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56" t="str">
        <f>'Rekapitulace stavby'!E14</f>
        <v>Vyplň údaj</v>
      </c>
      <c r="F18" s="338"/>
      <c r="G18" s="338"/>
      <c r="H18" s="338"/>
      <c r="I18" s="29" t="s">
        <v>35</v>
      </c>
      <c r="J18" s="30" t="str">
        <f>'Rekapitulace stavby'!AN14</f>
        <v>Vyplň údaj</v>
      </c>
      <c r="K18" s="35"/>
      <c r="L18" s="9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9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9" t="s">
        <v>38</v>
      </c>
      <c r="E20" s="35"/>
      <c r="F20" s="35"/>
      <c r="G20" s="35"/>
      <c r="H20" s="35"/>
      <c r="I20" s="29" t="s">
        <v>32</v>
      </c>
      <c r="J20" s="27" t="s">
        <v>3</v>
      </c>
      <c r="K20" s="35"/>
      <c r="L20" s="9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7" t="s">
        <v>1746</v>
      </c>
      <c r="F21" s="35"/>
      <c r="G21" s="35"/>
      <c r="H21" s="35"/>
      <c r="I21" s="29" t="s">
        <v>35</v>
      </c>
      <c r="J21" s="27" t="s">
        <v>3</v>
      </c>
      <c r="K21" s="35"/>
      <c r="L21" s="9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9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9" t="s">
        <v>42</v>
      </c>
      <c r="E23" s="35"/>
      <c r="F23" s="35"/>
      <c r="G23" s="35"/>
      <c r="H23" s="35"/>
      <c r="I23" s="29" t="s">
        <v>32</v>
      </c>
      <c r="J23" s="27" t="s">
        <v>3</v>
      </c>
      <c r="K23" s="35"/>
      <c r="L23" s="9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7" t="s">
        <v>1747</v>
      </c>
      <c r="F24" s="35"/>
      <c r="G24" s="35"/>
      <c r="H24" s="35"/>
      <c r="I24" s="29" t="s">
        <v>35</v>
      </c>
      <c r="J24" s="27" t="s">
        <v>3</v>
      </c>
      <c r="K24" s="35"/>
      <c r="L24" s="9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9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9" t="s">
        <v>44</v>
      </c>
      <c r="E26" s="35"/>
      <c r="F26" s="35"/>
      <c r="G26" s="35"/>
      <c r="H26" s="35"/>
      <c r="I26" s="35"/>
      <c r="J26" s="35"/>
      <c r="K26" s="35"/>
      <c r="L26" s="9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59.25" customHeight="1">
      <c r="A27" s="99"/>
      <c r="B27" s="100"/>
      <c r="C27" s="99"/>
      <c r="D27" s="99"/>
      <c r="E27" s="342" t="s">
        <v>169</v>
      </c>
      <c r="F27" s="342"/>
      <c r="G27" s="342"/>
      <c r="H27" s="342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7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9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36"/>
      <c r="C29" s="35"/>
      <c r="D29" s="64"/>
      <c r="E29" s="64"/>
      <c r="F29" s="64"/>
      <c r="G29" s="64"/>
      <c r="H29" s="64"/>
      <c r="I29" s="64"/>
      <c r="J29" s="64"/>
      <c r="K29" s="64"/>
      <c r="L29" s="9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36"/>
      <c r="C30" s="35"/>
      <c r="D30" s="102" t="s">
        <v>46</v>
      </c>
      <c r="E30" s="35"/>
      <c r="F30" s="35"/>
      <c r="G30" s="35"/>
      <c r="H30" s="35"/>
      <c r="I30" s="35"/>
      <c r="J30" s="69">
        <f>ROUND(J85, 2)</f>
        <v>0</v>
      </c>
      <c r="K30" s="35"/>
      <c r="L30" s="9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5" customHeight="1">
      <c r="A32" s="35"/>
      <c r="B32" s="36"/>
      <c r="C32" s="35"/>
      <c r="D32" s="35"/>
      <c r="E32" s="35"/>
      <c r="F32" s="39" t="s">
        <v>48</v>
      </c>
      <c r="G32" s="35"/>
      <c r="H32" s="35"/>
      <c r="I32" s="39" t="s">
        <v>47</v>
      </c>
      <c r="J32" s="39" t="s">
        <v>49</v>
      </c>
      <c r="K32" s="35"/>
      <c r="L32" s="9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5" customHeight="1">
      <c r="A33" s="35"/>
      <c r="B33" s="36"/>
      <c r="C33" s="35"/>
      <c r="D33" s="103" t="s">
        <v>50</v>
      </c>
      <c r="E33" s="29" t="s">
        <v>51</v>
      </c>
      <c r="F33" s="104">
        <f>ROUND((SUM(BE85:BE741)),  2)</f>
        <v>0</v>
      </c>
      <c r="G33" s="35"/>
      <c r="H33" s="35"/>
      <c r="I33" s="105">
        <v>0.21</v>
      </c>
      <c r="J33" s="104">
        <f>ROUND(((SUM(BE85:BE741))*I33),  2)</f>
        <v>0</v>
      </c>
      <c r="K33" s="35"/>
      <c r="L33" s="9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5" customHeight="1">
      <c r="A34" s="35"/>
      <c r="B34" s="36"/>
      <c r="C34" s="35"/>
      <c r="D34" s="35"/>
      <c r="E34" s="29" t="s">
        <v>52</v>
      </c>
      <c r="F34" s="104">
        <f>ROUND((SUM(BF85:BF741)),  2)</f>
        <v>0</v>
      </c>
      <c r="G34" s="35"/>
      <c r="H34" s="35"/>
      <c r="I34" s="105">
        <v>0.15</v>
      </c>
      <c r="J34" s="104">
        <f>ROUND(((SUM(BF85:BF741))*I34),  2)</f>
        <v>0</v>
      </c>
      <c r="K34" s="35"/>
      <c r="L34" s="9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5" hidden="1" customHeight="1">
      <c r="A35" s="35"/>
      <c r="B35" s="36"/>
      <c r="C35" s="35"/>
      <c r="D35" s="35"/>
      <c r="E35" s="29" t="s">
        <v>53</v>
      </c>
      <c r="F35" s="104">
        <f>ROUND((SUM(BG85:BG741)),  2)</f>
        <v>0</v>
      </c>
      <c r="G35" s="35"/>
      <c r="H35" s="35"/>
      <c r="I35" s="105">
        <v>0.21</v>
      </c>
      <c r="J35" s="104">
        <f>0</f>
        <v>0</v>
      </c>
      <c r="K35" s="35"/>
      <c r="L35" s="9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hidden="1" customHeight="1">
      <c r="A36" s="35"/>
      <c r="B36" s="36"/>
      <c r="C36" s="35"/>
      <c r="D36" s="35"/>
      <c r="E36" s="29" t="s">
        <v>54</v>
      </c>
      <c r="F36" s="104">
        <f>ROUND((SUM(BH85:BH741)),  2)</f>
        <v>0</v>
      </c>
      <c r="G36" s="35"/>
      <c r="H36" s="35"/>
      <c r="I36" s="105">
        <v>0.15</v>
      </c>
      <c r="J36" s="104">
        <f>0</f>
        <v>0</v>
      </c>
      <c r="K36" s="35"/>
      <c r="L36" s="9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hidden="1" customHeight="1">
      <c r="A37" s="35"/>
      <c r="B37" s="36"/>
      <c r="C37" s="35"/>
      <c r="D37" s="35"/>
      <c r="E37" s="29" t="s">
        <v>55</v>
      </c>
      <c r="F37" s="104">
        <f>ROUND((SUM(BI85:BI741)),  2)</f>
        <v>0</v>
      </c>
      <c r="G37" s="35"/>
      <c r="H37" s="35"/>
      <c r="I37" s="105">
        <v>0</v>
      </c>
      <c r="J37" s="104">
        <f>0</f>
        <v>0</v>
      </c>
      <c r="K37" s="35"/>
      <c r="L37" s="9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9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36"/>
      <c r="C39" s="106"/>
      <c r="D39" s="107" t="s">
        <v>56</v>
      </c>
      <c r="E39" s="58"/>
      <c r="F39" s="58"/>
      <c r="G39" s="108" t="s">
        <v>57</v>
      </c>
      <c r="H39" s="109" t="s">
        <v>58</v>
      </c>
      <c r="I39" s="58"/>
      <c r="J39" s="110">
        <f>SUM(J30:J37)</f>
        <v>0</v>
      </c>
      <c r="K39" s="111"/>
      <c r="L39" s="9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5" customHeight="1">
      <c r="A40" s="3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9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7" customHeight="1">
      <c r="A44" s="35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9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5" customHeight="1">
      <c r="A45" s="35"/>
      <c r="B45" s="36"/>
      <c r="C45" s="23" t="s">
        <v>170</v>
      </c>
      <c r="D45" s="35"/>
      <c r="E45" s="35"/>
      <c r="F45" s="35"/>
      <c r="G45" s="35"/>
      <c r="H45" s="35"/>
      <c r="I45" s="35"/>
      <c r="J45" s="35"/>
      <c r="K45" s="35"/>
      <c r="L45" s="9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7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9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17</v>
      </c>
      <c r="D47" s="35"/>
      <c r="E47" s="35"/>
      <c r="F47" s="35"/>
      <c r="G47" s="35"/>
      <c r="H47" s="35"/>
      <c r="I47" s="35"/>
      <c r="J47" s="35"/>
      <c r="K47" s="35"/>
      <c r="L47" s="9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5"/>
      <c r="D48" s="35"/>
      <c r="E48" s="354" t="str">
        <f>E7</f>
        <v>DPS-Sezemovo Ústí, ul. Pod Vrbou</v>
      </c>
      <c r="F48" s="355"/>
      <c r="G48" s="355"/>
      <c r="H48" s="355"/>
      <c r="I48" s="35"/>
      <c r="J48" s="35"/>
      <c r="K48" s="35"/>
      <c r="L48" s="9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150</v>
      </c>
      <c r="D49" s="35"/>
      <c r="E49" s="35"/>
      <c r="F49" s="35"/>
      <c r="G49" s="35"/>
      <c r="H49" s="35"/>
      <c r="I49" s="35"/>
      <c r="J49" s="35"/>
      <c r="K49" s="35"/>
      <c r="L49" s="9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48" t="str">
        <f>E9</f>
        <v>SO 03 - Přeložka veřejného osvětlení ul. Pod Vrbou</v>
      </c>
      <c r="F50" s="353"/>
      <c r="G50" s="353"/>
      <c r="H50" s="353"/>
      <c r="I50" s="35"/>
      <c r="J50" s="35"/>
      <c r="K50" s="35"/>
      <c r="L50" s="9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7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9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23</v>
      </c>
      <c r="D52" s="35"/>
      <c r="E52" s="35"/>
      <c r="F52" s="27" t="str">
        <f>F12</f>
        <v>Sezimovo Ústí</v>
      </c>
      <c r="G52" s="35"/>
      <c r="H52" s="35"/>
      <c r="I52" s="29" t="s">
        <v>25</v>
      </c>
      <c r="J52" s="53" t="str">
        <f>IF(J12="","",J12)</f>
        <v>26. 1. 2022</v>
      </c>
      <c r="K52" s="35"/>
      <c r="L52" s="9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7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9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5" customHeight="1">
      <c r="A54" s="35"/>
      <c r="B54" s="36"/>
      <c r="C54" s="29" t="s">
        <v>31</v>
      </c>
      <c r="D54" s="35"/>
      <c r="E54" s="35"/>
      <c r="F54" s="27" t="str">
        <f>E15</f>
        <v>Vodárenská společnost Táborsko s. r. o.</v>
      </c>
      <c r="G54" s="35"/>
      <c r="H54" s="35"/>
      <c r="I54" s="29" t="s">
        <v>38</v>
      </c>
      <c r="J54" s="33" t="str">
        <f>E21</f>
        <v>Jakub Štarha</v>
      </c>
      <c r="K54" s="35"/>
      <c r="L54" s="9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5" customHeight="1">
      <c r="A55" s="35"/>
      <c r="B55" s="36"/>
      <c r="C55" s="29" t="s">
        <v>36</v>
      </c>
      <c r="D55" s="35"/>
      <c r="E55" s="35"/>
      <c r="F55" s="27" t="str">
        <f>IF(E18="","",E18)</f>
        <v>Vyplň údaj</v>
      </c>
      <c r="G55" s="35"/>
      <c r="H55" s="35"/>
      <c r="I55" s="29" t="s">
        <v>42</v>
      </c>
      <c r="J55" s="33" t="str">
        <f>E24</f>
        <v>Bc. Milan Zelený, DiS</v>
      </c>
      <c r="K55" s="35"/>
      <c r="L55" s="9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4" customHeight="1">
      <c r="A56" s="35"/>
      <c r="B56" s="36"/>
      <c r="C56" s="35"/>
      <c r="D56" s="35"/>
      <c r="E56" s="35"/>
      <c r="F56" s="35"/>
      <c r="G56" s="35"/>
      <c r="H56" s="35"/>
      <c r="I56" s="35"/>
      <c r="J56" s="35"/>
      <c r="K56" s="35"/>
      <c r="L56" s="9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12" t="s">
        <v>171</v>
      </c>
      <c r="D57" s="106"/>
      <c r="E57" s="106"/>
      <c r="F57" s="106"/>
      <c r="G57" s="106"/>
      <c r="H57" s="106"/>
      <c r="I57" s="106"/>
      <c r="J57" s="113" t="s">
        <v>172</v>
      </c>
      <c r="K57" s="106"/>
      <c r="L57" s="9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4" customHeight="1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9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14" t="s">
        <v>78</v>
      </c>
      <c r="D59" s="35"/>
      <c r="E59" s="35"/>
      <c r="F59" s="35"/>
      <c r="G59" s="35"/>
      <c r="H59" s="35"/>
      <c r="I59" s="35"/>
      <c r="J59" s="69">
        <f>J85</f>
        <v>0</v>
      </c>
      <c r="K59" s="35"/>
      <c r="L59" s="9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9" t="s">
        <v>173</v>
      </c>
    </row>
    <row r="60" spans="1:47" s="9" customFormat="1" ht="25" customHeight="1">
      <c r="B60" s="115"/>
      <c r="D60" s="116" t="s">
        <v>1748</v>
      </c>
      <c r="E60" s="117"/>
      <c r="F60" s="117"/>
      <c r="G60" s="117"/>
      <c r="H60" s="117"/>
      <c r="I60" s="117"/>
      <c r="J60" s="118">
        <f>J86</f>
        <v>0</v>
      </c>
      <c r="L60" s="115"/>
    </row>
    <row r="61" spans="1:47" s="10" customFormat="1" ht="19.899999999999999" customHeight="1">
      <c r="B61" s="119"/>
      <c r="D61" s="120" t="s">
        <v>1749</v>
      </c>
      <c r="E61" s="121"/>
      <c r="F61" s="121"/>
      <c r="G61" s="121"/>
      <c r="H61" s="121"/>
      <c r="I61" s="121"/>
      <c r="J61" s="122">
        <f>J87</f>
        <v>0</v>
      </c>
      <c r="L61" s="119"/>
    </row>
    <row r="62" spans="1:47" s="9" customFormat="1" ht="25" customHeight="1">
      <c r="B62" s="115"/>
      <c r="D62" s="116" t="s">
        <v>1750</v>
      </c>
      <c r="E62" s="117"/>
      <c r="F62" s="117"/>
      <c r="G62" s="117"/>
      <c r="H62" s="117"/>
      <c r="I62" s="117"/>
      <c r="J62" s="118">
        <f>J272</f>
        <v>0</v>
      </c>
      <c r="L62" s="115"/>
    </row>
    <row r="63" spans="1:47" s="10" customFormat="1" ht="19.899999999999999" customHeight="1">
      <c r="B63" s="119"/>
      <c r="D63" s="120" t="s">
        <v>1751</v>
      </c>
      <c r="E63" s="121"/>
      <c r="F63" s="121"/>
      <c r="G63" s="121"/>
      <c r="H63" s="121"/>
      <c r="I63" s="121"/>
      <c r="J63" s="122">
        <f>J273</f>
        <v>0</v>
      </c>
      <c r="L63" s="119"/>
    </row>
    <row r="64" spans="1:47" s="10" customFormat="1" ht="19.899999999999999" customHeight="1">
      <c r="B64" s="119"/>
      <c r="D64" s="120" t="s">
        <v>1752</v>
      </c>
      <c r="E64" s="121"/>
      <c r="F64" s="121"/>
      <c r="G64" s="121"/>
      <c r="H64" s="121"/>
      <c r="I64" s="121"/>
      <c r="J64" s="122">
        <f>J436</f>
        <v>0</v>
      </c>
      <c r="L64" s="119"/>
    </row>
    <row r="65" spans="1:31" s="9" customFormat="1" ht="25" customHeight="1">
      <c r="B65" s="115"/>
      <c r="D65" s="116" t="s">
        <v>179</v>
      </c>
      <c r="E65" s="117"/>
      <c r="F65" s="117"/>
      <c r="G65" s="117"/>
      <c r="H65" s="117"/>
      <c r="I65" s="117"/>
      <c r="J65" s="118">
        <f>J717</f>
        <v>0</v>
      </c>
      <c r="L65" s="115"/>
    </row>
    <row r="66" spans="1:31" s="2" customFormat="1" ht="21.75" customHeight="1">
      <c r="A66" s="35"/>
      <c r="B66" s="36"/>
      <c r="C66" s="35"/>
      <c r="D66" s="35"/>
      <c r="E66" s="35"/>
      <c r="F66" s="35"/>
      <c r="G66" s="35"/>
      <c r="H66" s="35"/>
      <c r="I66" s="35"/>
      <c r="J66" s="35"/>
      <c r="K66" s="35"/>
      <c r="L66" s="98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7" customHeight="1">
      <c r="A67" s="35"/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98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71" spans="1:31" s="2" customFormat="1" ht="7" customHeight="1">
      <c r="A71" s="35"/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9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5" customHeight="1">
      <c r="A72" s="35"/>
      <c r="B72" s="36"/>
      <c r="C72" s="23" t="s">
        <v>180</v>
      </c>
      <c r="D72" s="35"/>
      <c r="E72" s="35"/>
      <c r="F72" s="35"/>
      <c r="G72" s="35"/>
      <c r="H72" s="35"/>
      <c r="I72" s="35"/>
      <c r="J72" s="35"/>
      <c r="K72" s="35"/>
      <c r="L72" s="9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7" customHeight="1">
      <c r="A73" s="35"/>
      <c r="B73" s="36"/>
      <c r="C73" s="35"/>
      <c r="D73" s="35"/>
      <c r="E73" s="35"/>
      <c r="F73" s="35"/>
      <c r="G73" s="35"/>
      <c r="H73" s="35"/>
      <c r="I73" s="35"/>
      <c r="J73" s="35"/>
      <c r="K73" s="35"/>
      <c r="L73" s="9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29" t="s">
        <v>17</v>
      </c>
      <c r="D74" s="35"/>
      <c r="E74" s="35"/>
      <c r="F74" s="35"/>
      <c r="G74" s="35"/>
      <c r="H74" s="35"/>
      <c r="I74" s="35"/>
      <c r="J74" s="35"/>
      <c r="K74" s="35"/>
      <c r="L74" s="9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5"/>
      <c r="D75" s="35"/>
      <c r="E75" s="354" t="str">
        <f>E7</f>
        <v>DPS-Sezemovo Ústí, ul. Pod Vrbou</v>
      </c>
      <c r="F75" s="355"/>
      <c r="G75" s="355"/>
      <c r="H75" s="355"/>
      <c r="I75" s="35"/>
      <c r="J75" s="35"/>
      <c r="K75" s="35"/>
      <c r="L75" s="9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29" t="s">
        <v>150</v>
      </c>
      <c r="D76" s="35"/>
      <c r="E76" s="35"/>
      <c r="F76" s="35"/>
      <c r="G76" s="35"/>
      <c r="H76" s="35"/>
      <c r="I76" s="35"/>
      <c r="J76" s="35"/>
      <c r="K76" s="35"/>
      <c r="L76" s="9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5"/>
      <c r="D77" s="35"/>
      <c r="E77" s="348" t="str">
        <f>E9</f>
        <v>SO 03 - Přeložka veřejného osvětlení ul. Pod Vrbou</v>
      </c>
      <c r="F77" s="353"/>
      <c r="G77" s="353"/>
      <c r="H77" s="353"/>
      <c r="I77" s="35"/>
      <c r="J77" s="35"/>
      <c r="K77" s="35"/>
      <c r="L77" s="9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7" customHeight="1">
      <c r="A78" s="35"/>
      <c r="B78" s="36"/>
      <c r="C78" s="35"/>
      <c r="D78" s="35"/>
      <c r="E78" s="35"/>
      <c r="F78" s="35"/>
      <c r="G78" s="35"/>
      <c r="H78" s="35"/>
      <c r="I78" s="35"/>
      <c r="J78" s="35"/>
      <c r="K78" s="35"/>
      <c r="L78" s="9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29" t="s">
        <v>23</v>
      </c>
      <c r="D79" s="35"/>
      <c r="E79" s="35"/>
      <c r="F79" s="27" t="str">
        <f>F12</f>
        <v>Sezimovo Ústí</v>
      </c>
      <c r="G79" s="35"/>
      <c r="H79" s="35"/>
      <c r="I79" s="29" t="s">
        <v>25</v>
      </c>
      <c r="J79" s="53" t="str">
        <f>IF(J12="","",J12)</f>
        <v>26. 1. 2022</v>
      </c>
      <c r="K79" s="35"/>
      <c r="L79" s="9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7" customHeight="1">
      <c r="A80" s="35"/>
      <c r="B80" s="36"/>
      <c r="C80" s="35"/>
      <c r="D80" s="35"/>
      <c r="E80" s="35"/>
      <c r="F80" s="35"/>
      <c r="G80" s="35"/>
      <c r="H80" s="35"/>
      <c r="I80" s="35"/>
      <c r="J80" s="35"/>
      <c r="K80" s="35"/>
      <c r="L80" s="9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5.25" customHeight="1">
      <c r="A81" s="35"/>
      <c r="B81" s="36"/>
      <c r="C81" s="29" t="s">
        <v>31</v>
      </c>
      <c r="D81" s="35"/>
      <c r="E81" s="35"/>
      <c r="F81" s="27" t="str">
        <f>E15</f>
        <v>Vodárenská společnost Táborsko s. r. o.</v>
      </c>
      <c r="G81" s="35"/>
      <c r="H81" s="35"/>
      <c r="I81" s="29" t="s">
        <v>38</v>
      </c>
      <c r="J81" s="33" t="str">
        <f>E21</f>
        <v>Jakub Štarha</v>
      </c>
      <c r="K81" s="35"/>
      <c r="L81" s="9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5.25" customHeight="1">
      <c r="A82" s="35"/>
      <c r="B82" s="36"/>
      <c r="C82" s="29" t="s">
        <v>36</v>
      </c>
      <c r="D82" s="35"/>
      <c r="E82" s="35"/>
      <c r="F82" s="27" t="str">
        <f>IF(E18="","",E18)</f>
        <v>Vyplň údaj</v>
      </c>
      <c r="G82" s="35"/>
      <c r="H82" s="35"/>
      <c r="I82" s="29" t="s">
        <v>42</v>
      </c>
      <c r="J82" s="33" t="str">
        <f>E24</f>
        <v>Bc. Milan Zelený, DiS</v>
      </c>
      <c r="K82" s="35"/>
      <c r="L82" s="9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0.4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9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11" customFormat="1" ht="29.25" customHeight="1">
      <c r="A84" s="123"/>
      <c r="B84" s="124"/>
      <c r="C84" s="125" t="s">
        <v>181</v>
      </c>
      <c r="D84" s="126" t="s">
        <v>65</v>
      </c>
      <c r="E84" s="126" t="s">
        <v>61</v>
      </c>
      <c r="F84" s="126" t="s">
        <v>62</v>
      </c>
      <c r="G84" s="126" t="s">
        <v>182</v>
      </c>
      <c r="H84" s="126" t="s">
        <v>183</v>
      </c>
      <c r="I84" s="126" t="s">
        <v>184</v>
      </c>
      <c r="J84" s="126" t="s">
        <v>172</v>
      </c>
      <c r="K84" s="127" t="s">
        <v>185</v>
      </c>
      <c r="L84" s="128"/>
      <c r="M84" s="60" t="s">
        <v>3</v>
      </c>
      <c r="N84" s="61" t="s">
        <v>50</v>
      </c>
      <c r="O84" s="61" t="s">
        <v>186</v>
      </c>
      <c r="P84" s="61" t="s">
        <v>187</v>
      </c>
      <c r="Q84" s="61" t="s">
        <v>188</v>
      </c>
      <c r="R84" s="61" t="s">
        <v>189</v>
      </c>
      <c r="S84" s="61" t="s">
        <v>190</v>
      </c>
      <c r="T84" s="62" t="s">
        <v>191</v>
      </c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</row>
    <row r="85" spans="1:65" s="2" customFormat="1" ht="22.9" customHeight="1">
      <c r="A85" s="35"/>
      <c r="B85" s="36"/>
      <c r="C85" s="67" t="s">
        <v>192</v>
      </c>
      <c r="D85" s="35"/>
      <c r="E85" s="35"/>
      <c r="F85" s="35"/>
      <c r="G85" s="35"/>
      <c r="H85" s="35"/>
      <c r="I85" s="35"/>
      <c r="J85" s="129">
        <f>BK85</f>
        <v>0</v>
      </c>
      <c r="K85" s="35"/>
      <c r="L85" s="36"/>
      <c r="M85" s="63"/>
      <c r="N85" s="54"/>
      <c r="O85" s="64"/>
      <c r="P85" s="130">
        <f>P86+P272+P717</f>
        <v>0</v>
      </c>
      <c r="Q85" s="64"/>
      <c r="R85" s="130">
        <f>R86+R272+R717</f>
        <v>157.55160684000003</v>
      </c>
      <c r="S85" s="64"/>
      <c r="T85" s="131">
        <f>T86+T272+T717</f>
        <v>7.9873599999999998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T85" s="19" t="s">
        <v>79</v>
      </c>
      <c r="AU85" s="19" t="s">
        <v>173</v>
      </c>
      <c r="BK85" s="132">
        <f>BK86+BK272+BK717</f>
        <v>0</v>
      </c>
    </row>
    <row r="86" spans="1:65" s="12" customFormat="1" ht="25.9" customHeight="1">
      <c r="B86" s="133"/>
      <c r="D86" s="134" t="s">
        <v>79</v>
      </c>
      <c r="E86" s="135" t="s">
        <v>1753</v>
      </c>
      <c r="F86" s="135" t="s">
        <v>1754</v>
      </c>
      <c r="I86" s="136"/>
      <c r="J86" s="137">
        <f>BK86</f>
        <v>0</v>
      </c>
      <c r="L86" s="133"/>
      <c r="M86" s="138"/>
      <c r="N86" s="139"/>
      <c r="O86" s="139"/>
      <c r="P86" s="140">
        <f>P87</f>
        <v>0</v>
      </c>
      <c r="Q86" s="139"/>
      <c r="R86" s="140">
        <f>R87</f>
        <v>0.97889999999999999</v>
      </c>
      <c r="S86" s="139"/>
      <c r="T86" s="141">
        <f>T87</f>
        <v>0.18168000000000001</v>
      </c>
      <c r="AR86" s="134" t="s">
        <v>89</v>
      </c>
      <c r="AT86" s="142" t="s">
        <v>79</v>
      </c>
      <c r="AU86" s="142" t="s">
        <v>80</v>
      </c>
      <c r="AY86" s="134" t="s">
        <v>195</v>
      </c>
      <c r="BK86" s="143">
        <f>BK87</f>
        <v>0</v>
      </c>
    </row>
    <row r="87" spans="1:65" s="12" customFormat="1" ht="22.9" customHeight="1">
      <c r="B87" s="133"/>
      <c r="D87" s="134" t="s">
        <v>79</v>
      </c>
      <c r="E87" s="144" t="s">
        <v>1755</v>
      </c>
      <c r="F87" s="144" t="s">
        <v>1756</v>
      </c>
      <c r="I87" s="136"/>
      <c r="J87" s="145">
        <f>BK87</f>
        <v>0</v>
      </c>
      <c r="L87" s="133"/>
      <c r="M87" s="138"/>
      <c r="N87" s="139"/>
      <c r="O87" s="139"/>
      <c r="P87" s="140">
        <f>SUM(P88:P271)</f>
        <v>0</v>
      </c>
      <c r="Q87" s="139"/>
      <c r="R87" s="140">
        <f>SUM(R88:R271)</f>
        <v>0.97889999999999999</v>
      </c>
      <c r="S87" s="139"/>
      <c r="T87" s="141">
        <f>SUM(T88:T271)</f>
        <v>0.18168000000000001</v>
      </c>
      <c r="AR87" s="134" t="s">
        <v>89</v>
      </c>
      <c r="AT87" s="142" t="s">
        <v>79</v>
      </c>
      <c r="AU87" s="142" t="s">
        <v>87</v>
      </c>
      <c r="AY87" s="134" t="s">
        <v>195</v>
      </c>
      <c r="BK87" s="143">
        <f>SUM(BK88:BK271)</f>
        <v>0</v>
      </c>
    </row>
    <row r="88" spans="1:65" s="2" customFormat="1" ht="24.25" customHeight="1">
      <c r="A88" s="35"/>
      <c r="B88" s="146"/>
      <c r="C88" s="147" t="s">
        <v>87</v>
      </c>
      <c r="D88" s="147" t="s">
        <v>197</v>
      </c>
      <c r="E88" s="148" t="s">
        <v>1757</v>
      </c>
      <c r="F88" s="149" t="s">
        <v>1758</v>
      </c>
      <c r="G88" s="150" t="s">
        <v>200</v>
      </c>
      <c r="H88" s="151">
        <v>195</v>
      </c>
      <c r="I88" s="152"/>
      <c r="J88" s="153">
        <f>ROUND(I88*H88,2)</f>
        <v>0</v>
      </c>
      <c r="K88" s="149" t="s">
        <v>201</v>
      </c>
      <c r="L88" s="36"/>
      <c r="M88" s="154" t="s">
        <v>3</v>
      </c>
      <c r="N88" s="155" t="s">
        <v>51</v>
      </c>
      <c r="O88" s="56"/>
      <c r="P88" s="156">
        <f>O88*H88</f>
        <v>0</v>
      </c>
      <c r="Q88" s="156">
        <v>0</v>
      </c>
      <c r="R88" s="156">
        <f>Q88*H88</f>
        <v>0</v>
      </c>
      <c r="S88" s="156">
        <v>0</v>
      </c>
      <c r="T88" s="157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58" t="s">
        <v>336</v>
      </c>
      <c r="AT88" s="158" t="s">
        <v>197</v>
      </c>
      <c r="AU88" s="158" t="s">
        <v>89</v>
      </c>
      <c r="AY88" s="19" t="s">
        <v>195</v>
      </c>
      <c r="BE88" s="159">
        <f>IF(N88="základní",J88,0)</f>
        <v>0</v>
      </c>
      <c r="BF88" s="159">
        <f>IF(N88="snížená",J88,0)</f>
        <v>0</v>
      </c>
      <c r="BG88" s="159">
        <f>IF(N88="zákl. přenesená",J88,0)</f>
        <v>0</v>
      </c>
      <c r="BH88" s="159">
        <f>IF(N88="sníž. přenesená",J88,0)</f>
        <v>0</v>
      </c>
      <c r="BI88" s="159">
        <f>IF(N88="nulová",J88,0)</f>
        <v>0</v>
      </c>
      <c r="BJ88" s="19" t="s">
        <v>87</v>
      </c>
      <c r="BK88" s="159">
        <f>ROUND(I88*H88,2)</f>
        <v>0</v>
      </c>
      <c r="BL88" s="19" t="s">
        <v>336</v>
      </c>
      <c r="BM88" s="158" t="s">
        <v>1759</v>
      </c>
    </row>
    <row r="89" spans="1:65" s="2" customFormat="1">
      <c r="A89" s="35"/>
      <c r="B89" s="36"/>
      <c r="C89" s="35"/>
      <c r="D89" s="160" t="s">
        <v>204</v>
      </c>
      <c r="E89" s="35"/>
      <c r="F89" s="161" t="s">
        <v>1760</v>
      </c>
      <c r="G89" s="35"/>
      <c r="H89" s="35"/>
      <c r="I89" s="162"/>
      <c r="J89" s="35"/>
      <c r="K89" s="35"/>
      <c r="L89" s="36"/>
      <c r="M89" s="163"/>
      <c r="N89" s="164"/>
      <c r="O89" s="56"/>
      <c r="P89" s="56"/>
      <c r="Q89" s="56"/>
      <c r="R89" s="56"/>
      <c r="S89" s="56"/>
      <c r="T89" s="57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T89" s="19" t="s">
        <v>204</v>
      </c>
      <c r="AU89" s="19" t="s">
        <v>89</v>
      </c>
    </row>
    <row r="90" spans="1:65" s="13" customFormat="1">
      <c r="B90" s="165"/>
      <c r="D90" s="166" t="s">
        <v>206</v>
      </c>
      <c r="E90" s="167" t="s">
        <v>3</v>
      </c>
      <c r="F90" s="168" t="s">
        <v>1761</v>
      </c>
      <c r="H90" s="167" t="s">
        <v>3</v>
      </c>
      <c r="I90" s="169"/>
      <c r="L90" s="165"/>
      <c r="M90" s="170"/>
      <c r="N90" s="171"/>
      <c r="O90" s="171"/>
      <c r="P90" s="171"/>
      <c r="Q90" s="171"/>
      <c r="R90" s="171"/>
      <c r="S90" s="171"/>
      <c r="T90" s="172"/>
      <c r="AT90" s="167" t="s">
        <v>206</v>
      </c>
      <c r="AU90" s="167" t="s">
        <v>89</v>
      </c>
      <c r="AV90" s="13" t="s">
        <v>87</v>
      </c>
      <c r="AW90" s="13" t="s">
        <v>41</v>
      </c>
      <c r="AX90" s="13" t="s">
        <v>80</v>
      </c>
      <c r="AY90" s="167" t="s">
        <v>195</v>
      </c>
    </row>
    <row r="91" spans="1:65" s="13" customFormat="1">
      <c r="B91" s="165"/>
      <c r="D91" s="166" t="s">
        <v>206</v>
      </c>
      <c r="E91" s="167" t="s">
        <v>3</v>
      </c>
      <c r="F91" s="168" t="s">
        <v>1762</v>
      </c>
      <c r="H91" s="167" t="s">
        <v>3</v>
      </c>
      <c r="I91" s="169"/>
      <c r="L91" s="165"/>
      <c r="M91" s="170"/>
      <c r="N91" s="171"/>
      <c r="O91" s="171"/>
      <c r="P91" s="171"/>
      <c r="Q91" s="171"/>
      <c r="R91" s="171"/>
      <c r="S91" s="171"/>
      <c r="T91" s="172"/>
      <c r="AT91" s="167" t="s">
        <v>206</v>
      </c>
      <c r="AU91" s="167" t="s">
        <v>89</v>
      </c>
      <c r="AV91" s="13" t="s">
        <v>87</v>
      </c>
      <c r="AW91" s="13" t="s">
        <v>41</v>
      </c>
      <c r="AX91" s="13" t="s">
        <v>80</v>
      </c>
      <c r="AY91" s="167" t="s">
        <v>195</v>
      </c>
    </row>
    <row r="92" spans="1:65" s="13" customFormat="1">
      <c r="B92" s="165"/>
      <c r="D92" s="166" t="s">
        <v>206</v>
      </c>
      <c r="E92" s="167" t="s">
        <v>3</v>
      </c>
      <c r="F92" s="168" t="s">
        <v>1763</v>
      </c>
      <c r="H92" s="167" t="s">
        <v>3</v>
      </c>
      <c r="I92" s="169"/>
      <c r="L92" s="165"/>
      <c r="M92" s="170"/>
      <c r="N92" s="171"/>
      <c r="O92" s="171"/>
      <c r="P92" s="171"/>
      <c r="Q92" s="171"/>
      <c r="R92" s="171"/>
      <c r="S92" s="171"/>
      <c r="T92" s="172"/>
      <c r="AT92" s="167" t="s">
        <v>206</v>
      </c>
      <c r="AU92" s="167" t="s">
        <v>89</v>
      </c>
      <c r="AV92" s="13" t="s">
        <v>87</v>
      </c>
      <c r="AW92" s="13" t="s">
        <v>41</v>
      </c>
      <c r="AX92" s="13" t="s">
        <v>80</v>
      </c>
      <c r="AY92" s="167" t="s">
        <v>195</v>
      </c>
    </row>
    <row r="93" spans="1:65" s="13" customFormat="1">
      <c r="B93" s="165"/>
      <c r="D93" s="166" t="s">
        <v>206</v>
      </c>
      <c r="E93" s="167" t="s">
        <v>3</v>
      </c>
      <c r="F93" s="168" t="s">
        <v>1764</v>
      </c>
      <c r="H93" s="167" t="s">
        <v>3</v>
      </c>
      <c r="I93" s="169"/>
      <c r="L93" s="165"/>
      <c r="M93" s="170"/>
      <c r="N93" s="171"/>
      <c r="O93" s="171"/>
      <c r="P93" s="171"/>
      <c r="Q93" s="171"/>
      <c r="R93" s="171"/>
      <c r="S93" s="171"/>
      <c r="T93" s="172"/>
      <c r="AT93" s="167" t="s">
        <v>206</v>
      </c>
      <c r="AU93" s="167" t="s">
        <v>89</v>
      </c>
      <c r="AV93" s="13" t="s">
        <v>87</v>
      </c>
      <c r="AW93" s="13" t="s">
        <v>41</v>
      </c>
      <c r="AX93" s="13" t="s">
        <v>80</v>
      </c>
      <c r="AY93" s="167" t="s">
        <v>195</v>
      </c>
    </row>
    <row r="94" spans="1:65" s="13" customFormat="1">
      <c r="B94" s="165"/>
      <c r="D94" s="166" t="s">
        <v>206</v>
      </c>
      <c r="E94" s="167" t="s">
        <v>3</v>
      </c>
      <c r="F94" s="168" t="s">
        <v>1765</v>
      </c>
      <c r="H94" s="167" t="s">
        <v>3</v>
      </c>
      <c r="I94" s="169"/>
      <c r="L94" s="165"/>
      <c r="M94" s="170"/>
      <c r="N94" s="171"/>
      <c r="O94" s="171"/>
      <c r="P94" s="171"/>
      <c r="Q94" s="171"/>
      <c r="R94" s="171"/>
      <c r="S94" s="171"/>
      <c r="T94" s="172"/>
      <c r="AT94" s="167" t="s">
        <v>206</v>
      </c>
      <c r="AU94" s="167" t="s">
        <v>89</v>
      </c>
      <c r="AV94" s="13" t="s">
        <v>87</v>
      </c>
      <c r="AW94" s="13" t="s">
        <v>41</v>
      </c>
      <c r="AX94" s="13" t="s">
        <v>80</v>
      </c>
      <c r="AY94" s="167" t="s">
        <v>195</v>
      </c>
    </row>
    <row r="95" spans="1:65" s="14" customFormat="1">
      <c r="B95" s="173"/>
      <c r="D95" s="166" t="s">
        <v>206</v>
      </c>
      <c r="E95" s="174" t="s">
        <v>3</v>
      </c>
      <c r="F95" s="175" t="s">
        <v>1766</v>
      </c>
      <c r="H95" s="176">
        <v>195</v>
      </c>
      <c r="I95" s="177"/>
      <c r="L95" s="173"/>
      <c r="M95" s="178"/>
      <c r="N95" s="179"/>
      <c r="O95" s="179"/>
      <c r="P95" s="179"/>
      <c r="Q95" s="179"/>
      <c r="R95" s="179"/>
      <c r="S95" s="179"/>
      <c r="T95" s="180"/>
      <c r="AT95" s="174" t="s">
        <v>206</v>
      </c>
      <c r="AU95" s="174" t="s">
        <v>89</v>
      </c>
      <c r="AV95" s="14" t="s">
        <v>89</v>
      </c>
      <c r="AW95" s="14" t="s">
        <v>41</v>
      </c>
      <c r="AX95" s="14" t="s">
        <v>80</v>
      </c>
      <c r="AY95" s="174" t="s">
        <v>195</v>
      </c>
    </row>
    <row r="96" spans="1:65" s="15" customFormat="1">
      <c r="B96" s="181"/>
      <c r="D96" s="166" t="s">
        <v>206</v>
      </c>
      <c r="E96" s="182" t="s">
        <v>3</v>
      </c>
      <c r="F96" s="183" t="s">
        <v>215</v>
      </c>
      <c r="H96" s="184">
        <v>195</v>
      </c>
      <c r="I96" s="185"/>
      <c r="L96" s="181"/>
      <c r="M96" s="186"/>
      <c r="N96" s="187"/>
      <c r="O96" s="187"/>
      <c r="P96" s="187"/>
      <c r="Q96" s="187"/>
      <c r="R96" s="187"/>
      <c r="S96" s="187"/>
      <c r="T96" s="188"/>
      <c r="AT96" s="182" t="s">
        <v>206</v>
      </c>
      <c r="AU96" s="182" t="s">
        <v>89</v>
      </c>
      <c r="AV96" s="15" t="s">
        <v>202</v>
      </c>
      <c r="AW96" s="15" t="s">
        <v>41</v>
      </c>
      <c r="AX96" s="15" t="s">
        <v>87</v>
      </c>
      <c r="AY96" s="182" t="s">
        <v>195</v>
      </c>
    </row>
    <row r="97" spans="1:65" s="2" customFormat="1" ht="16.5" customHeight="1">
      <c r="A97" s="35"/>
      <c r="B97" s="146"/>
      <c r="C97" s="190" t="s">
        <v>89</v>
      </c>
      <c r="D97" s="190" t="s">
        <v>464</v>
      </c>
      <c r="E97" s="191" t="s">
        <v>1767</v>
      </c>
      <c r="F97" s="192" t="s">
        <v>1768</v>
      </c>
      <c r="G97" s="193" t="s">
        <v>200</v>
      </c>
      <c r="H97" s="194">
        <v>234</v>
      </c>
      <c r="I97" s="195"/>
      <c r="J97" s="196">
        <f>ROUND(I97*H97,2)</f>
        <v>0</v>
      </c>
      <c r="K97" s="192" t="s">
        <v>201</v>
      </c>
      <c r="L97" s="197"/>
      <c r="M97" s="198" t="s">
        <v>3</v>
      </c>
      <c r="N97" s="199" t="s">
        <v>51</v>
      </c>
      <c r="O97" s="56"/>
      <c r="P97" s="156">
        <f>O97*H97</f>
        <v>0</v>
      </c>
      <c r="Q97" s="156">
        <v>6.4000000000000005E-4</v>
      </c>
      <c r="R97" s="156">
        <f>Q97*H97</f>
        <v>0.14976</v>
      </c>
      <c r="S97" s="156">
        <v>0</v>
      </c>
      <c r="T97" s="157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58" t="s">
        <v>444</v>
      </c>
      <c r="AT97" s="158" t="s">
        <v>464</v>
      </c>
      <c r="AU97" s="158" t="s">
        <v>89</v>
      </c>
      <c r="AY97" s="19" t="s">
        <v>195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87</v>
      </c>
      <c r="BK97" s="159">
        <f>ROUND(I97*H97,2)</f>
        <v>0</v>
      </c>
      <c r="BL97" s="19" t="s">
        <v>336</v>
      </c>
      <c r="BM97" s="158" t="s">
        <v>1769</v>
      </c>
    </row>
    <row r="98" spans="1:65" s="13" customFormat="1">
      <c r="B98" s="165"/>
      <c r="D98" s="166" t="s">
        <v>206</v>
      </c>
      <c r="E98" s="167" t="s">
        <v>3</v>
      </c>
      <c r="F98" s="168" t="s">
        <v>1761</v>
      </c>
      <c r="H98" s="167" t="s">
        <v>3</v>
      </c>
      <c r="I98" s="169"/>
      <c r="L98" s="165"/>
      <c r="M98" s="170"/>
      <c r="N98" s="171"/>
      <c r="O98" s="171"/>
      <c r="P98" s="171"/>
      <c r="Q98" s="171"/>
      <c r="R98" s="171"/>
      <c r="S98" s="171"/>
      <c r="T98" s="172"/>
      <c r="AT98" s="167" t="s">
        <v>206</v>
      </c>
      <c r="AU98" s="167" t="s">
        <v>89</v>
      </c>
      <c r="AV98" s="13" t="s">
        <v>87</v>
      </c>
      <c r="AW98" s="13" t="s">
        <v>41</v>
      </c>
      <c r="AX98" s="13" t="s">
        <v>80</v>
      </c>
      <c r="AY98" s="167" t="s">
        <v>195</v>
      </c>
    </row>
    <row r="99" spans="1:65" s="13" customFormat="1">
      <c r="B99" s="165"/>
      <c r="D99" s="166" t="s">
        <v>206</v>
      </c>
      <c r="E99" s="167" t="s">
        <v>3</v>
      </c>
      <c r="F99" s="168" t="s">
        <v>1762</v>
      </c>
      <c r="H99" s="167" t="s">
        <v>3</v>
      </c>
      <c r="I99" s="169"/>
      <c r="L99" s="165"/>
      <c r="M99" s="170"/>
      <c r="N99" s="171"/>
      <c r="O99" s="171"/>
      <c r="P99" s="171"/>
      <c r="Q99" s="171"/>
      <c r="R99" s="171"/>
      <c r="S99" s="171"/>
      <c r="T99" s="172"/>
      <c r="AT99" s="167" t="s">
        <v>206</v>
      </c>
      <c r="AU99" s="167" t="s">
        <v>89</v>
      </c>
      <c r="AV99" s="13" t="s">
        <v>87</v>
      </c>
      <c r="AW99" s="13" t="s">
        <v>41</v>
      </c>
      <c r="AX99" s="13" t="s">
        <v>80</v>
      </c>
      <c r="AY99" s="167" t="s">
        <v>195</v>
      </c>
    </row>
    <row r="100" spans="1:65" s="13" customFormat="1">
      <c r="B100" s="165"/>
      <c r="D100" s="166" t="s">
        <v>206</v>
      </c>
      <c r="E100" s="167" t="s">
        <v>3</v>
      </c>
      <c r="F100" s="168" t="s">
        <v>1763</v>
      </c>
      <c r="H100" s="167" t="s">
        <v>3</v>
      </c>
      <c r="I100" s="169"/>
      <c r="L100" s="165"/>
      <c r="M100" s="170"/>
      <c r="N100" s="171"/>
      <c r="O100" s="171"/>
      <c r="P100" s="171"/>
      <c r="Q100" s="171"/>
      <c r="R100" s="171"/>
      <c r="S100" s="171"/>
      <c r="T100" s="172"/>
      <c r="AT100" s="167" t="s">
        <v>206</v>
      </c>
      <c r="AU100" s="167" t="s">
        <v>89</v>
      </c>
      <c r="AV100" s="13" t="s">
        <v>87</v>
      </c>
      <c r="AW100" s="13" t="s">
        <v>41</v>
      </c>
      <c r="AX100" s="13" t="s">
        <v>80</v>
      </c>
      <c r="AY100" s="167" t="s">
        <v>195</v>
      </c>
    </row>
    <row r="101" spans="1:65" s="13" customFormat="1">
      <c r="B101" s="165"/>
      <c r="D101" s="166" t="s">
        <v>206</v>
      </c>
      <c r="E101" s="167" t="s">
        <v>3</v>
      </c>
      <c r="F101" s="168" t="s">
        <v>1770</v>
      </c>
      <c r="H101" s="167" t="s">
        <v>3</v>
      </c>
      <c r="I101" s="169"/>
      <c r="L101" s="165"/>
      <c r="M101" s="170"/>
      <c r="N101" s="171"/>
      <c r="O101" s="171"/>
      <c r="P101" s="171"/>
      <c r="Q101" s="171"/>
      <c r="R101" s="171"/>
      <c r="S101" s="171"/>
      <c r="T101" s="172"/>
      <c r="AT101" s="167" t="s">
        <v>206</v>
      </c>
      <c r="AU101" s="167" t="s">
        <v>89</v>
      </c>
      <c r="AV101" s="13" t="s">
        <v>87</v>
      </c>
      <c r="AW101" s="13" t="s">
        <v>41</v>
      </c>
      <c r="AX101" s="13" t="s">
        <v>80</v>
      </c>
      <c r="AY101" s="167" t="s">
        <v>195</v>
      </c>
    </row>
    <row r="102" spans="1:65" s="13" customFormat="1">
      <c r="B102" s="165"/>
      <c r="D102" s="166" t="s">
        <v>206</v>
      </c>
      <c r="E102" s="167" t="s">
        <v>3</v>
      </c>
      <c r="F102" s="168" t="s">
        <v>1765</v>
      </c>
      <c r="H102" s="167" t="s">
        <v>3</v>
      </c>
      <c r="I102" s="169"/>
      <c r="L102" s="165"/>
      <c r="M102" s="170"/>
      <c r="N102" s="171"/>
      <c r="O102" s="171"/>
      <c r="P102" s="171"/>
      <c r="Q102" s="171"/>
      <c r="R102" s="171"/>
      <c r="S102" s="171"/>
      <c r="T102" s="172"/>
      <c r="AT102" s="167" t="s">
        <v>206</v>
      </c>
      <c r="AU102" s="167" t="s">
        <v>89</v>
      </c>
      <c r="AV102" s="13" t="s">
        <v>87</v>
      </c>
      <c r="AW102" s="13" t="s">
        <v>41</v>
      </c>
      <c r="AX102" s="13" t="s">
        <v>80</v>
      </c>
      <c r="AY102" s="167" t="s">
        <v>195</v>
      </c>
    </row>
    <row r="103" spans="1:65" s="14" customFormat="1">
      <c r="B103" s="173"/>
      <c r="D103" s="166" t="s">
        <v>206</v>
      </c>
      <c r="E103" s="174" t="s">
        <v>3</v>
      </c>
      <c r="F103" s="175" t="s">
        <v>1766</v>
      </c>
      <c r="H103" s="176">
        <v>195</v>
      </c>
      <c r="I103" s="177"/>
      <c r="L103" s="173"/>
      <c r="M103" s="178"/>
      <c r="N103" s="179"/>
      <c r="O103" s="179"/>
      <c r="P103" s="179"/>
      <c r="Q103" s="179"/>
      <c r="R103" s="179"/>
      <c r="S103" s="179"/>
      <c r="T103" s="180"/>
      <c r="AT103" s="174" t="s">
        <v>206</v>
      </c>
      <c r="AU103" s="174" t="s">
        <v>89</v>
      </c>
      <c r="AV103" s="14" t="s">
        <v>89</v>
      </c>
      <c r="AW103" s="14" t="s">
        <v>41</v>
      </c>
      <c r="AX103" s="14" t="s">
        <v>80</v>
      </c>
      <c r="AY103" s="174" t="s">
        <v>195</v>
      </c>
    </row>
    <row r="104" spans="1:65" s="15" customFormat="1">
      <c r="B104" s="181"/>
      <c r="D104" s="166" t="s">
        <v>206</v>
      </c>
      <c r="E104" s="182" t="s">
        <v>3</v>
      </c>
      <c r="F104" s="183" t="s">
        <v>215</v>
      </c>
      <c r="H104" s="184">
        <v>195</v>
      </c>
      <c r="I104" s="185"/>
      <c r="L104" s="181"/>
      <c r="M104" s="186"/>
      <c r="N104" s="187"/>
      <c r="O104" s="187"/>
      <c r="P104" s="187"/>
      <c r="Q104" s="187"/>
      <c r="R104" s="187"/>
      <c r="S104" s="187"/>
      <c r="T104" s="188"/>
      <c r="AT104" s="182" t="s">
        <v>206</v>
      </c>
      <c r="AU104" s="182" t="s">
        <v>89</v>
      </c>
      <c r="AV104" s="15" t="s">
        <v>202</v>
      </c>
      <c r="AW104" s="15" t="s">
        <v>41</v>
      </c>
      <c r="AX104" s="15" t="s">
        <v>87</v>
      </c>
      <c r="AY104" s="182" t="s">
        <v>195</v>
      </c>
    </row>
    <row r="105" spans="1:65" s="14" customFormat="1">
      <c r="B105" s="173"/>
      <c r="D105" s="166" t="s">
        <v>206</v>
      </c>
      <c r="F105" s="175" t="s">
        <v>1771</v>
      </c>
      <c r="H105" s="176">
        <v>234</v>
      </c>
      <c r="I105" s="177"/>
      <c r="L105" s="173"/>
      <c r="M105" s="178"/>
      <c r="N105" s="179"/>
      <c r="O105" s="179"/>
      <c r="P105" s="179"/>
      <c r="Q105" s="179"/>
      <c r="R105" s="179"/>
      <c r="S105" s="179"/>
      <c r="T105" s="180"/>
      <c r="AT105" s="174" t="s">
        <v>206</v>
      </c>
      <c r="AU105" s="174" t="s">
        <v>89</v>
      </c>
      <c r="AV105" s="14" t="s">
        <v>89</v>
      </c>
      <c r="AW105" s="14" t="s">
        <v>4</v>
      </c>
      <c r="AX105" s="14" t="s">
        <v>87</v>
      </c>
      <c r="AY105" s="174" t="s">
        <v>195</v>
      </c>
    </row>
    <row r="106" spans="1:65" s="2" customFormat="1" ht="24.25" customHeight="1">
      <c r="A106" s="35"/>
      <c r="B106" s="146"/>
      <c r="C106" s="147" t="s">
        <v>223</v>
      </c>
      <c r="D106" s="147" t="s">
        <v>197</v>
      </c>
      <c r="E106" s="148" t="s">
        <v>1772</v>
      </c>
      <c r="F106" s="149" t="s">
        <v>1773</v>
      </c>
      <c r="G106" s="150" t="s">
        <v>200</v>
      </c>
      <c r="H106" s="151">
        <v>505</v>
      </c>
      <c r="I106" s="152"/>
      <c r="J106" s="153">
        <f>ROUND(I106*H106,2)</f>
        <v>0</v>
      </c>
      <c r="K106" s="149" t="s">
        <v>201</v>
      </c>
      <c r="L106" s="36"/>
      <c r="M106" s="154" t="s">
        <v>3</v>
      </c>
      <c r="N106" s="155" t="s">
        <v>51</v>
      </c>
      <c r="O106" s="56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58" t="s">
        <v>336</v>
      </c>
      <c r="AT106" s="158" t="s">
        <v>197</v>
      </c>
      <c r="AU106" s="158" t="s">
        <v>89</v>
      </c>
      <c r="AY106" s="19" t="s">
        <v>195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87</v>
      </c>
      <c r="BK106" s="159">
        <f>ROUND(I106*H106,2)</f>
        <v>0</v>
      </c>
      <c r="BL106" s="19" t="s">
        <v>336</v>
      </c>
      <c r="BM106" s="158" t="s">
        <v>1774</v>
      </c>
    </row>
    <row r="107" spans="1:65" s="2" customFormat="1">
      <c r="A107" s="35"/>
      <c r="B107" s="36"/>
      <c r="C107" s="35"/>
      <c r="D107" s="160" t="s">
        <v>204</v>
      </c>
      <c r="E107" s="35"/>
      <c r="F107" s="161" t="s">
        <v>1775</v>
      </c>
      <c r="G107" s="35"/>
      <c r="H107" s="35"/>
      <c r="I107" s="162"/>
      <c r="J107" s="35"/>
      <c r="K107" s="35"/>
      <c r="L107" s="36"/>
      <c r="M107" s="163"/>
      <c r="N107" s="164"/>
      <c r="O107" s="56"/>
      <c r="P107" s="56"/>
      <c r="Q107" s="56"/>
      <c r="R107" s="56"/>
      <c r="S107" s="56"/>
      <c r="T107" s="57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9" t="s">
        <v>204</v>
      </c>
      <c r="AU107" s="19" t="s">
        <v>89</v>
      </c>
    </row>
    <row r="108" spans="1:65" s="13" customFormat="1">
      <c r="B108" s="165"/>
      <c r="D108" s="166" t="s">
        <v>206</v>
      </c>
      <c r="E108" s="167" t="s">
        <v>3</v>
      </c>
      <c r="F108" s="168" t="s">
        <v>1761</v>
      </c>
      <c r="H108" s="167" t="s">
        <v>3</v>
      </c>
      <c r="I108" s="169"/>
      <c r="L108" s="165"/>
      <c r="M108" s="170"/>
      <c r="N108" s="171"/>
      <c r="O108" s="171"/>
      <c r="P108" s="171"/>
      <c r="Q108" s="171"/>
      <c r="R108" s="171"/>
      <c r="S108" s="171"/>
      <c r="T108" s="172"/>
      <c r="AT108" s="167" t="s">
        <v>206</v>
      </c>
      <c r="AU108" s="167" t="s">
        <v>89</v>
      </c>
      <c r="AV108" s="13" t="s">
        <v>87</v>
      </c>
      <c r="AW108" s="13" t="s">
        <v>41</v>
      </c>
      <c r="AX108" s="13" t="s">
        <v>80</v>
      </c>
      <c r="AY108" s="167" t="s">
        <v>195</v>
      </c>
    </row>
    <row r="109" spans="1:65" s="13" customFormat="1">
      <c r="B109" s="165"/>
      <c r="D109" s="166" t="s">
        <v>206</v>
      </c>
      <c r="E109" s="167" t="s">
        <v>3</v>
      </c>
      <c r="F109" s="168" t="s">
        <v>1762</v>
      </c>
      <c r="H109" s="167" t="s">
        <v>3</v>
      </c>
      <c r="I109" s="169"/>
      <c r="L109" s="165"/>
      <c r="M109" s="170"/>
      <c r="N109" s="171"/>
      <c r="O109" s="171"/>
      <c r="P109" s="171"/>
      <c r="Q109" s="171"/>
      <c r="R109" s="171"/>
      <c r="S109" s="171"/>
      <c r="T109" s="172"/>
      <c r="AT109" s="167" t="s">
        <v>206</v>
      </c>
      <c r="AU109" s="167" t="s">
        <v>89</v>
      </c>
      <c r="AV109" s="13" t="s">
        <v>87</v>
      </c>
      <c r="AW109" s="13" t="s">
        <v>41</v>
      </c>
      <c r="AX109" s="13" t="s">
        <v>80</v>
      </c>
      <c r="AY109" s="167" t="s">
        <v>195</v>
      </c>
    </row>
    <row r="110" spans="1:65" s="13" customFormat="1">
      <c r="B110" s="165"/>
      <c r="D110" s="166" t="s">
        <v>206</v>
      </c>
      <c r="E110" s="167" t="s">
        <v>3</v>
      </c>
      <c r="F110" s="168" t="s">
        <v>1763</v>
      </c>
      <c r="H110" s="167" t="s">
        <v>3</v>
      </c>
      <c r="I110" s="169"/>
      <c r="L110" s="165"/>
      <c r="M110" s="170"/>
      <c r="N110" s="171"/>
      <c r="O110" s="171"/>
      <c r="P110" s="171"/>
      <c r="Q110" s="171"/>
      <c r="R110" s="171"/>
      <c r="S110" s="171"/>
      <c r="T110" s="172"/>
      <c r="AT110" s="167" t="s">
        <v>206</v>
      </c>
      <c r="AU110" s="167" t="s">
        <v>89</v>
      </c>
      <c r="AV110" s="13" t="s">
        <v>87</v>
      </c>
      <c r="AW110" s="13" t="s">
        <v>41</v>
      </c>
      <c r="AX110" s="13" t="s">
        <v>80</v>
      </c>
      <c r="AY110" s="167" t="s">
        <v>195</v>
      </c>
    </row>
    <row r="111" spans="1:65" s="13" customFormat="1">
      <c r="B111" s="165"/>
      <c r="D111" s="166" t="s">
        <v>206</v>
      </c>
      <c r="E111" s="167" t="s">
        <v>3</v>
      </c>
      <c r="F111" s="168" t="s">
        <v>1764</v>
      </c>
      <c r="H111" s="167" t="s">
        <v>3</v>
      </c>
      <c r="I111" s="169"/>
      <c r="L111" s="165"/>
      <c r="M111" s="170"/>
      <c r="N111" s="171"/>
      <c r="O111" s="171"/>
      <c r="P111" s="171"/>
      <c r="Q111" s="171"/>
      <c r="R111" s="171"/>
      <c r="S111" s="171"/>
      <c r="T111" s="172"/>
      <c r="AT111" s="167" t="s">
        <v>206</v>
      </c>
      <c r="AU111" s="167" t="s">
        <v>89</v>
      </c>
      <c r="AV111" s="13" t="s">
        <v>87</v>
      </c>
      <c r="AW111" s="13" t="s">
        <v>41</v>
      </c>
      <c r="AX111" s="13" t="s">
        <v>80</v>
      </c>
      <c r="AY111" s="167" t="s">
        <v>195</v>
      </c>
    </row>
    <row r="112" spans="1:65" s="13" customFormat="1">
      <c r="B112" s="165"/>
      <c r="D112" s="166" t="s">
        <v>206</v>
      </c>
      <c r="E112" s="167" t="s">
        <v>3</v>
      </c>
      <c r="F112" s="168" t="s">
        <v>1776</v>
      </c>
      <c r="H112" s="167" t="s">
        <v>3</v>
      </c>
      <c r="I112" s="169"/>
      <c r="L112" s="165"/>
      <c r="M112" s="170"/>
      <c r="N112" s="171"/>
      <c r="O112" s="171"/>
      <c r="P112" s="171"/>
      <c r="Q112" s="171"/>
      <c r="R112" s="171"/>
      <c r="S112" s="171"/>
      <c r="T112" s="172"/>
      <c r="AT112" s="167" t="s">
        <v>206</v>
      </c>
      <c r="AU112" s="167" t="s">
        <v>89</v>
      </c>
      <c r="AV112" s="13" t="s">
        <v>87</v>
      </c>
      <c r="AW112" s="13" t="s">
        <v>41</v>
      </c>
      <c r="AX112" s="13" t="s">
        <v>80</v>
      </c>
      <c r="AY112" s="167" t="s">
        <v>195</v>
      </c>
    </row>
    <row r="113" spans="1:65" s="14" customFormat="1">
      <c r="B113" s="173"/>
      <c r="D113" s="166" t="s">
        <v>206</v>
      </c>
      <c r="E113" s="174" t="s">
        <v>3</v>
      </c>
      <c r="F113" s="175" t="s">
        <v>1777</v>
      </c>
      <c r="H113" s="176">
        <v>505</v>
      </c>
      <c r="I113" s="177"/>
      <c r="L113" s="173"/>
      <c r="M113" s="178"/>
      <c r="N113" s="179"/>
      <c r="O113" s="179"/>
      <c r="P113" s="179"/>
      <c r="Q113" s="179"/>
      <c r="R113" s="179"/>
      <c r="S113" s="179"/>
      <c r="T113" s="180"/>
      <c r="AT113" s="174" t="s">
        <v>206</v>
      </c>
      <c r="AU113" s="174" t="s">
        <v>89</v>
      </c>
      <c r="AV113" s="14" t="s">
        <v>89</v>
      </c>
      <c r="AW113" s="14" t="s">
        <v>41</v>
      </c>
      <c r="AX113" s="14" t="s">
        <v>80</v>
      </c>
      <c r="AY113" s="174" t="s">
        <v>195</v>
      </c>
    </row>
    <row r="114" spans="1:65" s="15" customFormat="1">
      <c r="B114" s="181"/>
      <c r="D114" s="166" t="s">
        <v>206</v>
      </c>
      <c r="E114" s="182" t="s">
        <v>3</v>
      </c>
      <c r="F114" s="183" t="s">
        <v>215</v>
      </c>
      <c r="H114" s="184">
        <v>505</v>
      </c>
      <c r="I114" s="185"/>
      <c r="L114" s="181"/>
      <c r="M114" s="186"/>
      <c r="N114" s="187"/>
      <c r="O114" s="187"/>
      <c r="P114" s="187"/>
      <c r="Q114" s="187"/>
      <c r="R114" s="187"/>
      <c r="S114" s="187"/>
      <c r="T114" s="188"/>
      <c r="AT114" s="182" t="s">
        <v>206</v>
      </c>
      <c r="AU114" s="182" t="s">
        <v>89</v>
      </c>
      <c r="AV114" s="15" t="s">
        <v>202</v>
      </c>
      <c r="AW114" s="15" t="s">
        <v>41</v>
      </c>
      <c r="AX114" s="15" t="s">
        <v>87</v>
      </c>
      <c r="AY114" s="182" t="s">
        <v>195</v>
      </c>
    </row>
    <row r="115" spans="1:65" s="2" customFormat="1" ht="16.5" customHeight="1">
      <c r="A115" s="35"/>
      <c r="B115" s="146"/>
      <c r="C115" s="190" t="s">
        <v>202</v>
      </c>
      <c r="D115" s="190" t="s">
        <v>464</v>
      </c>
      <c r="E115" s="191" t="s">
        <v>1767</v>
      </c>
      <c r="F115" s="192" t="s">
        <v>1768</v>
      </c>
      <c r="G115" s="193" t="s">
        <v>200</v>
      </c>
      <c r="H115" s="194">
        <v>606</v>
      </c>
      <c r="I115" s="195"/>
      <c r="J115" s="196">
        <f>ROUND(I115*H115,2)</f>
        <v>0</v>
      </c>
      <c r="K115" s="192" t="s">
        <v>201</v>
      </c>
      <c r="L115" s="197"/>
      <c r="M115" s="198" t="s">
        <v>3</v>
      </c>
      <c r="N115" s="199" t="s">
        <v>51</v>
      </c>
      <c r="O115" s="56"/>
      <c r="P115" s="156">
        <f>O115*H115</f>
        <v>0</v>
      </c>
      <c r="Q115" s="156">
        <v>6.4000000000000005E-4</v>
      </c>
      <c r="R115" s="156">
        <f>Q115*H115</f>
        <v>0.38784000000000002</v>
      </c>
      <c r="S115" s="156">
        <v>0</v>
      </c>
      <c r="T115" s="157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58" t="s">
        <v>444</v>
      </c>
      <c r="AT115" s="158" t="s">
        <v>464</v>
      </c>
      <c r="AU115" s="158" t="s">
        <v>89</v>
      </c>
      <c r="AY115" s="19" t="s">
        <v>195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87</v>
      </c>
      <c r="BK115" s="159">
        <f>ROUND(I115*H115,2)</f>
        <v>0</v>
      </c>
      <c r="BL115" s="19" t="s">
        <v>336</v>
      </c>
      <c r="BM115" s="158" t="s">
        <v>1778</v>
      </c>
    </row>
    <row r="116" spans="1:65" s="13" customFormat="1">
      <c r="B116" s="165"/>
      <c r="D116" s="166" t="s">
        <v>206</v>
      </c>
      <c r="E116" s="167" t="s">
        <v>3</v>
      </c>
      <c r="F116" s="168" t="s">
        <v>1761</v>
      </c>
      <c r="H116" s="167" t="s">
        <v>3</v>
      </c>
      <c r="I116" s="169"/>
      <c r="L116" s="165"/>
      <c r="M116" s="170"/>
      <c r="N116" s="171"/>
      <c r="O116" s="171"/>
      <c r="P116" s="171"/>
      <c r="Q116" s="171"/>
      <c r="R116" s="171"/>
      <c r="S116" s="171"/>
      <c r="T116" s="172"/>
      <c r="AT116" s="167" t="s">
        <v>206</v>
      </c>
      <c r="AU116" s="167" t="s">
        <v>89</v>
      </c>
      <c r="AV116" s="13" t="s">
        <v>87</v>
      </c>
      <c r="AW116" s="13" t="s">
        <v>41</v>
      </c>
      <c r="AX116" s="13" t="s">
        <v>80</v>
      </c>
      <c r="AY116" s="167" t="s">
        <v>195</v>
      </c>
    </row>
    <row r="117" spans="1:65" s="13" customFormat="1">
      <c r="B117" s="165"/>
      <c r="D117" s="166" t="s">
        <v>206</v>
      </c>
      <c r="E117" s="167" t="s">
        <v>3</v>
      </c>
      <c r="F117" s="168" t="s">
        <v>1762</v>
      </c>
      <c r="H117" s="167" t="s">
        <v>3</v>
      </c>
      <c r="I117" s="169"/>
      <c r="L117" s="165"/>
      <c r="M117" s="170"/>
      <c r="N117" s="171"/>
      <c r="O117" s="171"/>
      <c r="P117" s="171"/>
      <c r="Q117" s="171"/>
      <c r="R117" s="171"/>
      <c r="S117" s="171"/>
      <c r="T117" s="172"/>
      <c r="AT117" s="167" t="s">
        <v>206</v>
      </c>
      <c r="AU117" s="167" t="s">
        <v>89</v>
      </c>
      <c r="AV117" s="13" t="s">
        <v>87</v>
      </c>
      <c r="AW117" s="13" t="s">
        <v>41</v>
      </c>
      <c r="AX117" s="13" t="s">
        <v>80</v>
      </c>
      <c r="AY117" s="167" t="s">
        <v>195</v>
      </c>
    </row>
    <row r="118" spans="1:65" s="13" customFormat="1">
      <c r="B118" s="165"/>
      <c r="D118" s="166" t="s">
        <v>206</v>
      </c>
      <c r="E118" s="167" t="s">
        <v>3</v>
      </c>
      <c r="F118" s="168" t="s">
        <v>1763</v>
      </c>
      <c r="H118" s="167" t="s">
        <v>3</v>
      </c>
      <c r="I118" s="169"/>
      <c r="L118" s="165"/>
      <c r="M118" s="170"/>
      <c r="N118" s="171"/>
      <c r="O118" s="171"/>
      <c r="P118" s="171"/>
      <c r="Q118" s="171"/>
      <c r="R118" s="171"/>
      <c r="S118" s="171"/>
      <c r="T118" s="172"/>
      <c r="AT118" s="167" t="s">
        <v>206</v>
      </c>
      <c r="AU118" s="167" t="s">
        <v>89</v>
      </c>
      <c r="AV118" s="13" t="s">
        <v>87</v>
      </c>
      <c r="AW118" s="13" t="s">
        <v>41</v>
      </c>
      <c r="AX118" s="13" t="s">
        <v>80</v>
      </c>
      <c r="AY118" s="167" t="s">
        <v>195</v>
      </c>
    </row>
    <row r="119" spans="1:65" s="13" customFormat="1">
      <c r="B119" s="165"/>
      <c r="D119" s="166" t="s">
        <v>206</v>
      </c>
      <c r="E119" s="167" t="s">
        <v>3</v>
      </c>
      <c r="F119" s="168" t="s">
        <v>1770</v>
      </c>
      <c r="H119" s="167" t="s">
        <v>3</v>
      </c>
      <c r="I119" s="169"/>
      <c r="L119" s="165"/>
      <c r="M119" s="170"/>
      <c r="N119" s="171"/>
      <c r="O119" s="171"/>
      <c r="P119" s="171"/>
      <c r="Q119" s="171"/>
      <c r="R119" s="171"/>
      <c r="S119" s="171"/>
      <c r="T119" s="172"/>
      <c r="AT119" s="167" t="s">
        <v>206</v>
      </c>
      <c r="AU119" s="167" t="s">
        <v>89</v>
      </c>
      <c r="AV119" s="13" t="s">
        <v>87</v>
      </c>
      <c r="AW119" s="13" t="s">
        <v>41</v>
      </c>
      <c r="AX119" s="13" t="s">
        <v>80</v>
      </c>
      <c r="AY119" s="167" t="s">
        <v>195</v>
      </c>
    </row>
    <row r="120" spans="1:65" s="13" customFormat="1">
      <c r="B120" s="165"/>
      <c r="D120" s="166" t="s">
        <v>206</v>
      </c>
      <c r="E120" s="167" t="s">
        <v>3</v>
      </c>
      <c r="F120" s="168" t="s">
        <v>1776</v>
      </c>
      <c r="H120" s="167" t="s">
        <v>3</v>
      </c>
      <c r="I120" s="169"/>
      <c r="L120" s="165"/>
      <c r="M120" s="170"/>
      <c r="N120" s="171"/>
      <c r="O120" s="171"/>
      <c r="P120" s="171"/>
      <c r="Q120" s="171"/>
      <c r="R120" s="171"/>
      <c r="S120" s="171"/>
      <c r="T120" s="172"/>
      <c r="AT120" s="167" t="s">
        <v>206</v>
      </c>
      <c r="AU120" s="167" t="s">
        <v>89</v>
      </c>
      <c r="AV120" s="13" t="s">
        <v>87</v>
      </c>
      <c r="AW120" s="13" t="s">
        <v>41</v>
      </c>
      <c r="AX120" s="13" t="s">
        <v>80</v>
      </c>
      <c r="AY120" s="167" t="s">
        <v>195</v>
      </c>
    </row>
    <row r="121" spans="1:65" s="14" customFormat="1">
      <c r="B121" s="173"/>
      <c r="D121" s="166" t="s">
        <v>206</v>
      </c>
      <c r="E121" s="174" t="s">
        <v>3</v>
      </c>
      <c r="F121" s="175" t="s">
        <v>1777</v>
      </c>
      <c r="H121" s="176">
        <v>505</v>
      </c>
      <c r="I121" s="177"/>
      <c r="L121" s="173"/>
      <c r="M121" s="178"/>
      <c r="N121" s="179"/>
      <c r="O121" s="179"/>
      <c r="P121" s="179"/>
      <c r="Q121" s="179"/>
      <c r="R121" s="179"/>
      <c r="S121" s="179"/>
      <c r="T121" s="180"/>
      <c r="AT121" s="174" t="s">
        <v>206</v>
      </c>
      <c r="AU121" s="174" t="s">
        <v>89</v>
      </c>
      <c r="AV121" s="14" t="s">
        <v>89</v>
      </c>
      <c r="AW121" s="14" t="s">
        <v>41</v>
      </c>
      <c r="AX121" s="14" t="s">
        <v>80</v>
      </c>
      <c r="AY121" s="174" t="s">
        <v>195</v>
      </c>
    </row>
    <row r="122" spans="1:65" s="15" customFormat="1">
      <c r="B122" s="181"/>
      <c r="D122" s="166" t="s">
        <v>206</v>
      </c>
      <c r="E122" s="182" t="s">
        <v>3</v>
      </c>
      <c r="F122" s="183" t="s">
        <v>215</v>
      </c>
      <c r="H122" s="184">
        <v>505</v>
      </c>
      <c r="I122" s="185"/>
      <c r="L122" s="181"/>
      <c r="M122" s="186"/>
      <c r="N122" s="187"/>
      <c r="O122" s="187"/>
      <c r="P122" s="187"/>
      <c r="Q122" s="187"/>
      <c r="R122" s="187"/>
      <c r="S122" s="187"/>
      <c r="T122" s="188"/>
      <c r="AT122" s="182" t="s">
        <v>206</v>
      </c>
      <c r="AU122" s="182" t="s">
        <v>89</v>
      </c>
      <c r="AV122" s="15" t="s">
        <v>202</v>
      </c>
      <c r="AW122" s="15" t="s">
        <v>41</v>
      </c>
      <c r="AX122" s="15" t="s">
        <v>87</v>
      </c>
      <c r="AY122" s="182" t="s">
        <v>195</v>
      </c>
    </row>
    <row r="123" spans="1:65" s="14" customFormat="1">
      <c r="B123" s="173"/>
      <c r="D123" s="166" t="s">
        <v>206</v>
      </c>
      <c r="F123" s="175" t="s">
        <v>1779</v>
      </c>
      <c r="H123" s="176">
        <v>606</v>
      </c>
      <c r="I123" s="177"/>
      <c r="L123" s="173"/>
      <c r="M123" s="178"/>
      <c r="N123" s="179"/>
      <c r="O123" s="179"/>
      <c r="P123" s="179"/>
      <c r="Q123" s="179"/>
      <c r="R123" s="179"/>
      <c r="S123" s="179"/>
      <c r="T123" s="180"/>
      <c r="AT123" s="174" t="s">
        <v>206</v>
      </c>
      <c r="AU123" s="174" t="s">
        <v>89</v>
      </c>
      <c r="AV123" s="14" t="s">
        <v>89</v>
      </c>
      <c r="AW123" s="14" t="s">
        <v>4</v>
      </c>
      <c r="AX123" s="14" t="s">
        <v>87</v>
      </c>
      <c r="AY123" s="174" t="s">
        <v>195</v>
      </c>
    </row>
    <row r="124" spans="1:65" s="2" customFormat="1" ht="24.25" customHeight="1">
      <c r="A124" s="35"/>
      <c r="B124" s="146"/>
      <c r="C124" s="147" t="s">
        <v>236</v>
      </c>
      <c r="D124" s="147" t="s">
        <v>197</v>
      </c>
      <c r="E124" s="148" t="s">
        <v>1780</v>
      </c>
      <c r="F124" s="149" t="s">
        <v>1781</v>
      </c>
      <c r="G124" s="150" t="s">
        <v>200</v>
      </c>
      <c r="H124" s="151">
        <v>316</v>
      </c>
      <c r="I124" s="152"/>
      <c r="J124" s="153">
        <f>ROUND(I124*H124,2)</f>
        <v>0</v>
      </c>
      <c r="K124" s="149" t="s">
        <v>201</v>
      </c>
      <c r="L124" s="36"/>
      <c r="M124" s="154" t="s">
        <v>3</v>
      </c>
      <c r="N124" s="155" t="s">
        <v>51</v>
      </c>
      <c r="O124" s="56"/>
      <c r="P124" s="156">
        <f>O124*H124</f>
        <v>0</v>
      </c>
      <c r="Q124" s="156">
        <v>0</v>
      </c>
      <c r="R124" s="156">
        <f>Q124*H124</f>
        <v>0</v>
      </c>
      <c r="S124" s="156">
        <v>4.8000000000000001E-4</v>
      </c>
      <c r="T124" s="157">
        <f>S124*H124</f>
        <v>0.15168000000000001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58" t="s">
        <v>336</v>
      </c>
      <c r="AT124" s="158" t="s">
        <v>197</v>
      </c>
      <c r="AU124" s="158" t="s">
        <v>89</v>
      </c>
      <c r="AY124" s="19" t="s">
        <v>195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87</v>
      </c>
      <c r="BK124" s="159">
        <f>ROUND(I124*H124,2)</f>
        <v>0</v>
      </c>
      <c r="BL124" s="19" t="s">
        <v>336</v>
      </c>
      <c r="BM124" s="158" t="s">
        <v>1782</v>
      </c>
    </row>
    <row r="125" spans="1:65" s="2" customFormat="1">
      <c r="A125" s="35"/>
      <c r="B125" s="36"/>
      <c r="C125" s="35"/>
      <c r="D125" s="160" t="s">
        <v>204</v>
      </c>
      <c r="E125" s="35"/>
      <c r="F125" s="161" t="s">
        <v>1783</v>
      </c>
      <c r="G125" s="35"/>
      <c r="H125" s="35"/>
      <c r="I125" s="162"/>
      <c r="J125" s="35"/>
      <c r="K125" s="35"/>
      <c r="L125" s="36"/>
      <c r="M125" s="163"/>
      <c r="N125" s="164"/>
      <c r="O125" s="56"/>
      <c r="P125" s="56"/>
      <c r="Q125" s="56"/>
      <c r="R125" s="56"/>
      <c r="S125" s="56"/>
      <c r="T125" s="57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9" t="s">
        <v>204</v>
      </c>
      <c r="AU125" s="19" t="s">
        <v>89</v>
      </c>
    </row>
    <row r="126" spans="1:65" s="2" customFormat="1" ht="18">
      <c r="A126" s="35"/>
      <c r="B126" s="36"/>
      <c r="C126" s="35"/>
      <c r="D126" s="166" t="s">
        <v>312</v>
      </c>
      <c r="E126" s="35"/>
      <c r="F126" s="189" t="s">
        <v>1784</v>
      </c>
      <c r="G126" s="35"/>
      <c r="H126" s="35"/>
      <c r="I126" s="162"/>
      <c r="J126" s="35"/>
      <c r="K126" s="35"/>
      <c r="L126" s="36"/>
      <c r="M126" s="163"/>
      <c r="N126" s="164"/>
      <c r="O126" s="56"/>
      <c r="P126" s="56"/>
      <c r="Q126" s="56"/>
      <c r="R126" s="56"/>
      <c r="S126" s="56"/>
      <c r="T126" s="57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9" t="s">
        <v>312</v>
      </c>
      <c r="AU126" s="19" t="s">
        <v>89</v>
      </c>
    </row>
    <row r="127" spans="1:65" s="13" customFormat="1">
      <c r="B127" s="165"/>
      <c r="D127" s="166" t="s">
        <v>206</v>
      </c>
      <c r="E127" s="167" t="s">
        <v>3</v>
      </c>
      <c r="F127" s="168" t="s">
        <v>1761</v>
      </c>
      <c r="H127" s="167" t="s">
        <v>3</v>
      </c>
      <c r="I127" s="169"/>
      <c r="L127" s="165"/>
      <c r="M127" s="170"/>
      <c r="N127" s="171"/>
      <c r="O127" s="171"/>
      <c r="P127" s="171"/>
      <c r="Q127" s="171"/>
      <c r="R127" s="171"/>
      <c r="S127" s="171"/>
      <c r="T127" s="172"/>
      <c r="AT127" s="167" t="s">
        <v>206</v>
      </c>
      <c r="AU127" s="167" t="s">
        <v>89</v>
      </c>
      <c r="AV127" s="13" t="s">
        <v>87</v>
      </c>
      <c r="AW127" s="13" t="s">
        <v>41</v>
      </c>
      <c r="AX127" s="13" t="s">
        <v>80</v>
      </c>
      <c r="AY127" s="167" t="s">
        <v>195</v>
      </c>
    </row>
    <row r="128" spans="1:65" s="13" customFormat="1">
      <c r="B128" s="165"/>
      <c r="D128" s="166" t="s">
        <v>206</v>
      </c>
      <c r="E128" s="167" t="s">
        <v>3</v>
      </c>
      <c r="F128" s="168" t="s">
        <v>1762</v>
      </c>
      <c r="H128" s="167" t="s">
        <v>3</v>
      </c>
      <c r="I128" s="169"/>
      <c r="L128" s="165"/>
      <c r="M128" s="170"/>
      <c r="N128" s="171"/>
      <c r="O128" s="171"/>
      <c r="P128" s="171"/>
      <c r="Q128" s="171"/>
      <c r="R128" s="171"/>
      <c r="S128" s="171"/>
      <c r="T128" s="172"/>
      <c r="AT128" s="167" t="s">
        <v>206</v>
      </c>
      <c r="AU128" s="167" t="s">
        <v>89</v>
      </c>
      <c r="AV128" s="13" t="s">
        <v>87</v>
      </c>
      <c r="AW128" s="13" t="s">
        <v>41</v>
      </c>
      <c r="AX128" s="13" t="s">
        <v>80</v>
      </c>
      <c r="AY128" s="167" t="s">
        <v>195</v>
      </c>
    </row>
    <row r="129" spans="1:65" s="13" customFormat="1">
      <c r="B129" s="165"/>
      <c r="D129" s="166" t="s">
        <v>206</v>
      </c>
      <c r="E129" s="167" t="s">
        <v>3</v>
      </c>
      <c r="F129" s="168" t="s">
        <v>1763</v>
      </c>
      <c r="H129" s="167" t="s">
        <v>3</v>
      </c>
      <c r="I129" s="169"/>
      <c r="L129" s="165"/>
      <c r="M129" s="170"/>
      <c r="N129" s="171"/>
      <c r="O129" s="171"/>
      <c r="P129" s="171"/>
      <c r="Q129" s="171"/>
      <c r="R129" s="171"/>
      <c r="S129" s="171"/>
      <c r="T129" s="172"/>
      <c r="AT129" s="167" t="s">
        <v>206</v>
      </c>
      <c r="AU129" s="167" t="s">
        <v>89</v>
      </c>
      <c r="AV129" s="13" t="s">
        <v>87</v>
      </c>
      <c r="AW129" s="13" t="s">
        <v>41</v>
      </c>
      <c r="AX129" s="13" t="s">
        <v>80</v>
      </c>
      <c r="AY129" s="167" t="s">
        <v>195</v>
      </c>
    </row>
    <row r="130" spans="1:65" s="13" customFormat="1">
      <c r="B130" s="165"/>
      <c r="D130" s="166" t="s">
        <v>206</v>
      </c>
      <c r="E130" s="167" t="s">
        <v>3</v>
      </c>
      <c r="F130" s="168" t="s">
        <v>1785</v>
      </c>
      <c r="H130" s="167" t="s">
        <v>3</v>
      </c>
      <c r="I130" s="169"/>
      <c r="L130" s="165"/>
      <c r="M130" s="170"/>
      <c r="N130" s="171"/>
      <c r="O130" s="171"/>
      <c r="P130" s="171"/>
      <c r="Q130" s="171"/>
      <c r="R130" s="171"/>
      <c r="S130" s="171"/>
      <c r="T130" s="172"/>
      <c r="AT130" s="167" t="s">
        <v>206</v>
      </c>
      <c r="AU130" s="167" t="s">
        <v>89</v>
      </c>
      <c r="AV130" s="13" t="s">
        <v>87</v>
      </c>
      <c r="AW130" s="13" t="s">
        <v>41</v>
      </c>
      <c r="AX130" s="13" t="s">
        <v>80</v>
      </c>
      <c r="AY130" s="167" t="s">
        <v>195</v>
      </c>
    </row>
    <row r="131" spans="1:65" s="13" customFormat="1">
      <c r="B131" s="165"/>
      <c r="D131" s="166" t="s">
        <v>206</v>
      </c>
      <c r="E131" s="167" t="s">
        <v>3</v>
      </c>
      <c r="F131" s="168" t="s">
        <v>1786</v>
      </c>
      <c r="H131" s="167" t="s">
        <v>3</v>
      </c>
      <c r="I131" s="169"/>
      <c r="L131" s="165"/>
      <c r="M131" s="170"/>
      <c r="N131" s="171"/>
      <c r="O131" s="171"/>
      <c r="P131" s="171"/>
      <c r="Q131" s="171"/>
      <c r="R131" s="171"/>
      <c r="S131" s="171"/>
      <c r="T131" s="172"/>
      <c r="AT131" s="167" t="s">
        <v>206</v>
      </c>
      <c r="AU131" s="167" t="s">
        <v>89</v>
      </c>
      <c r="AV131" s="13" t="s">
        <v>87</v>
      </c>
      <c r="AW131" s="13" t="s">
        <v>41</v>
      </c>
      <c r="AX131" s="13" t="s">
        <v>80</v>
      </c>
      <c r="AY131" s="167" t="s">
        <v>195</v>
      </c>
    </row>
    <row r="132" spans="1:65" s="14" customFormat="1">
      <c r="B132" s="173"/>
      <c r="D132" s="166" t="s">
        <v>206</v>
      </c>
      <c r="E132" s="174" t="s">
        <v>3</v>
      </c>
      <c r="F132" s="175" t="s">
        <v>1787</v>
      </c>
      <c r="H132" s="176">
        <v>316</v>
      </c>
      <c r="I132" s="177"/>
      <c r="L132" s="173"/>
      <c r="M132" s="178"/>
      <c r="N132" s="179"/>
      <c r="O132" s="179"/>
      <c r="P132" s="179"/>
      <c r="Q132" s="179"/>
      <c r="R132" s="179"/>
      <c r="S132" s="179"/>
      <c r="T132" s="180"/>
      <c r="AT132" s="174" t="s">
        <v>206</v>
      </c>
      <c r="AU132" s="174" t="s">
        <v>89</v>
      </c>
      <c r="AV132" s="14" t="s">
        <v>89</v>
      </c>
      <c r="AW132" s="14" t="s">
        <v>41</v>
      </c>
      <c r="AX132" s="14" t="s">
        <v>80</v>
      </c>
      <c r="AY132" s="174" t="s">
        <v>195</v>
      </c>
    </row>
    <row r="133" spans="1:65" s="15" customFormat="1">
      <c r="B133" s="181"/>
      <c r="D133" s="166" t="s">
        <v>206</v>
      </c>
      <c r="E133" s="182" t="s">
        <v>3</v>
      </c>
      <c r="F133" s="183" t="s">
        <v>215</v>
      </c>
      <c r="H133" s="184">
        <v>316</v>
      </c>
      <c r="I133" s="185"/>
      <c r="L133" s="181"/>
      <c r="M133" s="186"/>
      <c r="N133" s="187"/>
      <c r="O133" s="187"/>
      <c r="P133" s="187"/>
      <c r="Q133" s="187"/>
      <c r="R133" s="187"/>
      <c r="S133" s="187"/>
      <c r="T133" s="188"/>
      <c r="AT133" s="182" t="s">
        <v>206</v>
      </c>
      <c r="AU133" s="182" t="s">
        <v>89</v>
      </c>
      <c r="AV133" s="15" t="s">
        <v>202</v>
      </c>
      <c r="AW133" s="15" t="s">
        <v>41</v>
      </c>
      <c r="AX133" s="15" t="s">
        <v>87</v>
      </c>
      <c r="AY133" s="182" t="s">
        <v>195</v>
      </c>
    </row>
    <row r="134" spans="1:65" s="2" customFormat="1" ht="16.5" customHeight="1">
      <c r="A134" s="35"/>
      <c r="B134" s="146"/>
      <c r="C134" s="147" t="s">
        <v>243</v>
      </c>
      <c r="D134" s="147" t="s">
        <v>197</v>
      </c>
      <c r="E134" s="148" t="s">
        <v>1788</v>
      </c>
      <c r="F134" s="149" t="s">
        <v>1789</v>
      </c>
      <c r="G134" s="150" t="s">
        <v>511</v>
      </c>
      <c r="H134" s="151">
        <v>22</v>
      </c>
      <c r="I134" s="152"/>
      <c r="J134" s="153">
        <f>ROUND(I134*H134,2)</f>
        <v>0</v>
      </c>
      <c r="K134" s="149" t="s">
        <v>201</v>
      </c>
      <c r="L134" s="36"/>
      <c r="M134" s="154" t="s">
        <v>3</v>
      </c>
      <c r="N134" s="155" t="s">
        <v>51</v>
      </c>
      <c r="O134" s="56"/>
      <c r="P134" s="156">
        <f>O134*H134</f>
        <v>0</v>
      </c>
      <c r="Q134" s="156">
        <v>0</v>
      </c>
      <c r="R134" s="156">
        <f>Q134*H134</f>
        <v>0</v>
      </c>
      <c r="S134" s="156">
        <v>0</v>
      </c>
      <c r="T134" s="15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8" t="s">
        <v>336</v>
      </c>
      <c r="AT134" s="158" t="s">
        <v>197</v>
      </c>
      <c r="AU134" s="158" t="s">
        <v>89</v>
      </c>
      <c r="AY134" s="19" t="s">
        <v>195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9" t="s">
        <v>87</v>
      </c>
      <c r="BK134" s="159">
        <f>ROUND(I134*H134,2)</f>
        <v>0</v>
      </c>
      <c r="BL134" s="19" t="s">
        <v>336</v>
      </c>
      <c r="BM134" s="158" t="s">
        <v>1790</v>
      </c>
    </row>
    <row r="135" spans="1:65" s="2" customFormat="1">
      <c r="A135" s="35"/>
      <c r="B135" s="36"/>
      <c r="C135" s="35"/>
      <c r="D135" s="160" t="s">
        <v>204</v>
      </c>
      <c r="E135" s="35"/>
      <c r="F135" s="161" t="s">
        <v>1791</v>
      </c>
      <c r="G135" s="35"/>
      <c r="H135" s="35"/>
      <c r="I135" s="162"/>
      <c r="J135" s="35"/>
      <c r="K135" s="35"/>
      <c r="L135" s="36"/>
      <c r="M135" s="163"/>
      <c r="N135" s="164"/>
      <c r="O135" s="56"/>
      <c r="P135" s="56"/>
      <c r="Q135" s="56"/>
      <c r="R135" s="56"/>
      <c r="S135" s="56"/>
      <c r="T135" s="57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9" t="s">
        <v>204</v>
      </c>
      <c r="AU135" s="19" t="s">
        <v>89</v>
      </c>
    </row>
    <row r="136" spans="1:65" s="13" customFormat="1">
      <c r="B136" s="165"/>
      <c r="D136" s="166" t="s">
        <v>206</v>
      </c>
      <c r="E136" s="167" t="s">
        <v>3</v>
      </c>
      <c r="F136" s="168" t="s">
        <v>1761</v>
      </c>
      <c r="H136" s="167" t="s">
        <v>3</v>
      </c>
      <c r="I136" s="169"/>
      <c r="L136" s="165"/>
      <c r="M136" s="170"/>
      <c r="N136" s="171"/>
      <c r="O136" s="171"/>
      <c r="P136" s="171"/>
      <c r="Q136" s="171"/>
      <c r="R136" s="171"/>
      <c r="S136" s="171"/>
      <c r="T136" s="172"/>
      <c r="AT136" s="167" t="s">
        <v>206</v>
      </c>
      <c r="AU136" s="167" t="s">
        <v>89</v>
      </c>
      <c r="AV136" s="13" t="s">
        <v>87</v>
      </c>
      <c r="AW136" s="13" t="s">
        <v>41</v>
      </c>
      <c r="AX136" s="13" t="s">
        <v>80</v>
      </c>
      <c r="AY136" s="167" t="s">
        <v>195</v>
      </c>
    </row>
    <row r="137" spans="1:65" s="13" customFormat="1">
      <c r="B137" s="165"/>
      <c r="D137" s="166" t="s">
        <v>206</v>
      </c>
      <c r="E137" s="167" t="s">
        <v>3</v>
      </c>
      <c r="F137" s="168" t="s">
        <v>1762</v>
      </c>
      <c r="H137" s="167" t="s">
        <v>3</v>
      </c>
      <c r="I137" s="169"/>
      <c r="L137" s="165"/>
      <c r="M137" s="170"/>
      <c r="N137" s="171"/>
      <c r="O137" s="171"/>
      <c r="P137" s="171"/>
      <c r="Q137" s="171"/>
      <c r="R137" s="171"/>
      <c r="S137" s="171"/>
      <c r="T137" s="172"/>
      <c r="AT137" s="167" t="s">
        <v>206</v>
      </c>
      <c r="AU137" s="167" t="s">
        <v>89</v>
      </c>
      <c r="AV137" s="13" t="s">
        <v>87</v>
      </c>
      <c r="AW137" s="13" t="s">
        <v>41</v>
      </c>
      <c r="AX137" s="13" t="s">
        <v>80</v>
      </c>
      <c r="AY137" s="167" t="s">
        <v>195</v>
      </c>
    </row>
    <row r="138" spans="1:65" s="13" customFormat="1">
      <c r="B138" s="165"/>
      <c r="D138" s="166" t="s">
        <v>206</v>
      </c>
      <c r="E138" s="167" t="s">
        <v>3</v>
      </c>
      <c r="F138" s="168" t="s">
        <v>1763</v>
      </c>
      <c r="H138" s="167" t="s">
        <v>3</v>
      </c>
      <c r="I138" s="169"/>
      <c r="L138" s="165"/>
      <c r="M138" s="170"/>
      <c r="N138" s="171"/>
      <c r="O138" s="171"/>
      <c r="P138" s="171"/>
      <c r="Q138" s="171"/>
      <c r="R138" s="171"/>
      <c r="S138" s="171"/>
      <c r="T138" s="172"/>
      <c r="AT138" s="167" t="s">
        <v>206</v>
      </c>
      <c r="AU138" s="167" t="s">
        <v>89</v>
      </c>
      <c r="AV138" s="13" t="s">
        <v>87</v>
      </c>
      <c r="AW138" s="13" t="s">
        <v>41</v>
      </c>
      <c r="AX138" s="13" t="s">
        <v>80</v>
      </c>
      <c r="AY138" s="167" t="s">
        <v>195</v>
      </c>
    </row>
    <row r="139" spans="1:65" s="13" customFormat="1">
      <c r="B139" s="165"/>
      <c r="D139" s="166" t="s">
        <v>206</v>
      </c>
      <c r="E139" s="167" t="s">
        <v>3</v>
      </c>
      <c r="F139" s="168" t="s">
        <v>1764</v>
      </c>
      <c r="H139" s="167" t="s">
        <v>3</v>
      </c>
      <c r="I139" s="169"/>
      <c r="L139" s="165"/>
      <c r="M139" s="170"/>
      <c r="N139" s="171"/>
      <c r="O139" s="171"/>
      <c r="P139" s="171"/>
      <c r="Q139" s="171"/>
      <c r="R139" s="171"/>
      <c r="S139" s="171"/>
      <c r="T139" s="172"/>
      <c r="AT139" s="167" t="s">
        <v>206</v>
      </c>
      <c r="AU139" s="167" t="s">
        <v>89</v>
      </c>
      <c r="AV139" s="13" t="s">
        <v>87</v>
      </c>
      <c r="AW139" s="13" t="s">
        <v>41</v>
      </c>
      <c r="AX139" s="13" t="s">
        <v>80</v>
      </c>
      <c r="AY139" s="167" t="s">
        <v>195</v>
      </c>
    </row>
    <row r="140" spans="1:65" s="13" customFormat="1">
      <c r="B140" s="165"/>
      <c r="D140" s="166" t="s">
        <v>206</v>
      </c>
      <c r="E140" s="167" t="s">
        <v>3</v>
      </c>
      <c r="F140" s="168" t="s">
        <v>1792</v>
      </c>
      <c r="H140" s="167" t="s">
        <v>3</v>
      </c>
      <c r="I140" s="169"/>
      <c r="L140" s="165"/>
      <c r="M140" s="170"/>
      <c r="N140" s="171"/>
      <c r="O140" s="171"/>
      <c r="P140" s="171"/>
      <c r="Q140" s="171"/>
      <c r="R140" s="171"/>
      <c r="S140" s="171"/>
      <c r="T140" s="172"/>
      <c r="AT140" s="167" t="s">
        <v>206</v>
      </c>
      <c r="AU140" s="167" t="s">
        <v>89</v>
      </c>
      <c r="AV140" s="13" t="s">
        <v>87</v>
      </c>
      <c r="AW140" s="13" t="s">
        <v>41</v>
      </c>
      <c r="AX140" s="13" t="s">
        <v>80</v>
      </c>
      <c r="AY140" s="167" t="s">
        <v>195</v>
      </c>
    </row>
    <row r="141" spans="1:65" s="14" customFormat="1">
      <c r="B141" s="173"/>
      <c r="D141" s="166" t="s">
        <v>206</v>
      </c>
      <c r="E141" s="174" t="s">
        <v>3</v>
      </c>
      <c r="F141" s="175" t="s">
        <v>1793</v>
      </c>
      <c r="H141" s="176">
        <v>22</v>
      </c>
      <c r="I141" s="177"/>
      <c r="L141" s="173"/>
      <c r="M141" s="178"/>
      <c r="N141" s="179"/>
      <c r="O141" s="179"/>
      <c r="P141" s="179"/>
      <c r="Q141" s="179"/>
      <c r="R141" s="179"/>
      <c r="S141" s="179"/>
      <c r="T141" s="180"/>
      <c r="AT141" s="174" t="s">
        <v>206</v>
      </c>
      <c r="AU141" s="174" t="s">
        <v>89</v>
      </c>
      <c r="AV141" s="14" t="s">
        <v>89</v>
      </c>
      <c r="AW141" s="14" t="s">
        <v>41</v>
      </c>
      <c r="AX141" s="14" t="s">
        <v>80</v>
      </c>
      <c r="AY141" s="174" t="s">
        <v>195</v>
      </c>
    </row>
    <row r="142" spans="1:65" s="15" customFormat="1">
      <c r="B142" s="181"/>
      <c r="D142" s="166" t="s">
        <v>206</v>
      </c>
      <c r="E142" s="182" t="s">
        <v>3</v>
      </c>
      <c r="F142" s="183" t="s">
        <v>215</v>
      </c>
      <c r="H142" s="184">
        <v>22</v>
      </c>
      <c r="I142" s="185"/>
      <c r="L142" s="181"/>
      <c r="M142" s="186"/>
      <c r="N142" s="187"/>
      <c r="O142" s="187"/>
      <c r="P142" s="187"/>
      <c r="Q142" s="187"/>
      <c r="R142" s="187"/>
      <c r="S142" s="187"/>
      <c r="T142" s="188"/>
      <c r="AT142" s="182" t="s">
        <v>206</v>
      </c>
      <c r="AU142" s="182" t="s">
        <v>89</v>
      </c>
      <c r="AV142" s="15" t="s">
        <v>202</v>
      </c>
      <c r="AW142" s="15" t="s">
        <v>41</v>
      </c>
      <c r="AX142" s="15" t="s">
        <v>87</v>
      </c>
      <c r="AY142" s="182" t="s">
        <v>195</v>
      </c>
    </row>
    <row r="143" spans="1:65" s="2" customFormat="1" ht="16.5" customHeight="1">
      <c r="A143" s="35"/>
      <c r="B143" s="146"/>
      <c r="C143" s="190" t="s">
        <v>250</v>
      </c>
      <c r="D143" s="190" t="s">
        <v>464</v>
      </c>
      <c r="E143" s="191" t="s">
        <v>1794</v>
      </c>
      <c r="F143" s="192" t="s">
        <v>1795</v>
      </c>
      <c r="G143" s="193" t="s">
        <v>511</v>
      </c>
      <c r="H143" s="194">
        <v>22</v>
      </c>
      <c r="I143" s="195"/>
      <c r="J143" s="196">
        <f>ROUND(I143*H143,2)</f>
        <v>0</v>
      </c>
      <c r="K143" s="192" t="s">
        <v>1796</v>
      </c>
      <c r="L143" s="197"/>
      <c r="M143" s="198" t="s">
        <v>3</v>
      </c>
      <c r="N143" s="199" t="s">
        <v>51</v>
      </c>
      <c r="O143" s="56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58" t="s">
        <v>444</v>
      </c>
      <c r="AT143" s="158" t="s">
        <v>464</v>
      </c>
      <c r="AU143" s="158" t="s">
        <v>89</v>
      </c>
      <c r="AY143" s="19" t="s">
        <v>195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87</v>
      </c>
      <c r="BK143" s="159">
        <f>ROUND(I143*H143,2)</f>
        <v>0</v>
      </c>
      <c r="BL143" s="19" t="s">
        <v>336</v>
      </c>
      <c r="BM143" s="158" t="s">
        <v>1797</v>
      </c>
    </row>
    <row r="144" spans="1:65" s="2" customFormat="1" ht="33" customHeight="1">
      <c r="A144" s="35"/>
      <c r="B144" s="146"/>
      <c r="C144" s="147" t="s">
        <v>257</v>
      </c>
      <c r="D144" s="147" t="s">
        <v>197</v>
      </c>
      <c r="E144" s="148" t="s">
        <v>1798</v>
      </c>
      <c r="F144" s="149" t="s">
        <v>1799</v>
      </c>
      <c r="G144" s="150" t="s">
        <v>200</v>
      </c>
      <c r="H144" s="151">
        <v>221</v>
      </c>
      <c r="I144" s="152"/>
      <c r="J144" s="153">
        <f>ROUND(I144*H144,2)</f>
        <v>0</v>
      </c>
      <c r="K144" s="149" t="s">
        <v>201</v>
      </c>
      <c r="L144" s="36"/>
      <c r="M144" s="154" t="s">
        <v>3</v>
      </c>
      <c r="N144" s="155" t="s">
        <v>51</v>
      </c>
      <c r="O144" s="56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58" t="s">
        <v>336</v>
      </c>
      <c r="AT144" s="158" t="s">
        <v>197</v>
      </c>
      <c r="AU144" s="158" t="s">
        <v>89</v>
      </c>
      <c r="AY144" s="19" t="s">
        <v>195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87</v>
      </c>
      <c r="BK144" s="159">
        <f>ROUND(I144*H144,2)</f>
        <v>0</v>
      </c>
      <c r="BL144" s="19" t="s">
        <v>336</v>
      </c>
      <c r="BM144" s="158" t="s">
        <v>1800</v>
      </c>
    </row>
    <row r="145" spans="1:65" s="2" customFormat="1">
      <c r="A145" s="35"/>
      <c r="B145" s="36"/>
      <c r="C145" s="35"/>
      <c r="D145" s="160" t="s">
        <v>204</v>
      </c>
      <c r="E145" s="35"/>
      <c r="F145" s="161" t="s">
        <v>1801</v>
      </c>
      <c r="G145" s="35"/>
      <c r="H145" s="35"/>
      <c r="I145" s="162"/>
      <c r="J145" s="35"/>
      <c r="K145" s="35"/>
      <c r="L145" s="36"/>
      <c r="M145" s="163"/>
      <c r="N145" s="164"/>
      <c r="O145" s="56"/>
      <c r="P145" s="56"/>
      <c r="Q145" s="56"/>
      <c r="R145" s="56"/>
      <c r="S145" s="56"/>
      <c r="T145" s="57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9" t="s">
        <v>204</v>
      </c>
      <c r="AU145" s="19" t="s">
        <v>89</v>
      </c>
    </row>
    <row r="146" spans="1:65" s="13" customFormat="1">
      <c r="B146" s="165"/>
      <c r="D146" s="166" t="s">
        <v>206</v>
      </c>
      <c r="E146" s="167" t="s">
        <v>3</v>
      </c>
      <c r="F146" s="168" t="s">
        <v>1761</v>
      </c>
      <c r="H146" s="167" t="s">
        <v>3</v>
      </c>
      <c r="I146" s="169"/>
      <c r="L146" s="165"/>
      <c r="M146" s="170"/>
      <c r="N146" s="171"/>
      <c r="O146" s="171"/>
      <c r="P146" s="171"/>
      <c r="Q146" s="171"/>
      <c r="R146" s="171"/>
      <c r="S146" s="171"/>
      <c r="T146" s="172"/>
      <c r="AT146" s="167" t="s">
        <v>206</v>
      </c>
      <c r="AU146" s="167" t="s">
        <v>89</v>
      </c>
      <c r="AV146" s="13" t="s">
        <v>87</v>
      </c>
      <c r="AW146" s="13" t="s">
        <v>41</v>
      </c>
      <c r="AX146" s="13" t="s">
        <v>80</v>
      </c>
      <c r="AY146" s="167" t="s">
        <v>195</v>
      </c>
    </row>
    <row r="147" spans="1:65" s="13" customFormat="1">
      <c r="B147" s="165"/>
      <c r="D147" s="166" t="s">
        <v>206</v>
      </c>
      <c r="E147" s="167" t="s">
        <v>3</v>
      </c>
      <c r="F147" s="168" t="s">
        <v>1762</v>
      </c>
      <c r="H147" s="167" t="s">
        <v>3</v>
      </c>
      <c r="I147" s="169"/>
      <c r="L147" s="165"/>
      <c r="M147" s="170"/>
      <c r="N147" s="171"/>
      <c r="O147" s="171"/>
      <c r="P147" s="171"/>
      <c r="Q147" s="171"/>
      <c r="R147" s="171"/>
      <c r="S147" s="171"/>
      <c r="T147" s="172"/>
      <c r="AT147" s="167" t="s">
        <v>206</v>
      </c>
      <c r="AU147" s="167" t="s">
        <v>89</v>
      </c>
      <c r="AV147" s="13" t="s">
        <v>87</v>
      </c>
      <c r="AW147" s="13" t="s">
        <v>41</v>
      </c>
      <c r="AX147" s="13" t="s">
        <v>80</v>
      </c>
      <c r="AY147" s="167" t="s">
        <v>195</v>
      </c>
    </row>
    <row r="148" spans="1:65" s="13" customFormat="1">
      <c r="B148" s="165"/>
      <c r="D148" s="166" t="s">
        <v>206</v>
      </c>
      <c r="E148" s="167" t="s">
        <v>3</v>
      </c>
      <c r="F148" s="168" t="s">
        <v>1763</v>
      </c>
      <c r="H148" s="167" t="s">
        <v>3</v>
      </c>
      <c r="I148" s="169"/>
      <c r="L148" s="165"/>
      <c r="M148" s="170"/>
      <c r="N148" s="171"/>
      <c r="O148" s="171"/>
      <c r="P148" s="171"/>
      <c r="Q148" s="171"/>
      <c r="R148" s="171"/>
      <c r="S148" s="171"/>
      <c r="T148" s="172"/>
      <c r="AT148" s="167" t="s">
        <v>206</v>
      </c>
      <c r="AU148" s="167" t="s">
        <v>89</v>
      </c>
      <c r="AV148" s="13" t="s">
        <v>87</v>
      </c>
      <c r="AW148" s="13" t="s">
        <v>41</v>
      </c>
      <c r="AX148" s="13" t="s">
        <v>80</v>
      </c>
      <c r="AY148" s="167" t="s">
        <v>195</v>
      </c>
    </row>
    <row r="149" spans="1:65" s="13" customFormat="1">
      <c r="B149" s="165"/>
      <c r="D149" s="166" t="s">
        <v>206</v>
      </c>
      <c r="E149" s="167" t="s">
        <v>3</v>
      </c>
      <c r="F149" s="168" t="s">
        <v>1764</v>
      </c>
      <c r="H149" s="167" t="s">
        <v>3</v>
      </c>
      <c r="I149" s="169"/>
      <c r="L149" s="165"/>
      <c r="M149" s="170"/>
      <c r="N149" s="171"/>
      <c r="O149" s="171"/>
      <c r="P149" s="171"/>
      <c r="Q149" s="171"/>
      <c r="R149" s="171"/>
      <c r="S149" s="171"/>
      <c r="T149" s="172"/>
      <c r="AT149" s="167" t="s">
        <v>206</v>
      </c>
      <c r="AU149" s="167" t="s">
        <v>89</v>
      </c>
      <c r="AV149" s="13" t="s">
        <v>87</v>
      </c>
      <c r="AW149" s="13" t="s">
        <v>41</v>
      </c>
      <c r="AX149" s="13" t="s">
        <v>80</v>
      </c>
      <c r="AY149" s="167" t="s">
        <v>195</v>
      </c>
    </row>
    <row r="150" spans="1:65" s="13" customFormat="1">
      <c r="B150" s="165"/>
      <c r="D150" s="166" t="s">
        <v>206</v>
      </c>
      <c r="E150" s="167" t="s">
        <v>3</v>
      </c>
      <c r="F150" s="168" t="s">
        <v>1802</v>
      </c>
      <c r="H150" s="167" t="s">
        <v>3</v>
      </c>
      <c r="I150" s="169"/>
      <c r="L150" s="165"/>
      <c r="M150" s="170"/>
      <c r="N150" s="171"/>
      <c r="O150" s="171"/>
      <c r="P150" s="171"/>
      <c r="Q150" s="171"/>
      <c r="R150" s="171"/>
      <c r="S150" s="171"/>
      <c r="T150" s="172"/>
      <c r="AT150" s="167" t="s">
        <v>206</v>
      </c>
      <c r="AU150" s="167" t="s">
        <v>89</v>
      </c>
      <c r="AV150" s="13" t="s">
        <v>87</v>
      </c>
      <c r="AW150" s="13" t="s">
        <v>41</v>
      </c>
      <c r="AX150" s="13" t="s">
        <v>80</v>
      </c>
      <c r="AY150" s="167" t="s">
        <v>195</v>
      </c>
    </row>
    <row r="151" spans="1:65" s="14" customFormat="1">
      <c r="B151" s="173"/>
      <c r="D151" s="166" t="s">
        <v>206</v>
      </c>
      <c r="E151" s="174" t="s">
        <v>3</v>
      </c>
      <c r="F151" s="175" t="s">
        <v>1803</v>
      </c>
      <c r="H151" s="176">
        <v>176</v>
      </c>
      <c r="I151" s="177"/>
      <c r="L151" s="173"/>
      <c r="M151" s="178"/>
      <c r="N151" s="179"/>
      <c r="O151" s="179"/>
      <c r="P151" s="179"/>
      <c r="Q151" s="179"/>
      <c r="R151" s="179"/>
      <c r="S151" s="179"/>
      <c r="T151" s="180"/>
      <c r="AT151" s="174" t="s">
        <v>206</v>
      </c>
      <c r="AU151" s="174" t="s">
        <v>89</v>
      </c>
      <c r="AV151" s="14" t="s">
        <v>89</v>
      </c>
      <c r="AW151" s="14" t="s">
        <v>41</v>
      </c>
      <c r="AX151" s="14" t="s">
        <v>80</v>
      </c>
      <c r="AY151" s="174" t="s">
        <v>195</v>
      </c>
    </row>
    <row r="152" spans="1:65" s="13" customFormat="1">
      <c r="B152" s="165"/>
      <c r="D152" s="166" t="s">
        <v>206</v>
      </c>
      <c r="E152" s="167" t="s">
        <v>3</v>
      </c>
      <c r="F152" s="168" t="s">
        <v>1804</v>
      </c>
      <c r="H152" s="167" t="s">
        <v>3</v>
      </c>
      <c r="I152" s="169"/>
      <c r="L152" s="165"/>
      <c r="M152" s="170"/>
      <c r="N152" s="171"/>
      <c r="O152" s="171"/>
      <c r="P152" s="171"/>
      <c r="Q152" s="171"/>
      <c r="R152" s="171"/>
      <c r="S152" s="171"/>
      <c r="T152" s="172"/>
      <c r="AT152" s="167" t="s">
        <v>206</v>
      </c>
      <c r="AU152" s="167" t="s">
        <v>89</v>
      </c>
      <c r="AV152" s="13" t="s">
        <v>87</v>
      </c>
      <c r="AW152" s="13" t="s">
        <v>41</v>
      </c>
      <c r="AX152" s="13" t="s">
        <v>80</v>
      </c>
      <c r="AY152" s="167" t="s">
        <v>195</v>
      </c>
    </row>
    <row r="153" spans="1:65" s="14" customFormat="1">
      <c r="B153" s="173"/>
      <c r="D153" s="166" t="s">
        <v>206</v>
      </c>
      <c r="E153" s="174" t="s">
        <v>3</v>
      </c>
      <c r="F153" s="175" t="s">
        <v>1805</v>
      </c>
      <c r="H153" s="176">
        <v>45</v>
      </c>
      <c r="I153" s="177"/>
      <c r="L153" s="173"/>
      <c r="M153" s="178"/>
      <c r="N153" s="179"/>
      <c r="O153" s="179"/>
      <c r="P153" s="179"/>
      <c r="Q153" s="179"/>
      <c r="R153" s="179"/>
      <c r="S153" s="179"/>
      <c r="T153" s="180"/>
      <c r="AT153" s="174" t="s">
        <v>206</v>
      </c>
      <c r="AU153" s="174" t="s">
        <v>89</v>
      </c>
      <c r="AV153" s="14" t="s">
        <v>89</v>
      </c>
      <c r="AW153" s="14" t="s">
        <v>41</v>
      </c>
      <c r="AX153" s="14" t="s">
        <v>80</v>
      </c>
      <c r="AY153" s="174" t="s">
        <v>195</v>
      </c>
    </row>
    <row r="154" spans="1:65" s="15" customFormat="1">
      <c r="B154" s="181"/>
      <c r="D154" s="166" t="s">
        <v>206</v>
      </c>
      <c r="E154" s="182" t="s">
        <v>3</v>
      </c>
      <c r="F154" s="183" t="s">
        <v>215</v>
      </c>
      <c r="H154" s="184">
        <v>221</v>
      </c>
      <c r="I154" s="185"/>
      <c r="L154" s="181"/>
      <c r="M154" s="186"/>
      <c r="N154" s="187"/>
      <c r="O154" s="187"/>
      <c r="P154" s="187"/>
      <c r="Q154" s="187"/>
      <c r="R154" s="187"/>
      <c r="S154" s="187"/>
      <c r="T154" s="188"/>
      <c r="AT154" s="182" t="s">
        <v>206</v>
      </c>
      <c r="AU154" s="182" t="s">
        <v>89</v>
      </c>
      <c r="AV154" s="15" t="s">
        <v>202</v>
      </c>
      <c r="AW154" s="15" t="s">
        <v>41</v>
      </c>
      <c r="AX154" s="15" t="s">
        <v>87</v>
      </c>
      <c r="AY154" s="182" t="s">
        <v>195</v>
      </c>
    </row>
    <row r="155" spans="1:65" s="2" customFormat="1" ht="16.5" customHeight="1">
      <c r="A155" s="35"/>
      <c r="B155" s="146"/>
      <c r="C155" s="147" t="s">
        <v>265</v>
      </c>
      <c r="D155" s="147" t="s">
        <v>197</v>
      </c>
      <c r="E155" s="148" t="s">
        <v>1806</v>
      </c>
      <c r="F155" s="149" t="s">
        <v>1807</v>
      </c>
      <c r="G155" s="150" t="s">
        <v>511</v>
      </c>
      <c r="H155" s="151">
        <v>25</v>
      </c>
      <c r="I155" s="152"/>
      <c r="J155" s="153">
        <f>ROUND(I155*H155,2)</f>
        <v>0</v>
      </c>
      <c r="K155" s="149" t="s">
        <v>201</v>
      </c>
      <c r="L155" s="36"/>
      <c r="M155" s="154" t="s">
        <v>3</v>
      </c>
      <c r="N155" s="155" t="s">
        <v>51</v>
      </c>
      <c r="O155" s="56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58" t="s">
        <v>336</v>
      </c>
      <c r="AT155" s="158" t="s">
        <v>197</v>
      </c>
      <c r="AU155" s="158" t="s">
        <v>89</v>
      </c>
      <c r="AY155" s="19" t="s">
        <v>195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87</v>
      </c>
      <c r="BK155" s="159">
        <f>ROUND(I155*H155,2)</f>
        <v>0</v>
      </c>
      <c r="BL155" s="19" t="s">
        <v>336</v>
      </c>
      <c r="BM155" s="158" t="s">
        <v>1808</v>
      </c>
    </row>
    <row r="156" spans="1:65" s="2" customFormat="1">
      <c r="A156" s="35"/>
      <c r="B156" s="36"/>
      <c r="C156" s="35"/>
      <c r="D156" s="160" t="s">
        <v>204</v>
      </c>
      <c r="E156" s="35"/>
      <c r="F156" s="161" t="s">
        <v>1809</v>
      </c>
      <c r="G156" s="35"/>
      <c r="H156" s="35"/>
      <c r="I156" s="162"/>
      <c r="J156" s="35"/>
      <c r="K156" s="35"/>
      <c r="L156" s="36"/>
      <c r="M156" s="163"/>
      <c r="N156" s="164"/>
      <c r="O156" s="56"/>
      <c r="P156" s="56"/>
      <c r="Q156" s="56"/>
      <c r="R156" s="56"/>
      <c r="S156" s="56"/>
      <c r="T156" s="57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9" t="s">
        <v>204</v>
      </c>
      <c r="AU156" s="19" t="s">
        <v>89</v>
      </c>
    </row>
    <row r="157" spans="1:65" s="13" customFormat="1">
      <c r="B157" s="165"/>
      <c r="D157" s="166" t="s">
        <v>206</v>
      </c>
      <c r="E157" s="167" t="s">
        <v>3</v>
      </c>
      <c r="F157" s="168" t="s">
        <v>1761</v>
      </c>
      <c r="H157" s="167" t="s">
        <v>3</v>
      </c>
      <c r="I157" s="169"/>
      <c r="L157" s="165"/>
      <c r="M157" s="170"/>
      <c r="N157" s="171"/>
      <c r="O157" s="171"/>
      <c r="P157" s="171"/>
      <c r="Q157" s="171"/>
      <c r="R157" s="171"/>
      <c r="S157" s="171"/>
      <c r="T157" s="172"/>
      <c r="AT157" s="167" t="s">
        <v>206</v>
      </c>
      <c r="AU157" s="167" t="s">
        <v>89</v>
      </c>
      <c r="AV157" s="13" t="s">
        <v>87</v>
      </c>
      <c r="AW157" s="13" t="s">
        <v>41</v>
      </c>
      <c r="AX157" s="13" t="s">
        <v>80</v>
      </c>
      <c r="AY157" s="167" t="s">
        <v>195</v>
      </c>
    </row>
    <row r="158" spans="1:65" s="13" customFormat="1">
      <c r="B158" s="165"/>
      <c r="D158" s="166" t="s">
        <v>206</v>
      </c>
      <c r="E158" s="167" t="s">
        <v>3</v>
      </c>
      <c r="F158" s="168" t="s">
        <v>1762</v>
      </c>
      <c r="H158" s="167" t="s">
        <v>3</v>
      </c>
      <c r="I158" s="169"/>
      <c r="L158" s="165"/>
      <c r="M158" s="170"/>
      <c r="N158" s="171"/>
      <c r="O158" s="171"/>
      <c r="P158" s="171"/>
      <c r="Q158" s="171"/>
      <c r="R158" s="171"/>
      <c r="S158" s="171"/>
      <c r="T158" s="172"/>
      <c r="AT158" s="167" t="s">
        <v>206</v>
      </c>
      <c r="AU158" s="167" t="s">
        <v>89</v>
      </c>
      <c r="AV158" s="13" t="s">
        <v>87</v>
      </c>
      <c r="AW158" s="13" t="s">
        <v>41</v>
      </c>
      <c r="AX158" s="13" t="s">
        <v>80</v>
      </c>
      <c r="AY158" s="167" t="s">
        <v>195</v>
      </c>
    </row>
    <row r="159" spans="1:65" s="13" customFormat="1">
      <c r="B159" s="165"/>
      <c r="D159" s="166" t="s">
        <v>206</v>
      </c>
      <c r="E159" s="167" t="s">
        <v>3</v>
      </c>
      <c r="F159" s="168" t="s">
        <v>1763</v>
      </c>
      <c r="H159" s="167" t="s">
        <v>3</v>
      </c>
      <c r="I159" s="169"/>
      <c r="L159" s="165"/>
      <c r="M159" s="170"/>
      <c r="N159" s="171"/>
      <c r="O159" s="171"/>
      <c r="P159" s="171"/>
      <c r="Q159" s="171"/>
      <c r="R159" s="171"/>
      <c r="S159" s="171"/>
      <c r="T159" s="172"/>
      <c r="AT159" s="167" t="s">
        <v>206</v>
      </c>
      <c r="AU159" s="167" t="s">
        <v>89</v>
      </c>
      <c r="AV159" s="13" t="s">
        <v>87</v>
      </c>
      <c r="AW159" s="13" t="s">
        <v>41</v>
      </c>
      <c r="AX159" s="13" t="s">
        <v>80</v>
      </c>
      <c r="AY159" s="167" t="s">
        <v>195</v>
      </c>
    </row>
    <row r="160" spans="1:65" s="13" customFormat="1">
      <c r="B160" s="165"/>
      <c r="D160" s="166" t="s">
        <v>206</v>
      </c>
      <c r="E160" s="167" t="s">
        <v>3</v>
      </c>
      <c r="F160" s="168" t="s">
        <v>1764</v>
      </c>
      <c r="H160" s="167" t="s">
        <v>3</v>
      </c>
      <c r="I160" s="169"/>
      <c r="L160" s="165"/>
      <c r="M160" s="170"/>
      <c r="N160" s="171"/>
      <c r="O160" s="171"/>
      <c r="P160" s="171"/>
      <c r="Q160" s="171"/>
      <c r="R160" s="171"/>
      <c r="S160" s="171"/>
      <c r="T160" s="172"/>
      <c r="AT160" s="167" t="s">
        <v>206</v>
      </c>
      <c r="AU160" s="167" t="s">
        <v>89</v>
      </c>
      <c r="AV160" s="13" t="s">
        <v>87</v>
      </c>
      <c r="AW160" s="13" t="s">
        <v>41</v>
      </c>
      <c r="AX160" s="13" t="s">
        <v>80</v>
      </c>
      <c r="AY160" s="167" t="s">
        <v>195</v>
      </c>
    </row>
    <row r="161" spans="1:65" s="13" customFormat="1">
      <c r="B161" s="165"/>
      <c r="D161" s="166" t="s">
        <v>206</v>
      </c>
      <c r="E161" s="167" t="s">
        <v>3</v>
      </c>
      <c r="F161" s="168" t="s">
        <v>1810</v>
      </c>
      <c r="H161" s="167" t="s">
        <v>3</v>
      </c>
      <c r="I161" s="169"/>
      <c r="L161" s="165"/>
      <c r="M161" s="170"/>
      <c r="N161" s="171"/>
      <c r="O161" s="171"/>
      <c r="P161" s="171"/>
      <c r="Q161" s="171"/>
      <c r="R161" s="171"/>
      <c r="S161" s="171"/>
      <c r="T161" s="172"/>
      <c r="AT161" s="167" t="s">
        <v>206</v>
      </c>
      <c r="AU161" s="167" t="s">
        <v>89</v>
      </c>
      <c r="AV161" s="13" t="s">
        <v>87</v>
      </c>
      <c r="AW161" s="13" t="s">
        <v>41</v>
      </c>
      <c r="AX161" s="13" t="s">
        <v>80</v>
      </c>
      <c r="AY161" s="167" t="s">
        <v>195</v>
      </c>
    </row>
    <row r="162" spans="1:65" s="14" customFormat="1">
      <c r="B162" s="173"/>
      <c r="D162" s="166" t="s">
        <v>206</v>
      </c>
      <c r="E162" s="174" t="s">
        <v>3</v>
      </c>
      <c r="F162" s="175" t="s">
        <v>1811</v>
      </c>
      <c r="H162" s="176">
        <v>3</v>
      </c>
      <c r="I162" s="177"/>
      <c r="L162" s="173"/>
      <c r="M162" s="178"/>
      <c r="N162" s="179"/>
      <c r="O162" s="179"/>
      <c r="P162" s="179"/>
      <c r="Q162" s="179"/>
      <c r="R162" s="179"/>
      <c r="S162" s="179"/>
      <c r="T162" s="180"/>
      <c r="AT162" s="174" t="s">
        <v>206</v>
      </c>
      <c r="AU162" s="174" t="s">
        <v>89</v>
      </c>
      <c r="AV162" s="14" t="s">
        <v>89</v>
      </c>
      <c r="AW162" s="14" t="s">
        <v>41</v>
      </c>
      <c r="AX162" s="14" t="s">
        <v>80</v>
      </c>
      <c r="AY162" s="174" t="s">
        <v>195</v>
      </c>
    </row>
    <row r="163" spans="1:65" s="13" customFormat="1">
      <c r="B163" s="165"/>
      <c r="D163" s="166" t="s">
        <v>206</v>
      </c>
      <c r="E163" s="167" t="s">
        <v>3</v>
      </c>
      <c r="F163" s="168" t="s">
        <v>1812</v>
      </c>
      <c r="H163" s="167" t="s">
        <v>3</v>
      </c>
      <c r="I163" s="169"/>
      <c r="L163" s="165"/>
      <c r="M163" s="170"/>
      <c r="N163" s="171"/>
      <c r="O163" s="171"/>
      <c r="P163" s="171"/>
      <c r="Q163" s="171"/>
      <c r="R163" s="171"/>
      <c r="S163" s="171"/>
      <c r="T163" s="172"/>
      <c r="AT163" s="167" t="s">
        <v>206</v>
      </c>
      <c r="AU163" s="167" t="s">
        <v>89</v>
      </c>
      <c r="AV163" s="13" t="s">
        <v>87</v>
      </c>
      <c r="AW163" s="13" t="s">
        <v>41</v>
      </c>
      <c r="AX163" s="13" t="s">
        <v>80</v>
      </c>
      <c r="AY163" s="167" t="s">
        <v>195</v>
      </c>
    </row>
    <row r="164" spans="1:65" s="14" customFormat="1">
      <c r="B164" s="173"/>
      <c r="D164" s="166" t="s">
        <v>206</v>
      </c>
      <c r="E164" s="174" t="s">
        <v>3</v>
      </c>
      <c r="F164" s="175" t="s">
        <v>1793</v>
      </c>
      <c r="H164" s="176">
        <v>22</v>
      </c>
      <c r="I164" s="177"/>
      <c r="L164" s="173"/>
      <c r="M164" s="178"/>
      <c r="N164" s="179"/>
      <c r="O164" s="179"/>
      <c r="P164" s="179"/>
      <c r="Q164" s="179"/>
      <c r="R164" s="179"/>
      <c r="S164" s="179"/>
      <c r="T164" s="180"/>
      <c r="AT164" s="174" t="s">
        <v>206</v>
      </c>
      <c r="AU164" s="174" t="s">
        <v>89</v>
      </c>
      <c r="AV164" s="14" t="s">
        <v>89</v>
      </c>
      <c r="AW164" s="14" t="s">
        <v>41</v>
      </c>
      <c r="AX164" s="14" t="s">
        <v>80</v>
      </c>
      <c r="AY164" s="174" t="s">
        <v>195</v>
      </c>
    </row>
    <row r="165" spans="1:65" s="15" customFormat="1">
      <c r="B165" s="181"/>
      <c r="D165" s="166" t="s">
        <v>206</v>
      </c>
      <c r="E165" s="182" t="s">
        <v>3</v>
      </c>
      <c r="F165" s="183" t="s">
        <v>215</v>
      </c>
      <c r="H165" s="184">
        <v>25</v>
      </c>
      <c r="I165" s="185"/>
      <c r="L165" s="181"/>
      <c r="M165" s="186"/>
      <c r="N165" s="187"/>
      <c r="O165" s="187"/>
      <c r="P165" s="187"/>
      <c r="Q165" s="187"/>
      <c r="R165" s="187"/>
      <c r="S165" s="187"/>
      <c r="T165" s="188"/>
      <c r="AT165" s="182" t="s">
        <v>206</v>
      </c>
      <c r="AU165" s="182" t="s">
        <v>89</v>
      </c>
      <c r="AV165" s="15" t="s">
        <v>202</v>
      </c>
      <c r="AW165" s="15" t="s">
        <v>41</v>
      </c>
      <c r="AX165" s="15" t="s">
        <v>87</v>
      </c>
      <c r="AY165" s="182" t="s">
        <v>195</v>
      </c>
    </row>
    <row r="166" spans="1:65" s="2" customFormat="1" ht="16.5" customHeight="1">
      <c r="A166" s="35"/>
      <c r="B166" s="146"/>
      <c r="C166" s="147" t="s">
        <v>302</v>
      </c>
      <c r="D166" s="147" t="s">
        <v>197</v>
      </c>
      <c r="E166" s="148" t="s">
        <v>1813</v>
      </c>
      <c r="F166" s="149" t="s">
        <v>1814</v>
      </c>
      <c r="G166" s="150" t="s">
        <v>511</v>
      </c>
      <c r="H166" s="151">
        <v>3</v>
      </c>
      <c r="I166" s="152"/>
      <c r="J166" s="153">
        <f>ROUND(I166*H166,2)</f>
        <v>0</v>
      </c>
      <c r="K166" s="149" t="s">
        <v>1796</v>
      </c>
      <c r="L166" s="36"/>
      <c r="M166" s="154" t="s">
        <v>3</v>
      </c>
      <c r="N166" s="155" t="s">
        <v>51</v>
      </c>
      <c r="O166" s="56"/>
      <c r="P166" s="156">
        <f>O166*H166</f>
        <v>0</v>
      </c>
      <c r="Q166" s="156">
        <v>0</v>
      </c>
      <c r="R166" s="156">
        <f>Q166*H166</f>
        <v>0</v>
      </c>
      <c r="S166" s="156">
        <v>0</v>
      </c>
      <c r="T166" s="15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58" t="s">
        <v>336</v>
      </c>
      <c r="AT166" s="158" t="s">
        <v>197</v>
      </c>
      <c r="AU166" s="158" t="s">
        <v>89</v>
      </c>
      <c r="AY166" s="19" t="s">
        <v>195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87</v>
      </c>
      <c r="BK166" s="159">
        <f>ROUND(I166*H166,2)</f>
        <v>0</v>
      </c>
      <c r="BL166" s="19" t="s">
        <v>336</v>
      </c>
      <c r="BM166" s="158" t="s">
        <v>1815</v>
      </c>
    </row>
    <row r="167" spans="1:65" s="13" customFormat="1">
      <c r="B167" s="165"/>
      <c r="D167" s="166" t="s">
        <v>206</v>
      </c>
      <c r="E167" s="167" t="s">
        <v>3</v>
      </c>
      <c r="F167" s="168" t="s">
        <v>1761</v>
      </c>
      <c r="H167" s="167" t="s">
        <v>3</v>
      </c>
      <c r="I167" s="169"/>
      <c r="L167" s="165"/>
      <c r="M167" s="170"/>
      <c r="N167" s="171"/>
      <c r="O167" s="171"/>
      <c r="P167" s="171"/>
      <c r="Q167" s="171"/>
      <c r="R167" s="171"/>
      <c r="S167" s="171"/>
      <c r="T167" s="172"/>
      <c r="AT167" s="167" t="s">
        <v>206</v>
      </c>
      <c r="AU167" s="167" t="s">
        <v>89</v>
      </c>
      <c r="AV167" s="13" t="s">
        <v>87</v>
      </c>
      <c r="AW167" s="13" t="s">
        <v>41</v>
      </c>
      <c r="AX167" s="13" t="s">
        <v>80</v>
      </c>
      <c r="AY167" s="167" t="s">
        <v>195</v>
      </c>
    </row>
    <row r="168" spans="1:65" s="13" customFormat="1">
      <c r="B168" s="165"/>
      <c r="D168" s="166" t="s">
        <v>206</v>
      </c>
      <c r="E168" s="167" t="s">
        <v>3</v>
      </c>
      <c r="F168" s="168" t="s">
        <v>1762</v>
      </c>
      <c r="H168" s="167" t="s">
        <v>3</v>
      </c>
      <c r="I168" s="169"/>
      <c r="L168" s="165"/>
      <c r="M168" s="170"/>
      <c r="N168" s="171"/>
      <c r="O168" s="171"/>
      <c r="P168" s="171"/>
      <c r="Q168" s="171"/>
      <c r="R168" s="171"/>
      <c r="S168" s="171"/>
      <c r="T168" s="172"/>
      <c r="AT168" s="167" t="s">
        <v>206</v>
      </c>
      <c r="AU168" s="167" t="s">
        <v>89</v>
      </c>
      <c r="AV168" s="13" t="s">
        <v>87</v>
      </c>
      <c r="AW168" s="13" t="s">
        <v>41</v>
      </c>
      <c r="AX168" s="13" t="s">
        <v>80</v>
      </c>
      <c r="AY168" s="167" t="s">
        <v>195</v>
      </c>
    </row>
    <row r="169" spans="1:65" s="13" customFormat="1">
      <c r="B169" s="165"/>
      <c r="D169" s="166" t="s">
        <v>206</v>
      </c>
      <c r="E169" s="167" t="s">
        <v>3</v>
      </c>
      <c r="F169" s="168" t="s">
        <v>1763</v>
      </c>
      <c r="H169" s="167" t="s">
        <v>3</v>
      </c>
      <c r="I169" s="169"/>
      <c r="L169" s="165"/>
      <c r="M169" s="170"/>
      <c r="N169" s="171"/>
      <c r="O169" s="171"/>
      <c r="P169" s="171"/>
      <c r="Q169" s="171"/>
      <c r="R169" s="171"/>
      <c r="S169" s="171"/>
      <c r="T169" s="172"/>
      <c r="AT169" s="167" t="s">
        <v>206</v>
      </c>
      <c r="AU169" s="167" t="s">
        <v>89</v>
      </c>
      <c r="AV169" s="13" t="s">
        <v>87</v>
      </c>
      <c r="AW169" s="13" t="s">
        <v>41</v>
      </c>
      <c r="AX169" s="13" t="s">
        <v>80</v>
      </c>
      <c r="AY169" s="167" t="s">
        <v>195</v>
      </c>
    </row>
    <row r="170" spans="1:65" s="13" customFormat="1">
      <c r="B170" s="165"/>
      <c r="D170" s="166" t="s">
        <v>206</v>
      </c>
      <c r="E170" s="167" t="s">
        <v>3</v>
      </c>
      <c r="F170" s="168" t="s">
        <v>1764</v>
      </c>
      <c r="H170" s="167" t="s">
        <v>3</v>
      </c>
      <c r="I170" s="169"/>
      <c r="L170" s="165"/>
      <c r="M170" s="170"/>
      <c r="N170" s="171"/>
      <c r="O170" s="171"/>
      <c r="P170" s="171"/>
      <c r="Q170" s="171"/>
      <c r="R170" s="171"/>
      <c r="S170" s="171"/>
      <c r="T170" s="172"/>
      <c r="AT170" s="167" t="s">
        <v>206</v>
      </c>
      <c r="AU170" s="167" t="s">
        <v>89</v>
      </c>
      <c r="AV170" s="13" t="s">
        <v>87</v>
      </c>
      <c r="AW170" s="13" t="s">
        <v>41</v>
      </c>
      <c r="AX170" s="13" t="s">
        <v>80</v>
      </c>
      <c r="AY170" s="167" t="s">
        <v>195</v>
      </c>
    </row>
    <row r="171" spans="1:65" s="13" customFormat="1">
      <c r="B171" s="165"/>
      <c r="D171" s="166" t="s">
        <v>206</v>
      </c>
      <c r="E171" s="167" t="s">
        <v>3</v>
      </c>
      <c r="F171" s="168" t="s">
        <v>1810</v>
      </c>
      <c r="H171" s="167" t="s">
        <v>3</v>
      </c>
      <c r="I171" s="169"/>
      <c r="L171" s="165"/>
      <c r="M171" s="170"/>
      <c r="N171" s="171"/>
      <c r="O171" s="171"/>
      <c r="P171" s="171"/>
      <c r="Q171" s="171"/>
      <c r="R171" s="171"/>
      <c r="S171" s="171"/>
      <c r="T171" s="172"/>
      <c r="AT171" s="167" t="s">
        <v>206</v>
      </c>
      <c r="AU171" s="167" t="s">
        <v>89</v>
      </c>
      <c r="AV171" s="13" t="s">
        <v>87</v>
      </c>
      <c r="AW171" s="13" t="s">
        <v>41</v>
      </c>
      <c r="AX171" s="13" t="s">
        <v>80</v>
      </c>
      <c r="AY171" s="167" t="s">
        <v>195</v>
      </c>
    </row>
    <row r="172" spans="1:65" s="14" customFormat="1">
      <c r="B172" s="173"/>
      <c r="D172" s="166" t="s">
        <v>206</v>
      </c>
      <c r="E172" s="174" t="s">
        <v>3</v>
      </c>
      <c r="F172" s="175" t="s">
        <v>1811</v>
      </c>
      <c r="H172" s="176">
        <v>3</v>
      </c>
      <c r="I172" s="177"/>
      <c r="L172" s="173"/>
      <c r="M172" s="178"/>
      <c r="N172" s="179"/>
      <c r="O172" s="179"/>
      <c r="P172" s="179"/>
      <c r="Q172" s="179"/>
      <c r="R172" s="179"/>
      <c r="S172" s="179"/>
      <c r="T172" s="180"/>
      <c r="AT172" s="174" t="s">
        <v>206</v>
      </c>
      <c r="AU172" s="174" t="s">
        <v>89</v>
      </c>
      <c r="AV172" s="14" t="s">
        <v>89</v>
      </c>
      <c r="AW172" s="14" t="s">
        <v>41</v>
      </c>
      <c r="AX172" s="14" t="s">
        <v>80</v>
      </c>
      <c r="AY172" s="174" t="s">
        <v>195</v>
      </c>
    </row>
    <row r="173" spans="1:65" s="15" customFormat="1">
      <c r="B173" s="181"/>
      <c r="D173" s="166" t="s">
        <v>206</v>
      </c>
      <c r="E173" s="182" t="s">
        <v>3</v>
      </c>
      <c r="F173" s="183" t="s">
        <v>215</v>
      </c>
      <c r="H173" s="184">
        <v>3</v>
      </c>
      <c r="I173" s="185"/>
      <c r="L173" s="181"/>
      <c r="M173" s="186"/>
      <c r="N173" s="187"/>
      <c r="O173" s="187"/>
      <c r="P173" s="187"/>
      <c r="Q173" s="187"/>
      <c r="R173" s="187"/>
      <c r="S173" s="187"/>
      <c r="T173" s="188"/>
      <c r="AT173" s="182" t="s">
        <v>206</v>
      </c>
      <c r="AU173" s="182" t="s">
        <v>89</v>
      </c>
      <c r="AV173" s="15" t="s">
        <v>202</v>
      </c>
      <c r="AW173" s="15" t="s">
        <v>41</v>
      </c>
      <c r="AX173" s="15" t="s">
        <v>87</v>
      </c>
      <c r="AY173" s="182" t="s">
        <v>195</v>
      </c>
    </row>
    <row r="174" spans="1:65" s="2" customFormat="1" ht="16.5" customHeight="1">
      <c r="A174" s="35"/>
      <c r="B174" s="146"/>
      <c r="C174" s="147" t="s">
        <v>307</v>
      </c>
      <c r="D174" s="147" t="s">
        <v>197</v>
      </c>
      <c r="E174" s="148" t="s">
        <v>1816</v>
      </c>
      <c r="F174" s="149" t="s">
        <v>1817</v>
      </c>
      <c r="G174" s="150" t="s">
        <v>511</v>
      </c>
      <c r="H174" s="151">
        <v>3</v>
      </c>
      <c r="I174" s="152"/>
      <c r="J174" s="153">
        <f>ROUND(I174*H174,2)</f>
        <v>0</v>
      </c>
      <c r="K174" s="149" t="s">
        <v>201</v>
      </c>
      <c r="L174" s="36"/>
      <c r="M174" s="154" t="s">
        <v>3</v>
      </c>
      <c r="N174" s="155" t="s">
        <v>51</v>
      </c>
      <c r="O174" s="56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58" t="s">
        <v>336</v>
      </c>
      <c r="AT174" s="158" t="s">
        <v>197</v>
      </c>
      <c r="AU174" s="158" t="s">
        <v>89</v>
      </c>
      <c r="AY174" s="19" t="s">
        <v>195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87</v>
      </c>
      <c r="BK174" s="159">
        <f>ROUND(I174*H174,2)</f>
        <v>0</v>
      </c>
      <c r="BL174" s="19" t="s">
        <v>336</v>
      </c>
      <c r="BM174" s="158" t="s">
        <v>1818</v>
      </c>
    </row>
    <row r="175" spans="1:65" s="2" customFormat="1">
      <c r="A175" s="35"/>
      <c r="B175" s="36"/>
      <c r="C175" s="35"/>
      <c r="D175" s="160" t="s">
        <v>204</v>
      </c>
      <c r="E175" s="35"/>
      <c r="F175" s="161" t="s">
        <v>1819</v>
      </c>
      <c r="G175" s="35"/>
      <c r="H175" s="35"/>
      <c r="I175" s="162"/>
      <c r="J175" s="35"/>
      <c r="K175" s="35"/>
      <c r="L175" s="36"/>
      <c r="M175" s="163"/>
      <c r="N175" s="164"/>
      <c r="O175" s="56"/>
      <c r="P175" s="56"/>
      <c r="Q175" s="56"/>
      <c r="R175" s="56"/>
      <c r="S175" s="56"/>
      <c r="T175" s="57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9" t="s">
        <v>204</v>
      </c>
      <c r="AU175" s="19" t="s">
        <v>89</v>
      </c>
    </row>
    <row r="176" spans="1:65" s="13" customFormat="1">
      <c r="B176" s="165"/>
      <c r="D176" s="166" t="s">
        <v>206</v>
      </c>
      <c r="E176" s="167" t="s">
        <v>3</v>
      </c>
      <c r="F176" s="168" t="s">
        <v>1761</v>
      </c>
      <c r="H176" s="167" t="s">
        <v>3</v>
      </c>
      <c r="I176" s="169"/>
      <c r="L176" s="165"/>
      <c r="M176" s="170"/>
      <c r="N176" s="171"/>
      <c r="O176" s="171"/>
      <c r="P176" s="171"/>
      <c r="Q176" s="171"/>
      <c r="R176" s="171"/>
      <c r="S176" s="171"/>
      <c r="T176" s="172"/>
      <c r="AT176" s="167" t="s">
        <v>206</v>
      </c>
      <c r="AU176" s="167" t="s">
        <v>89</v>
      </c>
      <c r="AV176" s="13" t="s">
        <v>87</v>
      </c>
      <c r="AW176" s="13" t="s">
        <v>41</v>
      </c>
      <c r="AX176" s="13" t="s">
        <v>80</v>
      </c>
      <c r="AY176" s="167" t="s">
        <v>195</v>
      </c>
    </row>
    <row r="177" spans="1:65" s="13" customFormat="1">
      <c r="B177" s="165"/>
      <c r="D177" s="166" t="s">
        <v>206</v>
      </c>
      <c r="E177" s="167" t="s">
        <v>3</v>
      </c>
      <c r="F177" s="168" t="s">
        <v>1762</v>
      </c>
      <c r="H177" s="167" t="s">
        <v>3</v>
      </c>
      <c r="I177" s="169"/>
      <c r="L177" s="165"/>
      <c r="M177" s="170"/>
      <c r="N177" s="171"/>
      <c r="O177" s="171"/>
      <c r="P177" s="171"/>
      <c r="Q177" s="171"/>
      <c r="R177" s="171"/>
      <c r="S177" s="171"/>
      <c r="T177" s="172"/>
      <c r="AT177" s="167" t="s">
        <v>206</v>
      </c>
      <c r="AU177" s="167" t="s">
        <v>89</v>
      </c>
      <c r="AV177" s="13" t="s">
        <v>87</v>
      </c>
      <c r="AW177" s="13" t="s">
        <v>41</v>
      </c>
      <c r="AX177" s="13" t="s">
        <v>80</v>
      </c>
      <c r="AY177" s="167" t="s">
        <v>195</v>
      </c>
    </row>
    <row r="178" spans="1:65" s="13" customFormat="1">
      <c r="B178" s="165"/>
      <c r="D178" s="166" t="s">
        <v>206</v>
      </c>
      <c r="E178" s="167" t="s">
        <v>3</v>
      </c>
      <c r="F178" s="168" t="s">
        <v>1763</v>
      </c>
      <c r="H178" s="167" t="s">
        <v>3</v>
      </c>
      <c r="I178" s="169"/>
      <c r="L178" s="165"/>
      <c r="M178" s="170"/>
      <c r="N178" s="171"/>
      <c r="O178" s="171"/>
      <c r="P178" s="171"/>
      <c r="Q178" s="171"/>
      <c r="R178" s="171"/>
      <c r="S178" s="171"/>
      <c r="T178" s="172"/>
      <c r="AT178" s="167" t="s">
        <v>206</v>
      </c>
      <c r="AU178" s="167" t="s">
        <v>89</v>
      </c>
      <c r="AV178" s="13" t="s">
        <v>87</v>
      </c>
      <c r="AW178" s="13" t="s">
        <v>41</v>
      </c>
      <c r="AX178" s="13" t="s">
        <v>80</v>
      </c>
      <c r="AY178" s="167" t="s">
        <v>195</v>
      </c>
    </row>
    <row r="179" spans="1:65" s="13" customFormat="1">
      <c r="B179" s="165"/>
      <c r="D179" s="166" t="s">
        <v>206</v>
      </c>
      <c r="E179" s="167" t="s">
        <v>3</v>
      </c>
      <c r="F179" s="168" t="s">
        <v>1785</v>
      </c>
      <c r="H179" s="167" t="s">
        <v>3</v>
      </c>
      <c r="I179" s="169"/>
      <c r="L179" s="165"/>
      <c r="M179" s="170"/>
      <c r="N179" s="171"/>
      <c r="O179" s="171"/>
      <c r="P179" s="171"/>
      <c r="Q179" s="171"/>
      <c r="R179" s="171"/>
      <c r="S179" s="171"/>
      <c r="T179" s="172"/>
      <c r="AT179" s="167" t="s">
        <v>206</v>
      </c>
      <c r="AU179" s="167" t="s">
        <v>89</v>
      </c>
      <c r="AV179" s="13" t="s">
        <v>87</v>
      </c>
      <c r="AW179" s="13" t="s">
        <v>41</v>
      </c>
      <c r="AX179" s="13" t="s">
        <v>80</v>
      </c>
      <c r="AY179" s="167" t="s">
        <v>195</v>
      </c>
    </row>
    <row r="180" spans="1:65" s="13" customFormat="1">
      <c r="B180" s="165"/>
      <c r="D180" s="166" t="s">
        <v>206</v>
      </c>
      <c r="E180" s="167" t="s">
        <v>3</v>
      </c>
      <c r="F180" s="168" t="s">
        <v>1820</v>
      </c>
      <c r="H180" s="167" t="s">
        <v>3</v>
      </c>
      <c r="I180" s="169"/>
      <c r="L180" s="165"/>
      <c r="M180" s="170"/>
      <c r="N180" s="171"/>
      <c r="O180" s="171"/>
      <c r="P180" s="171"/>
      <c r="Q180" s="171"/>
      <c r="R180" s="171"/>
      <c r="S180" s="171"/>
      <c r="T180" s="172"/>
      <c r="AT180" s="167" t="s">
        <v>206</v>
      </c>
      <c r="AU180" s="167" t="s">
        <v>89</v>
      </c>
      <c r="AV180" s="13" t="s">
        <v>87</v>
      </c>
      <c r="AW180" s="13" t="s">
        <v>41</v>
      </c>
      <c r="AX180" s="13" t="s">
        <v>80</v>
      </c>
      <c r="AY180" s="167" t="s">
        <v>195</v>
      </c>
    </row>
    <row r="181" spans="1:65" s="14" customFormat="1">
      <c r="B181" s="173"/>
      <c r="D181" s="166" t="s">
        <v>206</v>
      </c>
      <c r="E181" s="174" t="s">
        <v>3</v>
      </c>
      <c r="F181" s="175" t="s">
        <v>1811</v>
      </c>
      <c r="H181" s="176">
        <v>3</v>
      </c>
      <c r="I181" s="177"/>
      <c r="L181" s="173"/>
      <c r="M181" s="178"/>
      <c r="N181" s="179"/>
      <c r="O181" s="179"/>
      <c r="P181" s="179"/>
      <c r="Q181" s="179"/>
      <c r="R181" s="179"/>
      <c r="S181" s="179"/>
      <c r="T181" s="180"/>
      <c r="AT181" s="174" t="s">
        <v>206</v>
      </c>
      <c r="AU181" s="174" t="s">
        <v>89</v>
      </c>
      <c r="AV181" s="14" t="s">
        <v>89</v>
      </c>
      <c r="AW181" s="14" t="s">
        <v>41</v>
      </c>
      <c r="AX181" s="14" t="s">
        <v>80</v>
      </c>
      <c r="AY181" s="174" t="s">
        <v>195</v>
      </c>
    </row>
    <row r="182" spans="1:65" s="15" customFormat="1">
      <c r="B182" s="181"/>
      <c r="D182" s="166" t="s">
        <v>206</v>
      </c>
      <c r="E182" s="182" t="s">
        <v>3</v>
      </c>
      <c r="F182" s="183" t="s">
        <v>215</v>
      </c>
      <c r="H182" s="184">
        <v>3</v>
      </c>
      <c r="I182" s="185"/>
      <c r="L182" s="181"/>
      <c r="M182" s="186"/>
      <c r="N182" s="187"/>
      <c r="O182" s="187"/>
      <c r="P182" s="187"/>
      <c r="Q182" s="187"/>
      <c r="R182" s="187"/>
      <c r="S182" s="187"/>
      <c r="T182" s="188"/>
      <c r="AT182" s="182" t="s">
        <v>206</v>
      </c>
      <c r="AU182" s="182" t="s">
        <v>89</v>
      </c>
      <c r="AV182" s="15" t="s">
        <v>202</v>
      </c>
      <c r="AW182" s="15" t="s">
        <v>41</v>
      </c>
      <c r="AX182" s="15" t="s">
        <v>87</v>
      </c>
      <c r="AY182" s="182" t="s">
        <v>195</v>
      </c>
    </row>
    <row r="183" spans="1:65" s="2" customFormat="1" ht="21.75" customHeight="1">
      <c r="A183" s="35"/>
      <c r="B183" s="146"/>
      <c r="C183" s="147" t="s">
        <v>315</v>
      </c>
      <c r="D183" s="147" t="s">
        <v>197</v>
      </c>
      <c r="E183" s="148" t="s">
        <v>1821</v>
      </c>
      <c r="F183" s="149" t="s">
        <v>1822</v>
      </c>
      <c r="G183" s="150" t="s">
        <v>511</v>
      </c>
      <c r="H183" s="151">
        <v>4</v>
      </c>
      <c r="I183" s="152"/>
      <c r="J183" s="153">
        <f>ROUND(I183*H183,2)</f>
        <v>0</v>
      </c>
      <c r="K183" s="149" t="s">
        <v>201</v>
      </c>
      <c r="L183" s="36"/>
      <c r="M183" s="154" t="s">
        <v>3</v>
      </c>
      <c r="N183" s="155" t="s">
        <v>51</v>
      </c>
      <c r="O183" s="56"/>
      <c r="P183" s="156">
        <f>O183*H183</f>
        <v>0</v>
      </c>
      <c r="Q183" s="156">
        <v>0</v>
      </c>
      <c r="R183" s="156">
        <f>Q183*H183</f>
        <v>0</v>
      </c>
      <c r="S183" s="156">
        <v>7.4999999999999997E-3</v>
      </c>
      <c r="T183" s="157">
        <f>S183*H183</f>
        <v>0.03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58" t="s">
        <v>336</v>
      </c>
      <c r="AT183" s="158" t="s">
        <v>197</v>
      </c>
      <c r="AU183" s="158" t="s">
        <v>89</v>
      </c>
      <c r="AY183" s="19" t="s">
        <v>195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87</v>
      </c>
      <c r="BK183" s="159">
        <f>ROUND(I183*H183,2)</f>
        <v>0</v>
      </c>
      <c r="BL183" s="19" t="s">
        <v>336</v>
      </c>
      <c r="BM183" s="158" t="s">
        <v>1823</v>
      </c>
    </row>
    <row r="184" spans="1:65" s="2" customFormat="1">
      <c r="A184" s="35"/>
      <c r="B184" s="36"/>
      <c r="C184" s="35"/>
      <c r="D184" s="160" t="s">
        <v>204</v>
      </c>
      <c r="E184" s="35"/>
      <c r="F184" s="161" t="s">
        <v>1824</v>
      </c>
      <c r="G184" s="35"/>
      <c r="H184" s="35"/>
      <c r="I184" s="162"/>
      <c r="J184" s="35"/>
      <c r="K184" s="35"/>
      <c r="L184" s="36"/>
      <c r="M184" s="163"/>
      <c r="N184" s="164"/>
      <c r="O184" s="56"/>
      <c r="P184" s="56"/>
      <c r="Q184" s="56"/>
      <c r="R184" s="56"/>
      <c r="S184" s="56"/>
      <c r="T184" s="57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9" t="s">
        <v>204</v>
      </c>
      <c r="AU184" s="19" t="s">
        <v>89</v>
      </c>
    </row>
    <row r="185" spans="1:65" s="2" customFormat="1" ht="18">
      <c r="A185" s="35"/>
      <c r="B185" s="36"/>
      <c r="C185" s="35"/>
      <c r="D185" s="166" t="s">
        <v>312</v>
      </c>
      <c r="E185" s="35"/>
      <c r="F185" s="189" t="s">
        <v>1784</v>
      </c>
      <c r="G185" s="35"/>
      <c r="H185" s="35"/>
      <c r="I185" s="162"/>
      <c r="J185" s="35"/>
      <c r="K185" s="35"/>
      <c r="L185" s="36"/>
      <c r="M185" s="163"/>
      <c r="N185" s="164"/>
      <c r="O185" s="56"/>
      <c r="P185" s="56"/>
      <c r="Q185" s="56"/>
      <c r="R185" s="56"/>
      <c r="S185" s="56"/>
      <c r="T185" s="57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9" t="s">
        <v>312</v>
      </c>
      <c r="AU185" s="19" t="s">
        <v>89</v>
      </c>
    </row>
    <row r="186" spans="1:65" s="13" customFormat="1">
      <c r="B186" s="165"/>
      <c r="D186" s="166" t="s">
        <v>206</v>
      </c>
      <c r="E186" s="167" t="s">
        <v>3</v>
      </c>
      <c r="F186" s="168" t="s">
        <v>1761</v>
      </c>
      <c r="H186" s="167" t="s">
        <v>3</v>
      </c>
      <c r="I186" s="169"/>
      <c r="L186" s="165"/>
      <c r="M186" s="170"/>
      <c r="N186" s="171"/>
      <c r="O186" s="171"/>
      <c r="P186" s="171"/>
      <c r="Q186" s="171"/>
      <c r="R186" s="171"/>
      <c r="S186" s="171"/>
      <c r="T186" s="172"/>
      <c r="AT186" s="167" t="s">
        <v>206</v>
      </c>
      <c r="AU186" s="167" t="s">
        <v>89</v>
      </c>
      <c r="AV186" s="13" t="s">
        <v>87</v>
      </c>
      <c r="AW186" s="13" t="s">
        <v>41</v>
      </c>
      <c r="AX186" s="13" t="s">
        <v>80</v>
      </c>
      <c r="AY186" s="167" t="s">
        <v>195</v>
      </c>
    </row>
    <row r="187" spans="1:65" s="13" customFormat="1">
      <c r="B187" s="165"/>
      <c r="D187" s="166" t="s">
        <v>206</v>
      </c>
      <c r="E187" s="167" t="s">
        <v>3</v>
      </c>
      <c r="F187" s="168" t="s">
        <v>1762</v>
      </c>
      <c r="H187" s="167" t="s">
        <v>3</v>
      </c>
      <c r="I187" s="169"/>
      <c r="L187" s="165"/>
      <c r="M187" s="170"/>
      <c r="N187" s="171"/>
      <c r="O187" s="171"/>
      <c r="P187" s="171"/>
      <c r="Q187" s="171"/>
      <c r="R187" s="171"/>
      <c r="S187" s="171"/>
      <c r="T187" s="172"/>
      <c r="AT187" s="167" t="s">
        <v>206</v>
      </c>
      <c r="AU187" s="167" t="s">
        <v>89</v>
      </c>
      <c r="AV187" s="13" t="s">
        <v>87</v>
      </c>
      <c r="AW187" s="13" t="s">
        <v>41</v>
      </c>
      <c r="AX187" s="13" t="s">
        <v>80</v>
      </c>
      <c r="AY187" s="167" t="s">
        <v>195</v>
      </c>
    </row>
    <row r="188" spans="1:65" s="13" customFormat="1">
      <c r="B188" s="165"/>
      <c r="D188" s="166" t="s">
        <v>206</v>
      </c>
      <c r="E188" s="167" t="s">
        <v>3</v>
      </c>
      <c r="F188" s="168" t="s">
        <v>1763</v>
      </c>
      <c r="H188" s="167" t="s">
        <v>3</v>
      </c>
      <c r="I188" s="169"/>
      <c r="L188" s="165"/>
      <c r="M188" s="170"/>
      <c r="N188" s="171"/>
      <c r="O188" s="171"/>
      <c r="P188" s="171"/>
      <c r="Q188" s="171"/>
      <c r="R188" s="171"/>
      <c r="S188" s="171"/>
      <c r="T188" s="172"/>
      <c r="AT188" s="167" t="s">
        <v>206</v>
      </c>
      <c r="AU188" s="167" t="s">
        <v>89</v>
      </c>
      <c r="AV188" s="13" t="s">
        <v>87</v>
      </c>
      <c r="AW188" s="13" t="s">
        <v>41</v>
      </c>
      <c r="AX188" s="13" t="s">
        <v>80</v>
      </c>
      <c r="AY188" s="167" t="s">
        <v>195</v>
      </c>
    </row>
    <row r="189" spans="1:65" s="13" customFormat="1">
      <c r="B189" s="165"/>
      <c r="D189" s="166" t="s">
        <v>206</v>
      </c>
      <c r="E189" s="167" t="s">
        <v>3</v>
      </c>
      <c r="F189" s="168" t="s">
        <v>1785</v>
      </c>
      <c r="H189" s="167" t="s">
        <v>3</v>
      </c>
      <c r="I189" s="169"/>
      <c r="L189" s="165"/>
      <c r="M189" s="170"/>
      <c r="N189" s="171"/>
      <c r="O189" s="171"/>
      <c r="P189" s="171"/>
      <c r="Q189" s="171"/>
      <c r="R189" s="171"/>
      <c r="S189" s="171"/>
      <c r="T189" s="172"/>
      <c r="AT189" s="167" t="s">
        <v>206</v>
      </c>
      <c r="AU189" s="167" t="s">
        <v>89</v>
      </c>
      <c r="AV189" s="13" t="s">
        <v>87</v>
      </c>
      <c r="AW189" s="13" t="s">
        <v>41</v>
      </c>
      <c r="AX189" s="13" t="s">
        <v>80</v>
      </c>
      <c r="AY189" s="167" t="s">
        <v>195</v>
      </c>
    </row>
    <row r="190" spans="1:65" s="13" customFormat="1">
      <c r="B190" s="165"/>
      <c r="D190" s="166" t="s">
        <v>206</v>
      </c>
      <c r="E190" s="167" t="s">
        <v>3</v>
      </c>
      <c r="F190" s="168" t="s">
        <v>1825</v>
      </c>
      <c r="H190" s="167" t="s">
        <v>3</v>
      </c>
      <c r="I190" s="169"/>
      <c r="L190" s="165"/>
      <c r="M190" s="170"/>
      <c r="N190" s="171"/>
      <c r="O190" s="171"/>
      <c r="P190" s="171"/>
      <c r="Q190" s="171"/>
      <c r="R190" s="171"/>
      <c r="S190" s="171"/>
      <c r="T190" s="172"/>
      <c r="AT190" s="167" t="s">
        <v>206</v>
      </c>
      <c r="AU190" s="167" t="s">
        <v>89</v>
      </c>
      <c r="AV190" s="13" t="s">
        <v>87</v>
      </c>
      <c r="AW190" s="13" t="s">
        <v>41</v>
      </c>
      <c r="AX190" s="13" t="s">
        <v>80</v>
      </c>
      <c r="AY190" s="167" t="s">
        <v>195</v>
      </c>
    </row>
    <row r="191" spans="1:65" s="13" customFormat="1">
      <c r="B191" s="165"/>
      <c r="D191" s="166" t="s">
        <v>206</v>
      </c>
      <c r="E191" s="167" t="s">
        <v>3</v>
      </c>
      <c r="F191" s="168" t="s">
        <v>1826</v>
      </c>
      <c r="H191" s="167" t="s">
        <v>3</v>
      </c>
      <c r="I191" s="169"/>
      <c r="L191" s="165"/>
      <c r="M191" s="170"/>
      <c r="N191" s="171"/>
      <c r="O191" s="171"/>
      <c r="P191" s="171"/>
      <c r="Q191" s="171"/>
      <c r="R191" s="171"/>
      <c r="S191" s="171"/>
      <c r="T191" s="172"/>
      <c r="AT191" s="167" t="s">
        <v>206</v>
      </c>
      <c r="AU191" s="167" t="s">
        <v>89</v>
      </c>
      <c r="AV191" s="13" t="s">
        <v>87</v>
      </c>
      <c r="AW191" s="13" t="s">
        <v>41</v>
      </c>
      <c r="AX191" s="13" t="s">
        <v>80</v>
      </c>
      <c r="AY191" s="167" t="s">
        <v>195</v>
      </c>
    </row>
    <row r="192" spans="1:65" s="14" customFormat="1">
      <c r="B192" s="173"/>
      <c r="D192" s="166" t="s">
        <v>206</v>
      </c>
      <c r="E192" s="174" t="s">
        <v>3</v>
      </c>
      <c r="F192" s="175" t="s">
        <v>1827</v>
      </c>
      <c r="H192" s="176">
        <v>4</v>
      </c>
      <c r="I192" s="177"/>
      <c r="L192" s="173"/>
      <c r="M192" s="178"/>
      <c r="N192" s="179"/>
      <c r="O192" s="179"/>
      <c r="P192" s="179"/>
      <c r="Q192" s="179"/>
      <c r="R192" s="179"/>
      <c r="S192" s="179"/>
      <c r="T192" s="180"/>
      <c r="AT192" s="174" t="s">
        <v>206</v>
      </c>
      <c r="AU192" s="174" t="s">
        <v>89</v>
      </c>
      <c r="AV192" s="14" t="s">
        <v>89</v>
      </c>
      <c r="AW192" s="14" t="s">
        <v>41</v>
      </c>
      <c r="AX192" s="14" t="s">
        <v>80</v>
      </c>
      <c r="AY192" s="174" t="s">
        <v>195</v>
      </c>
    </row>
    <row r="193" spans="1:65" s="15" customFormat="1">
      <c r="B193" s="181"/>
      <c r="D193" s="166" t="s">
        <v>206</v>
      </c>
      <c r="E193" s="182" t="s">
        <v>3</v>
      </c>
      <c r="F193" s="183" t="s">
        <v>215</v>
      </c>
      <c r="H193" s="184">
        <v>4</v>
      </c>
      <c r="I193" s="185"/>
      <c r="L193" s="181"/>
      <c r="M193" s="186"/>
      <c r="N193" s="187"/>
      <c r="O193" s="187"/>
      <c r="P193" s="187"/>
      <c r="Q193" s="187"/>
      <c r="R193" s="187"/>
      <c r="S193" s="187"/>
      <c r="T193" s="188"/>
      <c r="AT193" s="182" t="s">
        <v>206</v>
      </c>
      <c r="AU193" s="182" t="s">
        <v>89</v>
      </c>
      <c r="AV193" s="15" t="s">
        <v>202</v>
      </c>
      <c r="AW193" s="15" t="s">
        <v>41</v>
      </c>
      <c r="AX193" s="15" t="s">
        <v>87</v>
      </c>
      <c r="AY193" s="182" t="s">
        <v>195</v>
      </c>
    </row>
    <row r="194" spans="1:65" s="2" customFormat="1" ht="24.25" customHeight="1">
      <c r="A194" s="35"/>
      <c r="B194" s="146"/>
      <c r="C194" s="147" t="s">
        <v>320</v>
      </c>
      <c r="D194" s="147" t="s">
        <v>197</v>
      </c>
      <c r="E194" s="148" t="s">
        <v>1828</v>
      </c>
      <c r="F194" s="149" t="s">
        <v>1829</v>
      </c>
      <c r="G194" s="150" t="s">
        <v>200</v>
      </c>
      <c r="H194" s="151">
        <v>450</v>
      </c>
      <c r="I194" s="152"/>
      <c r="J194" s="153">
        <f>ROUND(I194*H194,2)</f>
        <v>0</v>
      </c>
      <c r="K194" s="149" t="s">
        <v>201</v>
      </c>
      <c r="L194" s="36"/>
      <c r="M194" s="154" t="s">
        <v>3</v>
      </c>
      <c r="N194" s="155" t="s">
        <v>51</v>
      </c>
      <c r="O194" s="56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58" t="s">
        <v>336</v>
      </c>
      <c r="AT194" s="158" t="s">
        <v>197</v>
      </c>
      <c r="AU194" s="158" t="s">
        <v>89</v>
      </c>
      <c r="AY194" s="19" t="s">
        <v>195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87</v>
      </c>
      <c r="BK194" s="159">
        <f>ROUND(I194*H194,2)</f>
        <v>0</v>
      </c>
      <c r="BL194" s="19" t="s">
        <v>336</v>
      </c>
      <c r="BM194" s="158" t="s">
        <v>1830</v>
      </c>
    </row>
    <row r="195" spans="1:65" s="2" customFormat="1">
      <c r="A195" s="35"/>
      <c r="B195" s="36"/>
      <c r="C195" s="35"/>
      <c r="D195" s="160" t="s">
        <v>204</v>
      </c>
      <c r="E195" s="35"/>
      <c r="F195" s="161" t="s">
        <v>1831</v>
      </c>
      <c r="G195" s="35"/>
      <c r="H195" s="35"/>
      <c r="I195" s="162"/>
      <c r="J195" s="35"/>
      <c r="K195" s="35"/>
      <c r="L195" s="36"/>
      <c r="M195" s="163"/>
      <c r="N195" s="164"/>
      <c r="O195" s="56"/>
      <c r="P195" s="56"/>
      <c r="Q195" s="56"/>
      <c r="R195" s="56"/>
      <c r="S195" s="56"/>
      <c r="T195" s="57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9" t="s">
        <v>204</v>
      </c>
      <c r="AU195" s="19" t="s">
        <v>89</v>
      </c>
    </row>
    <row r="196" spans="1:65" s="13" customFormat="1">
      <c r="B196" s="165"/>
      <c r="D196" s="166" t="s">
        <v>206</v>
      </c>
      <c r="E196" s="167" t="s">
        <v>3</v>
      </c>
      <c r="F196" s="168" t="s">
        <v>1761</v>
      </c>
      <c r="H196" s="167" t="s">
        <v>3</v>
      </c>
      <c r="I196" s="169"/>
      <c r="L196" s="165"/>
      <c r="M196" s="170"/>
      <c r="N196" s="171"/>
      <c r="O196" s="171"/>
      <c r="P196" s="171"/>
      <c r="Q196" s="171"/>
      <c r="R196" s="171"/>
      <c r="S196" s="171"/>
      <c r="T196" s="172"/>
      <c r="AT196" s="167" t="s">
        <v>206</v>
      </c>
      <c r="AU196" s="167" t="s">
        <v>89</v>
      </c>
      <c r="AV196" s="13" t="s">
        <v>87</v>
      </c>
      <c r="AW196" s="13" t="s">
        <v>41</v>
      </c>
      <c r="AX196" s="13" t="s">
        <v>80</v>
      </c>
      <c r="AY196" s="167" t="s">
        <v>195</v>
      </c>
    </row>
    <row r="197" spans="1:65" s="13" customFormat="1">
      <c r="B197" s="165"/>
      <c r="D197" s="166" t="s">
        <v>206</v>
      </c>
      <c r="E197" s="167" t="s">
        <v>3</v>
      </c>
      <c r="F197" s="168" t="s">
        <v>1762</v>
      </c>
      <c r="H197" s="167" t="s">
        <v>3</v>
      </c>
      <c r="I197" s="169"/>
      <c r="L197" s="165"/>
      <c r="M197" s="170"/>
      <c r="N197" s="171"/>
      <c r="O197" s="171"/>
      <c r="P197" s="171"/>
      <c r="Q197" s="171"/>
      <c r="R197" s="171"/>
      <c r="S197" s="171"/>
      <c r="T197" s="172"/>
      <c r="AT197" s="167" t="s">
        <v>206</v>
      </c>
      <c r="AU197" s="167" t="s">
        <v>89</v>
      </c>
      <c r="AV197" s="13" t="s">
        <v>87</v>
      </c>
      <c r="AW197" s="13" t="s">
        <v>41</v>
      </c>
      <c r="AX197" s="13" t="s">
        <v>80</v>
      </c>
      <c r="AY197" s="167" t="s">
        <v>195</v>
      </c>
    </row>
    <row r="198" spans="1:65" s="13" customFormat="1">
      <c r="B198" s="165"/>
      <c r="D198" s="166" t="s">
        <v>206</v>
      </c>
      <c r="E198" s="167" t="s">
        <v>3</v>
      </c>
      <c r="F198" s="168" t="s">
        <v>1763</v>
      </c>
      <c r="H198" s="167" t="s">
        <v>3</v>
      </c>
      <c r="I198" s="169"/>
      <c r="L198" s="165"/>
      <c r="M198" s="170"/>
      <c r="N198" s="171"/>
      <c r="O198" s="171"/>
      <c r="P198" s="171"/>
      <c r="Q198" s="171"/>
      <c r="R198" s="171"/>
      <c r="S198" s="171"/>
      <c r="T198" s="172"/>
      <c r="AT198" s="167" t="s">
        <v>206</v>
      </c>
      <c r="AU198" s="167" t="s">
        <v>89</v>
      </c>
      <c r="AV198" s="13" t="s">
        <v>87</v>
      </c>
      <c r="AW198" s="13" t="s">
        <v>41</v>
      </c>
      <c r="AX198" s="13" t="s">
        <v>80</v>
      </c>
      <c r="AY198" s="167" t="s">
        <v>195</v>
      </c>
    </row>
    <row r="199" spans="1:65" s="13" customFormat="1">
      <c r="B199" s="165"/>
      <c r="D199" s="166" t="s">
        <v>206</v>
      </c>
      <c r="E199" s="167" t="s">
        <v>3</v>
      </c>
      <c r="F199" s="168" t="s">
        <v>1764</v>
      </c>
      <c r="H199" s="167" t="s">
        <v>3</v>
      </c>
      <c r="I199" s="169"/>
      <c r="L199" s="165"/>
      <c r="M199" s="170"/>
      <c r="N199" s="171"/>
      <c r="O199" s="171"/>
      <c r="P199" s="171"/>
      <c r="Q199" s="171"/>
      <c r="R199" s="171"/>
      <c r="S199" s="171"/>
      <c r="T199" s="172"/>
      <c r="AT199" s="167" t="s">
        <v>206</v>
      </c>
      <c r="AU199" s="167" t="s">
        <v>89</v>
      </c>
      <c r="AV199" s="13" t="s">
        <v>87</v>
      </c>
      <c r="AW199" s="13" t="s">
        <v>41</v>
      </c>
      <c r="AX199" s="13" t="s">
        <v>80</v>
      </c>
      <c r="AY199" s="167" t="s">
        <v>195</v>
      </c>
    </row>
    <row r="200" spans="1:65" s="13" customFormat="1">
      <c r="B200" s="165"/>
      <c r="D200" s="166" t="s">
        <v>206</v>
      </c>
      <c r="E200" s="167" t="s">
        <v>3</v>
      </c>
      <c r="F200" s="168" t="s">
        <v>1832</v>
      </c>
      <c r="H200" s="167" t="s">
        <v>3</v>
      </c>
      <c r="I200" s="169"/>
      <c r="L200" s="165"/>
      <c r="M200" s="170"/>
      <c r="N200" s="171"/>
      <c r="O200" s="171"/>
      <c r="P200" s="171"/>
      <c r="Q200" s="171"/>
      <c r="R200" s="171"/>
      <c r="S200" s="171"/>
      <c r="T200" s="172"/>
      <c r="AT200" s="167" t="s">
        <v>206</v>
      </c>
      <c r="AU200" s="167" t="s">
        <v>89</v>
      </c>
      <c r="AV200" s="13" t="s">
        <v>87</v>
      </c>
      <c r="AW200" s="13" t="s">
        <v>41</v>
      </c>
      <c r="AX200" s="13" t="s">
        <v>80</v>
      </c>
      <c r="AY200" s="167" t="s">
        <v>195</v>
      </c>
    </row>
    <row r="201" spans="1:65" s="13" customFormat="1">
      <c r="B201" s="165"/>
      <c r="D201" s="166" t="s">
        <v>206</v>
      </c>
      <c r="E201" s="167" t="s">
        <v>3</v>
      </c>
      <c r="F201" s="168" t="s">
        <v>1833</v>
      </c>
      <c r="H201" s="167" t="s">
        <v>3</v>
      </c>
      <c r="I201" s="169"/>
      <c r="L201" s="165"/>
      <c r="M201" s="170"/>
      <c r="N201" s="171"/>
      <c r="O201" s="171"/>
      <c r="P201" s="171"/>
      <c r="Q201" s="171"/>
      <c r="R201" s="171"/>
      <c r="S201" s="171"/>
      <c r="T201" s="172"/>
      <c r="AT201" s="167" t="s">
        <v>206</v>
      </c>
      <c r="AU201" s="167" t="s">
        <v>89</v>
      </c>
      <c r="AV201" s="13" t="s">
        <v>87</v>
      </c>
      <c r="AW201" s="13" t="s">
        <v>41</v>
      </c>
      <c r="AX201" s="13" t="s">
        <v>80</v>
      </c>
      <c r="AY201" s="167" t="s">
        <v>195</v>
      </c>
    </row>
    <row r="202" spans="1:65" s="14" customFormat="1">
      <c r="B202" s="173"/>
      <c r="D202" s="166" t="s">
        <v>206</v>
      </c>
      <c r="E202" s="174" t="s">
        <v>3</v>
      </c>
      <c r="F202" s="175" t="s">
        <v>1834</v>
      </c>
      <c r="H202" s="176">
        <v>450</v>
      </c>
      <c r="I202" s="177"/>
      <c r="L202" s="173"/>
      <c r="M202" s="178"/>
      <c r="N202" s="179"/>
      <c r="O202" s="179"/>
      <c r="P202" s="179"/>
      <c r="Q202" s="179"/>
      <c r="R202" s="179"/>
      <c r="S202" s="179"/>
      <c r="T202" s="180"/>
      <c r="AT202" s="174" t="s">
        <v>206</v>
      </c>
      <c r="AU202" s="174" t="s">
        <v>89</v>
      </c>
      <c r="AV202" s="14" t="s">
        <v>89</v>
      </c>
      <c r="AW202" s="14" t="s">
        <v>41</v>
      </c>
      <c r="AX202" s="14" t="s">
        <v>80</v>
      </c>
      <c r="AY202" s="174" t="s">
        <v>195</v>
      </c>
    </row>
    <row r="203" spans="1:65" s="15" customFormat="1">
      <c r="B203" s="181"/>
      <c r="D203" s="166" t="s">
        <v>206</v>
      </c>
      <c r="E203" s="182" t="s">
        <v>3</v>
      </c>
      <c r="F203" s="183" t="s">
        <v>215</v>
      </c>
      <c r="H203" s="184">
        <v>450</v>
      </c>
      <c r="I203" s="185"/>
      <c r="L203" s="181"/>
      <c r="M203" s="186"/>
      <c r="N203" s="187"/>
      <c r="O203" s="187"/>
      <c r="P203" s="187"/>
      <c r="Q203" s="187"/>
      <c r="R203" s="187"/>
      <c r="S203" s="187"/>
      <c r="T203" s="188"/>
      <c r="AT203" s="182" t="s">
        <v>206</v>
      </c>
      <c r="AU203" s="182" t="s">
        <v>89</v>
      </c>
      <c r="AV203" s="15" t="s">
        <v>202</v>
      </c>
      <c r="AW203" s="15" t="s">
        <v>41</v>
      </c>
      <c r="AX203" s="15" t="s">
        <v>87</v>
      </c>
      <c r="AY203" s="182" t="s">
        <v>195</v>
      </c>
    </row>
    <row r="204" spans="1:65" s="2" customFormat="1" ht="16.5" customHeight="1">
      <c r="A204" s="35"/>
      <c r="B204" s="146"/>
      <c r="C204" s="190" t="s">
        <v>326</v>
      </c>
      <c r="D204" s="190" t="s">
        <v>464</v>
      </c>
      <c r="E204" s="191" t="s">
        <v>1835</v>
      </c>
      <c r="F204" s="192" t="s">
        <v>1836</v>
      </c>
      <c r="G204" s="193" t="s">
        <v>1837</v>
      </c>
      <c r="H204" s="194">
        <v>427.5</v>
      </c>
      <c r="I204" s="195"/>
      <c r="J204" s="196">
        <f>ROUND(I204*H204,2)</f>
        <v>0</v>
      </c>
      <c r="K204" s="192" t="s">
        <v>201</v>
      </c>
      <c r="L204" s="197"/>
      <c r="M204" s="198" t="s">
        <v>3</v>
      </c>
      <c r="N204" s="199" t="s">
        <v>51</v>
      </c>
      <c r="O204" s="56"/>
      <c r="P204" s="156">
        <f>O204*H204</f>
        <v>0</v>
      </c>
      <c r="Q204" s="156">
        <v>1E-3</v>
      </c>
      <c r="R204" s="156">
        <f>Q204*H204</f>
        <v>0.42749999999999999</v>
      </c>
      <c r="S204" s="156">
        <v>0</v>
      </c>
      <c r="T204" s="15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58" t="s">
        <v>444</v>
      </c>
      <c r="AT204" s="158" t="s">
        <v>464</v>
      </c>
      <c r="AU204" s="158" t="s">
        <v>89</v>
      </c>
      <c r="AY204" s="19" t="s">
        <v>195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9" t="s">
        <v>87</v>
      </c>
      <c r="BK204" s="159">
        <f>ROUND(I204*H204,2)</f>
        <v>0</v>
      </c>
      <c r="BL204" s="19" t="s">
        <v>336</v>
      </c>
      <c r="BM204" s="158" t="s">
        <v>1838</v>
      </c>
    </row>
    <row r="205" spans="1:65" s="13" customFormat="1">
      <c r="B205" s="165"/>
      <c r="D205" s="166" t="s">
        <v>206</v>
      </c>
      <c r="E205" s="167" t="s">
        <v>3</v>
      </c>
      <c r="F205" s="168" t="s">
        <v>1761</v>
      </c>
      <c r="H205" s="167" t="s">
        <v>3</v>
      </c>
      <c r="I205" s="169"/>
      <c r="L205" s="165"/>
      <c r="M205" s="170"/>
      <c r="N205" s="171"/>
      <c r="O205" s="171"/>
      <c r="P205" s="171"/>
      <c r="Q205" s="171"/>
      <c r="R205" s="171"/>
      <c r="S205" s="171"/>
      <c r="T205" s="172"/>
      <c r="AT205" s="167" t="s">
        <v>206</v>
      </c>
      <c r="AU205" s="167" t="s">
        <v>89</v>
      </c>
      <c r="AV205" s="13" t="s">
        <v>87</v>
      </c>
      <c r="AW205" s="13" t="s">
        <v>41</v>
      </c>
      <c r="AX205" s="13" t="s">
        <v>80</v>
      </c>
      <c r="AY205" s="167" t="s">
        <v>195</v>
      </c>
    </row>
    <row r="206" spans="1:65" s="13" customFormat="1">
      <c r="B206" s="165"/>
      <c r="D206" s="166" t="s">
        <v>206</v>
      </c>
      <c r="E206" s="167" t="s">
        <v>3</v>
      </c>
      <c r="F206" s="168" t="s">
        <v>1762</v>
      </c>
      <c r="H206" s="167" t="s">
        <v>3</v>
      </c>
      <c r="I206" s="169"/>
      <c r="L206" s="165"/>
      <c r="M206" s="170"/>
      <c r="N206" s="171"/>
      <c r="O206" s="171"/>
      <c r="P206" s="171"/>
      <c r="Q206" s="171"/>
      <c r="R206" s="171"/>
      <c r="S206" s="171"/>
      <c r="T206" s="172"/>
      <c r="AT206" s="167" t="s">
        <v>206</v>
      </c>
      <c r="AU206" s="167" t="s">
        <v>89</v>
      </c>
      <c r="AV206" s="13" t="s">
        <v>87</v>
      </c>
      <c r="AW206" s="13" t="s">
        <v>41</v>
      </c>
      <c r="AX206" s="13" t="s">
        <v>80</v>
      </c>
      <c r="AY206" s="167" t="s">
        <v>195</v>
      </c>
    </row>
    <row r="207" spans="1:65" s="13" customFormat="1">
      <c r="B207" s="165"/>
      <c r="D207" s="166" t="s">
        <v>206</v>
      </c>
      <c r="E207" s="167" t="s">
        <v>3</v>
      </c>
      <c r="F207" s="168" t="s">
        <v>1763</v>
      </c>
      <c r="H207" s="167" t="s">
        <v>3</v>
      </c>
      <c r="I207" s="169"/>
      <c r="L207" s="165"/>
      <c r="M207" s="170"/>
      <c r="N207" s="171"/>
      <c r="O207" s="171"/>
      <c r="P207" s="171"/>
      <c r="Q207" s="171"/>
      <c r="R207" s="171"/>
      <c r="S207" s="171"/>
      <c r="T207" s="172"/>
      <c r="AT207" s="167" t="s">
        <v>206</v>
      </c>
      <c r="AU207" s="167" t="s">
        <v>89</v>
      </c>
      <c r="AV207" s="13" t="s">
        <v>87</v>
      </c>
      <c r="AW207" s="13" t="s">
        <v>41</v>
      </c>
      <c r="AX207" s="13" t="s">
        <v>80</v>
      </c>
      <c r="AY207" s="167" t="s">
        <v>195</v>
      </c>
    </row>
    <row r="208" spans="1:65" s="13" customFormat="1">
      <c r="B208" s="165"/>
      <c r="D208" s="166" t="s">
        <v>206</v>
      </c>
      <c r="E208" s="167" t="s">
        <v>3</v>
      </c>
      <c r="F208" s="168" t="s">
        <v>1770</v>
      </c>
      <c r="H208" s="167" t="s">
        <v>3</v>
      </c>
      <c r="I208" s="169"/>
      <c r="L208" s="165"/>
      <c r="M208" s="170"/>
      <c r="N208" s="171"/>
      <c r="O208" s="171"/>
      <c r="P208" s="171"/>
      <c r="Q208" s="171"/>
      <c r="R208" s="171"/>
      <c r="S208" s="171"/>
      <c r="T208" s="172"/>
      <c r="AT208" s="167" t="s">
        <v>206</v>
      </c>
      <c r="AU208" s="167" t="s">
        <v>89</v>
      </c>
      <c r="AV208" s="13" t="s">
        <v>87</v>
      </c>
      <c r="AW208" s="13" t="s">
        <v>41</v>
      </c>
      <c r="AX208" s="13" t="s">
        <v>80</v>
      </c>
      <c r="AY208" s="167" t="s">
        <v>195</v>
      </c>
    </row>
    <row r="209" spans="1:65" s="13" customFormat="1">
      <c r="B209" s="165"/>
      <c r="D209" s="166" t="s">
        <v>206</v>
      </c>
      <c r="E209" s="167" t="s">
        <v>3</v>
      </c>
      <c r="F209" s="168" t="s">
        <v>1832</v>
      </c>
      <c r="H209" s="167" t="s">
        <v>3</v>
      </c>
      <c r="I209" s="169"/>
      <c r="L209" s="165"/>
      <c r="M209" s="170"/>
      <c r="N209" s="171"/>
      <c r="O209" s="171"/>
      <c r="P209" s="171"/>
      <c r="Q209" s="171"/>
      <c r="R209" s="171"/>
      <c r="S209" s="171"/>
      <c r="T209" s="172"/>
      <c r="AT209" s="167" t="s">
        <v>206</v>
      </c>
      <c r="AU209" s="167" t="s">
        <v>89</v>
      </c>
      <c r="AV209" s="13" t="s">
        <v>87</v>
      </c>
      <c r="AW209" s="13" t="s">
        <v>41</v>
      </c>
      <c r="AX209" s="13" t="s">
        <v>80</v>
      </c>
      <c r="AY209" s="167" t="s">
        <v>195</v>
      </c>
    </row>
    <row r="210" spans="1:65" s="13" customFormat="1">
      <c r="B210" s="165"/>
      <c r="D210" s="166" t="s">
        <v>206</v>
      </c>
      <c r="E210" s="167" t="s">
        <v>3</v>
      </c>
      <c r="F210" s="168" t="s">
        <v>1833</v>
      </c>
      <c r="H210" s="167" t="s">
        <v>3</v>
      </c>
      <c r="I210" s="169"/>
      <c r="L210" s="165"/>
      <c r="M210" s="170"/>
      <c r="N210" s="171"/>
      <c r="O210" s="171"/>
      <c r="P210" s="171"/>
      <c r="Q210" s="171"/>
      <c r="R210" s="171"/>
      <c r="S210" s="171"/>
      <c r="T210" s="172"/>
      <c r="AT210" s="167" t="s">
        <v>206</v>
      </c>
      <c r="AU210" s="167" t="s">
        <v>89</v>
      </c>
      <c r="AV210" s="13" t="s">
        <v>87</v>
      </c>
      <c r="AW210" s="13" t="s">
        <v>41</v>
      </c>
      <c r="AX210" s="13" t="s">
        <v>80</v>
      </c>
      <c r="AY210" s="167" t="s">
        <v>195</v>
      </c>
    </row>
    <row r="211" spans="1:65" s="13" customFormat="1">
      <c r="B211" s="165"/>
      <c r="D211" s="166" t="s">
        <v>206</v>
      </c>
      <c r="E211" s="167" t="s">
        <v>3</v>
      </c>
      <c r="F211" s="168" t="s">
        <v>1839</v>
      </c>
      <c r="H211" s="167" t="s">
        <v>3</v>
      </c>
      <c r="I211" s="169"/>
      <c r="L211" s="165"/>
      <c r="M211" s="170"/>
      <c r="N211" s="171"/>
      <c r="O211" s="171"/>
      <c r="P211" s="171"/>
      <c r="Q211" s="171"/>
      <c r="R211" s="171"/>
      <c r="S211" s="171"/>
      <c r="T211" s="172"/>
      <c r="AT211" s="167" t="s">
        <v>206</v>
      </c>
      <c r="AU211" s="167" t="s">
        <v>89</v>
      </c>
      <c r="AV211" s="13" t="s">
        <v>87</v>
      </c>
      <c r="AW211" s="13" t="s">
        <v>41</v>
      </c>
      <c r="AX211" s="13" t="s">
        <v>80</v>
      </c>
      <c r="AY211" s="167" t="s">
        <v>195</v>
      </c>
    </row>
    <row r="212" spans="1:65" s="14" customFormat="1">
      <c r="B212" s="173"/>
      <c r="D212" s="166" t="s">
        <v>206</v>
      </c>
      <c r="E212" s="174" t="s">
        <v>3</v>
      </c>
      <c r="F212" s="175" t="s">
        <v>1840</v>
      </c>
      <c r="H212" s="176">
        <v>427.5</v>
      </c>
      <c r="I212" s="177"/>
      <c r="L212" s="173"/>
      <c r="M212" s="178"/>
      <c r="N212" s="179"/>
      <c r="O212" s="179"/>
      <c r="P212" s="179"/>
      <c r="Q212" s="179"/>
      <c r="R212" s="179"/>
      <c r="S212" s="179"/>
      <c r="T212" s="180"/>
      <c r="AT212" s="174" t="s">
        <v>206</v>
      </c>
      <c r="AU212" s="174" t="s">
        <v>89</v>
      </c>
      <c r="AV212" s="14" t="s">
        <v>89</v>
      </c>
      <c r="AW212" s="14" t="s">
        <v>41</v>
      </c>
      <c r="AX212" s="14" t="s">
        <v>80</v>
      </c>
      <c r="AY212" s="174" t="s">
        <v>195</v>
      </c>
    </row>
    <row r="213" spans="1:65" s="15" customFormat="1">
      <c r="B213" s="181"/>
      <c r="D213" s="166" t="s">
        <v>206</v>
      </c>
      <c r="E213" s="182" t="s">
        <v>3</v>
      </c>
      <c r="F213" s="183" t="s">
        <v>215</v>
      </c>
      <c r="H213" s="184">
        <v>427.5</v>
      </c>
      <c r="I213" s="185"/>
      <c r="L213" s="181"/>
      <c r="M213" s="186"/>
      <c r="N213" s="187"/>
      <c r="O213" s="187"/>
      <c r="P213" s="187"/>
      <c r="Q213" s="187"/>
      <c r="R213" s="187"/>
      <c r="S213" s="187"/>
      <c r="T213" s="188"/>
      <c r="AT213" s="182" t="s">
        <v>206</v>
      </c>
      <c r="AU213" s="182" t="s">
        <v>89</v>
      </c>
      <c r="AV213" s="15" t="s">
        <v>202</v>
      </c>
      <c r="AW213" s="15" t="s">
        <v>41</v>
      </c>
      <c r="AX213" s="15" t="s">
        <v>87</v>
      </c>
      <c r="AY213" s="182" t="s">
        <v>195</v>
      </c>
    </row>
    <row r="214" spans="1:65" s="2" customFormat="1" ht="24.25" customHeight="1">
      <c r="A214" s="35"/>
      <c r="B214" s="146"/>
      <c r="C214" s="147" t="s">
        <v>9</v>
      </c>
      <c r="D214" s="147" t="s">
        <v>197</v>
      </c>
      <c r="E214" s="148" t="s">
        <v>1841</v>
      </c>
      <c r="F214" s="149" t="s">
        <v>1842</v>
      </c>
      <c r="G214" s="150" t="s">
        <v>200</v>
      </c>
      <c r="H214" s="151">
        <v>10</v>
      </c>
      <c r="I214" s="152"/>
      <c r="J214" s="153">
        <f>ROUND(I214*H214,2)</f>
        <v>0</v>
      </c>
      <c r="K214" s="149" t="s">
        <v>201</v>
      </c>
      <c r="L214" s="36"/>
      <c r="M214" s="154" t="s">
        <v>3</v>
      </c>
      <c r="N214" s="155" t="s">
        <v>51</v>
      </c>
      <c r="O214" s="56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58" t="s">
        <v>336</v>
      </c>
      <c r="AT214" s="158" t="s">
        <v>197</v>
      </c>
      <c r="AU214" s="158" t="s">
        <v>89</v>
      </c>
      <c r="AY214" s="19" t="s">
        <v>195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87</v>
      </c>
      <c r="BK214" s="159">
        <f>ROUND(I214*H214,2)</f>
        <v>0</v>
      </c>
      <c r="BL214" s="19" t="s">
        <v>336</v>
      </c>
      <c r="BM214" s="158" t="s">
        <v>1843</v>
      </c>
    </row>
    <row r="215" spans="1:65" s="2" customFormat="1">
      <c r="A215" s="35"/>
      <c r="B215" s="36"/>
      <c r="C215" s="35"/>
      <c r="D215" s="160" t="s">
        <v>204</v>
      </c>
      <c r="E215" s="35"/>
      <c r="F215" s="161" t="s">
        <v>1844</v>
      </c>
      <c r="G215" s="35"/>
      <c r="H215" s="35"/>
      <c r="I215" s="162"/>
      <c r="J215" s="35"/>
      <c r="K215" s="35"/>
      <c r="L215" s="36"/>
      <c r="M215" s="163"/>
      <c r="N215" s="164"/>
      <c r="O215" s="56"/>
      <c r="P215" s="56"/>
      <c r="Q215" s="56"/>
      <c r="R215" s="56"/>
      <c r="S215" s="56"/>
      <c r="T215" s="57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9" t="s">
        <v>204</v>
      </c>
      <c r="AU215" s="19" t="s">
        <v>89</v>
      </c>
    </row>
    <row r="216" spans="1:65" s="13" customFormat="1">
      <c r="B216" s="165"/>
      <c r="D216" s="166" t="s">
        <v>206</v>
      </c>
      <c r="E216" s="167" t="s">
        <v>3</v>
      </c>
      <c r="F216" s="168" t="s">
        <v>1761</v>
      </c>
      <c r="H216" s="167" t="s">
        <v>3</v>
      </c>
      <c r="I216" s="169"/>
      <c r="L216" s="165"/>
      <c r="M216" s="170"/>
      <c r="N216" s="171"/>
      <c r="O216" s="171"/>
      <c r="P216" s="171"/>
      <c r="Q216" s="171"/>
      <c r="R216" s="171"/>
      <c r="S216" s="171"/>
      <c r="T216" s="172"/>
      <c r="AT216" s="167" t="s">
        <v>206</v>
      </c>
      <c r="AU216" s="167" t="s">
        <v>89</v>
      </c>
      <c r="AV216" s="13" t="s">
        <v>87</v>
      </c>
      <c r="AW216" s="13" t="s">
        <v>41</v>
      </c>
      <c r="AX216" s="13" t="s">
        <v>80</v>
      </c>
      <c r="AY216" s="167" t="s">
        <v>195</v>
      </c>
    </row>
    <row r="217" spans="1:65" s="13" customFormat="1">
      <c r="B217" s="165"/>
      <c r="D217" s="166" t="s">
        <v>206</v>
      </c>
      <c r="E217" s="167" t="s">
        <v>3</v>
      </c>
      <c r="F217" s="168" t="s">
        <v>1762</v>
      </c>
      <c r="H217" s="167" t="s">
        <v>3</v>
      </c>
      <c r="I217" s="169"/>
      <c r="L217" s="165"/>
      <c r="M217" s="170"/>
      <c r="N217" s="171"/>
      <c r="O217" s="171"/>
      <c r="P217" s="171"/>
      <c r="Q217" s="171"/>
      <c r="R217" s="171"/>
      <c r="S217" s="171"/>
      <c r="T217" s="172"/>
      <c r="AT217" s="167" t="s">
        <v>206</v>
      </c>
      <c r="AU217" s="167" t="s">
        <v>89</v>
      </c>
      <c r="AV217" s="13" t="s">
        <v>87</v>
      </c>
      <c r="AW217" s="13" t="s">
        <v>41</v>
      </c>
      <c r="AX217" s="13" t="s">
        <v>80</v>
      </c>
      <c r="AY217" s="167" t="s">
        <v>195</v>
      </c>
    </row>
    <row r="218" spans="1:65" s="13" customFormat="1">
      <c r="B218" s="165"/>
      <c r="D218" s="166" t="s">
        <v>206</v>
      </c>
      <c r="E218" s="167" t="s">
        <v>3</v>
      </c>
      <c r="F218" s="168" t="s">
        <v>1763</v>
      </c>
      <c r="H218" s="167" t="s">
        <v>3</v>
      </c>
      <c r="I218" s="169"/>
      <c r="L218" s="165"/>
      <c r="M218" s="170"/>
      <c r="N218" s="171"/>
      <c r="O218" s="171"/>
      <c r="P218" s="171"/>
      <c r="Q218" s="171"/>
      <c r="R218" s="171"/>
      <c r="S218" s="171"/>
      <c r="T218" s="172"/>
      <c r="AT218" s="167" t="s">
        <v>206</v>
      </c>
      <c r="AU218" s="167" t="s">
        <v>89</v>
      </c>
      <c r="AV218" s="13" t="s">
        <v>87</v>
      </c>
      <c r="AW218" s="13" t="s">
        <v>41</v>
      </c>
      <c r="AX218" s="13" t="s">
        <v>80</v>
      </c>
      <c r="AY218" s="167" t="s">
        <v>195</v>
      </c>
    </row>
    <row r="219" spans="1:65" s="13" customFormat="1">
      <c r="B219" s="165"/>
      <c r="D219" s="166" t="s">
        <v>206</v>
      </c>
      <c r="E219" s="167" t="s">
        <v>3</v>
      </c>
      <c r="F219" s="168" t="s">
        <v>1764</v>
      </c>
      <c r="H219" s="167" t="s">
        <v>3</v>
      </c>
      <c r="I219" s="169"/>
      <c r="L219" s="165"/>
      <c r="M219" s="170"/>
      <c r="N219" s="171"/>
      <c r="O219" s="171"/>
      <c r="P219" s="171"/>
      <c r="Q219" s="171"/>
      <c r="R219" s="171"/>
      <c r="S219" s="171"/>
      <c r="T219" s="172"/>
      <c r="AT219" s="167" t="s">
        <v>206</v>
      </c>
      <c r="AU219" s="167" t="s">
        <v>89</v>
      </c>
      <c r="AV219" s="13" t="s">
        <v>87</v>
      </c>
      <c r="AW219" s="13" t="s">
        <v>41</v>
      </c>
      <c r="AX219" s="13" t="s">
        <v>80</v>
      </c>
      <c r="AY219" s="167" t="s">
        <v>195</v>
      </c>
    </row>
    <row r="220" spans="1:65" s="13" customFormat="1">
      <c r="B220" s="165"/>
      <c r="D220" s="166" t="s">
        <v>206</v>
      </c>
      <c r="E220" s="167" t="s">
        <v>3</v>
      </c>
      <c r="F220" s="168" t="s">
        <v>1845</v>
      </c>
      <c r="H220" s="167" t="s">
        <v>3</v>
      </c>
      <c r="I220" s="169"/>
      <c r="L220" s="165"/>
      <c r="M220" s="170"/>
      <c r="N220" s="171"/>
      <c r="O220" s="171"/>
      <c r="P220" s="171"/>
      <c r="Q220" s="171"/>
      <c r="R220" s="171"/>
      <c r="S220" s="171"/>
      <c r="T220" s="172"/>
      <c r="AT220" s="167" t="s">
        <v>206</v>
      </c>
      <c r="AU220" s="167" t="s">
        <v>89</v>
      </c>
      <c r="AV220" s="13" t="s">
        <v>87</v>
      </c>
      <c r="AW220" s="13" t="s">
        <v>41</v>
      </c>
      <c r="AX220" s="13" t="s">
        <v>80</v>
      </c>
      <c r="AY220" s="167" t="s">
        <v>195</v>
      </c>
    </row>
    <row r="221" spans="1:65" s="13" customFormat="1">
      <c r="B221" s="165"/>
      <c r="D221" s="166" t="s">
        <v>206</v>
      </c>
      <c r="E221" s="167" t="s">
        <v>3</v>
      </c>
      <c r="F221" s="168" t="s">
        <v>1833</v>
      </c>
      <c r="H221" s="167" t="s">
        <v>3</v>
      </c>
      <c r="I221" s="169"/>
      <c r="L221" s="165"/>
      <c r="M221" s="170"/>
      <c r="N221" s="171"/>
      <c r="O221" s="171"/>
      <c r="P221" s="171"/>
      <c r="Q221" s="171"/>
      <c r="R221" s="171"/>
      <c r="S221" s="171"/>
      <c r="T221" s="172"/>
      <c r="AT221" s="167" t="s">
        <v>206</v>
      </c>
      <c r="AU221" s="167" t="s">
        <v>89</v>
      </c>
      <c r="AV221" s="13" t="s">
        <v>87</v>
      </c>
      <c r="AW221" s="13" t="s">
        <v>41</v>
      </c>
      <c r="AX221" s="13" t="s">
        <v>80</v>
      </c>
      <c r="AY221" s="167" t="s">
        <v>195</v>
      </c>
    </row>
    <row r="222" spans="1:65" s="14" customFormat="1">
      <c r="B222" s="173"/>
      <c r="D222" s="166" t="s">
        <v>206</v>
      </c>
      <c r="E222" s="174" t="s">
        <v>3</v>
      </c>
      <c r="F222" s="175" t="s">
        <v>1846</v>
      </c>
      <c r="H222" s="176">
        <v>10</v>
      </c>
      <c r="I222" s="177"/>
      <c r="L222" s="173"/>
      <c r="M222" s="178"/>
      <c r="N222" s="179"/>
      <c r="O222" s="179"/>
      <c r="P222" s="179"/>
      <c r="Q222" s="179"/>
      <c r="R222" s="179"/>
      <c r="S222" s="179"/>
      <c r="T222" s="180"/>
      <c r="AT222" s="174" t="s">
        <v>206</v>
      </c>
      <c r="AU222" s="174" t="s">
        <v>89</v>
      </c>
      <c r="AV222" s="14" t="s">
        <v>89</v>
      </c>
      <c r="AW222" s="14" t="s">
        <v>41</v>
      </c>
      <c r="AX222" s="14" t="s">
        <v>80</v>
      </c>
      <c r="AY222" s="174" t="s">
        <v>195</v>
      </c>
    </row>
    <row r="223" spans="1:65" s="15" customFormat="1">
      <c r="B223" s="181"/>
      <c r="D223" s="166" t="s">
        <v>206</v>
      </c>
      <c r="E223" s="182" t="s">
        <v>3</v>
      </c>
      <c r="F223" s="183" t="s">
        <v>215</v>
      </c>
      <c r="H223" s="184">
        <v>10</v>
      </c>
      <c r="I223" s="185"/>
      <c r="L223" s="181"/>
      <c r="M223" s="186"/>
      <c r="N223" s="187"/>
      <c r="O223" s="187"/>
      <c r="P223" s="187"/>
      <c r="Q223" s="187"/>
      <c r="R223" s="187"/>
      <c r="S223" s="187"/>
      <c r="T223" s="188"/>
      <c r="AT223" s="182" t="s">
        <v>206</v>
      </c>
      <c r="AU223" s="182" t="s">
        <v>89</v>
      </c>
      <c r="AV223" s="15" t="s">
        <v>202</v>
      </c>
      <c r="AW223" s="15" t="s">
        <v>41</v>
      </c>
      <c r="AX223" s="15" t="s">
        <v>87</v>
      </c>
      <c r="AY223" s="182" t="s">
        <v>195</v>
      </c>
    </row>
    <row r="224" spans="1:65" s="2" customFormat="1" ht="16.5" customHeight="1">
      <c r="A224" s="35"/>
      <c r="B224" s="146"/>
      <c r="C224" s="190" t="s">
        <v>336</v>
      </c>
      <c r="D224" s="190" t="s">
        <v>464</v>
      </c>
      <c r="E224" s="191" t="s">
        <v>1847</v>
      </c>
      <c r="F224" s="192" t="s">
        <v>1848</v>
      </c>
      <c r="G224" s="193" t="s">
        <v>1837</v>
      </c>
      <c r="H224" s="194">
        <v>6.2</v>
      </c>
      <c r="I224" s="195"/>
      <c r="J224" s="196">
        <f>ROUND(I224*H224,2)</f>
        <v>0</v>
      </c>
      <c r="K224" s="192" t="s">
        <v>201</v>
      </c>
      <c r="L224" s="197"/>
      <c r="M224" s="198" t="s">
        <v>3</v>
      </c>
      <c r="N224" s="199" t="s">
        <v>51</v>
      </c>
      <c r="O224" s="56"/>
      <c r="P224" s="156">
        <f>O224*H224</f>
        <v>0</v>
      </c>
      <c r="Q224" s="156">
        <v>1E-3</v>
      </c>
      <c r="R224" s="156">
        <f>Q224*H224</f>
        <v>6.2000000000000006E-3</v>
      </c>
      <c r="S224" s="156">
        <v>0</v>
      </c>
      <c r="T224" s="157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58" t="s">
        <v>444</v>
      </c>
      <c r="AT224" s="158" t="s">
        <v>464</v>
      </c>
      <c r="AU224" s="158" t="s">
        <v>89</v>
      </c>
      <c r="AY224" s="19" t="s">
        <v>195</v>
      </c>
      <c r="BE224" s="159">
        <f>IF(N224="základní",J224,0)</f>
        <v>0</v>
      </c>
      <c r="BF224" s="159">
        <f>IF(N224="snížená",J224,0)</f>
        <v>0</v>
      </c>
      <c r="BG224" s="159">
        <f>IF(N224="zákl. přenesená",J224,0)</f>
        <v>0</v>
      </c>
      <c r="BH224" s="159">
        <f>IF(N224="sníž. přenesená",J224,0)</f>
        <v>0</v>
      </c>
      <c r="BI224" s="159">
        <f>IF(N224="nulová",J224,0)</f>
        <v>0</v>
      </c>
      <c r="BJ224" s="19" t="s">
        <v>87</v>
      </c>
      <c r="BK224" s="159">
        <f>ROUND(I224*H224,2)</f>
        <v>0</v>
      </c>
      <c r="BL224" s="19" t="s">
        <v>336</v>
      </c>
      <c r="BM224" s="158" t="s">
        <v>1849</v>
      </c>
    </row>
    <row r="225" spans="1:65" s="13" customFormat="1">
      <c r="B225" s="165"/>
      <c r="D225" s="166" t="s">
        <v>206</v>
      </c>
      <c r="E225" s="167" t="s">
        <v>3</v>
      </c>
      <c r="F225" s="168" t="s">
        <v>1761</v>
      </c>
      <c r="H225" s="167" t="s">
        <v>3</v>
      </c>
      <c r="I225" s="169"/>
      <c r="L225" s="165"/>
      <c r="M225" s="170"/>
      <c r="N225" s="171"/>
      <c r="O225" s="171"/>
      <c r="P225" s="171"/>
      <c r="Q225" s="171"/>
      <c r="R225" s="171"/>
      <c r="S225" s="171"/>
      <c r="T225" s="172"/>
      <c r="AT225" s="167" t="s">
        <v>206</v>
      </c>
      <c r="AU225" s="167" t="s">
        <v>89</v>
      </c>
      <c r="AV225" s="13" t="s">
        <v>87</v>
      </c>
      <c r="AW225" s="13" t="s">
        <v>41</v>
      </c>
      <c r="AX225" s="13" t="s">
        <v>80</v>
      </c>
      <c r="AY225" s="167" t="s">
        <v>195</v>
      </c>
    </row>
    <row r="226" spans="1:65" s="13" customFormat="1">
      <c r="B226" s="165"/>
      <c r="D226" s="166" t="s">
        <v>206</v>
      </c>
      <c r="E226" s="167" t="s">
        <v>3</v>
      </c>
      <c r="F226" s="168" t="s">
        <v>1762</v>
      </c>
      <c r="H226" s="167" t="s">
        <v>3</v>
      </c>
      <c r="I226" s="169"/>
      <c r="L226" s="165"/>
      <c r="M226" s="170"/>
      <c r="N226" s="171"/>
      <c r="O226" s="171"/>
      <c r="P226" s="171"/>
      <c r="Q226" s="171"/>
      <c r="R226" s="171"/>
      <c r="S226" s="171"/>
      <c r="T226" s="172"/>
      <c r="AT226" s="167" t="s">
        <v>206</v>
      </c>
      <c r="AU226" s="167" t="s">
        <v>89</v>
      </c>
      <c r="AV226" s="13" t="s">
        <v>87</v>
      </c>
      <c r="AW226" s="13" t="s">
        <v>41</v>
      </c>
      <c r="AX226" s="13" t="s">
        <v>80</v>
      </c>
      <c r="AY226" s="167" t="s">
        <v>195</v>
      </c>
    </row>
    <row r="227" spans="1:65" s="13" customFormat="1">
      <c r="B227" s="165"/>
      <c r="D227" s="166" t="s">
        <v>206</v>
      </c>
      <c r="E227" s="167" t="s">
        <v>3</v>
      </c>
      <c r="F227" s="168" t="s">
        <v>1763</v>
      </c>
      <c r="H227" s="167" t="s">
        <v>3</v>
      </c>
      <c r="I227" s="169"/>
      <c r="L227" s="165"/>
      <c r="M227" s="170"/>
      <c r="N227" s="171"/>
      <c r="O227" s="171"/>
      <c r="P227" s="171"/>
      <c r="Q227" s="171"/>
      <c r="R227" s="171"/>
      <c r="S227" s="171"/>
      <c r="T227" s="172"/>
      <c r="AT227" s="167" t="s">
        <v>206</v>
      </c>
      <c r="AU227" s="167" t="s">
        <v>89</v>
      </c>
      <c r="AV227" s="13" t="s">
        <v>87</v>
      </c>
      <c r="AW227" s="13" t="s">
        <v>41</v>
      </c>
      <c r="AX227" s="13" t="s">
        <v>80</v>
      </c>
      <c r="AY227" s="167" t="s">
        <v>195</v>
      </c>
    </row>
    <row r="228" spans="1:65" s="13" customFormat="1">
      <c r="B228" s="165"/>
      <c r="D228" s="166" t="s">
        <v>206</v>
      </c>
      <c r="E228" s="167" t="s">
        <v>3</v>
      </c>
      <c r="F228" s="168" t="s">
        <v>1770</v>
      </c>
      <c r="H228" s="167" t="s">
        <v>3</v>
      </c>
      <c r="I228" s="169"/>
      <c r="L228" s="165"/>
      <c r="M228" s="170"/>
      <c r="N228" s="171"/>
      <c r="O228" s="171"/>
      <c r="P228" s="171"/>
      <c r="Q228" s="171"/>
      <c r="R228" s="171"/>
      <c r="S228" s="171"/>
      <c r="T228" s="172"/>
      <c r="AT228" s="167" t="s">
        <v>206</v>
      </c>
      <c r="AU228" s="167" t="s">
        <v>89</v>
      </c>
      <c r="AV228" s="13" t="s">
        <v>87</v>
      </c>
      <c r="AW228" s="13" t="s">
        <v>41</v>
      </c>
      <c r="AX228" s="13" t="s">
        <v>80</v>
      </c>
      <c r="AY228" s="167" t="s">
        <v>195</v>
      </c>
    </row>
    <row r="229" spans="1:65" s="13" customFormat="1">
      <c r="B229" s="165"/>
      <c r="D229" s="166" t="s">
        <v>206</v>
      </c>
      <c r="E229" s="167" t="s">
        <v>3</v>
      </c>
      <c r="F229" s="168" t="s">
        <v>1845</v>
      </c>
      <c r="H229" s="167" t="s">
        <v>3</v>
      </c>
      <c r="I229" s="169"/>
      <c r="L229" s="165"/>
      <c r="M229" s="170"/>
      <c r="N229" s="171"/>
      <c r="O229" s="171"/>
      <c r="P229" s="171"/>
      <c r="Q229" s="171"/>
      <c r="R229" s="171"/>
      <c r="S229" s="171"/>
      <c r="T229" s="172"/>
      <c r="AT229" s="167" t="s">
        <v>206</v>
      </c>
      <c r="AU229" s="167" t="s">
        <v>89</v>
      </c>
      <c r="AV229" s="13" t="s">
        <v>87</v>
      </c>
      <c r="AW229" s="13" t="s">
        <v>41</v>
      </c>
      <c r="AX229" s="13" t="s">
        <v>80</v>
      </c>
      <c r="AY229" s="167" t="s">
        <v>195</v>
      </c>
    </row>
    <row r="230" spans="1:65" s="13" customFormat="1">
      <c r="B230" s="165"/>
      <c r="D230" s="166" t="s">
        <v>206</v>
      </c>
      <c r="E230" s="167" t="s">
        <v>3</v>
      </c>
      <c r="F230" s="168" t="s">
        <v>1833</v>
      </c>
      <c r="H230" s="167" t="s">
        <v>3</v>
      </c>
      <c r="I230" s="169"/>
      <c r="L230" s="165"/>
      <c r="M230" s="170"/>
      <c r="N230" s="171"/>
      <c r="O230" s="171"/>
      <c r="P230" s="171"/>
      <c r="Q230" s="171"/>
      <c r="R230" s="171"/>
      <c r="S230" s="171"/>
      <c r="T230" s="172"/>
      <c r="AT230" s="167" t="s">
        <v>206</v>
      </c>
      <c r="AU230" s="167" t="s">
        <v>89</v>
      </c>
      <c r="AV230" s="13" t="s">
        <v>87</v>
      </c>
      <c r="AW230" s="13" t="s">
        <v>41</v>
      </c>
      <c r="AX230" s="13" t="s">
        <v>80</v>
      </c>
      <c r="AY230" s="167" t="s">
        <v>195</v>
      </c>
    </row>
    <row r="231" spans="1:65" s="13" customFormat="1">
      <c r="B231" s="165"/>
      <c r="D231" s="166" t="s">
        <v>206</v>
      </c>
      <c r="E231" s="167" t="s">
        <v>3</v>
      </c>
      <c r="F231" s="168" t="s">
        <v>1850</v>
      </c>
      <c r="H231" s="167" t="s">
        <v>3</v>
      </c>
      <c r="I231" s="169"/>
      <c r="L231" s="165"/>
      <c r="M231" s="170"/>
      <c r="N231" s="171"/>
      <c r="O231" s="171"/>
      <c r="P231" s="171"/>
      <c r="Q231" s="171"/>
      <c r="R231" s="171"/>
      <c r="S231" s="171"/>
      <c r="T231" s="172"/>
      <c r="AT231" s="167" t="s">
        <v>206</v>
      </c>
      <c r="AU231" s="167" t="s">
        <v>89</v>
      </c>
      <c r="AV231" s="13" t="s">
        <v>87</v>
      </c>
      <c r="AW231" s="13" t="s">
        <v>41</v>
      </c>
      <c r="AX231" s="13" t="s">
        <v>80</v>
      </c>
      <c r="AY231" s="167" t="s">
        <v>195</v>
      </c>
    </row>
    <row r="232" spans="1:65" s="14" customFormat="1">
      <c r="B232" s="173"/>
      <c r="D232" s="166" t="s">
        <v>206</v>
      </c>
      <c r="E232" s="174" t="s">
        <v>3</v>
      </c>
      <c r="F232" s="175" t="s">
        <v>1851</v>
      </c>
      <c r="H232" s="176">
        <v>6.2</v>
      </c>
      <c r="I232" s="177"/>
      <c r="L232" s="173"/>
      <c r="M232" s="178"/>
      <c r="N232" s="179"/>
      <c r="O232" s="179"/>
      <c r="P232" s="179"/>
      <c r="Q232" s="179"/>
      <c r="R232" s="179"/>
      <c r="S232" s="179"/>
      <c r="T232" s="180"/>
      <c r="AT232" s="174" t="s">
        <v>206</v>
      </c>
      <c r="AU232" s="174" t="s">
        <v>89</v>
      </c>
      <c r="AV232" s="14" t="s">
        <v>89</v>
      </c>
      <c r="AW232" s="14" t="s">
        <v>41</v>
      </c>
      <c r="AX232" s="14" t="s">
        <v>80</v>
      </c>
      <c r="AY232" s="174" t="s">
        <v>195</v>
      </c>
    </row>
    <row r="233" spans="1:65" s="15" customFormat="1">
      <c r="B233" s="181"/>
      <c r="D233" s="166" t="s">
        <v>206</v>
      </c>
      <c r="E233" s="182" t="s">
        <v>3</v>
      </c>
      <c r="F233" s="183" t="s">
        <v>215</v>
      </c>
      <c r="H233" s="184">
        <v>6.2</v>
      </c>
      <c r="I233" s="185"/>
      <c r="L233" s="181"/>
      <c r="M233" s="186"/>
      <c r="N233" s="187"/>
      <c r="O233" s="187"/>
      <c r="P233" s="187"/>
      <c r="Q233" s="187"/>
      <c r="R233" s="187"/>
      <c r="S233" s="187"/>
      <c r="T233" s="188"/>
      <c r="AT233" s="182" t="s">
        <v>206</v>
      </c>
      <c r="AU233" s="182" t="s">
        <v>89</v>
      </c>
      <c r="AV233" s="15" t="s">
        <v>202</v>
      </c>
      <c r="AW233" s="15" t="s">
        <v>41</v>
      </c>
      <c r="AX233" s="15" t="s">
        <v>87</v>
      </c>
      <c r="AY233" s="182" t="s">
        <v>195</v>
      </c>
    </row>
    <row r="234" spans="1:65" s="2" customFormat="1" ht="16.5" customHeight="1">
      <c r="A234" s="35"/>
      <c r="B234" s="146"/>
      <c r="C234" s="147" t="s">
        <v>341</v>
      </c>
      <c r="D234" s="147" t="s">
        <v>197</v>
      </c>
      <c r="E234" s="148" t="s">
        <v>1852</v>
      </c>
      <c r="F234" s="149" t="s">
        <v>1853</v>
      </c>
      <c r="G234" s="150" t="s">
        <v>511</v>
      </c>
      <c r="H234" s="151">
        <v>14</v>
      </c>
      <c r="I234" s="152"/>
      <c r="J234" s="153">
        <f>ROUND(I234*H234,2)</f>
        <v>0</v>
      </c>
      <c r="K234" s="149" t="s">
        <v>201</v>
      </c>
      <c r="L234" s="36"/>
      <c r="M234" s="154" t="s">
        <v>3</v>
      </c>
      <c r="N234" s="155" t="s">
        <v>51</v>
      </c>
      <c r="O234" s="56"/>
      <c r="P234" s="156">
        <f>O234*H234</f>
        <v>0</v>
      </c>
      <c r="Q234" s="156">
        <v>0</v>
      </c>
      <c r="R234" s="156">
        <f>Q234*H234</f>
        <v>0</v>
      </c>
      <c r="S234" s="156">
        <v>0</v>
      </c>
      <c r="T234" s="15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58" t="s">
        <v>336</v>
      </c>
      <c r="AT234" s="158" t="s">
        <v>197</v>
      </c>
      <c r="AU234" s="158" t="s">
        <v>89</v>
      </c>
      <c r="AY234" s="19" t="s">
        <v>195</v>
      </c>
      <c r="BE234" s="159">
        <f>IF(N234="základní",J234,0)</f>
        <v>0</v>
      </c>
      <c r="BF234" s="159">
        <f>IF(N234="snížená",J234,0)</f>
        <v>0</v>
      </c>
      <c r="BG234" s="159">
        <f>IF(N234="zákl. přenesená",J234,0)</f>
        <v>0</v>
      </c>
      <c r="BH234" s="159">
        <f>IF(N234="sníž. přenesená",J234,0)</f>
        <v>0</v>
      </c>
      <c r="BI234" s="159">
        <f>IF(N234="nulová",J234,0)</f>
        <v>0</v>
      </c>
      <c r="BJ234" s="19" t="s">
        <v>87</v>
      </c>
      <c r="BK234" s="159">
        <f>ROUND(I234*H234,2)</f>
        <v>0</v>
      </c>
      <c r="BL234" s="19" t="s">
        <v>336</v>
      </c>
      <c r="BM234" s="158" t="s">
        <v>1854</v>
      </c>
    </row>
    <row r="235" spans="1:65" s="2" customFormat="1">
      <c r="A235" s="35"/>
      <c r="B235" s="36"/>
      <c r="C235" s="35"/>
      <c r="D235" s="160" t="s">
        <v>204</v>
      </c>
      <c r="E235" s="35"/>
      <c r="F235" s="161" t="s">
        <v>1855</v>
      </c>
      <c r="G235" s="35"/>
      <c r="H235" s="35"/>
      <c r="I235" s="162"/>
      <c r="J235" s="35"/>
      <c r="K235" s="35"/>
      <c r="L235" s="36"/>
      <c r="M235" s="163"/>
      <c r="N235" s="164"/>
      <c r="O235" s="56"/>
      <c r="P235" s="56"/>
      <c r="Q235" s="56"/>
      <c r="R235" s="56"/>
      <c r="S235" s="56"/>
      <c r="T235" s="57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9" t="s">
        <v>204</v>
      </c>
      <c r="AU235" s="19" t="s">
        <v>89</v>
      </c>
    </row>
    <row r="236" spans="1:65" s="13" customFormat="1">
      <c r="B236" s="165"/>
      <c r="D236" s="166" t="s">
        <v>206</v>
      </c>
      <c r="E236" s="167" t="s">
        <v>3</v>
      </c>
      <c r="F236" s="168" t="s">
        <v>1761</v>
      </c>
      <c r="H236" s="167" t="s">
        <v>3</v>
      </c>
      <c r="I236" s="169"/>
      <c r="L236" s="165"/>
      <c r="M236" s="170"/>
      <c r="N236" s="171"/>
      <c r="O236" s="171"/>
      <c r="P236" s="171"/>
      <c r="Q236" s="171"/>
      <c r="R236" s="171"/>
      <c r="S236" s="171"/>
      <c r="T236" s="172"/>
      <c r="AT236" s="167" t="s">
        <v>206</v>
      </c>
      <c r="AU236" s="167" t="s">
        <v>89</v>
      </c>
      <c r="AV236" s="13" t="s">
        <v>87</v>
      </c>
      <c r="AW236" s="13" t="s">
        <v>41</v>
      </c>
      <c r="AX236" s="13" t="s">
        <v>80</v>
      </c>
      <c r="AY236" s="167" t="s">
        <v>195</v>
      </c>
    </row>
    <row r="237" spans="1:65" s="13" customFormat="1">
      <c r="B237" s="165"/>
      <c r="D237" s="166" t="s">
        <v>206</v>
      </c>
      <c r="E237" s="167" t="s">
        <v>3</v>
      </c>
      <c r="F237" s="168" t="s">
        <v>1762</v>
      </c>
      <c r="H237" s="167" t="s">
        <v>3</v>
      </c>
      <c r="I237" s="169"/>
      <c r="L237" s="165"/>
      <c r="M237" s="170"/>
      <c r="N237" s="171"/>
      <c r="O237" s="171"/>
      <c r="P237" s="171"/>
      <c r="Q237" s="171"/>
      <c r="R237" s="171"/>
      <c r="S237" s="171"/>
      <c r="T237" s="172"/>
      <c r="AT237" s="167" t="s">
        <v>206</v>
      </c>
      <c r="AU237" s="167" t="s">
        <v>89</v>
      </c>
      <c r="AV237" s="13" t="s">
        <v>87</v>
      </c>
      <c r="AW237" s="13" t="s">
        <v>41</v>
      </c>
      <c r="AX237" s="13" t="s">
        <v>80</v>
      </c>
      <c r="AY237" s="167" t="s">
        <v>195</v>
      </c>
    </row>
    <row r="238" spans="1:65" s="13" customFormat="1">
      <c r="B238" s="165"/>
      <c r="D238" s="166" t="s">
        <v>206</v>
      </c>
      <c r="E238" s="167" t="s">
        <v>3</v>
      </c>
      <c r="F238" s="168" t="s">
        <v>1763</v>
      </c>
      <c r="H238" s="167" t="s">
        <v>3</v>
      </c>
      <c r="I238" s="169"/>
      <c r="L238" s="165"/>
      <c r="M238" s="170"/>
      <c r="N238" s="171"/>
      <c r="O238" s="171"/>
      <c r="P238" s="171"/>
      <c r="Q238" s="171"/>
      <c r="R238" s="171"/>
      <c r="S238" s="171"/>
      <c r="T238" s="172"/>
      <c r="AT238" s="167" t="s">
        <v>206</v>
      </c>
      <c r="AU238" s="167" t="s">
        <v>89</v>
      </c>
      <c r="AV238" s="13" t="s">
        <v>87</v>
      </c>
      <c r="AW238" s="13" t="s">
        <v>41</v>
      </c>
      <c r="AX238" s="13" t="s">
        <v>80</v>
      </c>
      <c r="AY238" s="167" t="s">
        <v>195</v>
      </c>
    </row>
    <row r="239" spans="1:65" s="13" customFormat="1">
      <c r="B239" s="165"/>
      <c r="D239" s="166" t="s">
        <v>206</v>
      </c>
      <c r="E239" s="167" t="s">
        <v>3</v>
      </c>
      <c r="F239" s="168" t="s">
        <v>1764</v>
      </c>
      <c r="H239" s="167" t="s">
        <v>3</v>
      </c>
      <c r="I239" s="169"/>
      <c r="L239" s="165"/>
      <c r="M239" s="170"/>
      <c r="N239" s="171"/>
      <c r="O239" s="171"/>
      <c r="P239" s="171"/>
      <c r="Q239" s="171"/>
      <c r="R239" s="171"/>
      <c r="S239" s="171"/>
      <c r="T239" s="172"/>
      <c r="AT239" s="167" t="s">
        <v>206</v>
      </c>
      <c r="AU239" s="167" t="s">
        <v>89</v>
      </c>
      <c r="AV239" s="13" t="s">
        <v>87</v>
      </c>
      <c r="AW239" s="13" t="s">
        <v>41</v>
      </c>
      <c r="AX239" s="13" t="s">
        <v>80</v>
      </c>
      <c r="AY239" s="167" t="s">
        <v>195</v>
      </c>
    </row>
    <row r="240" spans="1:65" s="13" customFormat="1">
      <c r="B240" s="165"/>
      <c r="D240" s="166" t="s">
        <v>206</v>
      </c>
      <c r="E240" s="167" t="s">
        <v>3</v>
      </c>
      <c r="F240" s="168" t="s">
        <v>1856</v>
      </c>
      <c r="H240" s="167" t="s">
        <v>3</v>
      </c>
      <c r="I240" s="169"/>
      <c r="L240" s="165"/>
      <c r="M240" s="170"/>
      <c r="N240" s="171"/>
      <c r="O240" s="171"/>
      <c r="P240" s="171"/>
      <c r="Q240" s="171"/>
      <c r="R240" s="171"/>
      <c r="S240" s="171"/>
      <c r="T240" s="172"/>
      <c r="AT240" s="167" t="s">
        <v>206</v>
      </c>
      <c r="AU240" s="167" t="s">
        <v>89</v>
      </c>
      <c r="AV240" s="13" t="s">
        <v>87</v>
      </c>
      <c r="AW240" s="13" t="s">
        <v>41</v>
      </c>
      <c r="AX240" s="13" t="s">
        <v>80</v>
      </c>
      <c r="AY240" s="167" t="s">
        <v>195</v>
      </c>
    </row>
    <row r="241" spans="1:65" s="14" customFormat="1">
      <c r="B241" s="173"/>
      <c r="D241" s="166" t="s">
        <v>206</v>
      </c>
      <c r="E241" s="174" t="s">
        <v>3</v>
      </c>
      <c r="F241" s="175" t="s">
        <v>1857</v>
      </c>
      <c r="H241" s="176">
        <v>5</v>
      </c>
      <c r="I241" s="177"/>
      <c r="L241" s="173"/>
      <c r="M241" s="178"/>
      <c r="N241" s="179"/>
      <c r="O241" s="179"/>
      <c r="P241" s="179"/>
      <c r="Q241" s="179"/>
      <c r="R241" s="179"/>
      <c r="S241" s="179"/>
      <c r="T241" s="180"/>
      <c r="AT241" s="174" t="s">
        <v>206</v>
      </c>
      <c r="AU241" s="174" t="s">
        <v>89</v>
      </c>
      <c r="AV241" s="14" t="s">
        <v>89</v>
      </c>
      <c r="AW241" s="14" t="s">
        <v>41</v>
      </c>
      <c r="AX241" s="14" t="s">
        <v>80</v>
      </c>
      <c r="AY241" s="174" t="s">
        <v>195</v>
      </c>
    </row>
    <row r="242" spans="1:65" s="13" customFormat="1">
      <c r="B242" s="165"/>
      <c r="D242" s="166" t="s">
        <v>206</v>
      </c>
      <c r="E242" s="167" t="s">
        <v>3</v>
      </c>
      <c r="F242" s="168" t="s">
        <v>1858</v>
      </c>
      <c r="H242" s="167" t="s">
        <v>3</v>
      </c>
      <c r="I242" s="169"/>
      <c r="L242" s="165"/>
      <c r="M242" s="170"/>
      <c r="N242" s="171"/>
      <c r="O242" s="171"/>
      <c r="P242" s="171"/>
      <c r="Q242" s="171"/>
      <c r="R242" s="171"/>
      <c r="S242" s="171"/>
      <c r="T242" s="172"/>
      <c r="AT242" s="167" t="s">
        <v>206</v>
      </c>
      <c r="AU242" s="167" t="s">
        <v>89</v>
      </c>
      <c r="AV242" s="13" t="s">
        <v>87</v>
      </c>
      <c r="AW242" s="13" t="s">
        <v>41</v>
      </c>
      <c r="AX242" s="13" t="s">
        <v>80</v>
      </c>
      <c r="AY242" s="167" t="s">
        <v>195</v>
      </c>
    </row>
    <row r="243" spans="1:65" s="14" customFormat="1">
      <c r="B243" s="173"/>
      <c r="D243" s="166" t="s">
        <v>206</v>
      </c>
      <c r="E243" s="174" t="s">
        <v>3</v>
      </c>
      <c r="F243" s="175" t="s">
        <v>1859</v>
      </c>
      <c r="H243" s="176">
        <v>9</v>
      </c>
      <c r="I243" s="177"/>
      <c r="L243" s="173"/>
      <c r="M243" s="178"/>
      <c r="N243" s="179"/>
      <c r="O243" s="179"/>
      <c r="P243" s="179"/>
      <c r="Q243" s="179"/>
      <c r="R243" s="179"/>
      <c r="S243" s="179"/>
      <c r="T243" s="180"/>
      <c r="AT243" s="174" t="s">
        <v>206</v>
      </c>
      <c r="AU243" s="174" t="s">
        <v>89</v>
      </c>
      <c r="AV243" s="14" t="s">
        <v>89</v>
      </c>
      <c r="AW243" s="14" t="s">
        <v>41</v>
      </c>
      <c r="AX243" s="14" t="s">
        <v>80</v>
      </c>
      <c r="AY243" s="174" t="s">
        <v>195</v>
      </c>
    </row>
    <row r="244" spans="1:65" s="15" customFormat="1">
      <c r="B244" s="181"/>
      <c r="D244" s="166" t="s">
        <v>206</v>
      </c>
      <c r="E244" s="182" t="s">
        <v>3</v>
      </c>
      <c r="F244" s="183" t="s">
        <v>215</v>
      </c>
      <c r="H244" s="184">
        <v>14</v>
      </c>
      <c r="I244" s="185"/>
      <c r="L244" s="181"/>
      <c r="M244" s="186"/>
      <c r="N244" s="187"/>
      <c r="O244" s="187"/>
      <c r="P244" s="187"/>
      <c r="Q244" s="187"/>
      <c r="R244" s="187"/>
      <c r="S244" s="187"/>
      <c r="T244" s="188"/>
      <c r="AT244" s="182" t="s">
        <v>206</v>
      </c>
      <c r="AU244" s="182" t="s">
        <v>89</v>
      </c>
      <c r="AV244" s="15" t="s">
        <v>202</v>
      </c>
      <c r="AW244" s="15" t="s">
        <v>41</v>
      </c>
      <c r="AX244" s="15" t="s">
        <v>87</v>
      </c>
      <c r="AY244" s="182" t="s">
        <v>195</v>
      </c>
    </row>
    <row r="245" spans="1:65" s="2" customFormat="1" ht="16.5" customHeight="1">
      <c r="A245" s="35"/>
      <c r="B245" s="146"/>
      <c r="C245" s="190" t="s">
        <v>350</v>
      </c>
      <c r="D245" s="190" t="s">
        <v>464</v>
      </c>
      <c r="E245" s="191" t="s">
        <v>1860</v>
      </c>
      <c r="F245" s="192" t="s">
        <v>1861</v>
      </c>
      <c r="G245" s="193" t="s">
        <v>511</v>
      </c>
      <c r="H245" s="194">
        <v>5</v>
      </c>
      <c r="I245" s="195"/>
      <c r="J245" s="196">
        <f>ROUND(I245*H245,2)</f>
        <v>0</v>
      </c>
      <c r="K245" s="192" t="s">
        <v>201</v>
      </c>
      <c r="L245" s="197"/>
      <c r="M245" s="198" t="s">
        <v>3</v>
      </c>
      <c r="N245" s="199" t="s">
        <v>51</v>
      </c>
      <c r="O245" s="56"/>
      <c r="P245" s="156">
        <f>O245*H245</f>
        <v>0</v>
      </c>
      <c r="Q245" s="156">
        <v>2.5999999999999998E-4</v>
      </c>
      <c r="R245" s="156">
        <f>Q245*H245</f>
        <v>1.2999999999999999E-3</v>
      </c>
      <c r="S245" s="156">
        <v>0</v>
      </c>
      <c r="T245" s="157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158" t="s">
        <v>444</v>
      </c>
      <c r="AT245" s="158" t="s">
        <v>464</v>
      </c>
      <c r="AU245" s="158" t="s">
        <v>89</v>
      </c>
      <c r="AY245" s="19" t="s">
        <v>195</v>
      </c>
      <c r="BE245" s="159">
        <f>IF(N245="základní",J245,0)</f>
        <v>0</v>
      </c>
      <c r="BF245" s="159">
        <f>IF(N245="snížená",J245,0)</f>
        <v>0</v>
      </c>
      <c r="BG245" s="159">
        <f>IF(N245="zákl. přenesená",J245,0)</f>
        <v>0</v>
      </c>
      <c r="BH245" s="159">
        <f>IF(N245="sníž. přenesená",J245,0)</f>
        <v>0</v>
      </c>
      <c r="BI245" s="159">
        <f>IF(N245="nulová",J245,0)</f>
        <v>0</v>
      </c>
      <c r="BJ245" s="19" t="s">
        <v>87</v>
      </c>
      <c r="BK245" s="159">
        <f>ROUND(I245*H245,2)</f>
        <v>0</v>
      </c>
      <c r="BL245" s="19" t="s">
        <v>336</v>
      </c>
      <c r="BM245" s="158" t="s">
        <v>1862</v>
      </c>
    </row>
    <row r="246" spans="1:65" s="13" customFormat="1">
      <c r="B246" s="165"/>
      <c r="D246" s="166" t="s">
        <v>206</v>
      </c>
      <c r="E246" s="167" t="s">
        <v>3</v>
      </c>
      <c r="F246" s="168" t="s">
        <v>1761</v>
      </c>
      <c r="H246" s="167" t="s">
        <v>3</v>
      </c>
      <c r="I246" s="169"/>
      <c r="L246" s="165"/>
      <c r="M246" s="170"/>
      <c r="N246" s="171"/>
      <c r="O246" s="171"/>
      <c r="P246" s="171"/>
      <c r="Q246" s="171"/>
      <c r="R246" s="171"/>
      <c r="S246" s="171"/>
      <c r="T246" s="172"/>
      <c r="AT246" s="167" t="s">
        <v>206</v>
      </c>
      <c r="AU246" s="167" t="s">
        <v>89</v>
      </c>
      <c r="AV246" s="13" t="s">
        <v>87</v>
      </c>
      <c r="AW246" s="13" t="s">
        <v>41</v>
      </c>
      <c r="AX246" s="13" t="s">
        <v>80</v>
      </c>
      <c r="AY246" s="167" t="s">
        <v>195</v>
      </c>
    </row>
    <row r="247" spans="1:65" s="13" customFormat="1">
      <c r="B247" s="165"/>
      <c r="D247" s="166" t="s">
        <v>206</v>
      </c>
      <c r="E247" s="167" t="s">
        <v>3</v>
      </c>
      <c r="F247" s="168" t="s">
        <v>1762</v>
      </c>
      <c r="H247" s="167" t="s">
        <v>3</v>
      </c>
      <c r="I247" s="169"/>
      <c r="L247" s="165"/>
      <c r="M247" s="170"/>
      <c r="N247" s="171"/>
      <c r="O247" s="171"/>
      <c r="P247" s="171"/>
      <c r="Q247" s="171"/>
      <c r="R247" s="171"/>
      <c r="S247" s="171"/>
      <c r="T247" s="172"/>
      <c r="AT247" s="167" t="s">
        <v>206</v>
      </c>
      <c r="AU247" s="167" t="s">
        <v>89</v>
      </c>
      <c r="AV247" s="13" t="s">
        <v>87</v>
      </c>
      <c r="AW247" s="13" t="s">
        <v>41</v>
      </c>
      <c r="AX247" s="13" t="s">
        <v>80</v>
      </c>
      <c r="AY247" s="167" t="s">
        <v>195</v>
      </c>
    </row>
    <row r="248" spans="1:65" s="13" customFormat="1">
      <c r="B248" s="165"/>
      <c r="D248" s="166" t="s">
        <v>206</v>
      </c>
      <c r="E248" s="167" t="s">
        <v>3</v>
      </c>
      <c r="F248" s="168" t="s">
        <v>1763</v>
      </c>
      <c r="H248" s="167" t="s">
        <v>3</v>
      </c>
      <c r="I248" s="169"/>
      <c r="L248" s="165"/>
      <c r="M248" s="170"/>
      <c r="N248" s="171"/>
      <c r="O248" s="171"/>
      <c r="P248" s="171"/>
      <c r="Q248" s="171"/>
      <c r="R248" s="171"/>
      <c r="S248" s="171"/>
      <c r="T248" s="172"/>
      <c r="AT248" s="167" t="s">
        <v>206</v>
      </c>
      <c r="AU248" s="167" t="s">
        <v>89</v>
      </c>
      <c r="AV248" s="13" t="s">
        <v>87</v>
      </c>
      <c r="AW248" s="13" t="s">
        <v>41</v>
      </c>
      <c r="AX248" s="13" t="s">
        <v>80</v>
      </c>
      <c r="AY248" s="167" t="s">
        <v>195</v>
      </c>
    </row>
    <row r="249" spans="1:65" s="13" customFormat="1">
      <c r="B249" s="165"/>
      <c r="D249" s="166" t="s">
        <v>206</v>
      </c>
      <c r="E249" s="167" t="s">
        <v>3</v>
      </c>
      <c r="F249" s="168" t="s">
        <v>1770</v>
      </c>
      <c r="H249" s="167" t="s">
        <v>3</v>
      </c>
      <c r="I249" s="169"/>
      <c r="L249" s="165"/>
      <c r="M249" s="170"/>
      <c r="N249" s="171"/>
      <c r="O249" s="171"/>
      <c r="P249" s="171"/>
      <c r="Q249" s="171"/>
      <c r="R249" s="171"/>
      <c r="S249" s="171"/>
      <c r="T249" s="172"/>
      <c r="AT249" s="167" t="s">
        <v>206</v>
      </c>
      <c r="AU249" s="167" t="s">
        <v>89</v>
      </c>
      <c r="AV249" s="13" t="s">
        <v>87</v>
      </c>
      <c r="AW249" s="13" t="s">
        <v>41</v>
      </c>
      <c r="AX249" s="13" t="s">
        <v>80</v>
      </c>
      <c r="AY249" s="167" t="s">
        <v>195</v>
      </c>
    </row>
    <row r="250" spans="1:65" s="13" customFormat="1">
      <c r="B250" s="165"/>
      <c r="D250" s="166" t="s">
        <v>206</v>
      </c>
      <c r="E250" s="167" t="s">
        <v>3</v>
      </c>
      <c r="F250" s="168" t="s">
        <v>1856</v>
      </c>
      <c r="H250" s="167" t="s">
        <v>3</v>
      </c>
      <c r="I250" s="169"/>
      <c r="L250" s="165"/>
      <c r="M250" s="170"/>
      <c r="N250" s="171"/>
      <c r="O250" s="171"/>
      <c r="P250" s="171"/>
      <c r="Q250" s="171"/>
      <c r="R250" s="171"/>
      <c r="S250" s="171"/>
      <c r="T250" s="172"/>
      <c r="AT250" s="167" t="s">
        <v>206</v>
      </c>
      <c r="AU250" s="167" t="s">
        <v>89</v>
      </c>
      <c r="AV250" s="13" t="s">
        <v>87</v>
      </c>
      <c r="AW250" s="13" t="s">
        <v>41</v>
      </c>
      <c r="AX250" s="13" t="s">
        <v>80</v>
      </c>
      <c r="AY250" s="167" t="s">
        <v>195</v>
      </c>
    </row>
    <row r="251" spans="1:65" s="14" customFormat="1">
      <c r="B251" s="173"/>
      <c r="D251" s="166" t="s">
        <v>206</v>
      </c>
      <c r="E251" s="174" t="s">
        <v>3</v>
      </c>
      <c r="F251" s="175" t="s">
        <v>1857</v>
      </c>
      <c r="H251" s="176">
        <v>5</v>
      </c>
      <c r="I251" s="177"/>
      <c r="L251" s="173"/>
      <c r="M251" s="178"/>
      <c r="N251" s="179"/>
      <c r="O251" s="179"/>
      <c r="P251" s="179"/>
      <c r="Q251" s="179"/>
      <c r="R251" s="179"/>
      <c r="S251" s="179"/>
      <c r="T251" s="180"/>
      <c r="AT251" s="174" t="s">
        <v>206</v>
      </c>
      <c r="AU251" s="174" t="s">
        <v>89</v>
      </c>
      <c r="AV251" s="14" t="s">
        <v>89</v>
      </c>
      <c r="AW251" s="14" t="s">
        <v>41</v>
      </c>
      <c r="AX251" s="14" t="s">
        <v>80</v>
      </c>
      <c r="AY251" s="174" t="s">
        <v>195</v>
      </c>
    </row>
    <row r="252" spans="1:65" s="15" customFormat="1">
      <c r="B252" s="181"/>
      <c r="D252" s="166" t="s">
        <v>206</v>
      </c>
      <c r="E252" s="182" t="s">
        <v>3</v>
      </c>
      <c r="F252" s="183" t="s">
        <v>215</v>
      </c>
      <c r="H252" s="184">
        <v>5</v>
      </c>
      <c r="I252" s="185"/>
      <c r="L252" s="181"/>
      <c r="M252" s="186"/>
      <c r="N252" s="187"/>
      <c r="O252" s="187"/>
      <c r="P252" s="187"/>
      <c r="Q252" s="187"/>
      <c r="R252" s="187"/>
      <c r="S252" s="187"/>
      <c r="T252" s="188"/>
      <c r="AT252" s="182" t="s">
        <v>206</v>
      </c>
      <c r="AU252" s="182" t="s">
        <v>89</v>
      </c>
      <c r="AV252" s="15" t="s">
        <v>202</v>
      </c>
      <c r="AW252" s="15" t="s">
        <v>41</v>
      </c>
      <c r="AX252" s="15" t="s">
        <v>87</v>
      </c>
      <c r="AY252" s="182" t="s">
        <v>195</v>
      </c>
    </row>
    <row r="253" spans="1:65" s="2" customFormat="1" ht="16.5" customHeight="1">
      <c r="A253" s="35"/>
      <c r="B253" s="146"/>
      <c r="C253" s="190" t="s">
        <v>372</v>
      </c>
      <c r="D253" s="190" t="s">
        <v>464</v>
      </c>
      <c r="E253" s="191" t="s">
        <v>1863</v>
      </c>
      <c r="F253" s="192" t="s">
        <v>1864</v>
      </c>
      <c r="G253" s="193" t="s">
        <v>511</v>
      </c>
      <c r="H253" s="194">
        <v>9</v>
      </c>
      <c r="I253" s="195"/>
      <c r="J253" s="196">
        <f>ROUND(I253*H253,2)</f>
        <v>0</v>
      </c>
      <c r="K253" s="192" t="s">
        <v>201</v>
      </c>
      <c r="L253" s="197"/>
      <c r="M253" s="198" t="s">
        <v>3</v>
      </c>
      <c r="N253" s="199" t="s">
        <v>51</v>
      </c>
      <c r="O253" s="56"/>
      <c r="P253" s="156">
        <f>O253*H253</f>
        <v>0</v>
      </c>
      <c r="Q253" s="156">
        <v>6.9999999999999999E-4</v>
      </c>
      <c r="R253" s="156">
        <f>Q253*H253</f>
        <v>6.3E-3</v>
      </c>
      <c r="S253" s="156">
        <v>0</v>
      </c>
      <c r="T253" s="157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158" t="s">
        <v>444</v>
      </c>
      <c r="AT253" s="158" t="s">
        <v>464</v>
      </c>
      <c r="AU253" s="158" t="s">
        <v>89</v>
      </c>
      <c r="AY253" s="19" t="s">
        <v>195</v>
      </c>
      <c r="BE253" s="159">
        <f>IF(N253="základní",J253,0)</f>
        <v>0</v>
      </c>
      <c r="BF253" s="159">
        <f>IF(N253="snížená",J253,0)</f>
        <v>0</v>
      </c>
      <c r="BG253" s="159">
        <f>IF(N253="zákl. přenesená",J253,0)</f>
        <v>0</v>
      </c>
      <c r="BH253" s="159">
        <f>IF(N253="sníž. přenesená",J253,0)</f>
        <v>0</v>
      </c>
      <c r="BI253" s="159">
        <f>IF(N253="nulová",J253,0)</f>
        <v>0</v>
      </c>
      <c r="BJ253" s="19" t="s">
        <v>87</v>
      </c>
      <c r="BK253" s="159">
        <f>ROUND(I253*H253,2)</f>
        <v>0</v>
      </c>
      <c r="BL253" s="19" t="s">
        <v>336</v>
      </c>
      <c r="BM253" s="158" t="s">
        <v>1865</v>
      </c>
    </row>
    <row r="254" spans="1:65" s="13" customFormat="1">
      <c r="B254" s="165"/>
      <c r="D254" s="166" t="s">
        <v>206</v>
      </c>
      <c r="E254" s="167" t="s">
        <v>3</v>
      </c>
      <c r="F254" s="168" t="s">
        <v>1761</v>
      </c>
      <c r="H254" s="167" t="s">
        <v>3</v>
      </c>
      <c r="I254" s="169"/>
      <c r="L254" s="165"/>
      <c r="M254" s="170"/>
      <c r="N254" s="171"/>
      <c r="O254" s="171"/>
      <c r="P254" s="171"/>
      <c r="Q254" s="171"/>
      <c r="R254" s="171"/>
      <c r="S254" s="171"/>
      <c r="T254" s="172"/>
      <c r="AT254" s="167" t="s">
        <v>206</v>
      </c>
      <c r="AU254" s="167" t="s">
        <v>89</v>
      </c>
      <c r="AV254" s="13" t="s">
        <v>87</v>
      </c>
      <c r="AW254" s="13" t="s">
        <v>41</v>
      </c>
      <c r="AX254" s="13" t="s">
        <v>80</v>
      </c>
      <c r="AY254" s="167" t="s">
        <v>195</v>
      </c>
    </row>
    <row r="255" spans="1:65" s="13" customFormat="1">
      <c r="B255" s="165"/>
      <c r="D255" s="166" t="s">
        <v>206</v>
      </c>
      <c r="E255" s="167" t="s">
        <v>3</v>
      </c>
      <c r="F255" s="168" t="s">
        <v>1762</v>
      </c>
      <c r="H255" s="167" t="s">
        <v>3</v>
      </c>
      <c r="I255" s="169"/>
      <c r="L255" s="165"/>
      <c r="M255" s="170"/>
      <c r="N255" s="171"/>
      <c r="O255" s="171"/>
      <c r="P255" s="171"/>
      <c r="Q255" s="171"/>
      <c r="R255" s="171"/>
      <c r="S255" s="171"/>
      <c r="T255" s="172"/>
      <c r="AT255" s="167" t="s">
        <v>206</v>
      </c>
      <c r="AU255" s="167" t="s">
        <v>89</v>
      </c>
      <c r="AV255" s="13" t="s">
        <v>87</v>
      </c>
      <c r="AW255" s="13" t="s">
        <v>41</v>
      </c>
      <c r="AX255" s="13" t="s">
        <v>80</v>
      </c>
      <c r="AY255" s="167" t="s">
        <v>195</v>
      </c>
    </row>
    <row r="256" spans="1:65" s="13" customFormat="1">
      <c r="B256" s="165"/>
      <c r="D256" s="166" t="s">
        <v>206</v>
      </c>
      <c r="E256" s="167" t="s">
        <v>3</v>
      </c>
      <c r="F256" s="168" t="s">
        <v>1763</v>
      </c>
      <c r="H256" s="167" t="s">
        <v>3</v>
      </c>
      <c r="I256" s="169"/>
      <c r="L256" s="165"/>
      <c r="M256" s="170"/>
      <c r="N256" s="171"/>
      <c r="O256" s="171"/>
      <c r="P256" s="171"/>
      <c r="Q256" s="171"/>
      <c r="R256" s="171"/>
      <c r="S256" s="171"/>
      <c r="T256" s="172"/>
      <c r="AT256" s="167" t="s">
        <v>206</v>
      </c>
      <c r="AU256" s="167" t="s">
        <v>89</v>
      </c>
      <c r="AV256" s="13" t="s">
        <v>87</v>
      </c>
      <c r="AW256" s="13" t="s">
        <v>41</v>
      </c>
      <c r="AX256" s="13" t="s">
        <v>80</v>
      </c>
      <c r="AY256" s="167" t="s">
        <v>195</v>
      </c>
    </row>
    <row r="257" spans="1:65" s="13" customFormat="1">
      <c r="B257" s="165"/>
      <c r="D257" s="166" t="s">
        <v>206</v>
      </c>
      <c r="E257" s="167" t="s">
        <v>3</v>
      </c>
      <c r="F257" s="168" t="s">
        <v>1770</v>
      </c>
      <c r="H257" s="167" t="s">
        <v>3</v>
      </c>
      <c r="I257" s="169"/>
      <c r="L257" s="165"/>
      <c r="M257" s="170"/>
      <c r="N257" s="171"/>
      <c r="O257" s="171"/>
      <c r="P257" s="171"/>
      <c r="Q257" s="171"/>
      <c r="R257" s="171"/>
      <c r="S257" s="171"/>
      <c r="T257" s="172"/>
      <c r="AT257" s="167" t="s">
        <v>206</v>
      </c>
      <c r="AU257" s="167" t="s">
        <v>89</v>
      </c>
      <c r="AV257" s="13" t="s">
        <v>87</v>
      </c>
      <c r="AW257" s="13" t="s">
        <v>41</v>
      </c>
      <c r="AX257" s="13" t="s">
        <v>80</v>
      </c>
      <c r="AY257" s="167" t="s">
        <v>195</v>
      </c>
    </row>
    <row r="258" spans="1:65" s="13" customFormat="1">
      <c r="B258" s="165"/>
      <c r="D258" s="166" t="s">
        <v>206</v>
      </c>
      <c r="E258" s="167" t="s">
        <v>3</v>
      </c>
      <c r="F258" s="168" t="s">
        <v>1858</v>
      </c>
      <c r="H258" s="167" t="s">
        <v>3</v>
      </c>
      <c r="I258" s="169"/>
      <c r="L258" s="165"/>
      <c r="M258" s="170"/>
      <c r="N258" s="171"/>
      <c r="O258" s="171"/>
      <c r="P258" s="171"/>
      <c r="Q258" s="171"/>
      <c r="R258" s="171"/>
      <c r="S258" s="171"/>
      <c r="T258" s="172"/>
      <c r="AT258" s="167" t="s">
        <v>206</v>
      </c>
      <c r="AU258" s="167" t="s">
        <v>89</v>
      </c>
      <c r="AV258" s="13" t="s">
        <v>87</v>
      </c>
      <c r="AW258" s="13" t="s">
        <v>41</v>
      </c>
      <c r="AX258" s="13" t="s">
        <v>80</v>
      </c>
      <c r="AY258" s="167" t="s">
        <v>195</v>
      </c>
    </row>
    <row r="259" spans="1:65" s="14" customFormat="1">
      <c r="B259" s="173"/>
      <c r="D259" s="166" t="s">
        <v>206</v>
      </c>
      <c r="E259" s="174" t="s">
        <v>3</v>
      </c>
      <c r="F259" s="175" t="s">
        <v>1859</v>
      </c>
      <c r="H259" s="176">
        <v>9</v>
      </c>
      <c r="I259" s="177"/>
      <c r="L259" s="173"/>
      <c r="M259" s="178"/>
      <c r="N259" s="179"/>
      <c r="O259" s="179"/>
      <c r="P259" s="179"/>
      <c r="Q259" s="179"/>
      <c r="R259" s="179"/>
      <c r="S259" s="179"/>
      <c r="T259" s="180"/>
      <c r="AT259" s="174" t="s">
        <v>206</v>
      </c>
      <c r="AU259" s="174" t="s">
        <v>89</v>
      </c>
      <c r="AV259" s="14" t="s">
        <v>89</v>
      </c>
      <c r="AW259" s="14" t="s">
        <v>41</v>
      </c>
      <c r="AX259" s="14" t="s">
        <v>80</v>
      </c>
      <c r="AY259" s="174" t="s">
        <v>195</v>
      </c>
    </row>
    <row r="260" spans="1:65" s="15" customFormat="1">
      <c r="B260" s="181"/>
      <c r="D260" s="166" t="s">
        <v>206</v>
      </c>
      <c r="E260" s="182" t="s">
        <v>3</v>
      </c>
      <c r="F260" s="183" t="s">
        <v>215</v>
      </c>
      <c r="H260" s="184">
        <v>9</v>
      </c>
      <c r="I260" s="185"/>
      <c r="L260" s="181"/>
      <c r="M260" s="186"/>
      <c r="N260" s="187"/>
      <c r="O260" s="187"/>
      <c r="P260" s="187"/>
      <c r="Q260" s="187"/>
      <c r="R260" s="187"/>
      <c r="S260" s="187"/>
      <c r="T260" s="188"/>
      <c r="AT260" s="182" t="s">
        <v>206</v>
      </c>
      <c r="AU260" s="182" t="s">
        <v>89</v>
      </c>
      <c r="AV260" s="15" t="s">
        <v>202</v>
      </c>
      <c r="AW260" s="15" t="s">
        <v>41</v>
      </c>
      <c r="AX260" s="15" t="s">
        <v>87</v>
      </c>
      <c r="AY260" s="182" t="s">
        <v>195</v>
      </c>
    </row>
    <row r="261" spans="1:65" s="2" customFormat="1" ht="24.25" customHeight="1">
      <c r="A261" s="35"/>
      <c r="B261" s="146"/>
      <c r="C261" s="147" t="s">
        <v>377</v>
      </c>
      <c r="D261" s="147" t="s">
        <v>197</v>
      </c>
      <c r="E261" s="148" t="s">
        <v>1866</v>
      </c>
      <c r="F261" s="149" t="s">
        <v>1867</v>
      </c>
      <c r="G261" s="150" t="s">
        <v>511</v>
      </c>
      <c r="H261" s="151">
        <v>1</v>
      </c>
      <c r="I261" s="152"/>
      <c r="J261" s="153">
        <f>ROUND(I261*H261,2)</f>
        <v>0</v>
      </c>
      <c r="K261" s="149" t="s">
        <v>201</v>
      </c>
      <c r="L261" s="36"/>
      <c r="M261" s="154" t="s">
        <v>3</v>
      </c>
      <c r="N261" s="155" t="s">
        <v>51</v>
      </c>
      <c r="O261" s="56"/>
      <c r="P261" s="156">
        <f>O261*H261</f>
        <v>0</v>
      </c>
      <c r="Q261" s="156">
        <v>0</v>
      </c>
      <c r="R261" s="156">
        <f>Q261*H261</f>
        <v>0</v>
      </c>
      <c r="S261" s="156">
        <v>0</v>
      </c>
      <c r="T261" s="157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58" t="s">
        <v>336</v>
      </c>
      <c r="AT261" s="158" t="s">
        <v>197</v>
      </c>
      <c r="AU261" s="158" t="s">
        <v>89</v>
      </c>
      <c r="AY261" s="19" t="s">
        <v>195</v>
      </c>
      <c r="BE261" s="159">
        <f>IF(N261="základní",J261,0)</f>
        <v>0</v>
      </c>
      <c r="BF261" s="159">
        <f>IF(N261="snížená",J261,0)</f>
        <v>0</v>
      </c>
      <c r="BG261" s="159">
        <f>IF(N261="zákl. přenesená",J261,0)</f>
        <v>0</v>
      </c>
      <c r="BH261" s="159">
        <f>IF(N261="sníž. přenesená",J261,0)</f>
        <v>0</v>
      </c>
      <c r="BI261" s="159">
        <f>IF(N261="nulová",J261,0)</f>
        <v>0</v>
      </c>
      <c r="BJ261" s="19" t="s">
        <v>87</v>
      </c>
      <c r="BK261" s="159">
        <f>ROUND(I261*H261,2)</f>
        <v>0</v>
      </c>
      <c r="BL261" s="19" t="s">
        <v>336</v>
      </c>
      <c r="BM261" s="158" t="s">
        <v>1868</v>
      </c>
    </row>
    <row r="262" spans="1:65" s="2" customFormat="1">
      <c r="A262" s="35"/>
      <c r="B262" s="36"/>
      <c r="C262" s="35"/>
      <c r="D262" s="160" t="s">
        <v>204</v>
      </c>
      <c r="E262" s="35"/>
      <c r="F262" s="161" t="s">
        <v>1869</v>
      </c>
      <c r="G262" s="35"/>
      <c r="H262" s="35"/>
      <c r="I262" s="162"/>
      <c r="J262" s="35"/>
      <c r="K262" s="35"/>
      <c r="L262" s="36"/>
      <c r="M262" s="163"/>
      <c r="N262" s="164"/>
      <c r="O262" s="56"/>
      <c r="P262" s="56"/>
      <c r="Q262" s="56"/>
      <c r="R262" s="56"/>
      <c r="S262" s="56"/>
      <c r="T262" s="57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9" t="s">
        <v>204</v>
      </c>
      <c r="AU262" s="19" t="s">
        <v>89</v>
      </c>
    </row>
    <row r="263" spans="1:65" s="13" customFormat="1">
      <c r="B263" s="165"/>
      <c r="D263" s="166" t="s">
        <v>206</v>
      </c>
      <c r="E263" s="167" t="s">
        <v>3</v>
      </c>
      <c r="F263" s="168" t="s">
        <v>1761</v>
      </c>
      <c r="H263" s="167" t="s">
        <v>3</v>
      </c>
      <c r="I263" s="169"/>
      <c r="L263" s="165"/>
      <c r="M263" s="170"/>
      <c r="N263" s="171"/>
      <c r="O263" s="171"/>
      <c r="P263" s="171"/>
      <c r="Q263" s="171"/>
      <c r="R263" s="171"/>
      <c r="S263" s="171"/>
      <c r="T263" s="172"/>
      <c r="AT263" s="167" t="s">
        <v>206</v>
      </c>
      <c r="AU263" s="167" t="s">
        <v>89</v>
      </c>
      <c r="AV263" s="13" t="s">
        <v>87</v>
      </c>
      <c r="AW263" s="13" t="s">
        <v>41</v>
      </c>
      <c r="AX263" s="13" t="s">
        <v>80</v>
      </c>
      <c r="AY263" s="167" t="s">
        <v>195</v>
      </c>
    </row>
    <row r="264" spans="1:65" s="13" customFormat="1">
      <c r="B264" s="165"/>
      <c r="D264" s="166" t="s">
        <v>206</v>
      </c>
      <c r="E264" s="167" t="s">
        <v>3</v>
      </c>
      <c r="F264" s="168" t="s">
        <v>1762</v>
      </c>
      <c r="H264" s="167" t="s">
        <v>3</v>
      </c>
      <c r="I264" s="169"/>
      <c r="L264" s="165"/>
      <c r="M264" s="170"/>
      <c r="N264" s="171"/>
      <c r="O264" s="171"/>
      <c r="P264" s="171"/>
      <c r="Q264" s="171"/>
      <c r="R264" s="171"/>
      <c r="S264" s="171"/>
      <c r="T264" s="172"/>
      <c r="AT264" s="167" t="s">
        <v>206</v>
      </c>
      <c r="AU264" s="167" t="s">
        <v>89</v>
      </c>
      <c r="AV264" s="13" t="s">
        <v>87</v>
      </c>
      <c r="AW264" s="13" t="s">
        <v>41</v>
      </c>
      <c r="AX264" s="13" t="s">
        <v>80</v>
      </c>
      <c r="AY264" s="167" t="s">
        <v>195</v>
      </c>
    </row>
    <row r="265" spans="1:65" s="13" customFormat="1">
      <c r="B265" s="165"/>
      <c r="D265" s="166" t="s">
        <v>206</v>
      </c>
      <c r="E265" s="167" t="s">
        <v>3</v>
      </c>
      <c r="F265" s="168" t="s">
        <v>1763</v>
      </c>
      <c r="H265" s="167" t="s">
        <v>3</v>
      </c>
      <c r="I265" s="169"/>
      <c r="L265" s="165"/>
      <c r="M265" s="170"/>
      <c r="N265" s="171"/>
      <c r="O265" s="171"/>
      <c r="P265" s="171"/>
      <c r="Q265" s="171"/>
      <c r="R265" s="171"/>
      <c r="S265" s="171"/>
      <c r="T265" s="172"/>
      <c r="AT265" s="167" t="s">
        <v>206</v>
      </c>
      <c r="AU265" s="167" t="s">
        <v>89</v>
      </c>
      <c r="AV265" s="13" t="s">
        <v>87</v>
      </c>
      <c r="AW265" s="13" t="s">
        <v>41</v>
      </c>
      <c r="AX265" s="13" t="s">
        <v>80</v>
      </c>
      <c r="AY265" s="167" t="s">
        <v>195</v>
      </c>
    </row>
    <row r="266" spans="1:65" s="13" customFormat="1">
      <c r="B266" s="165"/>
      <c r="D266" s="166" t="s">
        <v>206</v>
      </c>
      <c r="E266" s="167" t="s">
        <v>3</v>
      </c>
      <c r="F266" s="168" t="s">
        <v>1764</v>
      </c>
      <c r="H266" s="167" t="s">
        <v>3</v>
      </c>
      <c r="I266" s="169"/>
      <c r="L266" s="165"/>
      <c r="M266" s="170"/>
      <c r="N266" s="171"/>
      <c r="O266" s="171"/>
      <c r="P266" s="171"/>
      <c r="Q266" s="171"/>
      <c r="R266" s="171"/>
      <c r="S266" s="171"/>
      <c r="T266" s="172"/>
      <c r="AT266" s="167" t="s">
        <v>206</v>
      </c>
      <c r="AU266" s="167" t="s">
        <v>89</v>
      </c>
      <c r="AV266" s="13" t="s">
        <v>87</v>
      </c>
      <c r="AW266" s="13" t="s">
        <v>41</v>
      </c>
      <c r="AX266" s="13" t="s">
        <v>80</v>
      </c>
      <c r="AY266" s="167" t="s">
        <v>195</v>
      </c>
    </row>
    <row r="267" spans="1:65" s="13" customFormat="1">
      <c r="B267" s="165"/>
      <c r="D267" s="166" t="s">
        <v>206</v>
      </c>
      <c r="E267" s="167" t="s">
        <v>3</v>
      </c>
      <c r="F267" s="168" t="s">
        <v>1870</v>
      </c>
      <c r="H267" s="167" t="s">
        <v>3</v>
      </c>
      <c r="I267" s="169"/>
      <c r="L267" s="165"/>
      <c r="M267" s="170"/>
      <c r="N267" s="171"/>
      <c r="O267" s="171"/>
      <c r="P267" s="171"/>
      <c r="Q267" s="171"/>
      <c r="R267" s="171"/>
      <c r="S267" s="171"/>
      <c r="T267" s="172"/>
      <c r="AT267" s="167" t="s">
        <v>206</v>
      </c>
      <c r="AU267" s="167" t="s">
        <v>89</v>
      </c>
      <c r="AV267" s="13" t="s">
        <v>87</v>
      </c>
      <c r="AW267" s="13" t="s">
        <v>41</v>
      </c>
      <c r="AX267" s="13" t="s">
        <v>80</v>
      </c>
      <c r="AY267" s="167" t="s">
        <v>195</v>
      </c>
    </row>
    <row r="268" spans="1:65" s="14" customFormat="1">
      <c r="B268" s="173"/>
      <c r="D268" s="166" t="s">
        <v>206</v>
      </c>
      <c r="E268" s="174" t="s">
        <v>3</v>
      </c>
      <c r="F268" s="175" t="s">
        <v>1871</v>
      </c>
      <c r="H268" s="176">
        <v>1</v>
      </c>
      <c r="I268" s="177"/>
      <c r="L268" s="173"/>
      <c r="M268" s="178"/>
      <c r="N268" s="179"/>
      <c r="O268" s="179"/>
      <c r="P268" s="179"/>
      <c r="Q268" s="179"/>
      <c r="R268" s="179"/>
      <c r="S268" s="179"/>
      <c r="T268" s="180"/>
      <c r="AT268" s="174" t="s">
        <v>206</v>
      </c>
      <c r="AU268" s="174" t="s">
        <v>89</v>
      </c>
      <c r="AV268" s="14" t="s">
        <v>89</v>
      </c>
      <c r="AW268" s="14" t="s">
        <v>41</v>
      </c>
      <c r="AX268" s="14" t="s">
        <v>80</v>
      </c>
      <c r="AY268" s="174" t="s">
        <v>195</v>
      </c>
    </row>
    <row r="269" spans="1:65" s="15" customFormat="1">
      <c r="B269" s="181"/>
      <c r="D269" s="166" t="s">
        <v>206</v>
      </c>
      <c r="E269" s="182" t="s">
        <v>3</v>
      </c>
      <c r="F269" s="183" t="s">
        <v>215</v>
      </c>
      <c r="H269" s="184">
        <v>1</v>
      </c>
      <c r="I269" s="185"/>
      <c r="L269" s="181"/>
      <c r="M269" s="186"/>
      <c r="N269" s="187"/>
      <c r="O269" s="187"/>
      <c r="P269" s="187"/>
      <c r="Q269" s="187"/>
      <c r="R269" s="187"/>
      <c r="S269" s="187"/>
      <c r="T269" s="188"/>
      <c r="AT269" s="182" t="s">
        <v>206</v>
      </c>
      <c r="AU269" s="182" t="s">
        <v>89</v>
      </c>
      <c r="AV269" s="15" t="s">
        <v>202</v>
      </c>
      <c r="AW269" s="15" t="s">
        <v>41</v>
      </c>
      <c r="AX269" s="15" t="s">
        <v>87</v>
      </c>
      <c r="AY269" s="182" t="s">
        <v>195</v>
      </c>
    </row>
    <row r="270" spans="1:65" s="2" customFormat="1" ht="24.25" customHeight="1">
      <c r="A270" s="35"/>
      <c r="B270" s="146"/>
      <c r="C270" s="147" t="s">
        <v>8</v>
      </c>
      <c r="D270" s="147" t="s">
        <v>197</v>
      </c>
      <c r="E270" s="148" t="s">
        <v>1872</v>
      </c>
      <c r="F270" s="149" t="s">
        <v>1873</v>
      </c>
      <c r="G270" s="150" t="s">
        <v>467</v>
      </c>
      <c r="H270" s="151">
        <v>0.97899999999999998</v>
      </c>
      <c r="I270" s="152"/>
      <c r="J270" s="153">
        <f>ROUND(I270*H270,2)</f>
        <v>0</v>
      </c>
      <c r="K270" s="149" t="s">
        <v>201</v>
      </c>
      <c r="L270" s="36"/>
      <c r="M270" s="154" t="s">
        <v>3</v>
      </c>
      <c r="N270" s="155" t="s">
        <v>51</v>
      </c>
      <c r="O270" s="56"/>
      <c r="P270" s="156">
        <f>O270*H270</f>
        <v>0</v>
      </c>
      <c r="Q270" s="156">
        <v>0</v>
      </c>
      <c r="R270" s="156">
        <f>Q270*H270</f>
        <v>0</v>
      </c>
      <c r="S270" s="156">
        <v>0</v>
      </c>
      <c r="T270" s="15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58" t="s">
        <v>336</v>
      </c>
      <c r="AT270" s="158" t="s">
        <v>197</v>
      </c>
      <c r="AU270" s="158" t="s">
        <v>89</v>
      </c>
      <c r="AY270" s="19" t="s">
        <v>195</v>
      </c>
      <c r="BE270" s="159">
        <f>IF(N270="základní",J270,0)</f>
        <v>0</v>
      </c>
      <c r="BF270" s="159">
        <f>IF(N270="snížená",J270,0)</f>
        <v>0</v>
      </c>
      <c r="BG270" s="159">
        <f>IF(N270="zákl. přenesená",J270,0)</f>
        <v>0</v>
      </c>
      <c r="BH270" s="159">
        <f>IF(N270="sníž. přenesená",J270,0)</f>
        <v>0</v>
      </c>
      <c r="BI270" s="159">
        <f>IF(N270="nulová",J270,0)</f>
        <v>0</v>
      </c>
      <c r="BJ270" s="19" t="s">
        <v>87</v>
      </c>
      <c r="BK270" s="159">
        <f>ROUND(I270*H270,2)</f>
        <v>0</v>
      </c>
      <c r="BL270" s="19" t="s">
        <v>336</v>
      </c>
      <c r="BM270" s="158" t="s">
        <v>1874</v>
      </c>
    </row>
    <row r="271" spans="1:65" s="2" customFormat="1">
      <c r="A271" s="35"/>
      <c r="B271" s="36"/>
      <c r="C271" s="35"/>
      <c r="D271" s="160" t="s">
        <v>204</v>
      </c>
      <c r="E271" s="35"/>
      <c r="F271" s="161" t="s">
        <v>1875</v>
      </c>
      <c r="G271" s="35"/>
      <c r="H271" s="35"/>
      <c r="I271" s="162"/>
      <c r="J271" s="35"/>
      <c r="K271" s="35"/>
      <c r="L271" s="36"/>
      <c r="M271" s="163"/>
      <c r="N271" s="164"/>
      <c r="O271" s="56"/>
      <c r="P271" s="56"/>
      <c r="Q271" s="56"/>
      <c r="R271" s="56"/>
      <c r="S271" s="56"/>
      <c r="T271" s="57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9" t="s">
        <v>204</v>
      </c>
      <c r="AU271" s="19" t="s">
        <v>89</v>
      </c>
    </row>
    <row r="272" spans="1:65" s="12" customFormat="1" ht="25.9" customHeight="1">
      <c r="B272" s="133"/>
      <c r="D272" s="134" t="s">
        <v>79</v>
      </c>
      <c r="E272" s="135" t="s">
        <v>464</v>
      </c>
      <c r="F272" s="135" t="s">
        <v>1876</v>
      </c>
      <c r="I272" s="136"/>
      <c r="J272" s="137">
        <f>BK272</f>
        <v>0</v>
      </c>
      <c r="L272" s="133"/>
      <c r="M272" s="138"/>
      <c r="N272" s="139"/>
      <c r="O272" s="139"/>
      <c r="P272" s="140">
        <f>P273+P436</f>
        <v>0</v>
      </c>
      <c r="Q272" s="139"/>
      <c r="R272" s="140">
        <f>R273+R436</f>
        <v>156.57270684000002</v>
      </c>
      <c r="S272" s="139"/>
      <c r="T272" s="141">
        <f>T273+T436</f>
        <v>7.8056799999999997</v>
      </c>
      <c r="AR272" s="134" t="s">
        <v>223</v>
      </c>
      <c r="AT272" s="142" t="s">
        <v>79</v>
      </c>
      <c r="AU272" s="142" t="s">
        <v>80</v>
      </c>
      <c r="AY272" s="134" t="s">
        <v>195</v>
      </c>
      <c r="BK272" s="143">
        <f>BK273+BK436</f>
        <v>0</v>
      </c>
    </row>
    <row r="273" spans="1:65" s="12" customFormat="1" ht="22.9" customHeight="1">
      <c r="B273" s="133"/>
      <c r="D273" s="134" t="s">
        <v>79</v>
      </c>
      <c r="E273" s="144" t="s">
        <v>1877</v>
      </c>
      <c r="F273" s="144" t="s">
        <v>1878</v>
      </c>
      <c r="I273" s="136"/>
      <c r="J273" s="145">
        <f>BK273</f>
        <v>0</v>
      </c>
      <c r="L273" s="133"/>
      <c r="M273" s="138"/>
      <c r="N273" s="139"/>
      <c r="O273" s="139"/>
      <c r="P273" s="140">
        <f>SUM(P274:P435)</f>
        <v>0</v>
      </c>
      <c r="Q273" s="139"/>
      <c r="R273" s="140">
        <f>SUM(R274:R435)</f>
        <v>1.17309</v>
      </c>
      <c r="S273" s="139"/>
      <c r="T273" s="141">
        <f>SUM(T274:T435)</f>
        <v>0.48408000000000001</v>
      </c>
      <c r="AR273" s="134" t="s">
        <v>223</v>
      </c>
      <c r="AT273" s="142" t="s">
        <v>79</v>
      </c>
      <c r="AU273" s="142" t="s">
        <v>87</v>
      </c>
      <c r="AY273" s="134" t="s">
        <v>195</v>
      </c>
      <c r="BK273" s="143">
        <f>SUM(BK274:BK435)</f>
        <v>0</v>
      </c>
    </row>
    <row r="274" spans="1:65" s="2" customFormat="1" ht="16.5" customHeight="1">
      <c r="A274" s="35"/>
      <c r="B274" s="146"/>
      <c r="C274" s="147" t="s">
        <v>389</v>
      </c>
      <c r="D274" s="147" t="s">
        <v>197</v>
      </c>
      <c r="E274" s="148" t="s">
        <v>1879</v>
      </c>
      <c r="F274" s="149" t="s">
        <v>1880</v>
      </c>
      <c r="G274" s="150" t="s">
        <v>511</v>
      </c>
      <c r="H274" s="151">
        <v>1</v>
      </c>
      <c r="I274" s="152"/>
      <c r="J274" s="153">
        <f>ROUND(I274*H274,2)</f>
        <v>0</v>
      </c>
      <c r="K274" s="149" t="s">
        <v>1796</v>
      </c>
      <c r="L274" s="36"/>
      <c r="M274" s="154" t="s">
        <v>3</v>
      </c>
      <c r="N274" s="155" t="s">
        <v>51</v>
      </c>
      <c r="O274" s="56"/>
      <c r="P274" s="156">
        <f>O274*H274</f>
        <v>0</v>
      </c>
      <c r="Q274" s="156">
        <v>0</v>
      </c>
      <c r="R274" s="156">
        <f>Q274*H274</f>
        <v>0</v>
      </c>
      <c r="S274" s="156">
        <v>0</v>
      </c>
      <c r="T274" s="157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158" t="s">
        <v>646</v>
      </c>
      <c r="AT274" s="158" t="s">
        <v>197</v>
      </c>
      <c r="AU274" s="158" t="s">
        <v>89</v>
      </c>
      <c r="AY274" s="19" t="s">
        <v>195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87</v>
      </c>
      <c r="BK274" s="159">
        <f>ROUND(I274*H274,2)</f>
        <v>0</v>
      </c>
      <c r="BL274" s="19" t="s">
        <v>646</v>
      </c>
      <c r="BM274" s="158" t="s">
        <v>1881</v>
      </c>
    </row>
    <row r="275" spans="1:65" s="13" customFormat="1">
      <c r="B275" s="165"/>
      <c r="D275" s="166" t="s">
        <v>206</v>
      </c>
      <c r="E275" s="167" t="s">
        <v>3</v>
      </c>
      <c r="F275" s="168" t="s">
        <v>1761</v>
      </c>
      <c r="H275" s="167" t="s">
        <v>3</v>
      </c>
      <c r="I275" s="169"/>
      <c r="L275" s="165"/>
      <c r="M275" s="170"/>
      <c r="N275" s="171"/>
      <c r="O275" s="171"/>
      <c r="P275" s="171"/>
      <c r="Q275" s="171"/>
      <c r="R275" s="171"/>
      <c r="S275" s="171"/>
      <c r="T275" s="172"/>
      <c r="AT275" s="167" t="s">
        <v>206</v>
      </c>
      <c r="AU275" s="167" t="s">
        <v>89</v>
      </c>
      <c r="AV275" s="13" t="s">
        <v>87</v>
      </c>
      <c r="AW275" s="13" t="s">
        <v>41</v>
      </c>
      <c r="AX275" s="13" t="s">
        <v>80</v>
      </c>
      <c r="AY275" s="167" t="s">
        <v>195</v>
      </c>
    </row>
    <row r="276" spans="1:65" s="13" customFormat="1">
      <c r="B276" s="165"/>
      <c r="D276" s="166" t="s">
        <v>206</v>
      </c>
      <c r="E276" s="167" t="s">
        <v>3</v>
      </c>
      <c r="F276" s="168" t="s">
        <v>1762</v>
      </c>
      <c r="H276" s="167" t="s">
        <v>3</v>
      </c>
      <c r="I276" s="169"/>
      <c r="L276" s="165"/>
      <c r="M276" s="170"/>
      <c r="N276" s="171"/>
      <c r="O276" s="171"/>
      <c r="P276" s="171"/>
      <c r="Q276" s="171"/>
      <c r="R276" s="171"/>
      <c r="S276" s="171"/>
      <c r="T276" s="172"/>
      <c r="AT276" s="167" t="s">
        <v>206</v>
      </c>
      <c r="AU276" s="167" t="s">
        <v>89</v>
      </c>
      <c r="AV276" s="13" t="s">
        <v>87</v>
      </c>
      <c r="AW276" s="13" t="s">
        <v>41</v>
      </c>
      <c r="AX276" s="13" t="s">
        <v>80</v>
      </c>
      <c r="AY276" s="167" t="s">
        <v>195</v>
      </c>
    </row>
    <row r="277" spans="1:65" s="13" customFormat="1">
      <c r="B277" s="165"/>
      <c r="D277" s="166" t="s">
        <v>206</v>
      </c>
      <c r="E277" s="167" t="s">
        <v>3</v>
      </c>
      <c r="F277" s="168" t="s">
        <v>1763</v>
      </c>
      <c r="H277" s="167" t="s">
        <v>3</v>
      </c>
      <c r="I277" s="169"/>
      <c r="L277" s="165"/>
      <c r="M277" s="170"/>
      <c r="N277" s="171"/>
      <c r="O277" s="171"/>
      <c r="P277" s="171"/>
      <c r="Q277" s="171"/>
      <c r="R277" s="171"/>
      <c r="S277" s="171"/>
      <c r="T277" s="172"/>
      <c r="AT277" s="167" t="s">
        <v>206</v>
      </c>
      <c r="AU277" s="167" t="s">
        <v>89</v>
      </c>
      <c r="AV277" s="13" t="s">
        <v>87</v>
      </c>
      <c r="AW277" s="13" t="s">
        <v>41</v>
      </c>
      <c r="AX277" s="13" t="s">
        <v>80</v>
      </c>
      <c r="AY277" s="167" t="s">
        <v>195</v>
      </c>
    </row>
    <row r="278" spans="1:65" s="13" customFormat="1">
      <c r="B278" s="165"/>
      <c r="D278" s="166" t="s">
        <v>206</v>
      </c>
      <c r="E278" s="167" t="s">
        <v>3</v>
      </c>
      <c r="F278" s="168" t="s">
        <v>1882</v>
      </c>
      <c r="H278" s="167" t="s">
        <v>3</v>
      </c>
      <c r="I278" s="169"/>
      <c r="L278" s="165"/>
      <c r="M278" s="170"/>
      <c r="N278" s="171"/>
      <c r="O278" s="171"/>
      <c r="P278" s="171"/>
      <c r="Q278" s="171"/>
      <c r="R278" s="171"/>
      <c r="S278" s="171"/>
      <c r="T278" s="172"/>
      <c r="AT278" s="167" t="s">
        <v>206</v>
      </c>
      <c r="AU278" s="167" t="s">
        <v>89</v>
      </c>
      <c r="AV278" s="13" t="s">
        <v>87</v>
      </c>
      <c r="AW278" s="13" t="s">
        <v>41</v>
      </c>
      <c r="AX278" s="13" t="s">
        <v>80</v>
      </c>
      <c r="AY278" s="167" t="s">
        <v>195</v>
      </c>
    </row>
    <row r="279" spans="1:65" s="13" customFormat="1">
      <c r="B279" s="165"/>
      <c r="D279" s="166" t="s">
        <v>206</v>
      </c>
      <c r="E279" s="167" t="s">
        <v>3</v>
      </c>
      <c r="F279" s="168" t="s">
        <v>1883</v>
      </c>
      <c r="H279" s="167" t="s">
        <v>3</v>
      </c>
      <c r="I279" s="169"/>
      <c r="L279" s="165"/>
      <c r="M279" s="170"/>
      <c r="N279" s="171"/>
      <c r="O279" s="171"/>
      <c r="P279" s="171"/>
      <c r="Q279" s="171"/>
      <c r="R279" s="171"/>
      <c r="S279" s="171"/>
      <c r="T279" s="172"/>
      <c r="AT279" s="167" t="s">
        <v>206</v>
      </c>
      <c r="AU279" s="167" t="s">
        <v>89</v>
      </c>
      <c r="AV279" s="13" t="s">
        <v>87</v>
      </c>
      <c r="AW279" s="13" t="s">
        <v>41</v>
      </c>
      <c r="AX279" s="13" t="s">
        <v>80</v>
      </c>
      <c r="AY279" s="167" t="s">
        <v>195</v>
      </c>
    </row>
    <row r="280" spans="1:65" s="13" customFormat="1">
      <c r="B280" s="165"/>
      <c r="D280" s="166" t="s">
        <v>206</v>
      </c>
      <c r="E280" s="167" t="s">
        <v>3</v>
      </c>
      <c r="F280" s="168" t="s">
        <v>1884</v>
      </c>
      <c r="H280" s="167" t="s">
        <v>3</v>
      </c>
      <c r="I280" s="169"/>
      <c r="L280" s="165"/>
      <c r="M280" s="170"/>
      <c r="N280" s="171"/>
      <c r="O280" s="171"/>
      <c r="P280" s="171"/>
      <c r="Q280" s="171"/>
      <c r="R280" s="171"/>
      <c r="S280" s="171"/>
      <c r="T280" s="172"/>
      <c r="AT280" s="167" t="s">
        <v>206</v>
      </c>
      <c r="AU280" s="167" t="s">
        <v>89</v>
      </c>
      <c r="AV280" s="13" t="s">
        <v>87</v>
      </c>
      <c r="AW280" s="13" t="s">
        <v>41</v>
      </c>
      <c r="AX280" s="13" t="s">
        <v>80</v>
      </c>
      <c r="AY280" s="167" t="s">
        <v>195</v>
      </c>
    </row>
    <row r="281" spans="1:65" s="13" customFormat="1">
      <c r="B281" s="165"/>
      <c r="D281" s="166" t="s">
        <v>206</v>
      </c>
      <c r="E281" s="167" t="s">
        <v>3</v>
      </c>
      <c r="F281" s="168" t="s">
        <v>1885</v>
      </c>
      <c r="H281" s="167" t="s">
        <v>3</v>
      </c>
      <c r="I281" s="169"/>
      <c r="L281" s="165"/>
      <c r="M281" s="170"/>
      <c r="N281" s="171"/>
      <c r="O281" s="171"/>
      <c r="P281" s="171"/>
      <c r="Q281" s="171"/>
      <c r="R281" s="171"/>
      <c r="S281" s="171"/>
      <c r="T281" s="172"/>
      <c r="AT281" s="167" t="s">
        <v>206</v>
      </c>
      <c r="AU281" s="167" t="s">
        <v>89</v>
      </c>
      <c r="AV281" s="13" t="s">
        <v>87</v>
      </c>
      <c r="AW281" s="13" t="s">
        <v>41</v>
      </c>
      <c r="AX281" s="13" t="s">
        <v>80</v>
      </c>
      <c r="AY281" s="167" t="s">
        <v>195</v>
      </c>
    </row>
    <row r="282" spans="1:65" s="14" customFormat="1">
      <c r="B282" s="173"/>
      <c r="D282" s="166" t="s">
        <v>206</v>
      </c>
      <c r="E282" s="174" t="s">
        <v>3</v>
      </c>
      <c r="F282" s="175" t="s">
        <v>1871</v>
      </c>
      <c r="H282" s="176">
        <v>1</v>
      </c>
      <c r="I282" s="177"/>
      <c r="L282" s="173"/>
      <c r="M282" s="178"/>
      <c r="N282" s="179"/>
      <c r="O282" s="179"/>
      <c r="P282" s="179"/>
      <c r="Q282" s="179"/>
      <c r="R282" s="179"/>
      <c r="S282" s="179"/>
      <c r="T282" s="180"/>
      <c r="AT282" s="174" t="s">
        <v>206</v>
      </c>
      <c r="AU282" s="174" t="s">
        <v>89</v>
      </c>
      <c r="AV282" s="14" t="s">
        <v>89</v>
      </c>
      <c r="AW282" s="14" t="s">
        <v>41</v>
      </c>
      <c r="AX282" s="14" t="s">
        <v>80</v>
      </c>
      <c r="AY282" s="174" t="s">
        <v>195</v>
      </c>
    </row>
    <row r="283" spans="1:65" s="15" customFormat="1">
      <c r="B283" s="181"/>
      <c r="D283" s="166" t="s">
        <v>206</v>
      </c>
      <c r="E283" s="182" t="s">
        <v>3</v>
      </c>
      <c r="F283" s="183" t="s">
        <v>215</v>
      </c>
      <c r="H283" s="184">
        <v>1</v>
      </c>
      <c r="I283" s="185"/>
      <c r="L283" s="181"/>
      <c r="M283" s="186"/>
      <c r="N283" s="187"/>
      <c r="O283" s="187"/>
      <c r="P283" s="187"/>
      <c r="Q283" s="187"/>
      <c r="R283" s="187"/>
      <c r="S283" s="187"/>
      <c r="T283" s="188"/>
      <c r="AT283" s="182" t="s">
        <v>206</v>
      </c>
      <c r="AU283" s="182" t="s">
        <v>89</v>
      </c>
      <c r="AV283" s="15" t="s">
        <v>202</v>
      </c>
      <c r="AW283" s="15" t="s">
        <v>41</v>
      </c>
      <c r="AX283" s="15" t="s">
        <v>87</v>
      </c>
      <c r="AY283" s="182" t="s">
        <v>195</v>
      </c>
    </row>
    <row r="284" spans="1:65" s="2" customFormat="1" ht="16.5" customHeight="1">
      <c r="A284" s="35"/>
      <c r="B284" s="146"/>
      <c r="C284" s="147" t="s">
        <v>396</v>
      </c>
      <c r="D284" s="147" t="s">
        <v>197</v>
      </c>
      <c r="E284" s="148" t="s">
        <v>1886</v>
      </c>
      <c r="F284" s="149" t="s">
        <v>1887</v>
      </c>
      <c r="G284" s="150" t="s">
        <v>511</v>
      </c>
      <c r="H284" s="151">
        <v>1</v>
      </c>
      <c r="I284" s="152"/>
      <c r="J284" s="153">
        <f>ROUND(I284*H284,2)</f>
        <v>0</v>
      </c>
      <c r="K284" s="149" t="s">
        <v>1796</v>
      </c>
      <c r="L284" s="36"/>
      <c r="M284" s="154" t="s">
        <v>3</v>
      </c>
      <c r="N284" s="155" t="s">
        <v>51</v>
      </c>
      <c r="O284" s="56"/>
      <c r="P284" s="156">
        <f>O284*H284</f>
        <v>0</v>
      </c>
      <c r="Q284" s="156">
        <v>0</v>
      </c>
      <c r="R284" s="156">
        <f>Q284*H284</f>
        <v>0</v>
      </c>
      <c r="S284" s="156">
        <v>0</v>
      </c>
      <c r="T284" s="157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58" t="s">
        <v>646</v>
      </c>
      <c r="AT284" s="158" t="s">
        <v>197</v>
      </c>
      <c r="AU284" s="158" t="s">
        <v>89</v>
      </c>
      <c r="AY284" s="19" t="s">
        <v>195</v>
      </c>
      <c r="BE284" s="159">
        <f>IF(N284="základní",J284,0)</f>
        <v>0</v>
      </c>
      <c r="BF284" s="159">
        <f>IF(N284="snížená",J284,0)</f>
        <v>0</v>
      </c>
      <c r="BG284" s="159">
        <f>IF(N284="zákl. přenesená",J284,0)</f>
        <v>0</v>
      </c>
      <c r="BH284" s="159">
        <f>IF(N284="sníž. přenesená",J284,0)</f>
        <v>0</v>
      </c>
      <c r="BI284" s="159">
        <f>IF(N284="nulová",J284,0)</f>
        <v>0</v>
      </c>
      <c r="BJ284" s="19" t="s">
        <v>87</v>
      </c>
      <c r="BK284" s="159">
        <f>ROUND(I284*H284,2)</f>
        <v>0</v>
      </c>
      <c r="BL284" s="19" t="s">
        <v>646</v>
      </c>
      <c r="BM284" s="158" t="s">
        <v>1888</v>
      </c>
    </row>
    <row r="285" spans="1:65" s="13" customFormat="1">
      <c r="B285" s="165"/>
      <c r="D285" s="166" t="s">
        <v>206</v>
      </c>
      <c r="E285" s="167" t="s">
        <v>3</v>
      </c>
      <c r="F285" s="168" t="s">
        <v>1761</v>
      </c>
      <c r="H285" s="167" t="s">
        <v>3</v>
      </c>
      <c r="I285" s="169"/>
      <c r="L285" s="165"/>
      <c r="M285" s="170"/>
      <c r="N285" s="171"/>
      <c r="O285" s="171"/>
      <c r="P285" s="171"/>
      <c r="Q285" s="171"/>
      <c r="R285" s="171"/>
      <c r="S285" s="171"/>
      <c r="T285" s="172"/>
      <c r="AT285" s="167" t="s">
        <v>206</v>
      </c>
      <c r="AU285" s="167" t="s">
        <v>89</v>
      </c>
      <c r="AV285" s="13" t="s">
        <v>87</v>
      </c>
      <c r="AW285" s="13" t="s">
        <v>41</v>
      </c>
      <c r="AX285" s="13" t="s">
        <v>80</v>
      </c>
      <c r="AY285" s="167" t="s">
        <v>195</v>
      </c>
    </row>
    <row r="286" spans="1:65" s="13" customFormat="1">
      <c r="B286" s="165"/>
      <c r="D286" s="166" t="s">
        <v>206</v>
      </c>
      <c r="E286" s="167" t="s">
        <v>3</v>
      </c>
      <c r="F286" s="168" t="s">
        <v>1762</v>
      </c>
      <c r="H286" s="167" t="s">
        <v>3</v>
      </c>
      <c r="I286" s="169"/>
      <c r="L286" s="165"/>
      <c r="M286" s="170"/>
      <c r="N286" s="171"/>
      <c r="O286" s="171"/>
      <c r="P286" s="171"/>
      <c r="Q286" s="171"/>
      <c r="R286" s="171"/>
      <c r="S286" s="171"/>
      <c r="T286" s="172"/>
      <c r="AT286" s="167" t="s">
        <v>206</v>
      </c>
      <c r="AU286" s="167" t="s">
        <v>89</v>
      </c>
      <c r="AV286" s="13" t="s">
        <v>87</v>
      </c>
      <c r="AW286" s="13" t="s">
        <v>41</v>
      </c>
      <c r="AX286" s="13" t="s">
        <v>80</v>
      </c>
      <c r="AY286" s="167" t="s">
        <v>195</v>
      </c>
    </row>
    <row r="287" spans="1:65" s="13" customFormat="1">
      <c r="B287" s="165"/>
      <c r="D287" s="166" t="s">
        <v>206</v>
      </c>
      <c r="E287" s="167" t="s">
        <v>3</v>
      </c>
      <c r="F287" s="168" t="s">
        <v>1763</v>
      </c>
      <c r="H287" s="167" t="s">
        <v>3</v>
      </c>
      <c r="I287" s="169"/>
      <c r="L287" s="165"/>
      <c r="M287" s="170"/>
      <c r="N287" s="171"/>
      <c r="O287" s="171"/>
      <c r="P287" s="171"/>
      <c r="Q287" s="171"/>
      <c r="R287" s="171"/>
      <c r="S287" s="171"/>
      <c r="T287" s="172"/>
      <c r="AT287" s="167" t="s">
        <v>206</v>
      </c>
      <c r="AU287" s="167" t="s">
        <v>89</v>
      </c>
      <c r="AV287" s="13" t="s">
        <v>87</v>
      </c>
      <c r="AW287" s="13" t="s">
        <v>41</v>
      </c>
      <c r="AX287" s="13" t="s">
        <v>80</v>
      </c>
      <c r="AY287" s="167" t="s">
        <v>195</v>
      </c>
    </row>
    <row r="288" spans="1:65" s="13" customFormat="1">
      <c r="B288" s="165"/>
      <c r="D288" s="166" t="s">
        <v>206</v>
      </c>
      <c r="E288" s="167" t="s">
        <v>3</v>
      </c>
      <c r="F288" s="168" t="s">
        <v>1882</v>
      </c>
      <c r="H288" s="167" t="s">
        <v>3</v>
      </c>
      <c r="I288" s="169"/>
      <c r="L288" s="165"/>
      <c r="M288" s="170"/>
      <c r="N288" s="171"/>
      <c r="O288" s="171"/>
      <c r="P288" s="171"/>
      <c r="Q288" s="171"/>
      <c r="R288" s="171"/>
      <c r="S288" s="171"/>
      <c r="T288" s="172"/>
      <c r="AT288" s="167" t="s">
        <v>206</v>
      </c>
      <c r="AU288" s="167" t="s">
        <v>89</v>
      </c>
      <c r="AV288" s="13" t="s">
        <v>87</v>
      </c>
      <c r="AW288" s="13" t="s">
        <v>41</v>
      </c>
      <c r="AX288" s="13" t="s">
        <v>80</v>
      </c>
      <c r="AY288" s="167" t="s">
        <v>195</v>
      </c>
    </row>
    <row r="289" spans="1:65" s="13" customFormat="1">
      <c r="B289" s="165"/>
      <c r="D289" s="166" t="s">
        <v>206</v>
      </c>
      <c r="E289" s="167" t="s">
        <v>3</v>
      </c>
      <c r="F289" s="168" t="s">
        <v>1889</v>
      </c>
      <c r="H289" s="167" t="s">
        <v>3</v>
      </c>
      <c r="I289" s="169"/>
      <c r="L289" s="165"/>
      <c r="M289" s="170"/>
      <c r="N289" s="171"/>
      <c r="O289" s="171"/>
      <c r="P289" s="171"/>
      <c r="Q289" s="171"/>
      <c r="R289" s="171"/>
      <c r="S289" s="171"/>
      <c r="T289" s="172"/>
      <c r="AT289" s="167" t="s">
        <v>206</v>
      </c>
      <c r="AU289" s="167" t="s">
        <v>89</v>
      </c>
      <c r="AV289" s="13" t="s">
        <v>87</v>
      </c>
      <c r="AW289" s="13" t="s">
        <v>41</v>
      </c>
      <c r="AX289" s="13" t="s">
        <v>80</v>
      </c>
      <c r="AY289" s="167" t="s">
        <v>195</v>
      </c>
    </row>
    <row r="290" spans="1:65" s="13" customFormat="1">
      <c r="B290" s="165"/>
      <c r="D290" s="166" t="s">
        <v>206</v>
      </c>
      <c r="E290" s="167" t="s">
        <v>3</v>
      </c>
      <c r="F290" s="168" t="s">
        <v>1890</v>
      </c>
      <c r="H290" s="167" t="s">
        <v>3</v>
      </c>
      <c r="I290" s="169"/>
      <c r="L290" s="165"/>
      <c r="M290" s="170"/>
      <c r="N290" s="171"/>
      <c r="O290" s="171"/>
      <c r="P290" s="171"/>
      <c r="Q290" s="171"/>
      <c r="R290" s="171"/>
      <c r="S290" s="171"/>
      <c r="T290" s="172"/>
      <c r="AT290" s="167" t="s">
        <v>206</v>
      </c>
      <c r="AU290" s="167" t="s">
        <v>89</v>
      </c>
      <c r="AV290" s="13" t="s">
        <v>87</v>
      </c>
      <c r="AW290" s="13" t="s">
        <v>41</v>
      </c>
      <c r="AX290" s="13" t="s">
        <v>80</v>
      </c>
      <c r="AY290" s="167" t="s">
        <v>195</v>
      </c>
    </row>
    <row r="291" spans="1:65" s="13" customFormat="1">
      <c r="B291" s="165"/>
      <c r="D291" s="166" t="s">
        <v>206</v>
      </c>
      <c r="E291" s="167" t="s">
        <v>3</v>
      </c>
      <c r="F291" s="168" t="s">
        <v>1891</v>
      </c>
      <c r="H291" s="167" t="s">
        <v>3</v>
      </c>
      <c r="I291" s="169"/>
      <c r="L291" s="165"/>
      <c r="M291" s="170"/>
      <c r="N291" s="171"/>
      <c r="O291" s="171"/>
      <c r="P291" s="171"/>
      <c r="Q291" s="171"/>
      <c r="R291" s="171"/>
      <c r="S291" s="171"/>
      <c r="T291" s="172"/>
      <c r="AT291" s="167" t="s">
        <v>206</v>
      </c>
      <c r="AU291" s="167" t="s">
        <v>89</v>
      </c>
      <c r="AV291" s="13" t="s">
        <v>87</v>
      </c>
      <c r="AW291" s="13" t="s">
        <v>41</v>
      </c>
      <c r="AX291" s="13" t="s">
        <v>80</v>
      </c>
      <c r="AY291" s="167" t="s">
        <v>195</v>
      </c>
    </row>
    <row r="292" spans="1:65" s="13" customFormat="1">
      <c r="B292" s="165"/>
      <c r="D292" s="166" t="s">
        <v>206</v>
      </c>
      <c r="E292" s="167" t="s">
        <v>3</v>
      </c>
      <c r="F292" s="168" t="s">
        <v>1892</v>
      </c>
      <c r="H292" s="167" t="s">
        <v>3</v>
      </c>
      <c r="I292" s="169"/>
      <c r="L292" s="165"/>
      <c r="M292" s="170"/>
      <c r="N292" s="171"/>
      <c r="O292" s="171"/>
      <c r="P292" s="171"/>
      <c r="Q292" s="171"/>
      <c r="R292" s="171"/>
      <c r="S292" s="171"/>
      <c r="T292" s="172"/>
      <c r="AT292" s="167" t="s">
        <v>206</v>
      </c>
      <c r="AU292" s="167" t="s">
        <v>89</v>
      </c>
      <c r="AV292" s="13" t="s">
        <v>87</v>
      </c>
      <c r="AW292" s="13" t="s">
        <v>41</v>
      </c>
      <c r="AX292" s="13" t="s">
        <v>80</v>
      </c>
      <c r="AY292" s="167" t="s">
        <v>195</v>
      </c>
    </row>
    <row r="293" spans="1:65" s="14" customFormat="1">
      <c r="B293" s="173"/>
      <c r="D293" s="166" t="s">
        <v>206</v>
      </c>
      <c r="E293" s="174" t="s">
        <v>3</v>
      </c>
      <c r="F293" s="175" t="s">
        <v>1871</v>
      </c>
      <c r="H293" s="176">
        <v>1</v>
      </c>
      <c r="I293" s="177"/>
      <c r="L293" s="173"/>
      <c r="M293" s="178"/>
      <c r="N293" s="179"/>
      <c r="O293" s="179"/>
      <c r="P293" s="179"/>
      <c r="Q293" s="179"/>
      <c r="R293" s="179"/>
      <c r="S293" s="179"/>
      <c r="T293" s="180"/>
      <c r="AT293" s="174" t="s">
        <v>206</v>
      </c>
      <c r="AU293" s="174" t="s">
        <v>89</v>
      </c>
      <c r="AV293" s="14" t="s">
        <v>89</v>
      </c>
      <c r="AW293" s="14" t="s">
        <v>41</v>
      </c>
      <c r="AX293" s="14" t="s">
        <v>80</v>
      </c>
      <c r="AY293" s="174" t="s">
        <v>195</v>
      </c>
    </row>
    <row r="294" spans="1:65" s="15" customFormat="1">
      <c r="B294" s="181"/>
      <c r="D294" s="166" t="s">
        <v>206</v>
      </c>
      <c r="E294" s="182" t="s">
        <v>3</v>
      </c>
      <c r="F294" s="183" t="s">
        <v>215</v>
      </c>
      <c r="H294" s="184">
        <v>1</v>
      </c>
      <c r="I294" s="185"/>
      <c r="L294" s="181"/>
      <c r="M294" s="186"/>
      <c r="N294" s="187"/>
      <c r="O294" s="187"/>
      <c r="P294" s="187"/>
      <c r="Q294" s="187"/>
      <c r="R294" s="187"/>
      <c r="S294" s="187"/>
      <c r="T294" s="188"/>
      <c r="AT294" s="182" t="s">
        <v>206</v>
      </c>
      <c r="AU294" s="182" t="s">
        <v>89</v>
      </c>
      <c r="AV294" s="15" t="s">
        <v>202</v>
      </c>
      <c r="AW294" s="15" t="s">
        <v>41</v>
      </c>
      <c r="AX294" s="15" t="s">
        <v>87</v>
      </c>
      <c r="AY294" s="182" t="s">
        <v>195</v>
      </c>
    </row>
    <row r="295" spans="1:65" s="2" customFormat="1" ht="16.5" customHeight="1">
      <c r="A295" s="35"/>
      <c r="B295" s="146"/>
      <c r="C295" s="147" t="s">
        <v>405</v>
      </c>
      <c r="D295" s="147" t="s">
        <v>197</v>
      </c>
      <c r="E295" s="148" t="s">
        <v>1893</v>
      </c>
      <c r="F295" s="149" t="s">
        <v>1894</v>
      </c>
      <c r="G295" s="150" t="s">
        <v>511</v>
      </c>
      <c r="H295" s="151">
        <v>1</v>
      </c>
      <c r="I295" s="152"/>
      <c r="J295" s="153">
        <f>ROUND(I295*H295,2)</f>
        <v>0</v>
      </c>
      <c r="K295" s="149" t="s">
        <v>1796</v>
      </c>
      <c r="L295" s="36"/>
      <c r="M295" s="154" t="s">
        <v>3</v>
      </c>
      <c r="N295" s="155" t="s">
        <v>51</v>
      </c>
      <c r="O295" s="56"/>
      <c r="P295" s="156">
        <f>O295*H295</f>
        <v>0</v>
      </c>
      <c r="Q295" s="156">
        <v>0</v>
      </c>
      <c r="R295" s="156">
        <f>Q295*H295</f>
        <v>0</v>
      </c>
      <c r="S295" s="156">
        <v>0</v>
      </c>
      <c r="T295" s="157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158" t="s">
        <v>646</v>
      </c>
      <c r="AT295" s="158" t="s">
        <v>197</v>
      </c>
      <c r="AU295" s="158" t="s">
        <v>89</v>
      </c>
      <c r="AY295" s="19" t="s">
        <v>195</v>
      </c>
      <c r="BE295" s="159">
        <f>IF(N295="základní",J295,0)</f>
        <v>0</v>
      </c>
      <c r="BF295" s="159">
        <f>IF(N295="snížená",J295,0)</f>
        <v>0</v>
      </c>
      <c r="BG295" s="159">
        <f>IF(N295="zákl. přenesená",J295,0)</f>
        <v>0</v>
      </c>
      <c r="BH295" s="159">
        <f>IF(N295="sníž. přenesená",J295,0)</f>
        <v>0</v>
      </c>
      <c r="BI295" s="159">
        <f>IF(N295="nulová",J295,0)</f>
        <v>0</v>
      </c>
      <c r="BJ295" s="19" t="s">
        <v>87</v>
      </c>
      <c r="BK295" s="159">
        <f>ROUND(I295*H295,2)</f>
        <v>0</v>
      </c>
      <c r="BL295" s="19" t="s">
        <v>646</v>
      </c>
      <c r="BM295" s="158" t="s">
        <v>1895</v>
      </c>
    </row>
    <row r="296" spans="1:65" s="13" customFormat="1">
      <c r="B296" s="165"/>
      <c r="D296" s="166" t="s">
        <v>206</v>
      </c>
      <c r="E296" s="167" t="s">
        <v>3</v>
      </c>
      <c r="F296" s="168" t="s">
        <v>1761</v>
      </c>
      <c r="H296" s="167" t="s">
        <v>3</v>
      </c>
      <c r="I296" s="169"/>
      <c r="L296" s="165"/>
      <c r="M296" s="170"/>
      <c r="N296" s="171"/>
      <c r="O296" s="171"/>
      <c r="P296" s="171"/>
      <c r="Q296" s="171"/>
      <c r="R296" s="171"/>
      <c r="S296" s="171"/>
      <c r="T296" s="172"/>
      <c r="AT296" s="167" t="s">
        <v>206</v>
      </c>
      <c r="AU296" s="167" t="s">
        <v>89</v>
      </c>
      <c r="AV296" s="13" t="s">
        <v>87</v>
      </c>
      <c r="AW296" s="13" t="s">
        <v>41</v>
      </c>
      <c r="AX296" s="13" t="s">
        <v>80</v>
      </c>
      <c r="AY296" s="167" t="s">
        <v>195</v>
      </c>
    </row>
    <row r="297" spans="1:65" s="13" customFormat="1">
      <c r="B297" s="165"/>
      <c r="D297" s="166" t="s">
        <v>206</v>
      </c>
      <c r="E297" s="167" t="s">
        <v>3</v>
      </c>
      <c r="F297" s="168" t="s">
        <v>1762</v>
      </c>
      <c r="H297" s="167" t="s">
        <v>3</v>
      </c>
      <c r="I297" s="169"/>
      <c r="L297" s="165"/>
      <c r="M297" s="170"/>
      <c r="N297" s="171"/>
      <c r="O297" s="171"/>
      <c r="P297" s="171"/>
      <c r="Q297" s="171"/>
      <c r="R297" s="171"/>
      <c r="S297" s="171"/>
      <c r="T297" s="172"/>
      <c r="AT297" s="167" t="s">
        <v>206</v>
      </c>
      <c r="AU297" s="167" t="s">
        <v>89</v>
      </c>
      <c r="AV297" s="13" t="s">
        <v>87</v>
      </c>
      <c r="AW297" s="13" t="s">
        <v>41</v>
      </c>
      <c r="AX297" s="13" t="s">
        <v>80</v>
      </c>
      <c r="AY297" s="167" t="s">
        <v>195</v>
      </c>
    </row>
    <row r="298" spans="1:65" s="13" customFormat="1">
      <c r="B298" s="165"/>
      <c r="D298" s="166" t="s">
        <v>206</v>
      </c>
      <c r="E298" s="167" t="s">
        <v>3</v>
      </c>
      <c r="F298" s="168" t="s">
        <v>1763</v>
      </c>
      <c r="H298" s="167" t="s">
        <v>3</v>
      </c>
      <c r="I298" s="169"/>
      <c r="L298" s="165"/>
      <c r="M298" s="170"/>
      <c r="N298" s="171"/>
      <c r="O298" s="171"/>
      <c r="P298" s="171"/>
      <c r="Q298" s="171"/>
      <c r="R298" s="171"/>
      <c r="S298" s="171"/>
      <c r="T298" s="172"/>
      <c r="AT298" s="167" t="s">
        <v>206</v>
      </c>
      <c r="AU298" s="167" t="s">
        <v>89</v>
      </c>
      <c r="AV298" s="13" t="s">
        <v>87</v>
      </c>
      <c r="AW298" s="13" t="s">
        <v>41</v>
      </c>
      <c r="AX298" s="13" t="s">
        <v>80</v>
      </c>
      <c r="AY298" s="167" t="s">
        <v>195</v>
      </c>
    </row>
    <row r="299" spans="1:65" s="13" customFormat="1">
      <c r="B299" s="165"/>
      <c r="D299" s="166" t="s">
        <v>206</v>
      </c>
      <c r="E299" s="167" t="s">
        <v>3</v>
      </c>
      <c r="F299" s="168" t="s">
        <v>1882</v>
      </c>
      <c r="H299" s="167" t="s">
        <v>3</v>
      </c>
      <c r="I299" s="169"/>
      <c r="L299" s="165"/>
      <c r="M299" s="170"/>
      <c r="N299" s="171"/>
      <c r="O299" s="171"/>
      <c r="P299" s="171"/>
      <c r="Q299" s="171"/>
      <c r="R299" s="171"/>
      <c r="S299" s="171"/>
      <c r="T299" s="172"/>
      <c r="AT299" s="167" t="s">
        <v>206</v>
      </c>
      <c r="AU299" s="167" t="s">
        <v>89</v>
      </c>
      <c r="AV299" s="13" t="s">
        <v>87</v>
      </c>
      <c r="AW299" s="13" t="s">
        <v>41</v>
      </c>
      <c r="AX299" s="13" t="s">
        <v>80</v>
      </c>
      <c r="AY299" s="167" t="s">
        <v>195</v>
      </c>
    </row>
    <row r="300" spans="1:65" s="13" customFormat="1">
      <c r="B300" s="165"/>
      <c r="D300" s="166" t="s">
        <v>206</v>
      </c>
      <c r="E300" s="167" t="s">
        <v>3</v>
      </c>
      <c r="F300" s="168" t="s">
        <v>1896</v>
      </c>
      <c r="H300" s="167" t="s">
        <v>3</v>
      </c>
      <c r="I300" s="169"/>
      <c r="L300" s="165"/>
      <c r="M300" s="170"/>
      <c r="N300" s="171"/>
      <c r="O300" s="171"/>
      <c r="P300" s="171"/>
      <c r="Q300" s="171"/>
      <c r="R300" s="171"/>
      <c r="S300" s="171"/>
      <c r="T300" s="172"/>
      <c r="AT300" s="167" t="s">
        <v>206</v>
      </c>
      <c r="AU300" s="167" t="s">
        <v>89</v>
      </c>
      <c r="AV300" s="13" t="s">
        <v>87</v>
      </c>
      <c r="AW300" s="13" t="s">
        <v>41</v>
      </c>
      <c r="AX300" s="13" t="s">
        <v>80</v>
      </c>
      <c r="AY300" s="167" t="s">
        <v>195</v>
      </c>
    </row>
    <row r="301" spans="1:65" s="14" customFormat="1">
      <c r="B301" s="173"/>
      <c r="D301" s="166" t="s">
        <v>206</v>
      </c>
      <c r="E301" s="174" t="s">
        <v>3</v>
      </c>
      <c r="F301" s="175" t="s">
        <v>1871</v>
      </c>
      <c r="H301" s="176">
        <v>1</v>
      </c>
      <c r="I301" s="177"/>
      <c r="L301" s="173"/>
      <c r="M301" s="178"/>
      <c r="N301" s="179"/>
      <c r="O301" s="179"/>
      <c r="P301" s="179"/>
      <c r="Q301" s="179"/>
      <c r="R301" s="179"/>
      <c r="S301" s="179"/>
      <c r="T301" s="180"/>
      <c r="AT301" s="174" t="s">
        <v>206</v>
      </c>
      <c r="AU301" s="174" t="s">
        <v>89</v>
      </c>
      <c r="AV301" s="14" t="s">
        <v>89</v>
      </c>
      <c r="AW301" s="14" t="s">
        <v>41</v>
      </c>
      <c r="AX301" s="14" t="s">
        <v>80</v>
      </c>
      <c r="AY301" s="174" t="s">
        <v>195</v>
      </c>
    </row>
    <row r="302" spans="1:65" s="15" customFormat="1">
      <c r="B302" s="181"/>
      <c r="D302" s="166" t="s">
        <v>206</v>
      </c>
      <c r="E302" s="182" t="s">
        <v>3</v>
      </c>
      <c r="F302" s="183" t="s">
        <v>215</v>
      </c>
      <c r="H302" s="184">
        <v>1</v>
      </c>
      <c r="I302" s="185"/>
      <c r="L302" s="181"/>
      <c r="M302" s="186"/>
      <c r="N302" s="187"/>
      <c r="O302" s="187"/>
      <c r="P302" s="187"/>
      <c r="Q302" s="187"/>
      <c r="R302" s="187"/>
      <c r="S302" s="187"/>
      <c r="T302" s="188"/>
      <c r="AT302" s="182" t="s">
        <v>206</v>
      </c>
      <c r="AU302" s="182" t="s">
        <v>89</v>
      </c>
      <c r="AV302" s="15" t="s">
        <v>202</v>
      </c>
      <c r="AW302" s="15" t="s">
        <v>41</v>
      </c>
      <c r="AX302" s="15" t="s">
        <v>87</v>
      </c>
      <c r="AY302" s="182" t="s">
        <v>195</v>
      </c>
    </row>
    <row r="303" spans="1:65" s="2" customFormat="1" ht="21.75" customHeight="1">
      <c r="A303" s="35"/>
      <c r="B303" s="146"/>
      <c r="C303" s="147" t="s">
        <v>410</v>
      </c>
      <c r="D303" s="147" t="s">
        <v>197</v>
      </c>
      <c r="E303" s="148" t="s">
        <v>1897</v>
      </c>
      <c r="F303" s="149" t="s">
        <v>1898</v>
      </c>
      <c r="G303" s="150" t="s">
        <v>511</v>
      </c>
      <c r="H303" s="151">
        <v>9</v>
      </c>
      <c r="I303" s="152"/>
      <c r="J303" s="153">
        <f>ROUND(I303*H303,2)</f>
        <v>0</v>
      </c>
      <c r="K303" s="149" t="s">
        <v>201</v>
      </c>
      <c r="L303" s="36"/>
      <c r="M303" s="154" t="s">
        <v>3</v>
      </c>
      <c r="N303" s="155" t="s">
        <v>51</v>
      </c>
      <c r="O303" s="56"/>
      <c r="P303" s="156">
        <f>O303*H303</f>
        <v>0</v>
      </c>
      <c r="Q303" s="156">
        <v>0</v>
      </c>
      <c r="R303" s="156">
        <f>Q303*H303</f>
        <v>0</v>
      </c>
      <c r="S303" s="156">
        <v>0</v>
      </c>
      <c r="T303" s="157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58" t="s">
        <v>646</v>
      </c>
      <c r="AT303" s="158" t="s">
        <v>197</v>
      </c>
      <c r="AU303" s="158" t="s">
        <v>89</v>
      </c>
      <c r="AY303" s="19" t="s">
        <v>195</v>
      </c>
      <c r="BE303" s="159">
        <f>IF(N303="základní",J303,0)</f>
        <v>0</v>
      </c>
      <c r="BF303" s="159">
        <f>IF(N303="snížená",J303,0)</f>
        <v>0</v>
      </c>
      <c r="BG303" s="159">
        <f>IF(N303="zákl. přenesená",J303,0)</f>
        <v>0</v>
      </c>
      <c r="BH303" s="159">
        <f>IF(N303="sníž. přenesená",J303,0)</f>
        <v>0</v>
      </c>
      <c r="BI303" s="159">
        <f>IF(N303="nulová",J303,0)</f>
        <v>0</v>
      </c>
      <c r="BJ303" s="19" t="s">
        <v>87</v>
      </c>
      <c r="BK303" s="159">
        <f>ROUND(I303*H303,2)</f>
        <v>0</v>
      </c>
      <c r="BL303" s="19" t="s">
        <v>646</v>
      </c>
      <c r="BM303" s="158" t="s">
        <v>1899</v>
      </c>
    </row>
    <row r="304" spans="1:65" s="2" customFormat="1">
      <c r="A304" s="35"/>
      <c r="B304" s="36"/>
      <c r="C304" s="35"/>
      <c r="D304" s="160" t="s">
        <v>204</v>
      </c>
      <c r="E304" s="35"/>
      <c r="F304" s="161" t="s">
        <v>1900</v>
      </c>
      <c r="G304" s="35"/>
      <c r="H304" s="35"/>
      <c r="I304" s="162"/>
      <c r="J304" s="35"/>
      <c r="K304" s="35"/>
      <c r="L304" s="36"/>
      <c r="M304" s="163"/>
      <c r="N304" s="164"/>
      <c r="O304" s="56"/>
      <c r="P304" s="56"/>
      <c r="Q304" s="56"/>
      <c r="R304" s="56"/>
      <c r="S304" s="56"/>
      <c r="T304" s="57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9" t="s">
        <v>204</v>
      </c>
      <c r="AU304" s="19" t="s">
        <v>89</v>
      </c>
    </row>
    <row r="305" spans="1:65" s="13" customFormat="1">
      <c r="B305" s="165"/>
      <c r="D305" s="166" t="s">
        <v>206</v>
      </c>
      <c r="E305" s="167" t="s">
        <v>3</v>
      </c>
      <c r="F305" s="168" t="s">
        <v>1761</v>
      </c>
      <c r="H305" s="167" t="s">
        <v>3</v>
      </c>
      <c r="I305" s="169"/>
      <c r="L305" s="165"/>
      <c r="M305" s="170"/>
      <c r="N305" s="171"/>
      <c r="O305" s="171"/>
      <c r="P305" s="171"/>
      <c r="Q305" s="171"/>
      <c r="R305" s="171"/>
      <c r="S305" s="171"/>
      <c r="T305" s="172"/>
      <c r="AT305" s="167" t="s">
        <v>206</v>
      </c>
      <c r="AU305" s="167" t="s">
        <v>89</v>
      </c>
      <c r="AV305" s="13" t="s">
        <v>87</v>
      </c>
      <c r="AW305" s="13" t="s">
        <v>41</v>
      </c>
      <c r="AX305" s="13" t="s">
        <v>80</v>
      </c>
      <c r="AY305" s="167" t="s">
        <v>195</v>
      </c>
    </row>
    <row r="306" spans="1:65" s="13" customFormat="1">
      <c r="B306" s="165"/>
      <c r="D306" s="166" t="s">
        <v>206</v>
      </c>
      <c r="E306" s="167" t="s">
        <v>3</v>
      </c>
      <c r="F306" s="168" t="s">
        <v>1762</v>
      </c>
      <c r="H306" s="167" t="s">
        <v>3</v>
      </c>
      <c r="I306" s="169"/>
      <c r="L306" s="165"/>
      <c r="M306" s="170"/>
      <c r="N306" s="171"/>
      <c r="O306" s="171"/>
      <c r="P306" s="171"/>
      <c r="Q306" s="171"/>
      <c r="R306" s="171"/>
      <c r="S306" s="171"/>
      <c r="T306" s="172"/>
      <c r="AT306" s="167" t="s">
        <v>206</v>
      </c>
      <c r="AU306" s="167" t="s">
        <v>89</v>
      </c>
      <c r="AV306" s="13" t="s">
        <v>87</v>
      </c>
      <c r="AW306" s="13" t="s">
        <v>41</v>
      </c>
      <c r="AX306" s="13" t="s">
        <v>80</v>
      </c>
      <c r="AY306" s="167" t="s">
        <v>195</v>
      </c>
    </row>
    <row r="307" spans="1:65" s="13" customFormat="1">
      <c r="B307" s="165"/>
      <c r="D307" s="166" t="s">
        <v>206</v>
      </c>
      <c r="E307" s="167" t="s">
        <v>3</v>
      </c>
      <c r="F307" s="168" t="s">
        <v>1763</v>
      </c>
      <c r="H307" s="167" t="s">
        <v>3</v>
      </c>
      <c r="I307" s="169"/>
      <c r="L307" s="165"/>
      <c r="M307" s="170"/>
      <c r="N307" s="171"/>
      <c r="O307" s="171"/>
      <c r="P307" s="171"/>
      <c r="Q307" s="171"/>
      <c r="R307" s="171"/>
      <c r="S307" s="171"/>
      <c r="T307" s="172"/>
      <c r="AT307" s="167" t="s">
        <v>206</v>
      </c>
      <c r="AU307" s="167" t="s">
        <v>89</v>
      </c>
      <c r="AV307" s="13" t="s">
        <v>87</v>
      </c>
      <c r="AW307" s="13" t="s">
        <v>41</v>
      </c>
      <c r="AX307" s="13" t="s">
        <v>80</v>
      </c>
      <c r="AY307" s="167" t="s">
        <v>195</v>
      </c>
    </row>
    <row r="308" spans="1:65" s="13" customFormat="1">
      <c r="B308" s="165"/>
      <c r="D308" s="166" t="s">
        <v>206</v>
      </c>
      <c r="E308" s="167" t="s">
        <v>3</v>
      </c>
      <c r="F308" s="168" t="s">
        <v>1764</v>
      </c>
      <c r="H308" s="167" t="s">
        <v>3</v>
      </c>
      <c r="I308" s="169"/>
      <c r="L308" s="165"/>
      <c r="M308" s="170"/>
      <c r="N308" s="171"/>
      <c r="O308" s="171"/>
      <c r="P308" s="171"/>
      <c r="Q308" s="171"/>
      <c r="R308" s="171"/>
      <c r="S308" s="171"/>
      <c r="T308" s="172"/>
      <c r="AT308" s="167" t="s">
        <v>206</v>
      </c>
      <c r="AU308" s="167" t="s">
        <v>89</v>
      </c>
      <c r="AV308" s="13" t="s">
        <v>87</v>
      </c>
      <c r="AW308" s="13" t="s">
        <v>41</v>
      </c>
      <c r="AX308" s="13" t="s">
        <v>80</v>
      </c>
      <c r="AY308" s="167" t="s">
        <v>195</v>
      </c>
    </row>
    <row r="309" spans="1:65" s="13" customFormat="1">
      <c r="B309" s="165"/>
      <c r="D309" s="166" t="s">
        <v>206</v>
      </c>
      <c r="E309" s="167" t="s">
        <v>3</v>
      </c>
      <c r="F309" s="168" t="s">
        <v>1901</v>
      </c>
      <c r="H309" s="167" t="s">
        <v>3</v>
      </c>
      <c r="I309" s="169"/>
      <c r="L309" s="165"/>
      <c r="M309" s="170"/>
      <c r="N309" s="171"/>
      <c r="O309" s="171"/>
      <c r="P309" s="171"/>
      <c r="Q309" s="171"/>
      <c r="R309" s="171"/>
      <c r="S309" s="171"/>
      <c r="T309" s="172"/>
      <c r="AT309" s="167" t="s">
        <v>206</v>
      </c>
      <c r="AU309" s="167" t="s">
        <v>89</v>
      </c>
      <c r="AV309" s="13" t="s">
        <v>87</v>
      </c>
      <c r="AW309" s="13" t="s">
        <v>41</v>
      </c>
      <c r="AX309" s="13" t="s">
        <v>80</v>
      </c>
      <c r="AY309" s="167" t="s">
        <v>195</v>
      </c>
    </row>
    <row r="310" spans="1:65" s="13" customFormat="1">
      <c r="B310" s="165"/>
      <c r="D310" s="166" t="s">
        <v>206</v>
      </c>
      <c r="E310" s="167" t="s">
        <v>3</v>
      </c>
      <c r="F310" s="168" t="s">
        <v>1902</v>
      </c>
      <c r="H310" s="167" t="s">
        <v>3</v>
      </c>
      <c r="I310" s="169"/>
      <c r="L310" s="165"/>
      <c r="M310" s="170"/>
      <c r="N310" s="171"/>
      <c r="O310" s="171"/>
      <c r="P310" s="171"/>
      <c r="Q310" s="171"/>
      <c r="R310" s="171"/>
      <c r="S310" s="171"/>
      <c r="T310" s="172"/>
      <c r="AT310" s="167" t="s">
        <v>206</v>
      </c>
      <c r="AU310" s="167" t="s">
        <v>89</v>
      </c>
      <c r="AV310" s="13" t="s">
        <v>87</v>
      </c>
      <c r="AW310" s="13" t="s">
        <v>41</v>
      </c>
      <c r="AX310" s="13" t="s">
        <v>80</v>
      </c>
      <c r="AY310" s="167" t="s">
        <v>195</v>
      </c>
    </row>
    <row r="311" spans="1:65" s="14" customFormat="1">
      <c r="B311" s="173"/>
      <c r="D311" s="166" t="s">
        <v>206</v>
      </c>
      <c r="E311" s="174" t="s">
        <v>3</v>
      </c>
      <c r="F311" s="175" t="s">
        <v>1859</v>
      </c>
      <c r="H311" s="176">
        <v>9</v>
      </c>
      <c r="I311" s="177"/>
      <c r="L311" s="173"/>
      <c r="M311" s="178"/>
      <c r="N311" s="179"/>
      <c r="O311" s="179"/>
      <c r="P311" s="179"/>
      <c r="Q311" s="179"/>
      <c r="R311" s="179"/>
      <c r="S311" s="179"/>
      <c r="T311" s="180"/>
      <c r="AT311" s="174" t="s">
        <v>206</v>
      </c>
      <c r="AU311" s="174" t="s">
        <v>89</v>
      </c>
      <c r="AV311" s="14" t="s">
        <v>89</v>
      </c>
      <c r="AW311" s="14" t="s">
        <v>41</v>
      </c>
      <c r="AX311" s="14" t="s">
        <v>80</v>
      </c>
      <c r="AY311" s="174" t="s">
        <v>195</v>
      </c>
    </row>
    <row r="312" spans="1:65" s="15" customFormat="1">
      <c r="B312" s="181"/>
      <c r="D312" s="166" t="s">
        <v>206</v>
      </c>
      <c r="E312" s="182" t="s">
        <v>3</v>
      </c>
      <c r="F312" s="183" t="s">
        <v>215</v>
      </c>
      <c r="H312" s="184">
        <v>9</v>
      </c>
      <c r="I312" s="185"/>
      <c r="L312" s="181"/>
      <c r="M312" s="186"/>
      <c r="N312" s="187"/>
      <c r="O312" s="187"/>
      <c r="P312" s="187"/>
      <c r="Q312" s="187"/>
      <c r="R312" s="187"/>
      <c r="S312" s="187"/>
      <c r="T312" s="188"/>
      <c r="AT312" s="182" t="s">
        <v>206</v>
      </c>
      <c r="AU312" s="182" t="s">
        <v>89</v>
      </c>
      <c r="AV312" s="15" t="s">
        <v>202</v>
      </c>
      <c r="AW312" s="15" t="s">
        <v>41</v>
      </c>
      <c r="AX312" s="15" t="s">
        <v>87</v>
      </c>
      <c r="AY312" s="182" t="s">
        <v>195</v>
      </c>
    </row>
    <row r="313" spans="1:65" s="2" customFormat="1" ht="16.5" customHeight="1">
      <c r="A313" s="35"/>
      <c r="B313" s="146"/>
      <c r="C313" s="190" t="s">
        <v>418</v>
      </c>
      <c r="D313" s="190" t="s">
        <v>464</v>
      </c>
      <c r="E313" s="191" t="s">
        <v>1903</v>
      </c>
      <c r="F313" s="192" t="s">
        <v>1904</v>
      </c>
      <c r="G313" s="193" t="s">
        <v>511</v>
      </c>
      <c r="H313" s="194">
        <v>9</v>
      </c>
      <c r="I313" s="195"/>
      <c r="J313" s="196">
        <f>ROUND(I313*H313,2)</f>
        <v>0</v>
      </c>
      <c r="K313" s="192" t="s">
        <v>201</v>
      </c>
      <c r="L313" s="197"/>
      <c r="M313" s="198" t="s">
        <v>3</v>
      </c>
      <c r="N313" s="199" t="s">
        <v>51</v>
      </c>
      <c r="O313" s="56"/>
      <c r="P313" s="156">
        <f>O313*H313</f>
        <v>0</v>
      </c>
      <c r="Q313" s="156">
        <v>8.6E-3</v>
      </c>
      <c r="R313" s="156">
        <f>Q313*H313</f>
        <v>7.7399999999999997E-2</v>
      </c>
      <c r="S313" s="156">
        <v>0</v>
      </c>
      <c r="T313" s="157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158" t="s">
        <v>1905</v>
      </c>
      <c r="AT313" s="158" t="s">
        <v>464</v>
      </c>
      <c r="AU313" s="158" t="s">
        <v>89</v>
      </c>
      <c r="AY313" s="19" t="s">
        <v>195</v>
      </c>
      <c r="BE313" s="159">
        <f>IF(N313="základní",J313,0)</f>
        <v>0</v>
      </c>
      <c r="BF313" s="159">
        <f>IF(N313="snížená",J313,0)</f>
        <v>0</v>
      </c>
      <c r="BG313" s="159">
        <f>IF(N313="zákl. přenesená",J313,0)</f>
        <v>0</v>
      </c>
      <c r="BH313" s="159">
        <f>IF(N313="sníž. přenesená",J313,0)</f>
        <v>0</v>
      </c>
      <c r="BI313" s="159">
        <f>IF(N313="nulová",J313,0)</f>
        <v>0</v>
      </c>
      <c r="BJ313" s="19" t="s">
        <v>87</v>
      </c>
      <c r="BK313" s="159">
        <f>ROUND(I313*H313,2)</f>
        <v>0</v>
      </c>
      <c r="BL313" s="19" t="s">
        <v>1905</v>
      </c>
      <c r="BM313" s="158" t="s">
        <v>1906</v>
      </c>
    </row>
    <row r="314" spans="1:65" s="13" customFormat="1">
      <c r="B314" s="165"/>
      <c r="D314" s="166" t="s">
        <v>206</v>
      </c>
      <c r="E314" s="167" t="s">
        <v>3</v>
      </c>
      <c r="F314" s="168" t="s">
        <v>1761</v>
      </c>
      <c r="H314" s="167" t="s">
        <v>3</v>
      </c>
      <c r="I314" s="169"/>
      <c r="L314" s="165"/>
      <c r="M314" s="170"/>
      <c r="N314" s="171"/>
      <c r="O314" s="171"/>
      <c r="P314" s="171"/>
      <c r="Q314" s="171"/>
      <c r="R314" s="171"/>
      <c r="S314" s="171"/>
      <c r="T314" s="172"/>
      <c r="AT314" s="167" t="s">
        <v>206</v>
      </c>
      <c r="AU314" s="167" t="s">
        <v>89</v>
      </c>
      <c r="AV314" s="13" t="s">
        <v>87</v>
      </c>
      <c r="AW314" s="13" t="s">
        <v>41</v>
      </c>
      <c r="AX314" s="13" t="s">
        <v>80</v>
      </c>
      <c r="AY314" s="167" t="s">
        <v>195</v>
      </c>
    </row>
    <row r="315" spans="1:65" s="13" customFormat="1">
      <c r="B315" s="165"/>
      <c r="D315" s="166" t="s">
        <v>206</v>
      </c>
      <c r="E315" s="167" t="s">
        <v>3</v>
      </c>
      <c r="F315" s="168" t="s">
        <v>1762</v>
      </c>
      <c r="H315" s="167" t="s">
        <v>3</v>
      </c>
      <c r="I315" s="169"/>
      <c r="L315" s="165"/>
      <c r="M315" s="170"/>
      <c r="N315" s="171"/>
      <c r="O315" s="171"/>
      <c r="P315" s="171"/>
      <c r="Q315" s="171"/>
      <c r="R315" s="171"/>
      <c r="S315" s="171"/>
      <c r="T315" s="172"/>
      <c r="AT315" s="167" t="s">
        <v>206</v>
      </c>
      <c r="AU315" s="167" t="s">
        <v>89</v>
      </c>
      <c r="AV315" s="13" t="s">
        <v>87</v>
      </c>
      <c r="AW315" s="13" t="s">
        <v>41</v>
      </c>
      <c r="AX315" s="13" t="s">
        <v>80</v>
      </c>
      <c r="AY315" s="167" t="s">
        <v>195</v>
      </c>
    </row>
    <row r="316" spans="1:65" s="13" customFormat="1">
      <c r="B316" s="165"/>
      <c r="D316" s="166" t="s">
        <v>206</v>
      </c>
      <c r="E316" s="167" t="s">
        <v>3</v>
      </c>
      <c r="F316" s="168" t="s">
        <v>1763</v>
      </c>
      <c r="H316" s="167" t="s">
        <v>3</v>
      </c>
      <c r="I316" s="169"/>
      <c r="L316" s="165"/>
      <c r="M316" s="170"/>
      <c r="N316" s="171"/>
      <c r="O316" s="171"/>
      <c r="P316" s="171"/>
      <c r="Q316" s="171"/>
      <c r="R316" s="171"/>
      <c r="S316" s="171"/>
      <c r="T316" s="172"/>
      <c r="AT316" s="167" t="s">
        <v>206</v>
      </c>
      <c r="AU316" s="167" t="s">
        <v>89</v>
      </c>
      <c r="AV316" s="13" t="s">
        <v>87</v>
      </c>
      <c r="AW316" s="13" t="s">
        <v>41</v>
      </c>
      <c r="AX316" s="13" t="s">
        <v>80</v>
      </c>
      <c r="AY316" s="167" t="s">
        <v>195</v>
      </c>
    </row>
    <row r="317" spans="1:65" s="13" customFormat="1">
      <c r="B317" s="165"/>
      <c r="D317" s="166" t="s">
        <v>206</v>
      </c>
      <c r="E317" s="167" t="s">
        <v>3</v>
      </c>
      <c r="F317" s="168" t="s">
        <v>1770</v>
      </c>
      <c r="H317" s="167" t="s">
        <v>3</v>
      </c>
      <c r="I317" s="169"/>
      <c r="L317" s="165"/>
      <c r="M317" s="170"/>
      <c r="N317" s="171"/>
      <c r="O317" s="171"/>
      <c r="P317" s="171"/>
      <c r="Q317" s="171"/>
      <c r="R317" s="171"/>
      <c r="S317" s="171"/>
      <c r="T317" s="172"/>
      <c r="AT317" s="167" t="s">
        <v>206</v>
      </c>
      <c r="AU317" s="167" t="s">
        <v>89</v>
      </c>
      <c r="AV317" s="13" t="s">
        <v>87</v>
      </c>
      <c r="AW317" s="13" t="s">
        <v>41</v>
      </c>
      <c r="AX317" s="13" t="s">
        <v>80</v>
      </c>
      <c r="AY317" s="167" t="s">
        <v>195</v>
      </c>
    </row>
    <row r="318" spans="1:65" s="13" customFormat="1">
      <c r="B318" s="165"/>
      <c r="D318" s="166" t="s">
        <v>206</v>
      </c>
      <c r="E318" s="167" t="s">
        <v>3</v>
      </c>
      <c r="F318" s="168" t="s">
        <v>1901</v>
      </c>
      <c r="H318" s="167" t="s">
        <v>3</v>
      </c>
      <c r="I318" s="169"/>
      <c r="L318" s="165"/>
      <c r="M318" s="170"/>
      <c r="N318" s="171"/>
      <c r="O318" s="171"/>
      <c r="P318" s="171"/>
      <c r="Q318" s="171"/>
      <c r="R318" s="171"/>
      <c r="S318" s="171"/>
      <c r="T318" s="172"/>
      <c r="AT318" s="167" t="s">
        <v>206</v>
      </c>
      <c r="AU318" s="167" t="s">
        <v>89</v>
      </c>
      <c r="AV318" s="13" t="s">
        <v>87</v>
      </c>
      <c r="AW318" s="13" t="s">
        <v>41</v>
      </c>
      <c r="AX318" s="13" t="s">
        <v>80</v>
      </c>
      <c r="AY318" s="167" t="s">
        <v>195</v>
      </c>
    </row>
    <row r="319" spans="1:65" s="13" customFormat="1">
      <c r="B319" s="165"/>
      <c r="D319" s="166" t="s">
        <v>206</v>
      </c>
      <c r="E319" s="167" t="s">
        <v>3</v>
      </c>
      <c r="F319" s="168" t="s">
        <v>1902</v>
      </c>
      <c r="H319" s="167" t="s">
        <v>3</v>
      </c>
      <c r="I319" s="169"/>
      <c r="L319" s="165"/>
      <c r="M319" s="170"/>
      <c r="N319" s="171"/>
      <c r="O319" s="171"/>
      <c r="P319" s="171"/>
      <c r="Q319" s="171"/>
      <c r="R319" s="171"/>
      <c r="S319" s="171"/>
      <c r="T319" s="172"/>
      <c r="AT319" s="167" t="s">
        <v>206</v>
      </c>
      <c r="AU319" s="167" t="s">
        <v>89</v>
      </c>
      <c r="AV319" s="13" t="s">
        <v>87</v>
      </c>
      <c r="AW319" s="13" t="s">
        <v>41</v>
      </c>
      <c r="AX319" s="13" t="s">
        <v>80</v>
      </c>
      <c r="AY319" s="167" t="s">
        <v>195</v>
      </c>
    </row>
    <row r="320" spans="1:65" s="14" customFormat="1">
      <c r="B320" s="173"/>
      <c r="D320" s="166" t="s">
        <v>206</v>
      </c>
      <c r="E320" s="174" t="s">
        <v>3</v>
      </c>
      <c r="F320" s="175" t="s">
        <v>1859</v>
      </c>
      <c r="H320" s="176">
        <v>9</v>
      </c>
      <c r="I320" s="177"/>
      <c r="L320" s="173"/>
      <c r="M320" s="178"/>
      <c r="N320" s="179"/>
      <c r="O320" s="179"/>
      <c r="P320" s="179"/>
      <c r="Q320" s="179"/>
      <c r="R320" s="179"/>
      <c r="S320" s="179"/>
      <c r="T320" s="180"/>
      <c r="AT320" s="174" t="s">
        <v>206</v>
      </c>
      <c r="AU320" s="174" t="s">
        <v>89</v>
      </c>
      <c r="AV320" s="14" t="s">
        <v>89</v>
      </c>
      <c r="AW320" s="14" t="s">
        <v>4</v>
      </c>
      <c r="AX320" s="14" t="s">
        <v>80</v>
      </c>
      <c r="AY320" s="174" t="s">
        <v>195</v>
      </c>
    </row>
    <row r="321" spans="1:65" s="15" customFormat="1">
      <c r="B321" s="181"/>
      <c r="D321" s="166" t="s">
        <v>206</v>
      </c>
      <c r="E321" s="182" t="s">
        <v>3</v>
      </c>
      <c r="F321" s="183" t="s">
        <v>215</v>
      </c>
      <c r="H321" s="184">
        <v>9</v>
      </c>
      <c r="I321" s="185"/>
      <c r="L321" s="181"/>
      <c r="M321" s="186"/>
      <c r="N321" s="187"/>
      <c r="O321" s="187"/>
      <c r="P321" s="187"/>
      <c r="Q321" s="187"/>
      <c r="R321" s="187"/>
      <c r="S321" s="187"/>
      <c r="T321" s="188"/>
      <c r="AT321" s="182" t="s">
        <v>206</v>
      </c>
      <c r="AU321" s="182" t="s">
        <v>89</v>
      </c>
      <c r="AV321" s="15" t="s">
        <v>202</v>
      </c>
      <c r="AW321" s="15" t="s">
        <v>41</v>
      </c>
      <c r="AX321" s="15" t="s">
        <v>87</v>
      </c>
      <c r="AY321" s="182" t="s">
        <v>195</v>
      </c>
    </row>
    <row r="322" spans="1:65" s="2" customFormat="1" ht="16.5" customHeight="1">
      <c r="A322" s="35"/>
      <c r="B322" s="146"/>
      <c r="C322" s="147" t="s">
        <v>424</v>
      </c>
      <c r="D322" s="147" t="s">
        <v>197</v>
      </c>
      <c r="E322" s="148" t="s">
        <v>1907</v>
      </c>
      <c r="F322" s="149" t="s">
        <v>1908</v>
      </c>
      <c r="G322" s="150" t="s">
        <v>511</v>
      </c>
      <c r="H322" s="151">
        <v>9</v>
      </c>
      <c r="I322" s="152"/>
      <c r="J322" s="153">
        <f>ROUND(I322*H322,2)</f>
        <v>0</v>
      </c>
      <c r="K322" s="149" t="s">
        <v>201</v>
      </c>
      <c r="L322" s="36"/>
      <c r="M322" s="154" t="s">
        <v>3</v>
      </c>
      <c r="N322" s="155" t="s">
        <v>51</v>
      </c>
      <c r="O322" s="56"/>
      <c r="P322" s="156">
        <f>O322*H322</f>
        <v>0</v>
      </c>
      <c r="Q322" s="156">
        <v>0</v>
      </c>
      <c r="R322" s="156">
        <f>Q322*H322</f>
        <v>0</v>
      </c>
      <c r="S322" s="156">
        <v>0</v>
      </c>
      <c r="T322" s="157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58" t="s">
        <v>646</v>
      </c>
      <c r="AT322" s="158" t="s">
        <v>197</v>
      </c>
      <c r="AU322" s="158" t="s">
        <v>89</v>
      </c>
      <c r="AY322" s="19" t="s">
        <v>195</v>
      </c>
      <c r="BE322" s="159">
        <f>IF(N322="základní",J322,0)</f>
        <v>0</v>
      </c>
      <c r="BF322" s="159">
        <f>IF(N322="snížená",J322,0)</f>
        <v>0</v>
      </c>
      <c r="BG322" s="159">
        <f>IF(N322="zákl. přenesená",J322,0)</f>
        <v>0</v>
      </c>
      <c r="BH322" s="159">
        <f>IF(N322="sníž. přenesená",J322,0)</f>
        <v>0</v>
      </c>
      <c r="BI322" s="159">
        <f>IF(N322="nulová",J322,0)</f>
        <v>0</v>
      </c>
      <c r="BJ322" s="19" t="s">
        <v>87</v>
      </c>
      <c r="BK322" s="159">
        <f>ROUND(I322*H322,2)</f>
        <v>0</v>
      </c>
      <c r="BL322" s="19" t="s">
        <v>646</v>
      </c>
      <c r="BM322" s="158" t="s">
        <v>1909</v>
      </c>
    </row>
    <row r="323" spans="1:65" s="2" customFormat="1">
      <c r="A323" s="35"/>
      <c r="B323" s="36"/>
      <c r="C323" s="35"/>
      <c r="D323" s="160" t="s">
        <v>204</v>
      </c>
      <c r="E323" s="35"/>
      <c r="F323" s="161" t="s">
        <v>1910</v>
      </c>
      <c r="G323" s="35"/>
      <c r="H323" s="35"/>
      <c r="I323" s="162"/>
      <c r="J323" s="35"/>
      <c r="K323" s="35"/>
      <c r="L323" s="36"/>
      <c r="M323" s="163"/>
      <c r="N323" s="164"/>
      <c r="O323" s="56"/>
      <c r="P323" s="56"/>
      <c r="Q323" s="56"/>
      <c r="R323" s="56"/>
      <c r="S323" s="56"/>
      <c r="T323" s="57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9" t="s">
        <v>204</v>
      </c>
      <c r="AU323" s="19" t="s">
        <v>89</v>
      </c>
    </row>
    <row r="324" spans="1:65" s="13" customFormat="1">
      <c r="B324" s="165"/>
      <c r="D324" s="166" t="s">
        <v>206</v>
      </c>
      <c r="E324" s="167" t="s">
        <v>3</v>
      </c>
      <c r="F324" s="168" t="s">
        <v>1761</v>
      </c>
      <c r="H324" s="167" t="s">
        <v>3</v>
      </c>
      <c r="I324" s="169"/>
      <c r="L324" s="165"/>
      <c r="M324" s="170"/>
      <c r="N324" s="171"/>
      <c r="O324" s="171"/>
      <c r="P324" s="171"/>
      <c r="Q324" s="171"/>
      <c r="R324" s="171"/>
      <c r="S324" s="171"/>
      <c r="T324" s="172"/>
      <c r="AT324" s="167" t="s">
        <v>206</v>
      </c>
      <c r="AU324" s="167" t="s">
        <v>89</v>
      </c>
      <c r="AV324" s="13" t="s">
        <v>87</v>
      </c>
      <c r="AW324" s="13" t="s">
        <v>41</v>
      </c>
      <c r="AX324" s="13" t="s">
        <v>80</v>
      </c>
      <c r="AY324" s="167" t="s">
        <v>195</v>
      </c>
    </row>
    <row r="325" spans="1:65" s="13" customFormat="1">
      <c r="B325" s="165"/>
      <c r="D325" s="166" t="s">
        <v>206</v>
      </c>
      <c r="E325" s="167" t="s">
        <v>3</v>
      </c>
      <c r="F325" s="168" t="s">
        <v>1762</v>
      </c>
      <c r="H325" s="167" t="s">
        <v>3</v>
      </c>
      <c r="I325" s="169"/>
      <c r="L325" s="165"/>
      <c r="M325" s="170"/>
      <c r="N325" s="171"/>
      <c r="O325" s="171"/>
      <c r="P325" s="171"/>
      <c r="Q325" s="171"/>
      <c r="R325" s="171"/>
      <c r="S325" s="171"/>
      <c r="T325" s="172"/>
      <c r="AT325" s="167" t="s">
        <v>206</v>
      </c>
      <c r="AU325" s="167" t="s">
        <v>89</v>
      </c>
      <c r="AV325" s="13" t="s">
        <v>87</v>
      </c>
      <c r="AW325" s="13" t="s">
        <v>41</v>
      </c>
      <c r="AX325" s="13" t="s">
        <v>80</v>
      </c>
      <c r="AY325" s="167" t="s">
        <v>195</v>
      </c>
    </row>
    <row r="326" spans="1:65" s="13" customFormat="1">
      <c r="B326" s="165"/>
      <c r="D326" s="166" t="s">
        <v>206</v>
      </c>
      <c r="E326" s="167" t="s">
        <v>3</v>
      </c>
      <c r="F326" s="168" t="s">
        <v>1763</v>
      </c>
      <c r="H326" s="167" t="s">
        <v>3</v>
      </c>
      <c r="I326" s="169"/>
      <c r="L326" s="165"/>
      <c r="M326" s="170"/>
      <c r="N326" s="171"/>
      <c r="O326" s="171"/>
      <c r="P326" s="171"/>
      <c r="Q326" s="171"/>
      <c r="R326" s="171"/>
      <c r="S326" s="171"/>
      <c r="T326" s="172"/>
      <c r="AT326" s="167" t="s">
        <v>206</v>
      </c>
      <c r="AU326" s="167" t="s">
        <v>89</v>
      </c>
      <c r="AV326" s="13" t="s">
        <v>87</v>
      </c>
      <c r="AW326" s="13" t="s">
        <v>41</v>
      </c>
      <c r="AX326" s="13" t="s">
        <v>80</v>
      </c>
      <c r="AY326" s="167" t="s">
        <v>195</v>
      </c>
    </row>
    <row r="327" spans="1:65" s="13" customFormat="1">
      <c r="B327" s="165"/>
      <c r="D327" s="166" t="s">
        <v>206</v>
      </c>
      <c r="E327" s="167" t="s">
        <v>3</v>
      </c>
      <c r="F327" s="168" t="s">
        <v>1764</v>
      </c>
      <c r="H327" s="167" t="s">
        <v>3</v>
      </c>
      <c r="I327" s="169"/>
      <c r="L327" s="165"/>
      <c r="M327" s="170"/>
      <c r="N327" s="171"/>
      <c r="O327" s="171"/>
      <c r="P327" s="171"/>
      <c r="Q327" s="171"/>
      <c r="R327" s="171"/>
      <c r="S327" s="171"/>
      <c r="T327" s="172"/>
      <c r="AT327" s="167" t="s">
        <v>206</v>
      </c>
      <c r="AU327" s="167" t="s">
        <v>89</v>
      </c>
      <c r="AV327" s="13" t="s">
        <v>87</v>
      </c>
      <c r="AW327" s="13" t="s">
        <v>41</v>
      </c>
      <c r="AX327" s="13" t="s">
        <v>80</v>
      </c>
      <c r="AY327" s="167" t="s">
        <v>195</v>
      </c>
    </row>
    <row r="328" spans="1:65" s="13" customFormat="1">
      <c r="B328" s="165"/>
      <c r="D328" s="166" t="s">
        <v>206</v>
      </c>
      <c r="E328" s="167" t="s">
        <v>3</v>
      </c>
      <c r="F328" s="168" t="s">
        <v>1911</v>
      </c>
      <c r="H328" s="167" t="s">
        <v>3</v>
      </c>
      <c r="I328" s="169"/>
      <c r="L328" s="165"/>
      <c r="M328" s="170"/>
      <c r="N328" s="171"/>
      <c r="O328" s="171"/>
      <c r="P328" s="171"/>
      <c r="Q328" s="171"/>
      <c r="R328" s="171"/>
      <c r="S328" s="171"/>
      <c r="T328" s="172"/>
      <c r="AT328" s="167" t="s">
        <v>206</v>
      </c>
      <c r="AU328" s="167" t="s">
        <v>89</v>
      </c>
      <c r="AV328" s="13" t="s">
        <v>87</v>
      </c>
      <c r="AW328" s="13" t="s">
        <v>41</v>
      </c>
      <c r="AX328" s="13" t="s">
        <v>80</v>
      </c>
      <c r="AY328" s="167" t="s">
        <v>195</v>
      </c>
    </row>
    <row r="329" spans="1:65" s="13" customFormat="1">
      <c r="B329" s="165"/>
      <c r="D329" s="166" t="s">
        <v>206</v>
      </c>
      <c r="E329" s="167" t="s">
        <v>3</v>
      </c>
      <c r="F329" s="168" t="s">
        <v>1912</v>
      </c>
      <c r="H329" s="167" t="s">
        <v>3</v>
      </c>
      <c r="I329" s="169"/>
      <c r="L329" s="165"/>
      <c r="M329" s="170"/>
      <c r="N329" s="171"/>
      <c r="O329" s="171"/>
      <c r="P329" s="171"/>
      <c r="Q329" s="171"/>
      <c r="R329" s="171"/>
      <c r="S329" s="171"/>
      <c r="T329" s="172"/>
      <c r="AT329" s="167" t="s">
        <v>206</v>
      </c>
      <c r="AU329" s="167" t="s">
        <v>89</v>
      </c>
      <c r="AV329" s="13" t="s">
        <v>87</v>
      </c>
      <c r="AW329" s="13" t="s">
        <v>41</v>
      </c>
      <c r="AX329" s="13" t="s">
        <v>80</v>
      </c>
      <c r="AY329" s="167" t="s">
        <v>195</v>
      </c>
    </row>
    <row r="330" spans="1:65" s="13" customFormat="1">
      <c r="B330" s="165"/>
      <c r="D330" s="166" t="s">
        <v>206</v>
      </c>
      <c r="E330" s="167" t="s">
        <v>3</v>
      </c>
      <c r="F330" s="168" t="s">
        <v>1913</v>
      </c>
      <c r="H330" s="167" t="s">
        <v>3</v>
      </c>
      <c r="I330" s="169"/>
      <c r="L330" s="165"/>
      <c r="M330" s="170"/>
      <c r="N330" s="171"/>
      <c r="O330" s="171"/>
      <c r="P330" s="171"/>
      <c r="Q330" s="171"/>
      <c r="R330" s="171"/>
      <c r="S330" s="171"/>
      <c r="T330" s="172"/>
      <c r="AT330" s="167" t="s">
        <v>206</v>
      </c>
      <c r="AU330" s="167" t="s">
        <v>89</v>
      </c>
      <c r="AV330" s="13" t="s">
        <v>87</v>
      </c>
      <c r="AW330" s="13" t="s">
        <v>41</v>
      </c>
      <c r="AX330" s="13" t="s">
        <v>80</v>
      </c>
      <c r="AY330" s="167" t="s">
        <v>195</v>
      </c>
    </row>
    <row r="331" spans="1:65" s="14" customFormat="1">
      <c r="B331" s="173"/>
      <c r="D331" s="166" t="s">
        <v>206</v>
      </c>
      <c r="E331" s="174" t="s">
        <v>3</v>
      </c>
      <c r="F331" s="175" t="s">
        <v>1859</v>
      </c>
      <c r="H331" s="176">
        <v>9</v>
      </c>
      <c r="I331" s="177"/>
      <c r="L331" s="173"/>
      <c r="M331" s="178"/>
      <c r="N331" s="179"/>
      <c r="O331" s="179"/>
      <c r="P331" s="179"/>
      <c r="Q331" s="179"/>
      <c r="R331" s="179"/>
      <c r="S331" s="179"/>
      <c r="T331" s="180"/>
      <c r="AT331" s="174" t="s">
        <v>206</v>
      </c>
      <c r="AU331" s="174" t="s">
        <v>89</v>
      </c>
      <c r="AV331" s="14" t="s">
        <v>89</v>
      </c>
      <c r="AW331" s="14" t="s">
        <v>41</v>
      </c>
      <c r="AX331" s="14" t="s">
        <v>80</v>
      </c>
      <c r="AY331" s="174" t="s">
        <v>195</v>
      </c>
    </row>
    <row r="332" spans="1:65" s="15" customFormat="1">
      <c r="B332" s="181"/>
      <c r="D332" s="166" t="s">
        <v>206</v>
      </c>
      <c r="E332" s="182" t="s">
        <v>3</v>
      </c>
      <c r="F332" s="183" t="s">
        <v>215</v>
      </c>
      <c r="H332" s="184">
        <v>9</v>
      </c>
      <c r="I332" s="185"/>
      <c r="L332" s="181"/>
      <c r="M332" s="186"/>
      <c r="N332" s="187"/>
      <c r="O332" s="187"/>
      <c r="P332" s="187"/>
      <c r="Q332" s="187"/>
      <c r="R332" s="187"/>
      <c r="S332" s="187"/>
      <c r="T332" s="188"/>
      <c r="AT332" s="182" t="s">
        <v>206</v>
      </c>
      <c r="AU332" s="182" t="s">
        <v>89</v>
      </c>
      <c r="AV332" s="15" t="s">
        <v>202</v>
      </c>
      <c r="AW332" s="15" t="s">
        <v>41</v>
      </c>
      <c r="AX332" s="15" t="s">
        <v>87</v>
      </c>
      <c r="AY332" s="182" t="s">
        <v>195</v>
      </c>
    </row>
    <row r="333" spans="1:65" s="2" customFormat="1" ht="16.5" customHeight="1">
      <c r="A333" s="35"/>
      <c r="B333" s="146"/>
      <c r="C333" s="190" t="s">
        <v>427</v>
      </c>
      <c r="D333" s="190" t="s">
        <v>464</v>
      </c>
      <c r="E333" s="191" t="s">
        <v>1914</v>
      </c>
      <c r="F333" s="192" t="s">
        <v>1915</v>
      </c>
      <c r="G333" s="193" t="s">
        <v>511</v>
      </c>
      <c r="H333" s="194">
        <v>9</v>
      </c>
      <c r="I333" s="195"/>
      <c r="J333" s="196">
        <f>ROUND(I333*H333,2)</f>
        <v>0</v>
      </c>
      <c r="K333" s="192" t="s">
        <v>201</v>
      </c>
      <c r="L333" s="197"/>
      <c r="M333" s="198" t="s">
        <v>3</v>
      </c>
      <c r="N333" s="199" t="s">
        <v>51</v>
      </c>
      <c r="O333" s="56"/>
      <c r="P333" s="156">
        <f>O333*H333</f>
        <v>0</v>
      </c>
      <c r="Q333" s="156">
        <v>0.115</v>
      </c>
      <c r="R333" s="156">
        <f>Q333*H333</f>
        <v>1.0350000000000001</v>
      </c>
      <c r="S333" s="156">
        <v>0</v>
      </c>
      <c r="T333" s="157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158" t="s">
        <v>1905</v>
      </c>
      <c r="AT333" s="158" t="s">
        <v>464</v>
      </c>
      <c r="AU333" s="158" t="s">
        <v>89</v>
      </c>
      <c r="AY333" s="19" t="s">
        <v>195</v>
      </c>
      <c r="BE333" s="159">
        <f>IF(N333="základní",J333,0)</f>
        <v>0</v>
      </c>
      <c r="BF333" s="159">
        <f>IF(N333="snížená",J333,0)</f>
        <v>0</v>
      </c>
      <c r="BG333" s="159">
        <f>IF(N333="zákl. přenesená",J333,0)</f>
        <v>0</v>
      </c>
      <c r="BH333" s="159">
        <f>IF(N333="sníž. přenesená",J333,0)</f>
        <v>0</v>
      </c>
      <c r="BI333" s="159">
        <f>IF(N333="nulová",J333,0)</f>
        <v>0</v>
      </c>
      <c r="BJ333" s="19" t="s">
        <v>87</v>
      </c>
      <c r="BK333" s="159">
        <f>ROUND(I333*H333,2)</f>
        <v>0</v>
      </c>
      <c r="BL333" s="19" t="s">
        <v>1905</v>
      </c>
      <c r="BM333" s="158" t="s">
        <v>1916</v>
      </c>
    </row>
    <row r="334" spans="1:65" s="13" customFormat="1">
      <c r="B334" s="165"/>
      <c r="D334" s="166" t="s">
        <v>206</v>
      </c>
      <c r="E334" s="167" t="s">
        <v>3</v>
      </c>
      <c r="F334" s="168" t="s">
        <v>1761</v>
      </c>
      <c r="H334" s="167" t="s">
        <v>3</v>
      </c>
      <c r="I334" s="169"/>
      <c r="L334" s="165"/>
      <c r="M334" s="170"/>
      <c r="N334" s="171"/>
      <c r="O334" s="171"/>
      <c r="P334" s="171"/>
      <c r="Q334" s="171"/>
      <c r="R334" s="171"/>
      <c r="S334" s="171"/>
      <c r="T334" s="172"/>
      <c r="AT334" s="167" t="s">
        <v>206</v>
      </c>
      <c r="AU334" s="167" t="s">
        <v>89</v>
      </c>
      <c r="AV334" s="13" t="s">
        <v>87</v>
      </c>
      <c r="AW334" s="13" t="s">
        <v>41</v>
      </c>
      <c r="AX334" s="13" t="s">
        <v>80</v>
      </c>
      <c r="AY334" s="167" t="s">
        <v>195</v>
      </c>
    </row>
    <row r="335" spans="1:65" s="13" customFormat="1">
      <c r="B335" s="165"/>
      <c r="D335" s="166" t="s">
        <v>206</v>
      </c>
      <c r="E335" s="167" t="s">
        <v>3</v>
      </c>
      <c r="F335" s="168" t="s">
        <v>1762</v>
      </c>
      <c r="H335" s="167" t="s">
        <v>3</v>
      </c>
      <c r="I335" s="169"/>
      <c r="L335" s="165"/>
      <c r="M335" s="170"/>
      <c r="N335" s="171"/>
      <c r="O335" s="171"/>
      <c r="P335" s="171"/>
      <c r="Q335" s="171"/>
      <c r="R335" s="171"/>
      <c r="S335" s="171"/>
      <c r="T335" s="172"/>
      <c r="AT335" s="167" t="s">
        <v>206</v>
      </c>
      <c r="AU335" s="167" t="s">
        <v>89</v>
      </c>
      <c r="AV335" s="13" t="s">
        <v>87</v>
      </c>
      <c r="AW335" s="13" t="s">
        <v>41</v>
      </c>
      <c r="AX335" s="13" t="s">
        <v>80</v>
      </c>
      <c r="AY335" s="167" t="s">
        <v>195</v>
      </c>
    </row>
    <row r="336" spans="1:65" s="13" customFormat="1">
      <c r="B336" s="165"/>
      <c r="D336" s="166" t="s">
        <v>206</v>
      </c>
      <c r="E336" s="167" t="s">
        <v>3</v>
      </c>
      <c r="F336" s="168" t="s">
        <v>1763</v>
      </c>
      <c r="H336" s="167" t="s">
        <v>3</v>
      </c>
      <c r="I336" s="169"/>
      <c r="L336" s="165"/>
      <c r="M336" s="170"/>
      <c r="N336" s="171"/>
      <c r="O336" s="171"/>
      <c r="P336" s="171"/>
      <c r="Q336" s="171"/>
      <c r="R336" s="171"/>
      <c r="S336" s="171"/>
      <c r="T336" s="172"/>
      <c r="AT336" s="167" t="s">
        <v>206</v>
      </c>
      <c r="AU336" s="167" t="s">
        <v>89</v>
      </c>
      <c r="AV336" s="13" t="s">
        <v>87</v>
      </c>
      <c r="AW336" s="13" t="s">
        <v>41</v>
      </c>
      <c r="AX336" s="13" t="s">
        <v>80</v>
      </c>
      <c r="AY336" s="167" t="s">
        <v>195</v>
      </c>
    </row>
    <row r="337" spans="1:65" s="13" customFormat="1">
      <c r="B337" s="165"/>
      <c r="D337" s="166" t="s">
        <v>206</v>
      </c>
      <c r="E337" s="167" t="s">
        <v>3</v>
      </c>
      <c r="F337" s="168" t="s">
        <v>1770</v>
      </c>
      <c r="H337" s="167" t="s">
        <v>3</v>
      </c>
      <c r="I337" s="169"/>
      <c r="L337" s="165"/>
      <c r="M337" s="170"/>
      <c r="N337" s="171"/>
      <c r="O337" s="171"/>
      <c r="P337" s="171"/>
      <c r="Q337" s="171"/>
      <c r="R337" s="171"/>
      <c r="S337" s="171"/>
      <c r="T337" s="172"/>
      <c r="AT337" s="167" t="s">
        <v>206</v>
      </c>
      <c r="AU337" s="167" t="s">
        <v>89</v>
      </c>
      <c r="AV337" s="13" t="s">
        <v>87</v>
      </c>
      <c r="AW337" s="13" t="s">
        <v>41</v>
      </c>
      <c r="AX337" s="13" t="s">
        <v>80</v>
      </c>
      <c r="AY337" s="167" t="s">
        <v>195</v>
      </c>
    </row>
    <row r="338" spans="1:65" s="13" customFormat="1">
      <c r="B338" s="165"/>
      <c r="D338" s="166" t="s">
        <v>206</v>
      </c>
      <c r="E338" s="167" t="s">
        <v>3</v>
      </c>
      <c r="F338" s="168" t="s">
        <v>1911</v>
      </c>
      <c r="H338" s="167" t="s">
        <v>3</v>
      </c>
      <c r="I338" s="169"/>
      <c r="L338" s="165"/>
      <c r="M338" s="170"/>
      <c r="N338" s="171"/>
      <c r="O338" s="171"/>
      <c r="P338" s="171"/>
      <c r="Q338" s="171"/>
      <c r="R338" s="171"/>
      <c r="S338" s="171"/>
      <c r="T338" s="172"/>
      <c r="AT338" s="167" t="s">
        <v>206</v>
      </c>
      <c r="AU338" s="167" t="s">
        <v>89</v>
      </c>
      <c r="AV338" s="13" t="s">
        <v>87</v>
      </c>
      <c r="AW338" s="13" t="s">
        <v>41</v>
      </c>
      <c r="AX338" s="13" t="s">
        <v>80</v>
      </c>
      <c r="AY338" s="167" t="s">
        <v>195</v>
      </c>
    </row>
    <row r="339" spans="1:65" s="13" customFormat="1">
      <c r="B339" s="165"/>
      <c r="D339" s="166" t="s">
        <v>206</v>
      </c>
      <c r="E339" s="167" t="s">
        <v>3</v>
      </c>
      <c r="F339" s="168" t="s">
        <v>1912</v>
      </c>
      <c r="H339" s="167" t="s">
        <v>3</v>
      </c>
      <c r="I339" s="169"/>
      <c r="L339" s="165"/>
      <c r="M339" s="170"/>
      <c r="N339" s="171"/>
      <c r="O339" s="171"/>
      <c r="P339" s="171"/>
      <c r="Q339" s="171"/>
      <c r="R339" s="171"/>
      <c r="S339" s="171"/>
      <c r="T339" s="172"/>
      <c r="AT339" s="167" t="s">
        <v>206</v>
      </c>
      <c r="AU339" s="167" t="s">
        <v>89</v>
      </c>
      <c r="AV339" s="13" t="s">
        <v>87</v>
      </c>
      <c r="AW339" s="13" t="s">
        <v>41</v>
      </c>
      <c r="AX339" s="13" t="s">
        <v>80</v>
      </c>
      <c r="AY339" s="167" t="s">
        <v>195</v>
      </c>
    </row>
    <row r="340" spans="1:65" s="13" customFormat="1">
      <c r="B340" s="165"/>
      <c r="D340" s="166" t="s">
        <v>206</v>
      </c>
      <c r="E340" s="167" t="s">
        <v>3</v>
      </c>
      <c r="F340" s="168" t="s">
        <v>1913</v>
      </c>
      <c r="H340" s="167" t="s">
        <v>3</v>
      </c>
      <c r="I340" s="169"/>
      <c r="L340" s="165"/>
      <c r="M340" s="170"/>
      <c r="N340" s="171"/>
      <c r="O340" s="171"/>
      <c r="P340" s="171"/>
      <c r="Q340" s="171"/>
      <c r="R340" s="171"/>
      <c r="S340" s="171"/>
      <c r="T340" s="172"/>
      <c r="AT340" s="167" t="s">
        <v>206</v>
      </c>
      <c r="AU340" s="167" t="s">
        <v>89</v>
      </c>
      <c r="AV340" s="13" t="s">
        <v>87</v>
      </c>
      <c r="AW340" s="13" t="s">
        <v>41</v>
      </c>
      <c r="AX340" s="13" t="s">
        <v>80</v>
      </c>
      <c r="AY340" s="167" t="s">
        <v>195</v>
      </c>
    </row>
    <row r="341" spans="1:65" s="14" customFormat="1">
      <c r="B341" s="173"/>
      <c r="D341" s="166" t="s">
        <v>206</v>
      </c>
      <c r="E341" s="174" t="s">
        <v>3</v>
      </c>
      <c r="F341" s="175" t="s">
        <v>1859</v>
      </c>
      <c r="H341" s="176">
        <v>9</v>
      </c>
      <c r="I341" s="177"/>
      <c r="L341" s="173"/>
      <c r="M341" s="178"/>
      <c r="N341" s="179"/>
      <c r="O341" s="179"/>
      <c r="P341" s="179"/>
      <c r="Q341" s="179"/>
      <c r="R341" s="179"/>
      <c r="S341" s="179"/>
      <c r="T341" s="180"/>
      <c r="AT341" s="174" t="s">
        <v>206</v>
      </c>
      <c r="AU341" s="174" t="s">
        <v>89</v>
      </c>
      <c r="AV341" s="14" t="s">
        <v>89</v>
      </c>
      <c r="AW341" s="14" t="s">
        <v>41</v>
      </c>
      <c r="AX341" s="14" t="s">
        <v>80</v>
      </c>
      <c r="AY341" s="174" t="s">
        <v>195</v>
      </c>
    </row>
    <row r="342" spans="1:65" s="15" customFormat="1">
      <c r="B342" s="181"/>
      <c r="D342" s="166" t="s">
        <v>206</v>
      </c>
      <c r="E342" s="182" t="s">
        <v>3</v>
      </c>
      <c r="F342" s="183" t="s">
        <v>215</v>
      </c>
      <c r="H342" s="184">
        <v>9</v>
      </c>
      <c r="I342" s="185"/>
      <c r="L342" s="181"/>
      <c r="M342" s="186"/>
      <c r="N342" s="187"/>
      <c r="O342" s="187"/>
      <c r="P342" s="187"/>
      <c r="Q342" s="187"/>
      <c r="R342" s="187"/>
      <c r="S342" s="187"/>
      <c r="T342" s="188"/>
      <c r="AT342" s="182" t="s">
        <v>206</v>
      </c>
      <c r="AU342" s="182" t="s">
        <v>89</v>
      </c>
      <c r="AV342" s="15" t="s">
        <v>202</v>
      </c>
      <c r="AW342" s="15" t="s">
        <v>41</v>
      </c>
      <c r="AX342" s="15" t="s">
        <v>87</v>
      </c>
      <c r="AY342" s="182" t="s">
        <v>195</v>
      </c>
    </row>
    <row r="343" spans="1:65" s="2" customFormat="1" ht="16.5" customHeight="1">
      <c r="A343" s="35"/>
      <c r="B343" s="146"/>
      <c r="C343" s="190" t="s">
        <v>433</v>
      </c>
      <c r="D343" s="190" t="s">
        <v>464</v>
      </c>
      <c r="E343" s="191" t="s">
        <v>1917</v>
      </c>
      <c r="F343" s="192" t="s">
        <v>1918</v>
      </c>
      <c r="G343" s="193" t="s">
        <v>511</v>
      </c>
      <c r="H343" s="194">
        <v>9</v>
      </c>
      <c r="I343" s="195"/>
      <c r="J343" s="196">
        <f>ROUND(I343*H343,2)</f>
        <v>0</v>
      </c>
      <c r="K343" s="192" t="s">
        <v>1796</v>
      </c>
      <c r="L343" s="197"/>
      <c r="M343" s="198" t="s">
        <v>3</v>
      </c>
      <c r="N343" s="199" t="s">
        <v>51</v>
      </c>
      <c r="O343" s="56"/>
      <c r="P343" s="156">
        <f>O343*H343</f>
        <v>0</v>
      </c>
      <c r="Q343" s="156">
        <v>5.0000000000000001E-4</v>
      </c>
      <c r="R343" s="156">
        <f>Q343*H343</f>
        <v>4.5000000000000005E-3</v>
      </c>
      <c r="S343" s="156">
        <v>0</v>
      </c>
      <c r="T343" s="157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58" t="s">
        <v>1905</v>
      </c>
      <c r="AT343" s="158" t="s">
        <v>464</v>
      </c>
      <c r="AU343" s="158" t="s">
        <v>89</v>
      </c>
      <c r="AY343" s="19" t="s">
        <v>195</v>
      </c>
      <c r="BE343" s="159">
        <f>IF(N343="základní",J343,0)</f>
        <v>0</v>
      </c>
      <c r="BF343" s="159">
        <f>IF(N343="snížená",J343,0)</f>
        <v>0</v>
      </c>
      <c r="BG343" s="159">
        <f>IF(N343="zákl. přenesená",J343,0)</f>
        <v>0</v>
      </c>
      <c r="BH343" s="159">
        <f>IF(N343="sníž. přenesená",J343,0)</f>
        <v>0</v>
      </c>
      <c r="BI343" s="159">
        <f>IF(N343="nulová",J343,0)</f>
        <v>0</v>
      </c>
      <c r="BJ343" s="19" t="s">
        <v>87</v>
      </c>
      <c r="BK343" s="159">
        <f>ROUND(I343*H343,2)</f>
        <v>0</v>
      </c>
      <c r="BL343" s="19" t="s">
        <v>1905</v>
      </c>
      <c r="BM343" s="158" t="s">
        <v>1919</v>
      </c>
    </row>
    <row r="344" spans="1:65" s="13" customFormat="1">
      <c r="B344" s="165"/>
      <c r="D344" s="166" t="s">
        <v>206</v>
      </c>
      <c r="E344" s="167" t="s">
        <v>3</v>
      </c>
      <c r="F344" s="168" t="s">
        <v>1761</v>
      </c>
      <c r="H344" s="167" t="s">
        <v>3</v>
      </c>
      <c r="I344" s="169"/>
      <c r="L344" s="165"/>
      <c r="M344" s="170"/>
      <c r="N344" s="171"/>
      <c r="O344" s="171"/>
      <c r="P344" s="171"/>
      <c r="Q344" s="171"/>
      <c r="R344" s="171"/>
      <c r="S344" s="171"/>
      <c r="T344" s="172"/>
      <c r="AT344" s="167" t="s">
        <v>206</v>
      </c>
      <c r="AU344" s="167" t="s">
        <v>89</v>
      </c>
      <c r="AV344" s="13" t="s">
        <v>87</v>
      </c>
      <c r="AW344" s="13" t="s">
        <v>41</v>
      </c>
      <c r="AX344" s="13" t="s">
        <v>80</v>
      </c>
      <c r="AY344" s="167" t="s">
        <v>195</v>
      </c>
    </row>
    <row r="345" spans="1:65" s="13" customFormat="1">
      <c r="B345" s="165"/>
      <c r="D345" s="166" t="s">
        <v>206</v>
      </c>
      <c r="E345" s="167" t="s">
        <v>3</v>
      </c>
      <c r="F345" s="168" t="s">
        <v>1762</v>
      </c>
      <c r="H345" s="167" t="s">
        <v>3</v>
      </c>
      <c r="I345" s="169"/>
      <c r="L345" s="165"/>
      <c r="M345" s="170"/>
      <c r="N345" s="171"/>
      <c r="O345" s="171"/>
      <c r="P345" s="171"/>
      <c r="Q345" s="171"/>
      <c r="R345" s="171"/>
      <c r="S345" s="171"/>
      <c r="T345" s="172"/>
      <c r="AT345" s="167" t="s">
        <v>206</v>
      </c>
      <c r="AU345" s="167" t="s">
        <v>89</v>
      </c>
      <c r="AV345" s="13" t="s">
        <v>87</v>
      </c>
      <c r="AW345" s="13" t="s">
        <v>41</v>
      </c>
      <c r="AX345" s="13" t="s">
        <v>80</v>
      </c>
      <c r="AY345" s="167" t="s">
        <v>195</v>
      </c>
    </row>
    <row r="346" spans="1:65" s="13" customFormat="1">
      <c r="B346" s="165"/>
      <c r="D346" s="166" t="s">
        <v>206</v>
      </c>
      <c r="E346" s="167" t="s">
        <v>3</v>
      </c>
      <c r="F346" s="168" t="s">
        <v>1763</v>
      </c>
      <c r="H346" s="167" t="s">
        <v>3</v>
      </c>
      <c r="I346" s="169"/>
      <c r="L346" s="165"/>
      <c r="M346" s="170"/>
      <c r="N346" s="171"/>
      <c r="O346" s="171"/>
      <c r="P346" s="171"/>
      <c r="Q346" s="171"/>
      <c r="R346" s="171"/>
      <c r="S346" s="171"/>
      <c r="T346" s="172"/>
      <c r="AT346" s="167" t="s">
        <v>206</v>
      </c>
      <c r="AU346" s="167" t="s">
        <v>89</v>
      </c>
      <c r="AV346" s="13" t="s">
        <v>87</v>
      </c>
      <c r="AW346" s="13" t="s">
        <v>41</v>
      </c>
      <c r="AX346" s="13" t="s">
        <v>80</v>
      </c>
      <c r="AY346" s="167" t="s">
        <v>195</v>
      </c>
    </row>
    <row r="347" spans="1:65" s="13" customFormat="1">
      <c r="B347" s="165"/>
      <c r="D347" s="166" t="s">
        <v>206</v>
      </c>
      <c r="E347" s="167" t="s">
        <v>3</v>
      </c>
      <c r="F347" s="168" t="s">
        <v>1770</v>
      </c>
      <c r="H347" s="167" t="s">
        <v>3</v>
      </c>
      <c r="I347" s="169"/>
      <c r="L347" s="165"/>
      <c r="M347" s="170"/>
      <c r="N347" s="171"/>
      <c r="O347" s="171"/>
      <c r="P347" s="171"/>
      <c r="Q347" s="171"/>
      <c r="R347" s="171"/>
      <c r="S347" s="171"/>
      <c r="T347" s="172"/>
      <c r="AT347" s="167" t="s">
        <v>206</v>
      </c>
      <c r="AU347" s="167" t="s">
        <v>89</v>
      </c>
      <c r="AV347" s="13" t="s">
        <v>87</v>
      </c>
      <c r="AW347" s="13" t="s">
        <v>41</v>
      </c>
      <c r="AX347" s="13" t="s">
        <v>80</v>
      </c>
      <c r="AY347" s="167" t="s">
        <v>195</v>
      </c>
    </row>
    <row r="348" spans="1:65" s="13" customFormat="1">
      <c r="B348" s="165"/>
      <c r="D348" s="166" t="s">
        <v>206</v>
      </c>
      <c r="E348" s="167" t="s">
        <v>3</v>
      </c>
      <c r="F348" s="168" t="s">
        <v>1920</v>
      </c>
      <c r="H348" s="167" t="s">
        <v>3</v>
      </c>
      <c r="I348" s="169"/>
      <c r="L348" s="165"/>
      <c r="M348" s="170"/>
      <c r="N348" s="171"/>
      <c r="O348" s="171"/>
      <c r="P348" s="171"/>
      <c r="Q348" s="171"/>
      <c r="R348" s="171"/>
      <c r="S348" s="171"/>
      <c r="T348" s="172"/>
      <c r="AT348" s="167" t="s">
        <v>206</v>
      </c>
      <c r="AU348" s="167" t="s">
        <v>89</v>
      </c>
      <c r="AV348" s="13" t="s">
        <v>87</v>
      </c>
      <c r="AW348" s="13" t="s">
        <v>41</v>
      </c>
      <c r="AX348" s="13" t="s">
        <v>80</v>
      </c>
      <c r="AY348" s="167" t="s">
        <v>195</v>
      </c>
    </row>
    <row r="349" spans="1:65" s="14" customFormat="1">
      <c r="B349" s="173"/>
      <c r="D349" s="166" t="s">
        <v>206</v>
      </c>
      <c r="E349" s="174" t="s">
        <v>3</v>
      </c>
      <c r="F349" s="175" t="s">
        <v>1859</v>
      </c>
      <c r="H349" s="176">
        <v>9</v>
      </c>
      <c r="I349" s="177"/>
      <c r="L349" s="173"/>
      <c r="M349" s="178"/>
      <c r="N349" s="179"/>
      <c r="O349" s="179"/>
      <c r="P349" s="179"/>
      <c r="Q349" s="179"/>
      <c r="R349" s="179"/>
      <c r="S349" s="179"/>
      <c r="T349" s="180"/>
      <c r="AT349" s="174" t="s">
        <v>206</v>
      </c>
      <c r="AU349" s="174" t="s">
        <v>89</v>
      </c>
      <c r="AV349" s="14" t="s">
        <v>89</v>
      </c>
      <c r="AW349" s="14" t="s">
        <v>41</v>
      </c>
      <c r="AX349" s="14" t="s">
        <v>80</v>
      </c>
      <c r="AY349" s="174" t="s">
        <v>195</v>
      </c>
    </row>
    <row r="350" spans="1:65" s="15" customFormat="1">
      <c r="B350" s="181"/>
      <c r="D350" s="166" t="s">
        <v>206</v>
      </c>
      <c r="E350" s="182" t="s">
        <v>3</v>
      </c>
      <c r="F350" s="183" t="s">
        <v>215</v>
      </c>
      <c r="H350" s="184">
        <v>9</v>
      </c>
      <c r="I350" s="185"/>
      <c r="L350" s="181"/>
      <c r="M350" s="186"/>
      <c r="N350" s="187"/>
      <c r="O350" s="187"/>
      <c r="P350" s="187"/>
      <c r="Q350" s="187"/>
      <c r="R350" s="187"/>
      <c r="S350" s="187"/>
      <c r="T350" s="188"/>
      <c r="AT350" s="182" t="s">
        <v>206</v>
      </c>
      <c r="AU350" s="182" t="s">
        <v>89</v>
      </c>
      <c r="AV350" s="15" t="s">
        <v>202</v>
      </c>
      <c r="AW350" s="15" t="s">
        <v>41</v>
      </c>
      <c r="AX350" s="15" t="s">
        <v>87</v>
      </c>
      <c r="AY350" s="182" t="s">
        <v>195</v>
      </c>
    </row>
    <row r="351" spans="1:65" s="2" customFormat="1" ht="16.5" customHeight="1">
      <c r="A351" s="35"/>
      <c r="B351" s="146"/>
      <c r="C351" s="147" t="s">
        <v>435</v>
      </c>
      <c r="D351" s="147" t="s">
        <v>197</v>
      </c>
      <c r="E351" s="148" t="s">
        <v>1921</v>
      </c>
      <c r="F351" s="149" t="s">
        <v>1922</v>
      </c>
      <c r="G351" s="150" t="s">
        <v>511</v>
      </c>
      <c r="H351" s="151">
        <v>9</v>
      </c>
      <c r="I351" s="152"/>
      <c r="J351" s="153">
        <f>ROUND(I351*H351,2)</f>
        <v>0</v>
      </c>
      <c r="K351" s="149" t="s">
        <v>201</v>
      </c>
      <c r="L351" s="36"/>
      <c r="M351" s="154" t="s">
        <v>3</v>
      </c>
      <c r="N351" s="155" t="s">
        <v>51</v>
      </c>
      <c r="O351" s="56"/>
      <c r="P351" s="156">
        <f>O351*H351</f>
        <v>0</v>
      </c>
      <c r="Q351" s="156">
        <v>0</v>
      </c>
      <c r="R351" s="156">
        <f>Q351*H351</f>
        <v>0</v>
      </c>
      <c r="S351" s="156">
        <v>0</v>
      </c>
      <c r="T351" s="157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158" t="s">
        <v>646</v>
      </c>
      <c r="AT351" s="158" t="s">
        <v>197</v>
      </c>
      <c r="AU351" s="158" t="s">
        <v>89</v>
      </c>
      <c r="AY351" s="19" t="s">
        <v>195</v>
      </c>
      <c r="BE351" s="159">
        <f>IF(N351="základní",J351,0)</f>
        <v>0</v>
      </c>
      <c r="BF351" s="159">
        <f>IF(N351="snížená",J351,0)</f>
        <v>0</v>
      </c>
      <c r="BG351" s="159">
        <f>IF(N351="zákl. přenesená",J351,0)</f>
        <v>0</v>
      </c>
      <c r="BH351" s="159">
        <f>IF(N351="sníž. přenesená",J351,0)</f>
        <v>0</v>
      </c>
      <c r="BI351" s="159">
        <f>IF(N351="nulová",J351,0)</f>
        <v>0</v>
      </c>
      <c r="BJ351" s="19" t="s">
        <v>87</v>
      </c>
      <c r="BK351" s="159">
        <f>ROUND(I351*H351,2)</f>
        <v>0</v>
      </c>
      <c r="BL351" s="19" t="s">
        <v>646</v>
      </c>
      <c r="BM351" s="158" t="s">
        <v>1923</v>
      </c>
    </row>
    <row r="352" spans="1:65" s="2" customFormat="1">
      <c r="A352" s="35"/>
      <c r="B352" s="36"/>
      <c r="C352" s="35"/>
      <c r="D352" s="160" t="s">
        <v>204</v>
      </c>
      <c r="E352" s="35"/>
      <c r="F352" s="161" t="s">
        <v>1924</v>
      </c>
      <c r="G352" s="35"/>
      <c r="H352" s="35"/>
      <c r="I352" s="162"/>
      <c r="J352" s="35"/>
      <c r="K352" s="35"/>
      <c r="L352" s="36"/>
      <c r="M352" s="163"/>
      <c r="N352" s="164"/>
      <c r="O352" s="56"/>
      <c r="P352" s="56"/>
      <c r="Q352" s="56"/>
      <c r="R352" s="56"/>
      <c r="S352" s="56"/>
      <c r="T352" s="57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T352" s="19" t="s">
        <v>204</v>
      </c>
      <c r="AU352" s="19" t="s">
        <v>89</v>
      </c>
    </row>
    <row r="353" spans="1:65" s="13" customFormat="1">
      <c r="B353" s="165"/>
      <c r="D353" s="166" t="s">
        <v>206</v>
      </c>
      <c r="E353" s="167" t="s">
        <v>3</v>
      </c>
      <c r="F353" s="168" t="s">
        <v>1761</v>
      </c>
      <c r="H353" s="167" t="s">
        <v>3</v>
      </c>
      <c r="I353" s="169"/>
      <c r="L353" s="165"/>
      <c r="M353" s="170"/>
      <c r="N353" s="171"/>
      <c r="O353" s="171"/>
      <c r="P353" s="171"/>
      <c r="Q353" s="171"/>
      <c r="R353" s="171"/>
      <c r="S353" s="171"/>
      <c r="T353" s="172"/>
      <c r="AT353" s="167" t="s">
        <v>206</v>
      </c>
      <c r="AU353" s="167" t="s">
        <v>89</v>
      </c>
      <c r="AV353" s="13" t="s">
        <v>87</v>
      </c>
      <c r="AW353" s="13" t="s">
        <v>41</v>
      </c>
      <c r="AX353" s="13" t="s">
        <v>80</v>
      </c>
      <c r="AY353" s="167" t="s">
        <v>195</v>
      </c>
    </row>
    <row r="354" spans="1:65" s="13" customFormat="1">
      <c r="B354" s="165"/>
      <c r="D354" s="166" t="s">
        <v>206</v>
      </c>
      <c r="E354" s="167" t="s">
        <v>3</v>
      </c>
      <c r="F354" s="168" t="s">
        <v>1762</v>
      </c>
      <c r="H354" s="167" t="s">
        <v>3</v>
      </c>
      <c r="I354" s="169"/>
      <c r="L354" s="165"/>
      <c r="M354" s="170"/>
      <c r="N354" s="171"/>
      <c r="O354" s="171"/>
      <c r="P354" s="171"/>
      <c r="Q354" s="171"/>
      <c r="R354" s="171"/>
      <c r="S354" s="171"/>
      <c r="T354" s="172"/>
      <c r="AT354" s="167" t="s">
        <v>206</v>
      </c>
      <c r="AU354" s="167" t="s">
        <v>89</v>
      </c>
      <c r="AV354" s="13" t="s">
        <v>87</v>
      </c>
      <c r="AW354" s="13" t="s">
        <v>41</v>
      </c>
      <c r="AX354" s="13" t="s">
        <v>80</v>
      </c>
      <c r="AY354" s="167" t="s">
        <v>195</v>
      </c>
    </row>
    <row r="355" spans="1:65" s="13" customFormat="1">
      <c r="B355" s="165"/>
      <c r="D355" s="166" t="s">
        <v>206</v>
      </c>
      <c r="E355" s="167" t="s">
        <v>3</v>
      </c>
      <c r="F355" s="168" t="s">
        <v>1763</v>
      </c>
      <c r="H355" s="167" t="s">
        <v>3</v>
      </c>
      <c r="I355" s="169"/>
      <c r="L355" s="165"/>
      <c r="M355" s="170"/>
      <c r="N355" s="171"/>
      <c r="O355" s="171"/>
      <c r="P355" s="171"/>
      <c r="Q355" s="171"/>
      <c r="R355" s="171"/>
      <c r="S355" s="171"/>
      <c r="T355" s="172"/>
      <c r="AT355" s="167" t="s">
        <v>206</v>
      </c>
      <c r="AU355" s="167" t="s">
        <v>89</v>
      </c>
      <c r="AV355" s="13" t="s">
        <v>87</v>
      </c>
      <c r="AW355" s="13" t="s">
        <v>41</v>
      </c>
      <c r="AX355" s="13" t="s">
        <v>80</v>
      </c>
      <c r="AY355" s="167" t="s">
        <v>195</v>
      </c>
    </row>
    <row r="356" spans="1:65" s="13" customFormat="1">
      <c r="B356" s="165"/>
      <c r="D356" s="166" t="s">
        <v>206</v>
      </c>
      <c r="E356" s="167" t="s">
        <v>3</v>
      </c>
      <c r="F356" s="168" t="s">
        <v>1764</v>
      </c>
      <c r="H356" s="167" t="s">
        <v>3</v>
      </c>
      <c r="I356" s="169"/>
      <c r="L356" s="165"/>
      <c r="M356" s="170"/>
      <c r="N356" s="171"/>
      <c r="O356" s="171"/>
      <c r="P356" s="171"/>
      <c r="Q356" s="171"/>
      <c r="R356" s="171"/>
      <c r="S356" s="171"/>
      <c r="T356" s="172"/>
      <c r="AT356" s="167" t="s">
        <v>206</v>
      </c>
      <c r="AU356" s="167" t="s">
        <v>89</v>
      </c>
      <c r="AV356" s="13" t="s">
        <v>87</v>
      </c>
      <c r="AW356" s="13" t="s">
        <v>41</v>
      </c>
      <c r="AX356" s="13" t="s">
        <v>80</v>
      </c>
      <c r="AY356" s="167" t="s">
        <v>195</v>
      </c>
    </row>
    <row r="357" spans="1:65" s="13" customFormat="1">
      <c r="B357" s="165"/>
      <c r="D357" s="166" t="s">
        <v>206</v>
      </c>
      <c r="E357" s="167" t="s">
        <v>3</v>
      </c>
      <c r="F357" s="168" t="s">
        <v>1925</v>
      </c>
      <c r="H357" s="167" t="s">
        <v>3</v>
      </c>
      <c r="I357" s="169"/>
      <c r="L357" s="165"/>
      <c r="M357" s="170"/>
      <c r="N357" s="171"/>
      <c r="O357" s="171"/>
      <c r="P357" s="171"/>
      <c r="Q357" s="171"/>
      <c r="R357" s="171"/>
      <c r="S357" s="171"/>
      <c r="T357" s="172"/>
      <c r="AT357" s="167" t="s">
        <v>206</v>
      </c>
      <c r="AU357" s="167" t="s">
        <v>89</v>
      </c>
      <c r="AV357" s="13" t="s">
        <v>87</v>
      </c>
      <c r="AW357" s="13" t="s">
        <v>41</v>
      </c>
      <c r="AX357" s="13" t="s">
        <v>80</v>
      </c>
      <c r="AY357" s="167" t="s">
        <v>195</v>
      </c>
    </row>
    <row r="358" spans="1:65" s="14" customFormat="1">
      <c r="B358" s="173"/>
      <c r="D358" s="166" t="s">
        <v>206</v>
      </c>
      <c r="E358" s="174" t="s">
        <v>3</v>
      </c>
      <c r="F358" s="175" t="s">
        <v>1859</v>
      </c>
      <c r="H358" s="176">
        <v>9</v>
      </c>
      <c r="I358" s="177"/>
      <c r="L358" s="173"/>
      <c r="M358" s="178"/>
      <c r="N358" s="179"/>
      <c r="O358" s="179"/>
      <c r="P358" s="179"/>
      <c r="Q358" s="179"/>
      <c r="R358" s="179"/>
      <c r="S358" s="179"/>
      <c r="T358" s="180"/>
      <c r="AT358" s="174" t="s">
        <v>206</v>
      </c>
      <c r="AU358" s="174" t="s">
        <v>89</v>
      </c>
      <c r="AV358" s="14" t="s">
        <v>89</v>
      </c>
      <c r="AW358" s="14" t="s">
        <v>41</v>
      </c>
      <c r="AX358" s="14" t="s">
        <v>80</v>
      </c>
      <c r="AY358" s="174" t="s">
        <v>195</v>
      </c>
    </row>
    <row r="359" spans="1:65" s="15" customFormat="1">
      <c r="B359" s="181"/>
      <c r="D359" s="166" t="s">
        <v>206</v>
      </c>
      <c r="E359" s="182" t="s">
        <v>3</v>
      </c>
      <c r="F359" s="183" t="s">
        <v>215</v>
      </c>
      <c r="H359" s="184">
        <v>9</v>
      </c>
      <c r="I359" s="185"/>
      <c r="L359" s="181"/>
      <c r="M359" s="186"/>
      <c r="N359" s="187"/>
      <c r="O359" s="187"/>
      <c r="P359" s="187"/>
      <c r="Q359" s="187"/>
      <c r="R359" s="187"/>
      <c r="S359" s="187"/>
      <c r="T359" s="188"/>
      <c r="AT359" s="182" t="s">
        <v>206</v>
      </c>
      <c r="AU359" s="182" t="s">
        <v>89</v>
      </c>
      <c r="AV359" s="15" t="s">
        <v>202</v>
      </c>
      <c r="AW359" s="15" t="s">
        <v>41</v>
      </c>
      <c r="AX359" s="15" t="s">
        <v>87</v>
      </c>
      <c r="AY359" s="182" t="s">
        <v>195</v>
      </c>
    </row>
    <row r="360" spans="1:65" s="2" customFormat="1" ht="16.5" customHeight="1">
      <c r="A360" s="35"/>
      <c r="B360" s="146"/>
      <c r="C360" s="190" t="s">
        <v>441</v>
      </c>
      <c r="D360" s="190" t="s">
        <v>464</v>
      </c>
      <c r="E360" s="191" t="s">
        <v>1926</v>
      </c>
      <c r="F360" s="192" t="s">
        <v>1927</v>
      </c>
      <c r="G360" s="193" t="s">
        <v>511</v>
      </c>
      <c r="H360" s="194">
        <v>9</v>
      </c>
      <c r="I360" s="195"/>
      <c r="J360" s="196">
        <f>ROUND(I360*H360,2)</f>
        <v>0</v>
      </c>
      <c r="K360" s="192" t="s">
        <v>201</v>
      </c>
      <c r="L360" s="197"/>
      <c r="M360" s="198" t="s">
        <v>3</v>
      </c>
      <c r="N360" s="199" t="s">
        <v>51</v>
      </c>
      <c r="O360" s="56"/>
      <c r="P360" s="156">
        <f>O360*H360</f>
        <v>0</v>
      </c>
      <c r="Q360" s="156">
        <v>5.7999999999999996E-3</v>
      </c>
      <c r="R360" s="156">
        <f>Q360*H360</f>
        <v>5.2199999999999996E-2</v>
      </c>
      <c r="S360" s="156">
        <v>0</v>
      </c>
      <c r="T360" s="157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158" t="s">
        <v>1905</v>
      </c>
      <c r="AT360" s="158" t="s">
        <v>464</v>
      </c>
      <c r="AU360" s="158" t="s">
        <v>89</v>
      </c>
      <c r="AY360" s="19" t="s">
        <v>195</v>
      </c>
      <c r="BE360" s="159">
        <f>IF(N360="základní",J360,0)</f>
        <v>0</v>
      </c>
      <c r="BF360" s="159">
        <f>IF(N360="snížená",J360,0)</f>
        <v>0</v>
      </c>
      <c r="BG360" s="159">
        <f>IF(N360="zákl. přenesená",J360,0)</f>
        <v>0</v>
      </c>
      <c r="BH360" s="159">
        <f>IF(N360="sníž. přenesená",J360,0)</f>
        <v>0</v>
      </c>
      <c r="BI360" s="159">
        <f>IF(N360="nulová",J360,0)</f>
        <v>0</v>
      </c>
      <c r="BJ360" s="19" t="s">
        <v>87</v>
      </c>
      <c r="BK360" s="159">
        <f>ROUND(I360*H360,2)</f>
        <v>0</v>
      </c>
      <c r="BL360" s="19" t="s">
        <v>1905</v>
      </c>
      <c r="BM360" s="158" t="s">
        <v>1928</v>
      </c>
    </row>
    <row r="361" spans="1:65" s="13" customFormat="1">
      <c r="B361" s="165"/>
      <c r="D361" s="166" t="s">
        <v>206</v>
      </c>
      <c r="E361" s="167" t="s">
        <v>3</v>
      </c>
      <c r="F361" s="168" t="s">
        <v>1761</v>
      </c>
      <c r="H361" s="167" t="s">
        <v>3</v>
      </c>
      <c r="I361" s="169"/>
      <c r="L361" s="165"/>
      <c r="M361" s="170"/>
      <c r="N361" s="171"/>
      <c r="O361" s="171"/>
      <c r="P361" s="171"/>
      <c r="Q361" s="171"/>
      <c r="R361" s="171"/>
      <c r="S361" s="171"/>
      <c r="T361" s="172"/>
      <c r="AT361" s="167" t="s">
        <v>206</v>
      </c>
      <c r="AU361" s="167" t="s">
        <v>89</v>
      </c>
      <c r="AV361" s="13" t="s">
        <v>87</v>
      </c>
      <c r="AW361" s="13" t="s">
        <v>41</v>
      </c>
      <c r="AX361" s="13" t="s">
        <v>80</v>
      </c>
      <c r="AY361" s="167" t="s">
        <v>195</v>
      </c>
    </row>
    <row r="362" spans="1:65" s="13" customFormat="1">
      <c r="B362" s="165"/>
      <c r="D362" s="166" t="s">
        <v>206</v>
      </c>
      <c r="E362" s="167" t="s">
        <v>3</v>
      </c>
      <c r="F362" s="168" t="s">
        <v>1762</v>
      </c>
      <c r="H362" s="167" t="s">
        <v>3</v>
      </c>
      <c r="I362" s="169"/>
      <c r="L362" s="165"/>
      <c r="M362" s="170"/>
      <c r="N362" s="171"/>
      <c r="O362" s="171"/>
      <c r="P362" s="171"/>
      <c r="Q362" s="171"/>
      <c r="R362" s="171"/>
      <c r="S362" s="171"/>
      <c r="T362" s="172"/>
      <c r="AT362" s="167" t="s">
        <v>206</v>
      </c>
      <c r="AU362" s="167" t="s">
        <v>89</v>
      </c>
      <c r="AV362" s="13" t="s">
        <v>87</v>
      </c>
      <c r="AW362" s="13" t="s">
        <v>41</v>
      </c>
      <c r="AX362" s="13" t="s">
        <v>80</v>
      </c>
      <c r="AY362" s="167" t="s">
        <v>195</v>
      </c>
    </row>
    <row r="363" spans="1:65" s="13" customFormat="1">
      <c r="B363" s="165"/>
      <c r="D363" s="166" t="s">
        <v>206</v>
      </c>
      <c r="E363" s="167" t="s">
        <v>3</v>
      </c>
      <c r="F363" s="168" t="s">
        <v>1763</v>
      </c>
      <c r="H363" s="167" t="s">
        <v>3</v>
      </c>
      <c r="I363" s="169"/>
      <c r="L363" s="165"/>
      <c r="M363" s="170"/>
      <c r="N363" s="171"/>
      <c r="O363" s="171"/>
      <c r="P363" s="171"/>
      <c r="Q363" s="171"/>
      <c r="R363" s="171"/>
      <c r="S363" s="171"/>
      <c r="T363" s="172"/>
      <c r="AT363" s="167" t="s">
        <v>206</v>
      </c>
      <c r="AU363" s="167" t="s">
        <v>89</v>
      </c>
      <c r="AV363" s="13" t="s">
        <v>87</v>
      </c>
      <c r="AW363" s="13" t="s">
        <v>41</v>
      </c>
      <c r="AX363" s="13" t="s">
        <v>80</v>
      </c>
      <c r="AY363" s="167" t="s">
        <v>195</v>
      </c>
    </row>
    <row r="364" spans="1:65" s="13" customFormat="1">
      <c r="B364" s="165"/>
      <c r="D364" s="166" t="s">
        <v>206</v>
      </c>
      <c r="E364" s="167" t="s">
        <v>3</v>
      </c>
      <c r="F364" s="168" t="s">
        <v>1770</v>
      </c>
      <c r="H364" s="167" t="s">
        <v>3</v>
      </c>
      <c r="I364" s="169"/>
      <c r="L364" s="165"/>
      <c r="M364" s="170"/>
      <c r="N364" s="171"/>
      <c r="O364" s="171"/>
      <c r="P364" s="171"/>
      <c r="Q364" s="171"/>
      <c r="R364" s="171"/>
      <c r="S364" s="171"/>
      <c r="T364" s="172"/>
      <c r="AT364" s="167" t="s">
        <v>206</v>
      </c>
      <c r="AU364" s="167" t="s">
        <v>89</v>
      </c>
      <c r="AV364" s="13" t="s">
        <v>87</v>
      </c>
      <c r="AW364" s="13" t="s">
        <v>41</v>
      </c>
      <c r="AX364" s="13" t="s">
        <v>80</v>
      </c>
      <c r="AY364" s="167" t="s">
        <v>195</v>
      </c>
    </row>
    <row r="365" spans="1:65" s="13" customFormat="1">
      <c r="B365" s="165"/>
      <c r="D365" s="166" t="s">
        <v>206</v>
      </c>
      <c r="E365" s="167" t="s">
        <v>3</v>
      </c>
      <c r="F365" s="168" t="s">
        <v>1925</v>
      </c>
      <c r="H365" s="167" t="s">
        <v>3</v>
      </c>
      <c r="I365" s="169"/>
      <c r="L365" s="165"/>
      <c r="M365" s="170"/>
      <c r="N365" s="171"/>
      <c r="O365" s="171"/>
      <c r="P365" s="171"/>
      <c r="Q365" s="171"/>
      <c r="R365" s="171"/>
      <c r="S365" s="171"/>
      <c r="T365" s="172"/>
      <c r="AT365" s="167" t="s">
        <v>206</v>
      </c>
      <c r="AU365" s="167" t="s">
        <v>89</v>
      </c>
      <c r="AV365" s="13" t="s">
        <v>87</v>
      </c>
      <c r="AW365" s="13" t="s">
        <v>41</v>
      </c>
      <c r="AX365" s="13" t="s">
        <v>80</v>
      </c>
      <c r="AY365" s="167" t="s">
        <v>195</v>
      </c>
    </row>
    <row r="366" spans="1:65" s="14" customFormat="1">
      <c r="B366" s="173"/>
      <c r="D366" s="166" t="s">
        <v>206</v>
      </c>
      <c r="E366" s="174" t="s">
        <v>3</v>
      </c>
      <c r="F366" s="175" t="s">
        <v>1859</v>
      </c>
      <c r="H366" s="176">
        <v>9</v>
      </c>
      <c r="I366" s="177"/>
      <c r="L366" s="173"/>
      <c r="M366" s="178"/>
      <c r="N366" s="179"/>
      <c r="O366" s="179"/>
      <c r="P366" s="179"/>
      <c r="Q366" s="179"/>
      <c r="R366" s="179"/>
      <c r="S366" s="179"/>
      <c r="T366" s="180"/>
      <c r="AT366" s="174" t="s">
        <v>206</v>
      </c>
      <c r="AU366" s="174" t="s">
        <v>89</v>
      </c>
      <c r="AV366" s="14" t="s">
        <v>89</v>
      </c>
      <c r="AW366" s="14" t="s">
        <v>41</v>
      </c>
      <c r="AX366" s="14" t="s">
        <v>80</v>
      </c>
      <c r="AY366" s="174" t="s">
        <v>195</v>
      </c>
    </row>
    <row r="367" spans="1:65" s="15" customFormat="1">
      <c r="B367" s="181"/>
      <c r="D367" s="166" t="s">
        <v>206</v>
      </c>
      <c r="E367" s="182" t="s">
        <v>3</v>
      </c>
      <c r="F367" s="183" t="s">
        <v>215</v>
      </c>
      <c r="H367" s="184">
        <v>9</v>
      </c>
      <c r="I367" s="185"/>
      <c r="L367" s="181"/>
      <c r="M367" s="186"/>
      <c r="N367" s="187"/>
      <c r="O367" s="187"/>
      <c r="P367" s="187"/>
      <c r="Q367" s="187"/>
      <c r="R367" s="187"/>
      <c r="S367" s="187"/>
      <c r="T367" s="188"/>
      <c r="AT367" s="182" t="s">
        <v>206</v>
      </c>
      <c r="AU367" s="182" t="s">
        <v>89</v>
      </c>
      <c r="AV367" s="15" t="s">
        <v>202</v>
      </c>
      <c r="AW367" s="15" t="s">
        <v>41</v>
      </c>
      <c r="AX367" s="15" t="s">
        <v>87</v>
      </c>
      <c r="AY367" s="182" t="s">
        <v>195</v>
      </c>
    </row>
    <row r="368" spans="1:65" s="2" customFormat="1" ht="16.5" customHeight="1">
      <c r="A368" s="35"/>
      <c r="B368" s="146"/>
      <c r="C368" s="147" t="s">
        <v>444</v>
      </c>
      <c r="D368" s="147" t="s">
        <v>197</v>
      </c>
      <c r="E368" s="148" t="s">
        <v>1929</v>
      </c>
      <c r="F368" s="149" t="s">
        <v>1930</v>
      </c>
      <c r="G368" s="150" t="s">
        <v>511</v>
      </c>
      <c r="H368" s="151">
        <v>12</v>
      </c>
      <c r="I368" s="152"/>
      <c r="J368" s="153">
        <f>ROUND(I368*H368,2)</f>
        <v>0</v>
      </c>
      <c r="K368" s="149" t="s">
        <v>201</v>
      </c>
      <c r="L368" s="36"/>
      <c r="M368" s="154" t="s">
        <v>3</v>
      </c>
      <c r="N368" s="155" t="s">
        <v>51</v>
      </c>
      <c r="O368" s="56"/>
      <c r="P368" s="156">
        <f>O368*H368</f>
        <v>0</v>
      </c>
      <c r="Q368" s="156">
        <v>0</v>
      </c>
      <c r="R368" s="156">
        <f>Q368*H368</f>
        <v>0</v>
      </c>
      <c r="S368" s="156">
        <v>0</v>
      </c>
      <c r="T368" s="157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58" t="s">
        <v>646</v>
      </c>
      <c r="AT368" s="158" t="s">
        <v>197</v>
      </c>
      <c r="AU368" s="158" t="s">
        <v>89</v>
      </c>
      <c r="AY368" s="19" t="s">
        <v>195</v>
      </c>
      <c r="BE368" s="159">
        <f>IF(N368="základní",J368,0)</f>
        <v>0</v>
      </c>
      <c r="BF368" s="159">
        <f>IF(N368="snížená",J368,0)</f>
        <v>0</v>
      </c>
      <c r="BG368" s="159">
        <f>IF(N368="zákl. přenesená",J368,0)</f>
        <v>0</v>
      </c>
      <c r="BH368" s="159">
        <f>IF(N368="sníž. přenesená",J368,0)</f>
        <v>0</v>
      </c>
      <c r="BI368" s="159">
        <f>IF(N368="nulová",J368,0)</f>
        <v>0</v>
      </c>
      <c r="BJ368" s="19" t="s">
        <v>87</v>
      </c>
      <c r="BK368" s="159">
        <f>ROUND(I368*H368,2)</f>
        <v>0</v>
      </c>
      <c r="BL368" s="19" t="s">
        <v>646</v>
      </c>
      <c r="BM368" s="158" t="s">
        <v>1931</v>
      </c>
    </row>
    <row r="369" spans="1:65" s="2" customFormat="1">
      <c r="A369" s="35"/>
      <c r="B369" s="36"/>
      <c r="C369" s="35"/>
      <c r="D369" s="160" t="s">
        <v>204</v>
      </c>
      <c r="E369" s="35"/>
      <c r="F369" s="161" t="s">
        <v>1932</v>
      </c>
      <c r="G369" s="35"/>
      <c r="H369" s="35"/>
      <c r="I369" s="162"/>
      <c r="J369" s="35"/>
      <c r="K369" s="35"/>
      <c r="L369" s="36"/>
      <c r="M369" s="163"/>
      <c r="N369" s="164"/>
      <c r="O369" s="56"/>
      <c r="P369" s="56"/>
      <c r="Q369" s="56"/>
      <c r="R369" s="56"/>
      <c r="S369" s="56"/>
      <c r="T369" s="57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9" t="s">
        <v>204</v>
      </c>
      <c r="AU369" s="19" t="s">
        <v>89</v>
      </c>
    </row>
    <row r="370" spans="1:65" s="13" customFormat="1">
      <c r="B370" s="165"/>
      <c r="D370" s="166" t="s">
        <v>206</v>
      </c>
      <c r="E370" s="167" t="s">
        <v>3</v>
      </c>
      <c r="F370" s="168" t="s">
        <v>1761</v>
      </c>
      <c r="H370" s="167" t="s">
        <v>3</v>
      </c>
      <c r="I370" s="169"/>
      <c r="L370" s="165"/>
      <c r="M370" s="170"/>
      <c r="N370" s="171"/>
      <c r="O370" s="171"/>
      <c r="P370" s="171"/>
      <c r="Q370" s="171"/>
      <c r="R370" s="171"/>
      <c r="S370" s="171"/>
      <c r="T370" s="172"/>
      <c r="AT370" s="167" t="s">
        <v>206</v>
      </c>
      <c r="AU370" s="167" t="s">
        <v>89</v>
      </c>
      <c r="AV370" s="13" t="s">
        <v>87</v>
      </c>
      <c r="AW370" s="13" t="s">
        <v>41</v>
      </c>
      <c r="AX370" s="13" t="s">
        <v>80</v>
      </c>
      <c r="AY370" s="167" t="s">
        <v>195</v>
      </c>
    </row>
    <row r="371" spans="1:65" s="13" customFormat="1">
      <c r="B371" s="165"/>
      <c r="D371" s="166" t="s">
        <v>206</v>
      </c>
      <c r="E371" s="167" t="s">
        <v>3</v>
      </c>
      <c r="F371" s="168" t="s">
        <v>1762</v>
      </c>
      <c r="H371" s="167" t="s">
        <v>3</v>
      </c>
      <c r="I371" s="169"/>
      <c r="L371" s="165"/>
      <c r="M371" s="170"/>
      <c r="N371" s="171"/>
      <c r="O371" s="171"/>
      <c r="P371" s="171"/>
      <c r="Q371" s="171"/>
      <c r="R371" s="171"/>
      <c r="S371" s="171"/>
      <c r="T371" s="172"/>
      <c r="AT371" s="167" t="s">
        <v>206</v>
      </c>
      <c r="AU371" s="167" t="s">
        <v>89</v>
      </c>
      <c r="AV371" s="13" t="s">
        <v>87</v>
      </c>
      <c r="AW371" s="13" t="s">
        <v>41</v>
      </c>
      <c r="AX371" s="13" t="s">
        <v>80</v>
      </c>
      <c r="AY371" s="167" t="s">
        <v>195</v>
      </c>
    </row>
    <row r="372" spans="1:65" s="13" customFormat="1">
      <c r="B372" s="165"/>
      <c r="D372" s="166" t="s">
        <v>206</v>
      </c>
      <c r="E372" s="167" t="s">
        <v>3</v>
      </c>
      <c r="F372" s="168" t="s">
        <v>1763</v>
      </c>
      <c r="H372" s="167" t="s">
        <v>3</v>
      </c>
      <c r="I372" s="169"/>
      <c r="L372" s="165"/>
      <c r="M372" s="170"/>
      <c r="N372" s="171"/>
      <c r="O372" s="171"/>
      <c r="P372" s="171"/>
      <c r="Q372" s="171"/>
      <c r="R372" s="171"/>
      <c r="S372" s="171"/>
      <c r="T372" s="172"/>
      <c r="AT372" s="167" t="s">
        <v>206</v>
      </c>
      <c r="AU372" s="167" t="s">
        <v>89</v>
      </c>
      <c r="AV372" s="13" t="s">
        <v>87</v>
      </c>
      <c r="AW372" s="13" t="s">
        <v>41</v>
      </c>
      <c r="AX372" s="13" t="s">
        <v>80</v>
      </c>
      <c r="AY372" s="167" t="s">
        <v>195</v>
      </c>
    </row>
    <row r="373" spans="1:65" s="13" customFormat="1">
      <c r="B373" s="165"/>
      <c r="D373" s="166" t="s">
        <v>206</v>
      </c>
      <c r="E373" s="167" t="s">
        <v>3</v>
      </c>
      <c r="F373" s="168" t="s">
        <v>1764</v>
      </c>
      <c r="H373" s="167" t="s">
        <v>3</v>
      </c>
      <c r="I373" s="169"/>
      <c r="L373" s="165"/>
      <c r="M373" s="170"/>
      <c r="N373" s="171"/>
      <c r="O373" s="171"/>
      <c r="P373" s="171"/>
      <c r="Q373" s="171"/>
      <c r="R373" s="171"/>
      <c r="S373" s="171"/>
      <c r="T373" s="172"/>
      <c r="AT373" s="167" t="s">
        <v>206</v>
      </c>
      <c r="AU373" s="167" t="s">
        <v>89</v>
      </c>
      <c r="AV373" s="13" t="s">
        <v>87</v>
      </c>
      <c r="AW373" s="13" t="s">
        <v>41</v>
      </c>
      <c r="AX373" s="13" t="s">
        <v>80</v>
      </c>
      <c r="AY373" s="167" t="s">
        <v>195</v>
      </c>
    </row>
    <row r="374" spans="1:65" s="13" customFormat="1">
      <c r="B374" s="165"/>
      <c r="D374" s="166" t="s">
        <v>206</v>
      </c>
      <c r="E374" s="167" t="s">
        <v>3</v>
      </c>
      <c r="F374" s="168" t="s">
        <v>1810</v>
      </c>
      <c r="H374" s="167" t="s">
        <v>3</v>
      </c>
      <c r="I374" s="169"/>
      <c r="L374" s="165"/>
      <c r="M374" s="170"/>
      <c r="N374" s="171"/>
      <c r="O374" s="171"/>
      <c r="P374" s="171"/>
      <c r="Q374" s="171"/>
      <c r="R374" s="171"/>
      <c r="S374" s="171"/>
      <c r="T374" s="172"/>
      <c r="AT374" s="167" t="s">
        <v>206</v>
      </c>
      <c r="AU374" s="167" t="s">
        <v>89</v>
      </c>
      <c r="AV374" s="13" t="s">
        <v>87</v>
      </c>
      <c r="AW374" s="13" t="s">
        <v>41</v>
      </c>
      <c r="AX374" s="13" t="s">
        <v>80</v>
      </c>
      <c r="AY374" s="167" t="s">
        <v>195</v>
      </c>
    </row>
    <row r="375" spans="1:65" s="14" customFormat="1">
      <c r="B375" s="173"/>
      <c r="D375" s="166" t="s">
        <v>206</v>
      </c>
      <c r="E375" s="174" t="s">
        <v>3</v>
      </c>
      <c r="F375" s="175" t="s">
        <v>1811</v>
      </c>
      <c r="H375" s="176">
        <v>3</v>
      </c>
      <c r="I375" s="177"/>
      <c r="L375" s="173"/>
      <c r="M375" s="178"/>
      <c r="N375" s="179"/>
      <c r="O375" s="179"/>
      <c r="P375" s="179"/>
      <c r="Q375" s="179"/>
      <c r="R375" s="179"/>
      <c r="S375" s="179"/>
      <c r="T375" s="180"/>
      <c r="AT375" s="174" t="s">
        <v>206</v>
      </c>
      <c r="AU375" s="174" t="s">
        <v>89</v>
      </c>
      <c r="AV375" s="14" t="s">
        <v>89</v>
      </c>
      <c r="AW375" s="14" t="s">
        <v>41</v>
      </c>
      <c r="AX375" s="14" t="s">
        <v>80</v>
      </c>
      <c r="AY375" s="174" t="s">
        <v>195</v>
      </c>
    </row>
    <row r="376" spans="1:65" s="13" customFormat="1">
      <c r="B376" s="165"/>
      <c r="D376" s="166" t="s">
        <v>206</v>
      </c>
      <c r="E376" s="167" t="s">
        <v>3</v>
      </c>
      <c r="F376" s="168" t="s">
        <v>1933</v>
      </c>
      <c r="H376" s="167" t="s">
        <v>3</v>
      </c>
      <c r="I376" s="169"/>
      <c r="L376" s="165"/>
      <c r="M376" s="170"/>
      <c r="N376" s="171"/>
      <c r="O376" s="171"/>
      <c r="P376" s="171"/>
      <c r="Q376" s="171"/>
      <c r="R376" s="171"/>
      <c r="S376" s="171"/>
      <c r="T376" s="172"/>
      <c r="AT376" s="167" t="s">
        <v>206</v>
      </c>
      <c r="AU376" s="167" t="s">
        <v>89</v>
      </c>
      <c r="AV376" s="13" t="s">
        <v>87</v>
      </c>
      <c r="AW376" s="13" t="s">
        <v>41</v>
      </c>
      <c r="AX376" s="13" t="s">
        <v>80</v>
      </c>
      <c r="AY376" s="167" t="s">
        <v>195</v>
      </c>
    </row>
    <row r="377" spans="1:65" s="14" customFormat="1">
      <c r="B377" s="173"/>
      <c r="D377" s="166" t="s">
        <v>206</v>
      </c>
      <c r="E377" s="174" t="s">
        <v>3</v>
      </c>
      <c r="F377" s="175" t="s">
        <v>1859</v>
      </c>
      <c r="H377" s="176">
        <v>9</v>
      </c>
      <c r="I377" s="177"/>
      <c r="L377" s="173"/>
      <c r="M377" s="178"/>
      <c r="N377" s="179"/>
      <c r="O377" s="179"/>
      <c r="P377" s="179"/>
      <c r="Q377" s="179"/>
      <c r="R377" s="179"/>
      <c r="S377" s="179"/>
      <c r="T377" s="180"/>
      <c r="AT377" s="174" t="s">
        <v>206</v>
      </c>
      <c r="AU377" s="174" t="s">
        <v>89</v>
      </c>
      <c r="AV377" s="14" t="s">
        <v>89</v>
      </c>
      <c r="AW377" s="14" t="s">
        <v>41</v>
      </c>
      <c r="AX377" s="14" t="s">
        <v>80</v>
      </c>
      <c r="AY377" s="174" t="s">
        <v>195</v>
      </c>
    </row>
    <row r="378" spans="1:65" s="15" customFormat="1">
      <c r="B378" s="181"/>
      <c r="D378" s="166" t="s">
        <v>206</v>
      </c>
      <c r="E378" s="182" t="s">
        <v>3</v>
      </c>
      <c r="F378" s="183" t="s">
        <v>215</v>
      </c>
      <c r="H378" s="184">
        <v>12</v>
      </c>
      <c r="I378" s="185"/>
      <c r="L378" s="181"/>
      <c r="M378" s="186"/>
      <c r="N378" s="187"/>
      <c r="O378" s="187"/>
      <c r="P378" s="187"/>
      <c r="Q378" s="187"/>
      <c r="R378" s="187"/>
      <c r="S378" s="187"/>
      <c r="T378" s="188"/>
      <c r="AT378" s="182" t="s">
        <v>206</v>
      </c>
      <c r="AU378" s="182" t="s">
        <v>89</v>
      </c>
      <c r="AV378" s="15" t="s">
        <v>202</v>
      </c>
      <c r="AW378" s="15" t="s">
        <v>41</v>
      </c>
      <c r="AX378" s="15" t="s">
        <v>87</v>
      </c>
      <c r="AY378" s="182" t="s">
        <v>195</v>
      </c>
    </row>
    <row r="379" spans="1:65" s="2" customFormat="1" ht="16.5" customHeight="1">
      <c r="A379" s="35"/>
      <c r="B379" s="146"/>
      <c r="C379" s="190" t="s">
        <v>449</v>
      </c>
      <c r="D379" s="190" t="s">
        <v>464</v>
      </c>
      <c r="E379" s="191" t="s">
        <v>1934</v>
      </c>
      <c r="F379" s="192" t="s">
        <v>1935</v>
      </c>
      <c r="G379" s="193" t="s">
        <v>511</v>
      </c>
      <c r="H379" s="194">
        <v>12</v>
      </c>
      <c r="I379" s="195"/>
      <c r="J379" s="196">
        <f>ROUND(I379*H379,2)</f>
        <v>0</v>
      </c>
      <c r="K379" s="192" t="s">
        <v>1796</v>
      </c>
      <c r="L379" s="197"/>
      <c r="M379" s="198" t="s">
        <v>3</v>
      </c>
      <c r="N379" s="199" t="s">
        <v>51</v>
      </c>
      <c r="O379" s="56"/>
      <c r="P379" s="156">
        <f>O379*H379</f>
        <v>0</v>
      </c>
      <c r="Q379" s="156">
        <v>2.2000000000000001E-4</v>
      </c>
      <c r="R379" s="156">
        <f>Q379*H379</f>
        <v>2.64E-3</v>
      </c>
      <c r="S379" s="156">
        <v>0</v>
      </c>
      <c r="T379" s="157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58" t="s">
        <v>1905</v>
      </c>
      <c r="AT379" s="158" t="s">
        <v>464</v>
      </c>
      <c r="AU379" s="158" t="s">
        <v>89</v>
      </c>
      <c r="AY379" s="19" t="s">
        <v>195</v>
      </c>
      <c r="BE379" s="159">
        <f>IF(N379="základní",J379,0)</f>
        <v>0</v>
      </c>
      <c r="BF379" s="159">
        <f>IF(N379="snížená",J379,0)</f>
        <v>0</v>
      </c>
      <c r="BG379" s="159">
        <f>IF(N379="zákl. přenesená",J379,0)</f>
        <v>0</v>
      </c>
      <c r="BH379" s="159">
        <f>IF(N379="sníž. přenesená",J379,0)</f>
        <v>0</v>
      </c>
      <c r="BI379" s="159">
        <f>IF(N379="nulová",J379,0)</f>
        <v>0</v>
      </c>
      <c r="BJ379" s="19" t="s">
        <v>87</v>
      </c>
      <c r="BK379" s="159">
        <f>ROUND(I379*H379,2)</f>
        <v>0</v>
      </c>
      <c r="BL379" s="19" t="s">
        <v>1905</v>
      </c>
      <c r="BM379" s="158" t="s">
        <v>1936</v>
      </c>
    </row>
    <row r="380" spans="1:65" s="2" customFormat="1" ht="18">
      <c r="A380" s="35"/>
      <c r="B380" s="36"/>
      <c r="C380" s="35"/>
      <c r="D380" s="166" t="s">
        <v>312</v>
      </c>
      <c r="E380" s="35"/>
      <c r="F380" s="189" t="s">
        <v>1937</v>
      </c>
      <c r="G380" s="35"/>
      <c r="H380" s="35"/>
      <c r="I380" s="162"/>
      <c r="J380" s="35"/>
      <c r="K380" s="35"/>
      <c r="L380" s="36"/>
      <c r="M380" s="163"/>
      <c r="N380" s="164"/>
      <c r="O380" s="56"/>
      <c r="P380" s="56"/>
      <c r="Q380" s="56"/>
      <c r="R380" s="56"/>
      <c r="S380" s="56"/>
      <c r="T380" s="57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9" t="s">
        <v>312</v>
      </c>
      <c r="AU380" s="19" t="s">
        <v>89</v>
      </c>
    </row>
    <row r="381" spans="1:65" s="13" customFormat="1">
      <c r="B381" s="165"/>
      <c r="D381" s="166" t="s">
        <v>206</v>
      </c>
      <c r="E381" s="167" t="s">
        <v>3</v>
      </c>
      <c r="F381" s="168" t="s">
        <v>1761</v>
      </c>
      <c r="H381" s="167" t="s">
        <v>3</v>
      </c>
      <c r="I381" s="169"/>
      <c r="L381" s="165"/>
      <c r="M381" s="170"/>
      <c r="N381" s="171"/>
      <c r="O381" s="171"/>
      <c r="P381" s="171"/>
      <c r="Q381" s="171"/>
      <c r="R381" s="171"/>
      <c r="S381" s="171"/>
      <c r="T381" s="172"/>
      <c r="AT381" s="167" t="s">
        <v>206</v>
      </c>
      <c r="AU381" s="167" t="s">
        <v>89</v>
      </c>
      <c r="AV381" s="13" t="s">
        <v>87</v>
      </c>
      <c r="AW381" s="13" t="s">
        <v>41</v>
      </c>
      <c r="AX381" s="13" t="s">
        <v>80</v>
      </c>
      <c r="AY381" s="167" t="s">
        <v>195</v>
      </c>
    </row>
    <row r="382" spans="1:65" s="13" customFormat="1">
      <c r="B382" s="165"/>
      <c r="D382" s="166" t="s">
        <v>206</v>
      </c>
      <c r="E382" s="167" t="s">
        <v>3</v>
      </c>
      <c r="F382" s="168" t="s">
        <v>1762</v>
      </c>
      <c r="H382" s="167" t="s">
        <v>3</v>
      </c>
      <c r="I382" s="169"/>
      <c r="L382" s="165"/>
      <c r="M382" s="170"/>
      <c r="N382" s="171"/>
      <c r="O382" s="171"/>
      <c r="P382" s="171"/>
      <c r="Q382" s="171"/>
      <c r="R382" s="171"/>
      <c r="S382" s="171"/>
      <c r="T382" s="172"/>
      <c r="AT382" s="167" t="s">
        <v>206</v>
      </c>
      <c r="AU382" s="167" t="s">
        <v>89</v>
      </c>
      <c r="AV382" s="13" t="s">
        <v>87</v>
      </c>
      <c r="AW382" s="13" t="s">
        <v>41</v>
      </c>
      <c r="AX382" s="13" t="s">
        <v>80</v>
      </c>
      <c r="AY382" s="167" t="s">
        <v>195</v>
      </c>
    </row>
    <row r="383" spans="1:65" s="13" customFormat="1">
      <c r="B383" s="165"/>
      <c r="D383" s="166" t="s">
        <v>206</v>
      </c>
      <c r="E383" s="167" t="s">
        <v>3</v>
      </c>
      <c r="F383" s="168" t="s">
        <v>1763</v>
      </c>
      <c r="H383" s="167" t="s">
        <v>3</v>
      </c>
      <c r="I383" s="169"/>
      <c r="L383" s="165"/>
      <c r="M383" s="170"/>
      <c r="N383" s="171"/>
      <c r="O383" s="171"/>
      <c r="P383" s="171"/>
      <c r="Q383" s="171"/>
      <c r="R383" s="171"/>
      <c r="S383" s="171"/>
      <c r="T383" s="172"/>
      <c r="AT383" s="167" t="s">
        <v>206</v>
      </c>
      <c r="AU383" s="167" t="s">
        <v>89</v>
      </c>
      <c r="AV383" s="13" t="s">
        <v>87</v>
      </c>
      <c r="AW383" s="13" t="s">
        <v>41</v>
      </c>
      <c r="AX383" s="13" t="s">
        <v>80</v>
      </c>
      <c r="AY383" s="167" t="s">
        <v>195</v>
      </c>
    </row>
    <row r="384" spans="1:65" s="13" customFormat="1">
      <c r="B384" s="165"/>
      <c r="D384" s="166" t="s">
        <v>206</v>
      </c>
      <c r="E384" s="167" t="s">
        <v>3</v>
      </c>
      <c r="F384" s="168" t="s">
        <v>1770</v>
      </c>
      <c r="H384" s="167" t="s">
        <v>3</v>
      </c>
      <c r="I384" s="169"/>
      <c r="L384" s="165"/>
      <c r="M384" s="170"/>
      <c r="N384" s="171"/>
      <c r="O384" s="171"/>
      <c r="P384" s="171"/>
      <c r="Q384" s="171"/>
      <c r="R384" s="171"/>
      <c r="S384" s="171"/>
      <c r="T384" s="172"/>
      <c r="AT384" s="167" t="s">
        <v>206</v>
      </c>
      <c r="AU384" s="167" t="s">
        <v>89</v>
      </c>
      <c r="AV384" s="13" t="s">
        <v>87</v>
      </c>
      <c r="AW384" s="13" t="s">
        <v>41</v>
      </c>
      <c r="AX384" s="13" t="s">
        <v>80</v>
      </c>
      <c r="AY384" s="167" t="s">
        <v>195</v>
      </c>
    </row>
    <row r="385" spans="1:65" s="13" customFormat="1">
      <c r="B385" s="165"/>
      <c r="D385" s="166" t="s">
        <v>206</v>
      </c>
      <c r="E385" s="167" t="s">
        <v>3</v>
      </c>
      <c r="F385" s="168" t="s">
        <v>1810</v>
      </c>
      <c r="H385" s="167" t="s">
        <v>3</v>
      </c>
      <c r="I385" s="169"/>
      <c r="L385" s="165"/>
      <c r="M385" s="170"/>
      <c r="N385" s="171"/>
      <c r="O385" s="171"/>
      <c r="P385" s="171"/>
      <c r="Q385" s="171"/>
      <c r="R385" s="171"/>
      <c r="S385" s="171"/>
      <c r="T385" s="172"/>
      <c r="AT385" s="167" t="s">
        <v>206</v>
      </c>
      <c r="AU385" s="167" t="s">
        <v>89</v>
      </c>
      <c r="AV385" s="13" t="s">
        <v>87</v>
      </c>
      <c r="AW385" s="13" t="s">
        <v>41</v>
      </c>
      <c r="AX385" s="13" t="s">
        <v>80</v>
      </c>
      <c r="AY385" s="167" t="s">
        <v>195</v>
      </c>
    </row>
    <row r="386" spans="1:65" s="14" customFormat="1">
      <c r="B386" s="173"/>
      <c r="D386" s="166" t="s">
        <v>206</v>
      </c>
      <c r="E386" s="174" t="s">
        <v>3</v>
      </c>
      <c r="F386" s="175" t="s">
        <v>1811</v>
      </c>
      <c r="H386" s="176">
        <v>3</v>
      </c>
      <c r="I386" s="177"/>
      <c r="L386" s="173"/>
      <c r="M386" s="178"/>
      <c r="N386" s="179"/>
      <c r="O386" s="179"/>
      <c r="P386" s="179"/>
      <c r="Q386" s="179"/>
      <c r="R386" s="179"/>
      <c r="S386" s="179"/>
      <c r="T386" s="180"/>
      <c r="AT386" s="174" t="s">
        <v>206</v>
      </c>
      <c r="AU386" s="174" t="s">
        <v>89</v>
      </c>
      <c r="AV386" s="14" t="s">
        <v>89</v>
      </c>
      <c r="AW386" s="14" t="s">
        <v>41</v>
      </c>
      <c r="AX386" s="14" t="s">
        <v>80</v>
      </c>
      <c r="AY386" s="174" t="s">
        <v>195</v>
      </c>
    </row>
    <row r="387" spans="1:65" s="13" customFormat="1">
      <c r="B387" s="165"/>
      <c r="D387" s="166" t="s">
        <v>206</v>
      </c>
      <c r="E387" s="167" t="s">
        <v>3</v>
      </c>
      <c r="F387" s="168" t="s">
        <v>1933</v>
      </c>
      <c r="H387" s="167" t="s">
        <v>3</v>
      </c>
      <c r="I387" s="169"/>
      <c r="L387" s="165"/>
      <c r="M387" s="170"/>
      <c r="N387" s="171"/>
      <c r="O387" s="171"/>
      <c r="P387" s="171"/>
      <c r="Q387" s="171"/>
      <c r="R387" s="171"/>
      <c r="S387" s="171"/>
      <c r="T387" s="172"/>
      <c r="AT387" s="167" t="s">
        <v>206</v>
      </c>
      <c r="AU387" s="167" t="s">
        <v>89</v>
      </c>
      <c r="AV387" s="13" t="s">
        <v>87</v>
      </c>
      <c r="AW387" s="13" t="s">
        <v>41</v>
      </c>
      <c r="AX387" s="13" t="s">
        <v>80</v>
      </c>
      <c r="AY387" s="167" t="s">
        <v>195</v>
      </c>
    </row>
    <row r="388" spans="1:65" s="14" customFormat="1">
      <c r="B388" s="173"/>
      <c r="D388" s="166" t="s">
        <v>206</v>
      </c>
      <c r="E388" s="174" t="s">
        <v>3</v>
      </c>
      <c r="F388" s="175" t="s">
        <v>1859</v>
      </c>
      <c r="H388" s="176">
        <v>9</v>
      </c>
      <c r="I388" s="177"/>
      <c r="L388" s="173"/>
      <c r="M388" s="178"/>
      <c r="N388" s="179"/>
      <c r="O388" s="179"/>
      <c r="P388" s="179"/>
      <c r="Q388" s="179"/>
      <c r="R388" s="179"/>
      <c r="S388" s="179"/>
      <c r="T388" s="180"/>
      <c r="AT388" s="174" t="s">
        <v>206</v>
      </c>
      <c r="AU388" s="174" t="s">
        <v>89</v>
      </c>
      <c r="AV388" s="14" t="s">
        <v>89</v>
      </c>
      <c r="AW388" s="14" t="s">
        <v>41</v>
      </c>
      <c r="AX388" s="14" t="s">
        <v>80</v>
      </c>
      <c r="AY388" s="174" t="s">
        <v>195</v>
      </c>
    </row>
    <row r="389" spans="1:65" s="15" customFormat="1">
      <c r="B389" s="181"/>
      <c r="D389" s="166" t="s">
        <v>206</v>
      </c>
      <c r="E389" s="182" t="s">
        <v>3</v>
      </c>
      <c r="F389" s="183" t="s">
        <v>215</v>
      </c>
      <c r="H389" s="184">
        <v>12</v>
      </c>
      <c r="I389" s="185"/>
      <c r="L389" s="181"/>
      <c r="M389" s="186"/>
      <c r="N389" s="187"/>
      <c r="O389" s="187"/>
      <c r="P389" s="187"/>
      <c r="Q389" s="187"/>
      <c r="R389" s="187"/>
      <c r="S389" s="187"/>
      <c r="T389" s="188"/>
      <c r="AT389" s="182" t="s">
        <v>206</v>
      </c>
      <c r="AU389" s="182" t="s">
        <v>89</v>
      </c>
      <c r="AV389" s="15" t="s">
        <v>202</v>
      </c>
      <c r="AW389" s="15" t="s">
        <v>41</v>
      </c>
      <c r="AX389" s="15" t="s">
        <v>87</v>
      </c>
      <c r="AY389" s="182" t="s">
        <v>195</v>
      </c>
    </row>
    <row r="390" spans="1:65" s="2" customFormat="1" ht="16.5" customHeight="1">
      <c r="A390" s="35"/>
      <c r="B390" s="146"/>
      <c r="C390" s="147" t="s">
        <v>463</v>
      </c>
      <c r="D390" s="147" t="s">
        <v>197</v>
      </c>
      <c r="E390" s="148" t="s">
        <v>1938</v>
      </c>
      <c r="F390" s="149" t="s">
        <v>1939</v>
      </c>
      <c r="G390" s="150" t="s">
        <v>511</v>
      </c>
      <c r="H390" s="151">
        <v>9</v>
      </c>
      <c r="I390" s="152"/>
      <c r="J390" s="153">
        <f>ROUND(I390*H390,2)</f>
        <v>0</v>
      </c>
      <c r="K390" s="149" t="s">
        <v>1796</v>
      </c>
      <c r="L390" s="36"/>
      <c r="M390" s="154" t="s">
        <v>3</v>
      </c>
      <c r="N390" s="155" t="s">
        <v>51</v>
      </c>
      <c r="O390" s="56"/>
      <c r="P390" s="156">
        <f>O390*H390</f>
        <v>0</v>
      </c>
      <c r="Q390" s="156">
        <v>0</v>
      </c>
      <c r="R390" s="156">
        <f>Q390*H390</f>
        <v>0</v>
      </c>
      <c r="S390" s="156">
        <v>0</v>
      </c>
      <c r="T390" s="157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58" t="s">
        <v>646</v>
      </c>
      <c r="AT390" s="158" t="s">
        <v>197</v>
      </c>
      <c r="AU390" s="158" t="s">
        <v>89</v>
      </c>
      <c r="AY390" s="19" t="s">
        <v>195</v>
      </c>
      <c r="BE390" s="159">
        <f>IF(N390="základní",J390,0)</f>
        <v>0</v>
      </c>
      <c r="BF390" s="159">
        <f>IF(N390="snížená",J390,0)</f>
        <v>0</v>
      </c>
      <c r="BG390" s="159">
        <f>IF(N390="zákl. přenesená",J390,0)</f>
        <v>0</v>
      </c>
      <c r="BH390" s="159">
        <f>IF(N390="sníž. přenesená",J390,0)</f>
        <v>0</v>
      </c>
      <c r="BI390" s="159">
        <f>IF(N390="nulová",J390,0)</f>
        <v>0</v>
      </c>
      <c r="BJ390" s="19" t="s">
        <v>87</v>
      </c>
      <c r="BK390" s="159">
        <f>ROUND(I390*H390,2)</f>
        <v>0</v>
      </c>
      <c r="BL390" s="19" t="s">
        <v>646</v>
      </c>
      <c r="BM390" s="158" t="s">
        <v>1940</v>
      </c>
    </row>
    <row r="391" spans="1:65" s="13" customFormat="1">
      <c r="B391" s="165"/>
      <c r="D391" s="166" t="s">
        <v>206</v>
      </c>
      <c r="E391" s="167" t="s">
        <v>3</v>
      </c>
      <c r="F391" s="168" t="s">
        <v>1761</v>
      </c>
      <c r="H391" s="167" t="s">
        <v>3</v>
      </c>
      <c r="I391" s="169"/>
      <c r="L391" s="165"/>
      <c r="M391" s="170"/>
      <c r="N391" s="171"/>
      <c r="O391" s="171"/>
      <c r="P391" s="171"/>
      <c r="Q391" s="171"/>
      <c r="R391" s="171"/>
      <c r="S391" s="171"/>
      <c r="T391" s="172"/>
      <c r="AT391" s="167" t="s">
        <v>206</v>
      </c>
      <c r="AU391" s="167" t="s">
        <v>89</v>
      </c>
      <c r="AV391" s="13" t="s">
        <v>87</v>
      </c>
      <c r="AW391" s="13" t="s">
        <v>41</v>
      </c>
      <c r="AX391" s="13" t="s">
        <v>80</v>
      </c>
      <c r="AY391" s="167" t="s">
        <v>195</v>
      </c>
    </row>
    <row r="392" spans="1:65" s="13" customFormat="1">
      <c r="B392" s="165"/>
      <c r="D392" s="166" t="s">
        <v>206</v>
      </c>
      <c r="E392" s="167" t="s">
        <v>3</v>
      </c>
      <c r="F392" s="168" t="s">
        <v>1762</v>
      </c>
      <c r="H392" s="167" t="s">
        <v>3</v>
      </c>
      <c r="I392" s="169"/>
      <c r="L392" s="165"/>
      <c r="M392" s="170"/>
      <c r="N392" s="171"/>
      <c r="O392" s="171"/>
      <c r="P392" s="171"/>
      <c r="Q392" s="171"/>
      <c r="R392" s="171"/>
      <c r="S392" s="171"/>
      <c r="T392" s="172"/>
      <c r="AT392" s="167" t="s">
        <v>206</v>
      </c>
      <c r="AU392" s="167" t="s">
        <v>89</v>
      </c>
      <c r="AV392" s="13" t="s">
        <v>87</v>
      </c>
      <c r="AW392" s="13" t="s">
        <v>41</v>
      </c>
      <c r="AX392" s="13" t="s">
        <v>80</v>
      </c>
      <c r="AY392" s="167" t="s">
        <v>195</v>
      </c>
    </row>
    <row r="393" spans="1:65" s="13" customFormat="1">
      <c r="B393" s="165"/>
      <c r="D393" s="166" t="s">
        <v>206</v>
      </c>
      <c r="E393" s="167" t="s">
        <v>3</v>
      </c>
      <c r="F393" s="168" t="s">
        <v>1763</v>
      </c>
      <c r="H393" s="167" t="s">
        <v>3</v>
      </c>
      <c r="I393" s="169"/>
      <c r="L393" s="165"/>
      <c r="M393" s="170"/>
      <c r="N393" s="171"/>
      <c r="O393" s="171"/>
      <c r="P393" s="171"/>
      <c r="Q393" s="171"/>
      <c r="R393" s="171"/>
      <c r="S393" s="171"/>
      <c r="T393" s="172"/>
      <c r="AT393" s="167" t="s">
        <v>206</v>
      </c>
      <c r="AU393" s="167" t="s">
        <v>89</v>
      </c>
      <c r="AV393" s="13" t="s">
        <v>87</v>
      </c>
      <c r="AW393" s="13" t="s">
        <v>41</v>
      </c>
      <c r="AX393" s="13" t="s">
        <v>80</v>
      </c>
      <c r="AY393" s="167" t="s">
        <v>195</v>
      </c>
    </row>
    <row r="394" spans="1:65" s="13" customFormat="1">
      <c r="B394" s="165"/>
      <c r="D394" s="166" t="s">
        <v>206</v>
      </c>
      <c r="E394" s="167" t="s">
        <v>3</v>
      </c>
      <c r="F394" s="168" t="s">
        <v>1764</v>
      </c>
      <c r="H394" s="167" t="s">
        <v>3</v>
      </c>
      <c r="I394" s="169"/>
      <c r="L394" s="165"/>
      <c r="M394" s="170"/>
      <c r="N394" s="171"/>
      <c r="O394" s="171"/>
      <c r="P394" s="171"/>
      <c r="Q394" s="171"/>
      <c r="R394" s="171"/>
      <c r="S394" s="171"/>
      <c r="T394" s="172"/>
      <c r="AT394" s="167" t="s">
        <v>206</v>
      </c>
      <c r="AU394" s="167" t="s">
        <v>89</v>
      </c>
      <c r="AV394" s="13" t="s">
        <v>87</v>
      </c>
      <c r="AW394" s="13" t="s">
        <v>41</v>
      </c>
      <c r="AX394" s="13" t="s">
        <v>80</v>
      </c>
      <c r="AY394" s="167" t="s">
        <v>195</v>
      </c>
    </row>
    <row r="395" spans="1:65" s="13" customFormat="1">
      <c r="B395" s="165"/>
      <c r="D395" s="166" t="s">
        <v>206</v>
      </c>
      <c r="E395" s="167" t="s">
        <v>3</v>
      </c>
      <c r="F395" s="168" t="s">
        <v>1941</v>
      </c>
      <c r="H395" s="167" t="s">
        <v>3</v>
      </c>
      <c r="I395" s="169"/>
      <c r="L395" s="165"/>
      <c r="M395" s="170"/>
      <c r="N395" s="171"/>
      <c r="O395" s="171"/>
      <c r="P395" s="171"/>
      <c r="Q395" s="171"/>
      <c r="R395" s="171"/>
      <c r="S395" s="171"/>
      <c r="T395" s="172"/>
      <c r="AT395" s="167" t="s">
        <v>206</v>
      </c>
      <c r="AU395" s="167" t="s">
        <v>89</v>
      </c>
      <c r="AV395" s="13" t="s">
        <v>87</v>
      </c>
      <c r="AW395" s="13" t="s">
        <v>41</v>
      </c>
      <c r="AX395" s="13" t="s">
        <v>80</v>
      </c>
      <c r="AY395" s="167" t="s">
        <v>195</v>
      </c>
    </row>
    <row r="396" spans="1:65" s="14" customFormat="1">
      <c r="B396" s="173"/>
      <c r="D396" s="166" t="s">
        <v>206</v>
      </c>
      <c r="E396" s="174" t="s">
        <v>3</v>
      </c>
      <c r="F396" s="175" t="s">
        <v>1859</v>
      </c>
      <c r="H396" s="176">
        <v>9</v>
      </c>
      <c r="I396" s="177"/>
      <c r="L396" s="173"/>
      <c r="M396" s="178"/>
      <c r="N396" s="179"/>
      <c r="O396" s="179"/>
      <c r="P396" s="179"/>
      <c r="Q396" s="179"/>
      <c r="R396" s="179"/>
      <c r="S396" s="179"/>
      <c r="T396" s="180"/>
      <c r="AT396" s="174" t="s">
        <v>206</v>
      </c>
      <c r="AU396" s="174" t="s">
        <v>89</v>
      </c>
      <c r="AV396" s="14" t="s">
        <v>89</v>
      </c>
      <c r="AW396" s="14" t="s">
        <v>41</v>
      </c>
      <c r="AX396" s="14" t="s">
        <v>80</v>
      </c>
      <c r="AY396" s="174" t="s">
        <v>195</v>
      </c>
    </row>
    <row r="397" spans="1:65" s="15" customFormat="1">
      <c r="B397" s="181"/>
      <c r="D397" s="166" t="s">
        <v>206</v>
      </c>
      <c r="E397" s="182" t="s">
        <v>3</v>
      </c>
      <c r="F397" s="183" t="s">
        <v>215</v>
      </c>
      <c r="H397" s="184">
        <v>9</v>
      </c>
      <c r="I397" s="185"/>
      <c r="L397" s="181"/>
      <c r="M397" s="186"/>
      <c r="N397" s="187"/>
      <c r="O397" s="187"/>
      <c r="P397" s="187"/>
      <c r="Q397" s="187"/>
      <c r="R397" s="187"/>
      <c r="S397" s="187"/>
      <c r="T397" s="188"/>
      <c r="AT397" s="182" t="s">
        <v>206</v>
      </c>
      <c r="AU397" s="182" t="s">
        <v>89</v>
      </c>
      <c r="AV397" s="15" t="s">
        <v>202</v>
      </c>
      <c r="AW397" s="15" t="s">
        <v>41</v>
      </c>
      <c r="AX397" s="15" t="s">
        <v>87</v>
      </c>
      <c r="AY397" s="182" t="s">
        <v>195</v>
      </c>
    </row>
    <row r="398" spans="1:65" s="2" customFormat="1" ht="16.5" customHeight="1">
      <c r="A398" s="35"/>
      <c r="B398" s="146"/>
      <c r="C398" s="190" t="s">
        <v>469</v>
      </c>
      <c r="D398" s="190" t="s">
        <v>464</v>
      </c>
      <c r="E398" s="191" t="s">
        <v>1942</v>
      </c>
      <c r="F398" s="192" t="s">
        <v>1943</v>
      </c>
      <c r="G398" s="193" t="s">
        <v>511</v>
      </c>
      <c r="H398" s="194">
        <v>9</v>
      </c>
      <c r="I398" s="195"/>
      <c r="J398" s="196">
        <f>ROUND(I398*H398,2)</f>
        <v>0</v>
      </c>
      <c r="K398" s="192" t="s">
        <v>1796</v>
      </c>
      <c r="L398" s="197"/>
      <c r="M398" s="198" t="s">
        <v>3</v>
      </c>
      <c r="N398" s="199" t="s">
        <v>51</v>
      </c>
      <c r="O398" s="56"/>
      <c r="P398" s="156">
        <f>O398*H398</f>
        <v>0</v>
      </c>
      <c r="Q398" s="156">
        <v>1.4999999999999999E-4</v>
      </c>
      <c r="R398" s="156">
        <f>Q398*H398</f>
        <v>1.3499999999999999E-3</v>
      </c>
      <c r="S398" s="156">
        <v>0</v>
      </c>
      <c r="T398" s="157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58" t="s">
        <v>1905</v>
      </c>
      <c r="AT398" s="158" t="s">
        <v>464</v>
      </c>
      <c r="AU398" s="158" t="s">
        <v>89</v>
      </c>
      <c r="AY398" s="19" t="s">
        <v>195</v>
      </c>
      <c r="BE398" s="159">
        <f>IF(N398="základní",J398,0)</f>
        <v>0</v>
      </c>
      <c r="BF398" s="159">
        <f>IF(N398="snížená",J398,0)</f>
        <v>0</v>
      </c>
      <c r="BG398" s="159">
        <f>IF(N398="zákl. přenesená",J398,0)</f>
        <v>0</v>
      </c>
      <c r="BH398" s="159">
        <f>IF(N398="sníž. přenesená",J398,0)</f>
        <v>0</v>
      </c>
      <c r="BI398" s="159">
        <f>IF(N398="nulová",J398,0)</f>
        <v>0</v>
      </c>
      <c r="BJ398" s="19" t="s">
        <v>87</v>
      </c>
      <c r="BK398" s="159">
        <f>ROUND(I398*H398,2)</f>
        <v>0</v>
      </c>
      <c r="BL398" s="19" t="s">
        <v>1905</v>
      </c>
      <c r="BM398" s="158" t="s">
        <v>1944</v>
      </c>
    </row>
    <row r="399" spans="1:65" s="13" customFormat="1">
      <c r="B399" s="165"/>
      <c r="D399" s="166" t="s">
        <v>206</v>
      </c>
      <c r="E399" s="167" t="s">
        <v>3</v>
      </c>
      <c r="F399" s="168" t="s">
        <v>1761</v>
      </c>
      <c r="H399" s="167" t="s">
        <v>3</v>
      </c>
      <c r="I399" s="169"/>
      <c r="L399" s="165"/>
      <c r="M399" s="170"/>
      <c r="N399" s="171"/>
      <c r="O399" s="171"/>
      <c r="P399" s="171"/>
      <c r="Q399" s="171"/>
      <c r="R399" s="171"/>
      <c r="S399" s="171"/>
      <c r="T399" s="172"/>
      <c r="AT399" s="167" t="s">
        <v>206</v>
      </c>
      <c r="AU399" s="167" t="s">
        <v>89</v>
      </c>
      <c r="AV399" s="13" t="s">
        <v>87</v>
      </c>
      <c r="AW399" s="13" t="s">
        <v>41</v>
      </c>
      <c r="AX399" s="13" t="s">
        <v>80</v>
      </c>
      <c r="AY399" s="167" t="s">
        <v>195</v>
      </c>
    </row>
    <row r="400" spans="1:65" s="13" customFormat="1">
      <c r="B400" s="165"/>
      <c r="D400" s="166" t="s">
        <v>206</v>
      </c>
      <c r="E400" s="167" t="s">
        <v>3</v>
      </c>
      <c r="F400" s="168" t="s">
        <v>1762</v>
      </c>
      <c r="H400" s="167" t="s">
        <v>3</v>
      </c>
      <c r="I400" s="169"/>
      <c r="L400" s="165"/>
      <c r="M400" s="170"/>
      <c r="N400" s="171"/>
      <c r="O400" s="171"/>
      <c r="P400" s="171"/>
      <c r="Q400" s="171"/>
      <c r="R400" s="171"/>
      <c r="S400" s="171"/>
      <c r="T400" s="172"/>
      <c r="AT400" s="167" t="s">
        <v>206</v>
      </c>
      <c r="AU400" s="167" t="s">
        <v>89</v>
      </c>
      <c r="AV400" s="13" t="s">
        <v>87</v>
      </c>
      <c r="AW400" s="13" t="s">
        <v>41</v>
      </c>
      <c r="AX400" s="13" t="s">
        <v>80</v>
      </c>
      <c r="AY400" s="167" t="s">
        <v>195</v>
      </c>
    </row>
    <row r="401" spans="1:65" s="13" customFormat="1">
      <c r="B401" s="165"/>
      <c r="D401" s="166" t="s">
        <v>206</v>
      </c>
      <c r="E401" s="167" t="s">
        <v>3</v>
      </c>
      <c r="F401" s="168" t="s">
        <v>1763</v>
      </c>
      <c r="H401" s="167" t="s">
        <v>3</v>
      </c>
      <c r="I401" s="169"/>
      <c r="L401" s="165"/>
      <c r="M401" s="170"/>
      <c r="N401" s="171"/>
      <c r="O401" s="171"/>
      <c r="P401" s="171"/>
      <c r="Q401" s="171"/>
      <c r="R401" s="171"/>
      <c r="S401" s="171"/>
      <c r="T401" s="172"/>
      <c r="AT401" s="167" t="s">
        <v>206</v>
      </c>
      <c r="AU401" s="167" t="s">
        <v>89</v>
      </c>
      <c r="AV401" s="13" t="s">
        <v>87</v>
      </c>
      <c r="AW401" s="13" t="s">
        <v>41</v>
      </c>
      <c r="AX401" s="13" t="s">
        <v>80</v>
      </c>
      <c r="AY401" s="167" t="s">
        <v>195</v>
      </c>
    </row>
    <row r="402" spans="1:65" s="13" customFormat="1">
      <c r="B402" s="165"/>
      <c r="D402" s="166" t="s">
        <v>206</v>
      </c>
      <c r="E402" s="167" t="s">
        <v>3</v>
      </c>
      <c r="F402" s="168" t="s">
        <v>1770</v>
      </c>
      <c r="H402" s="167" t="s">
        <v>3</v>
      </c>
      <c r="I402" s="169"/>
      <c r="L402" s="165"/>
      <c r="M402" s="170"/>
      <c r="N402" s="171"/>
      <c r="O402" s="171"/>
      <c r="P402" s="171"/>
      <c r="Q402" s="171"/>
      <c r="R402" s="171"/>
      <c r="S402" s="171"/>
      <c r="T402" s="172"/>
      <c r="AT402" s="167" t="s">
        <v>206</v>
      </c>
      <c r="AU402" s="167" t="s">
        <v>89</v>
      </c>
      <c r="AV402" s="13" t="s">
        <v>87</v>
      </c>
      <c r="AW402" s="13" t="s">
        <v>41</v>
      </c>
      <c r="AX402" s="13" t="s">
        <v>80</v>
      </c>
      <c r="AY402" s="167" t="s">
        <v>195</v>
      </c>
    </row>
    <row r="403" spans="1:65" s="13" customFormat="1">
      <c r="B403" s="165"/>
      <c r="D403" s="166" t="s">
        <v>206</v>
      </c>
      <c r="E403" s="167" t="s">
        <v>3</v>
      </c>
      <c r="F403" s="168" t="s">
        <v>1941</v>
      </c>
      <c r="H403" s="167" t="s">
        <v>3</v>
      </c>
      <c r="I403" s="169"/>
      <c r="L403" s="165"/>
      <c r="M403" s="170"/>
      <c r="N403" s="171"/>
      <c r="O403" s="171"/>
      <c r="P403" s="171"/>
      <c r="Q403" s="171"/>
      <c r="R403" s="171"/>
      <c r="S403" s="171"/>
      <c r="T403" s="172"/>
      <c r="AT403" s="167" t="s">
        <v>206</v>
      </c>
      <c r="AU403" s="167" t="s">
        <v>89</v>
      </c>
      <c r="AV403" s="13" t="s">
        <v>87</v>
      </c>
      <c r="AW403" s="13" t="s">
        <v>41</v>
      </c>
      <c r="AX403" s="13" t="s">
        <v>80</v>
      </c>
      <c r="AY403" s="167" t="s">
        <v>195</v>
      </c>
    </row>
    <row r="404" spans="1:65" s="14" customFormat="1">
      <c r="B404" s="173"/>
      <c r="D404" s="166" t="s">
        <v>206</v>
      </c>
      <c r="E404" s="174" t="s">
        <v>3</v>
      </c>
      <c r="F404" s="175" t="s">
        <v>1859</v>
      </c>
      <c r="H404" s="176">
        <v>9</v>
      </c>
      <c r="I404" s="177"/>
      <c r="L404" s="173"/>
      <c r="M404" s="178"/>
      <c r="N404" s="179"/>
      <c r="O404" s="179"/>
      <c r="P404" s="179"/>
      <c r="Q404" s="179"/>
      <c r="R404" s="179"/>
      <c r="S404" s="179"/>
      <c r="T404" s="180"/>
      <c r="AT404" s="174" t="s">
        <v>206</v>
      </c>
      <c r="AU404" s="174" t="s">
        <v>89</v>
      </c>
      <c r="AV404" s="14" t="s">
        <v>89</v>
      </c>
      <c r="AW404" s="14" t="s">
        <v>41</v>
      </c>
      <c r="AX404" s="14" t="s">
        <v>80</v>
      </c>
      <c r="AY404" s="174" t="s">
        <v>195</v>
      </c>
    </row>
    <row r="405" spans="1:65" s="15" customFormat="1">
      <c r="B405" s="181"/>
      <c r="D405" s="166" t="s">
        <v>206</v>
      </c>
      <c r="E405" s="182" t="s">
        <v>3</v>
      </c>
      <c r="F405" s="183" t="s">
        <v>215</v>
      </c>
      <c r="H405" s="184">
        <v>9</v>
      </c>
      <c r="I405" s="185"/>
      <c r="L405" s="181"/>
      <c r="M405" s="186"/>
      <c r="N405" s="187"/>
      <c r="O405" s="187"/>
      <c r="P405" s="187"/>
      <c r="Q405" s="187"/>
      <c r="R405" s="187"/>
      <c r="S405" s="187"/>
      <c r="T405" s="188"/>
      <c r="AT405" s="182" t="s">
        <v>206</v>
      </c>
      <c r="AU405" s="182" t="s">
        <v>89</v>
      </c>
      <c r="AV405" s="15" t="s">
        <v>202</v>
      </c>
      <c r="AW405" s="15" t="s">
        <v>41</v>
      </c>
      <c r="AX405" s="15" t="s">
        <v>87</v>
      </c>
      <c r="AY405" s="182" t="s">
        <v>195</v>
      </c>
    </row>
    <row r="406" spans="1:65" s="2" customFormat="1" ht="16.5" customHeight="1">
      <c r="A406" s="35"/>
      <c r="B406" s="146"/>
      <c r="C406" s="147" t="s">
        <v>492</v>
      </c>
      <c r="D406" s="147" t="s">
        <v>197</v>
      </c>
      <c r="E406" s="148" t="s">
        <v>1945</v>
      </c>
      <c r="F406" s="149" t="s">
        <v>1946</v>
      </c>
      <c r="G406" s="150" t="s">
        <v>511</v>
      </c>
      <c r="H406" s="151">
        <v>4</v>
      </c>
      <c r="I406" s="152"/>
      <c r="J406" s="153">
        <f>ROUND(I406*H406,2)</f>
        <v>0</v>
      </c>
      <c r="K406" s="149" t="s">
        <v>201</v>
      </c>
      <c r="L406" s="36"/>
      <c r="M406" s="154" t="s">
        <v>3</v>
      </c>
      <c r="N406" s="155" t="s">
        <v>51</v>
      </c>
      <c r="O406" s="56"/>
      <c r="P406" s="156">
        <f>O406*H406</f>
        <v>0</v>
      </c>
      <c r="Q406" s="156">
        <v>0</v>
      </c>
      <c r="R406" s="156">
        <f>Q406*H406</f>
        <v>0</v>
      </c>
      <c r="S406" s="156">
        <v>0.115</v>
      </c>
      <c r="T406" s="157">
        <f>S406*H406</f>
        <v>0.46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158" t="s">
        <v>646</v>
      </c>
      <c r="AT406" s="158" t="s">
        <v>197</v>
      </c>
      <c r="AU406" s="158" t="s">
        <v>89</v>
      </c>
      <c r="AY406" s="19" t="s">
        <v>195</v>
      </c>
      <c r="BE406" s="159">
        <f>IF(N406="základní",J406,0)</f>
        <v>0</v>
      </c>
      <c r="BF406" s="159">
        <f>IF(N406="snížená",J406,0)</f>
        <v>0</v>
      </c>
      <c r="BG406" s="159">
        <f>IF(N406="zákl. přenesená",J406,0)</f>
        <v>0</v>
      </c>
      <c r="BH406" s="159">
        <f>IF(N406="sníž. přenesená",J406,0)</f>
        <v>0</v>
      </c>
      <c r="BI406" s="159">
        <f>IF(N406="nulová",J406,0)</f>
        <v>0</v>
      </c>
      <c r="BJ406" s="19" t="s">
        <v>87</v>
      </c>
      <c r="BK406" s="159">
        <f>ROUND(I406*H406,2)</f>
        <v>0</v>
      </c>
      <c r="BL406" s="19" t="s">
        <v>646</v>
      </c>
      <c r="BM406" s="158" t="s">
        <v>1947</v>
      </c>
    </row>
    <row r="407" spans="1:65" s="2" customFormat="1">
      <c r="A407" s="35"/>
      <c r="B407" s="36"/>
      <c r="C407" s="35"/>
      <c r="D407" s="160" t="s">
        <v>204</v>
      </c>
      <c r="E407" s="35"/>
      <c r="F407" s="161" t="s">
        <v>1948</v>
      </c>
      <c r="G407" s="35"/>
      <c r="H407" s="35"/>
      <c r="I407" s="162"/>
      <c r="J407" s="35"/>
      <c r="K407" s="35"/>
      <c r="L407" s="36"/>
      <c r="M407" s="163"/>
      <c r="N407" s="164"/>
      <c r="O407" s="56"/>
      <c r="P407" s="56"/>
      <c r="Q407" s="56"/>
      <c r="R407" s="56"/>
      <c r="S407" s="56"/>
      <c r="T407" s="57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T407" s="19" t="s">
        <v>204</v>
      </c>
      <c r="AU407" s="19" t="s">
        <v>89</v>
      </c>
    </row>
    <row r="408" spans="1:65" s="2" customFormat="1" ht="18">
      <c r="A408" s="35"/>
      <c r="B408" s="36"/>
      <c r="C408" s="35"/>
      <c r="D408" s="166" t="s">
        <v>312</v>
      </c>
      <c r="E408" s="35"/>
      <c r="F408" s="189" t="s">
        <v>1784</v>
      </c>
      <c r="G408" s="35"/>
      <c r="H408" s="35"/>
      <c r="I408" s="162"/>
      <c r="J408" s="35"/>
      <c r="K408" s="35"/>
      <c r="L408" s="36"/>
      <c r="M408" s="163"/>
      <c r="N408" s="164"/>
      <c r="O408" s="56"/>
      <c r="P408" s="56"/>
      <c r="Q408" s="56"/>
      <c r="R408" s="56"/>
      <c r="S408" s="56"/>
      <c r="T408" s="57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9" t="s">
        <v>312</v>
      </c>
      <c r="AU408" s="19" t="s">
        <v>89</v>
      </c>
    </row>
    <row r="409" spans="1:65" s="13" customFormat="1">
      <c r="B409" s="165"/>
      <c r="D409" s="166" t="s">
        <v>206</v>
      </c>
      <c r="E409" s="167" t="s">
        <v>3</v>
      </c>
      <c r="F409" s="168" t="s">
        <v>1761</v>
      </c>
      <c r="H409" s="167" t="s">
        <v>3</v>
      </c>
      <c r="I409" s="169"/>
      <c r="L409" s="165"/>
      <c r="M409" s="170"/>
      <c r="N409" s="171"/>
      <c r="O409" s="171"/>
      <c r="P409" s="171"/>
      <c r="Q409" s="171"/>
      <c r="R409" s="171"/>
      <c r="S409" s="171"/>
      <c r="T409" s="172"/>
      <c r="AT409" s="167" t="s">
        <v>206</v>
      </c>
      <c r="AU409" s="167" t="s">
        <v>89</v>
      </c>
      <c r="AV409" s="13" t="s">
        <v>87</v>
      </c>
      <c r="AW409" s="13" t="s">
        <v>41</v>
      </c>
      <c r="AX409" s="13" t="s">
        <v>80</v>
      </c>
      <c r="AY409" s="167" t="s">
        <v>195</v>
      </c>
    </row>
    <row r="410" spans="1:65" s="13" customFormat="1">
      <c r="B410" s="165"/>
      <c r="D410" s="166" t="s">
        <v>206</v>
      </c>
      <c r="E410" s="167" t="s">
        <v>3</v>
      </c>
      <c r="F410" s="168" t="s">
        <v>1762</v>
      </c>
      <c r="H410" s="167" t="s">
        <v>3</v>
      </c>
      <c r="I410" s="169"/>
      <c r="L410" s="165"/>
      <c r="M410" s="170"/>
      <c r="N410" s="171"/>
      <c r="O410" s="171"/>
      <c r="P410" s="171"/>
      <c r="Q410" s="171"/>
      <c r="R410" s="171"/>
      <c r="S410" s="171"/>
      <c r="T410" s="172"/>
      <c r="AT410" s="167" t="s">
        <v>206</v>
      </c>
      <c r="AU410" s="167" t="s">
        <v>89</v>
      </c>
      <c r="AV410" s="13" t="s">
        <v>87</v>
      </c>
      <c r="AW410" s="13" t="s">
        <v>41</v>
      </c>
      <c r="AX410" s="13" t="s">
        <v>80</v>
      </c>
      <c r="AY410" s="167" t="s">
        <v>195</v>
      </c>
    </row>
    <row r="411" spans="1:65" s="13" customFormat="1">
      <c r="B411" s="165"/>
      <c r="D411" s="166" t="s">
        <v>206</v>
      </c>
      <c r="E411" s="167" t="s">
        <v>3</v>
      </c>
      <c r="F411" s="168" t="s">
        <v>1763</v>
      </c>
      <c r="H411" s="167" t="s">
        <v>3</v>
      </c>
      <c r="I411" s="169"/>
      <c r="L411" s="165"/>
      <c r="M411" s="170"/>
      <c r="N411" s="171"/>
      <c r="O411" s="171"/>
      <c r="P411" s="171"/>
      <c r="Q411" s="171"/>
      <c r="R411" s="171"/>
      <c r="S411" s="171"/>
      <c r="T411" s="172"/>
      <c r="AT411" s="167" t="s">
        <v>206</v>
      </c>
      <c r="AU411" s="167" t="s">
        <v>89</v>
      </c>
      <c r="AV411" s="13" t="s">
        <v>87</v>
      </c>
      <c r="AW411" s="13" t="s">
        <v>41</v>
      </c>
      <c r="AX411" s="13" t="s">
        <v>80</v>
      </c>
      <c r="AY411" s="167" t="s">
        <v>195</v>
      </c>
    </row>
    <row r="412" spans="1:65" s="13" customFormat="1">
      <c r="B412" s="165"/>
      <c r="D412" s="166" t="s">
        <v>206</v>
      </c>
      <c r="E412" s="167" t="s">
        <v>3</v>
      </c>
      <c r="F412" s="168" t="s">
        <v>1785</v>
      </c>
      <c r="H412" s="167" t="s">
        <v>3</v>
      </c>
      <c r="I412" s="169"/>
      <c r="L412" s="165"/>
      <c r="M412" s="170"/>
      <c r="N412" s="171"/>
      <c r="O412" s="171"/>
      <c r="P412" s="171"/>
      <c r="Q412" s="171"/>
      <c r="R412" s="171"/>
      <c r="S412" s="171"/>
      <c r="T412" s="172"/>
      <c r="AT412" s="167" t="s">
        <v>206</v>
      </c>
      <c r="AU412" s="167" t="s">
        <v>89</v>
      </c>
      <c r="AV412" s="13" t="s">
        <v>87</v>
      </c>
      <c r="AW412" s="13" t="s">
        <v>41</v>
      </c>
      <c r="AX412" s="13" t="s">
        <v>80</v>
      </c>
      <c r="AY412" s="167" t="s">
        <v>195</v>
      </c>
    </row>
    <row r="413" spans="1:65" s="13" customFormat="1">
      <c r="B413" s="165"/>
      <c r="D413" s="166" t="s">
        <v>206</v>
      </c>
      <c r="E413" s="167" t="s">
        <v>3</v>
      </c>
      <c r="F413" s="168" t="s">
        <v>1949</v>
      </c>
      <c r="H413" s="167" t="s">
        <v>3</v>
      </c>
      <c r="I413" s="169"/>
      <c r="L413" s="165"/>
      <c r="M413" s="170"/>
      <c r="N413" s="171"/>
      <c r="O413" s="171"/>
      <c r="P413" s="171"/>
      <c r="Q413" s="171"/>
      <c r="R413" s="171"/>
      <c r="S413" s="171"/>
      <c r="T413" s="172"/>
      <c r="AT413" s="167" t="s">
        <v>206</v>
      </c>
      <c r="AU413" s="167" t="s">
        <v>89</v>
      </c>
      <c r="AV413" s="13" t="s">
        <v>87</v>
      </c>
      <c r="AW413" s="13" t="s">
        <v>41</v>
      </c>
      <c r="AX413" s="13" t="s">
        <v>80</v>
      </c>
      <c r="AY413" s="167" t="s">
        <v>195</v>
      </c>
    </row>
    <row r="414" spans="1:65" s="14" customFormat="1">
      <c r="B414" s="173"/>
      <c r="D414" s="166" t="s">
        <v>206</v>
      </c>
      <c r="E414" s="174" t="s">
        <v>3</v>
      </c>
      <c r="F414" s="175" t="s">
        <v>1827</v>
      </c>
      <c r="H414" s="176">
        <v>4</v>
      </c>
      <c r="I414" s="177"/>
      <c r="L414" s="173"/>
      <c r="M414" s="178"/>
      <c r="N414" s="179"/>
      <c r="O414" s="179"/>
      <c r="P414" s="179"/>
      <c r="Q414" s="179"/>
      <c r="R414" s="179"/>
      <c r="S414" s="179"/>
      <c r="T414" s="180"/>
      <c r="AT414" s="174" t="s">
        <v>206</v>
      </c>
      <c r="AU414" s="174" t="s">
        <v>89</v>
      </c>
      <c r="AV414" s="14" t="s">
        <v>89</v>
      </c>
      <c r="AW414" s="14" t="s">
        <v>41</v>
      </c>
      <c r="AX414" s="14" t="s">
        <v>80</v>
      </c>
      <c r="AY414" s="174" t="s">
        <v>195</v>
      </c>
    </row>
    <row r="415" spans="1:65" s="15" customFormat="1">
      <c r="B415" s="181"/>
      <c r="D415" s="166" t="s">
        <v>206</v>
      </c>
      <c r="E415" s="182" t="s">
        <v>3</v>
      </c>
      <c r="F415" s="183" t="s">
        <v>215</v>
      </c>
      <c r="H415" s="184">
        <v>4</v>
      </c>
      <c r="I415" s="185"/>
      <c r="L415" s="181"/>
      <c r="M415" s="186"/>
      <c r="N415" s="187"/>
      <c r="O415" s="187"/>
      <c r="P415" s="187"/>
      <c r="Q415" s="187"/>
      <c r="R415" s="187"/>
      <c r="S415" s="187"/>
      <c r="T415" s="188"/>
      <c r="AT415" s="182" t="s">
        <v>206</v>
      </c>
      <c r="AU415" s="182" t="s">
        <v>89</v>
      </c>
      <c r="AV415" s="15" t="s">
        <v>202</v>
      </c>
      <c r="AW415" s="15" t="s">
        <v>41</v>
      </c>
      <c r="AX415" s="15" t="s">
        <v>87</v>
      </c>
      <c r="AY415" s="182" t="s">
        <v>195</v>
      </c>
    </row>
    <row r="416" spans="1:65" s="2" customFormat="1" ht="16.5" customHeight="1">
      <c r="A416" s="35"/>
      <c r="B416" s="146"/>
      <c r="C416" s="147" t="s">
        <v>249</v>
      </c>
      <c r="D416" s="147" t="s">
        <v>197</v>
      </c>
      <c r="E416" s="148" t="s">
        <v>1950</v>
      </c>
      <c r="F416" s="149" t="s">
        <v>1951</v>
      </c>
      <c r="G416" s="150" t="s">
        <v>511</v>
      </c>
      <c r="H416" s="151">
        <v>4</v>
      </c>
      <c r="I416" s="152"/>
      <c r="J416" s="153">
        <f>ROUND(I416*H416,2)</f>
        <v>0</v>
      </c>
      <c r="K416" s="149" t="s">
        <v>201</v>
      </c>
      <c r="L416" s="36"/>
      <c r="M416" s="154" t="s">
        <v>3</v>
      </c>
      <c r="N416" s="155" t="s">
        <v>51</v>
      </c>
      <c r="O416" s="56"/>
      <c r="P416" s="156">
        <f>O416*H416</f>
        <v>0</v>
      </c>
      <c r="Q416" s="156">
        <v>0</v>
      </c>
      <c r="R416" s="156">
        <f>Q416*H416</f>
        <v>0</v>
      </c>
      <c r="S416" s="156">
        <v>5.7999999999999996E-3</v>
      </c>
      <c r="T416" s="157">
        <f>S416*H416</f>
        <v>2.3199999999999998E-2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58" t="s">
        <v>646</v>
      </c>
      <c r="AT416" s="158" t="s">
        <v>197</v>
      </c>
      <c r="AU416" s="158" t="s">
        <v>89</v>
      </c>
      <c r="AY416" s="19" t="s">
        <v>195</v>
      </c>
      <c r="BE416" s="159">
        <f>IF(N416="základní",J416,0)</f>
        <v>0</v>
      </c>
      <c r="BF416" s="159">
        <f>IF(N416="snížená",J416,0)</f>
        <v>0</v>
      </c>
      <c r="BG416" s="159">
        <f>IF(N416="zákl. přenesená",J416,0)</f>
        <v>0</v>
      </c>
      <c r="BH416" s="159">
        <f>IF(N416="sníž. přenesená",J416,0)</f>
        <v>0</v>
      </c>
      <c r="BI416" s="159">
        <f>IF(N416="nulová",J416,0)</f>
        <v>0</v>
      </c>
      <c r="BJ416" s="19" t="s">
        <v>87</v>
      </c>
      <c r="BK416" s="159">
        <f>ROUND(I416*H416,2)</f>
        <v>0</v>
      </c>
      <c r="BL416" s="19" t="s">
        <v>646</v>
      </c>
      <c r="BM416" s="158" t="s">
        <v>1952</v>
      </c>
    </row>
    <row r="417" spans="1:65" s="2" customFormat="1">
      <c r="A417" s="35"/>
      <c r="B417" s="36"/>
      <c r="C417" s="35"/>
      <c r="D417" s="160" t="s">
        <v>204</v>
      </c>
      <c r="E417" s="35"/>
      <c r="F417" s="161" t="s">
        <v>1953</v>
      </c>
      <c r="G417" s="35"/>
      <c r="H417" s="35"/>
      <c r="I417" s="162"/>
      <c r="J417" s="35"/>
      <c r="K417" s="35"/>
      <c r="L417" s="36"/>
      <c r="M417" s="163"/>
      <c r="N417" s="164"/>
      <c r="O417" s="56"/>
      <c r="P417" s="56"/>
      <c r="Q417" s="56"/>
      <c r="R417" s="56"/>
      <c r="S417" s="56"/>
      <c r="T417" s="57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T417" s="19" t="s">
        <v>204</v>
      </c>
      <c r="AU417" s="19" t="s">
        <v>89</v>
      </c>
    </row>
    <row r="418" spans="1:65" s="2" customFormat="1" ht="18">
      <c r="A418" s="35"/>
      <c r="B418" s="36"/>
      <c r="C418" s="35"/>
      <c r="D418" s="166" t="s">
        <v>312</v>
      </c>
      <c r="E418" s="35"/>
      <c r="F418" s="189" t="s">
        <v>1784</v>
      </c>
      <c r="G418" s="35"/>
      <c r="H418" s="35"/>
      <c r="I418" s="162"/>
      <c r="J418" s="35"/>
      <c r="K418" s="35"/>
      <c r="L418" s="36"/>
      <c r="M418" s="163"/>
      <c r="N418" s="164"/>
      <c r="O418" s="56"/>
      <c r="P418" s="56"/>
      <c r="Q418" s="56"/>
      <c r="R418" s="56"/>
      <c r="S418" s="56"/>
      <c r="T418" s="57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T418" s="19" t="s">
        <v>312</v>
      </c>
      <c r="AU418" s="19" t="s">
        <v>89</v>
      </c>
    </row>
    <row r="419" spans="1:65" s="13" customFormat="1">
      <c r="B419" s="165"/>
      <c r="D419" s="166" t="s">
        <v>206</v>
      </c>
      <c r="E419" s="167" t="s">
        <v>3</v>
      </c>
      <c r="F419" s="168" t="s">
        <v>1761</v>
      </c>
      <c r="H419" s="167" t="s">
        <v>3</v>
      </c>
      <c r="I419" s="169"/>
      <c r="L419" s="165"/>
      <c r="M419" s="170"/>
      <c r="N419" s="171"/>
      <c r="O419" s="171"/>
      <c r="P419" s="171"/>
      <c r="Q419" s="171"/>
      <c r="R419" s="171"/>
      <c r="S419" s="171"/>
      <c r="T419" s="172"/>
      <c r="AT419" s="167" t="s">
        <v>206</v>
      </c>
      <c r="AU419" s="167" t="s">
        <v>89</v>
      </c>
      <c r="AV419" s="13" t="s">
        <v>87</v>
      </c>
      <c r="AW419" s="13" t="s">
        <v>41</v>
      </c>
      <c r="AX419" s="13" t="s">
        <v>80</v>
      </c>
      <c r="AY419" s="167" t="s">
        <v>195</v>
      </c>
    </row>
    <row r="420" spans="1:65" s="13" customFormat="1">
      <c r="B420" s="165"/>
      <c r="D420" s="166" t="s">
        <v>206</v>
      </c>
      <c r="E420" s="167" t="s">
        <v>3</v>
      </c>
      <c r="F420" s="168" t="s">
        <v>1762</v>
      </c>
      <c r="H420" s="167" t="s">
        <v>3</v>
      </c>
      <c r="I420" s="169"/>
      <c r="L420" s="165"/>
      <c r="M420" s="170"/>
      <c r="N420" s="171"/>
      <c r="O420" s="171"/>
      <c r="P420" s="171"/>
      <c r="Q420" s="171"/>
      <c r="R420" s="171"/>
      <c r="S420" s="171"/>
      <c r="T420" s="172"/>
      <c r="AT420" s="167" t="s">
        <v>206</v>
      </c>
      <c r="AU420" s="167" t="s">
        <v>89</v>
      </c>
      <c r="AV420" s="13" t="s">
        <v>87</v>
      </c>
      <c r="AW420" s="13" t="s">
        <v>41</v>
      </c>
      <c r="AX420" s="13" t="s">
        <v>80</v>
      </c>
      <c r="AY420" s="167" t="s">
        <v>195</v>
      </c>
    </row>
    <row r="421" spans="1:65" s="13" customFormat="1">
      <c r="B421" s="165"/>
      <c r="D421" s="166" t="s">
        <v>206</v>
      </c>
      <c r="E421" s="167" t="s">
        <v>3</v>
      </c>
      <c r="F421" s="168" t="s">
        <v>1763</v>
      </c>
      <c r="H421" s="167" t="s">
        <v>3</v>
      </c>
      <c r="I421" s="169"/>
      <c r="L421" s="165"/>
      <c r="M421" s="170"/>
      <c r="N421" s="171"/>
      <c r="O421" s="171"/>
      <c r="P421" s="171"/>
      <c r="Q421" s="171"/>
      <c r="R421" s="171"/>
      <c r="S421" s="171"/>
      <c r="T421" s="172"/>
      <c r="AT421" s="167" t="s">
        <v>206</v>
      </c>
      <c r="AU421" s="167" t="s">
        <v>89</v>
      </c>
      <c r="AV421" s="13" t="s">
        <v>87</v>
      </c>
      <c r="AW421" s="13" t="s">
        <v>41</v>
      </c>
      <c r="AX421" s="13" t="s">
        <v>80</v>
      </c>
      <c r="AY421" s="167" t="s">
        <v>195</v>
      </c>
    </row>
    <row r="422" spans="1:65" s="13" customFormat="1">
      <c r="B422" s="165"/>
      <c r="D422" s="166" t="s">
        <v>206</v>
      </c>
      <c r="E422" s="167" t="s">
        <v>3</v>
      </c>
      <c r="F422" s="168" t="s">
        <v>1785</v>
      </c>
      <c r="H422" s="167" t="s">
        <v>3</v>
      </c>
      <c r="I422" s="169"/>
      <c r="L422" s="165"/>
      <c r="M422" s="170"/>
      <c r="N422" s="171"/>
      <c r="O422" s="171"/>
      <c r="P422" s="171"/>
      <c r="Q422" s="171"/>
      <c r="R422" s="171"/>
      <c r="S422" s="171"/>
      <c r="T422" s="172"/>
      <c r="AT422" s="167" t="s">
        <v>206</v>
      </c>
      <c r="AU422" s="167" t="s">
        <v>89</v>
      </c>
      <c r="AV422" s="13" t="s">
        <v>87</v>
      </c>
      <c r="AW422" s="13" t="s">
        <v>41</v>
      </c>
      <c r="AX422" s="13" t="s">
        <v>80</v>
      </c>
      <c r="AY422" s="167" t="s">
        <v>195</v>
      </c>
    </row>
    <row r="423" spans="1:65" s="13" customFormat="1">
      <c r="B423" s="165"/>
      <c r="D423" s="166" t="s">
        <v>206</v>
      </c>
      <c r="E423" s="167" t="s">
        <v>3</v>
      </c>
      <c r="F423" s="168" t="s">
        <v>1954</v>
      </c>
      <c r="H423" s="167" t="s">
        <v>3</v>
      </c>
      <c r="I423" s="169"/>
      <c r="L423" s="165"/>
      <c r="M423" s="170"/>
      <c r="N423" s="171"/>
      <c r="O423" s="171"/>
      <c r="P423" s="171"/>
      <c r="Q423" s="171"/>
      <c r="R423" s="171"/>
      <c r="S423" s="171"/>
      <c r="T423" s="172"/>
      <c r="AT423" s="167" t="s">
        <v>206</v>
      </c>
      <c r="AU423" s="167" t="s">
        <v>89</v>
      </c>
      <c r="AV423" s="13" t="s">
        <v>87</v>
      </c>
      <c r="AW423" s="13" t="s">
        <v>41</v>
      </c>
      <c r="AX423" s="13" t="s">
        <v>80</v>
      </c>
      <c r="AY423" s="167" t="s">
        <v>195</v>
      </c>
    </row>
    <row r="424" spans="1:65" s="14" customFormat="1">
      <c r="B424" s="173"/>
      <c r="D424" s="166" t="s">
        <v>206</v>
      </c>
      <c r="E424" s="174" t="s">
        <v>3</v>
      </c>
      <c r="F424" s="175" t="s">
        <v>1827</v>
      </c>
      <c r="H424" s="176">
        <v>4</v>
      </c>
      <c r="I424" s="177"/>
      <c r="L424" s="173"/>
      <c r="M424" s="178"/>
      <c r="N424" s="179"/>
      <c r="O424" s="179"/>
      <c r="P424" s="179"/>
      <c r="Q424" s="179"/>
      <c r="R424" s="179"/>
      <c r="S424" s="179"/>
      <c r="T424" s="180"/>
      <c r="AT424" s="174" t="s">
        <v>206</v>
      </c>
      <c r="AU424" s="174" t="s">
        <v>89</v>
      </c>
      <c r="AV424" s="14" t="s">
        <v>89</v>
      </c>
      <c r="AW424" s="14" t="s">
        <v>41</v>
      </c>
      <c r="AX424" s="14" t="s">
        <v>80</v>
      </c>
      <c r="AY424" s="174" t="s">
        <v>195</v>
      </c>
    </row>
    <row r="425" spans="1:65" s="15" customFormat="1">
      <c r="B425" s="181"/>
      <c r="D425" s="166" t="s">
        <v>206</v>
      </c>
      <c r="E425" s="182" t="s">
        <v>3</v>
      </c>
      <c r="F425" s="183" t="s">
        <v>215</v>
      </c>
      <c r="H425" s="184">
        <v>4</v>
      </c>
      <c r="I425" s="185"/>
      <c r="L425" s="181"/>
      <c r="M425" s="186"/>
      <c r="N425" s="187"/>
      <c r="O425" s="187"/>
      <c r="P425" s="187"/>
      <c r="Q425" s="187"/>
      <c r="R425" s="187"/>
      <c r="S425" s="187"/>
      <c r="T425" s="188"/>
      <c r="AT425" s="182" t="s">
        <v>206</v>
      </c>
      <c r="AU425" s="182" t="s">
        <v>89</v>
      </c>
      <c r="AV425" s="15" t="s">
        <v>202</v>
      </c>
      <c r="AW425" s="15" t="s">
        <v>41</v>
      </c>
      <c r="AX425" s="15" t="s">
        <v>87</v>
      </c>
      <c r="AY425" s="182" t="s">
        <v>195</v>
      </c>
    </row>
    <row r="426" spans="1:65" s="2" customFormat="1" ht="16.5" customHeight="1">
      <c r="A426" s="35"/>
      <c r="B426" s="146"/>
      <c r="C426" s="147" t="s">
        <v>508</v>
      </c>
      <c r="D426" s="147" t="s">
        <v>197</v>
      </c>
      <c r="E426" s="148" t="s">
        <v>1955</v>
      </c>
      <c r="F426" s="149" t="s">
        <v>1956</v>
      </c>
      <c r="G426" s="150" t="s">
        <v>511</v>
      </c>
      <c r="H426" s="151">
        <v>4</v>
      </c>
      <c r="I426" s="152"/>
      <c r="J426" s="153">
        <f>ROUND(I426*H426,2)</f>
        <v>0</v>
      </c>
      <c r="K426" s="149" t="s">
        <v>201</v>
      </c>
      <c r="L426" s="36"/>
      <c r="M426" s="154" t="s">
        <v>3</v>
      </c>
      <c r="N426" s="155" t="s">
        <v>51</v>
      </c>
      <c r="O426" s="56"/>
      <c r="P426" s="156">
        <f>O426*H426</f>
        <v>0</v>
      </c>
      <c r="Q426" s="156">
        <v>0</v>
      </c>
      <c r="R426" s="156">
        <f>Q426*H426</f>
        <v>0</v>
      </c>
      <c r="S426" s="156">
        <v>2.2000000000000001E-4</v>
      </c>
      <c r="T426" s="157">
        <f>S426*H426</f>
        <v>8.8000000000000003E-4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158" t="s">
        <v>646</v>
      </c>
      <c r="AT426" s="158" t="s">
        <v>197</v>
      </c>
      <c r="AU426" s="158" t="s">
        <v>89</v>
      </c>
      <c r="AY426" s="19" t="s">
        <v>195</v>
      </c>
      <c r="BE426" s="159">
        <f>IF(N426="základní",J426,0)</f>
        <v>0</v>
      </c>
      <c r="BF426" s="159">
        <f>IF(N426="snížená",J426,0)</f>
        <v>0</v>
      </c>
      <c r="BG426" s="159">
        <f>IF(N426="zákl. přenesená",J426,0)</f>
        <v>0</v>
      </c>
      <c r="BH426" s="159">
        <f>IF(N426="sníž. přenesená",J426,0)</f>
        <v>0</v>
      </c>
      <c r="BI426" s="159">
        <f>IF(N426="nulová",J426,0)</f>
        <v>0</v>
      </c>
      <c r="BJ426" s="19" t="s">
        <v>87</v>
      </c>
      <c r="BK426" s="159">
        <f>ROUND(I426*H426,2)</f>
        <v>0</v>
      </c>
      <c r="BL426" s="19" t="s">
        <v>646</v>
      </c>
      <c r="BM426" s="158" t="s">
        <v>1957</v>
      </c>
    </row>
    <row r="427" spans="1:65" s="2" customFormat="1">
      <c r="A427" s="35"/>
      <c r="B427" s="36"/>
      <c r="C427" s="35"/>
      <c r="D427" s="160" t="s">
        <v>204</v>
      </c>
      <c r="E427" s="35"/>
      <c r="F427" s="161" t="s">
        <v>1958</v>
      </c>
      <c r="G427" s="35"/>
      <c r="H427" s="35"/>
      <c r="I427" s="162"/>
      <c r="J427" s="35"/>
      <c r="K427" s="35"/>
      <c r="L427" s="36"/>
      <c r="M427" s="163"/>
      <c r="N427" s="164"/>
      <c r="O427" s="56"/>
      <c r="P427" s="56"/>
      <c r="Q427" s="56"/>
      <c r="R427" s="56"/>
      <c r="S427" s="56"/>
      <c r="T427" s="57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T427" s="19" t="s">
        <v>204</v>
      </c>
      <c r="AU427" s="19" t="s">
        <v>89</v>
      </c>
    </row>
    <row r="428" spans="1:65" s="2" customFormat="1" ht="18">
      <c r="A428" s="35"/>
      <c r="B428" s="36"/>
      <c r="C428" s="35"/>
      <c r="D428" s="166" t="s">
        <v>312</v>
      </c>
      <c r="E428" s="35"/>
      <c r="F428" s="189" t="s">
        <v>1784</v>
      </c>
      <c r="G428" s="35"/>
      <c r="H428" s="35"/>
      <c r="I428" s="162"/>
      <c r="J428" s="35"/>
      <c r="K428" s="35"/>
      <c r="L428" s="36"/>
      <c r="M428" s="163"/>
      <c r="N428" s="164"/>
      <c r="O428" s="56"/>
      <c r="P428" s="56"/>
      <c r="Q428" s="56"/>
      <c r="R428" s="56"/>
      <c r="S428" s="56"/>
      <c r="T428" s="57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T428" s="19" t="s">
        <v>312</v>
      </c>
      <c r="AU428" s="19" t="s">
        <v>89</v>
      </c>
    </row>
    <row r="429" spans="1:65" s="13" customFormat="1">
      <c r="B429" s="165"/>
      <c r="D429" s="166" t="s">
        <v>206</v>
      </c>
      <c r="E429" s="167" t="s">
        <v>3</v>
      </c>
      <c r="F429" s="168" t="s">
        <v>1761</v>
      </c>
      <c r="H429" s="167" t="s">
        <v>3</v>
      </c>
      <c r="I429" s="169"/>
      <c r="L429" s="165"/>
      <c r="M429" s="170"/>
      <c r="N429" s="171"/>
      <c r="O429" s="171"/>
      <c r="P429" s="171"/>
      <c r="Q429" s="171"/>
      <c r="R429" s="171"/>
      <c r="S429" s="171"/>
      <c r="T429" s="172"/>
      <c r="AT429" s="167" t="s">
        <v>206</v>
      </c>
      <c r="AU429" s="167" t="s">
        <v>89</v>
      </c>
      <c r="AV429" s="13" t="s">
        <v>87</v>
      </c>
      <c r="AW429" s="13" t="s">
        <v>41</v>
      </c>
      <c r="AX429" s="13" t="s">
        <v>80</v>
      </c>
      <c r="AY429" s="167" t="s">
        <v>195</v>
      </c>
    </row>
    <row r="430" spans="1:65" s="13" customFormat="1">
      <c r="B430" s="165"/>
      <c r="D430" s="166" t="s">
        <v>206</v>
      </c>
      <c r="E430" s="167" t="s">
        <v>3</v>
      </c>
      <c r="F430" s="168" t="s">
        <v>1762</v>
      </c>
      <c r="H430" s="167" t="s">
        <v>3</v>
      </c>
      <c r="I430" s="169"/>
      <c r="L430" s="165"/>
      <c r="M430" s="170"/>
      <c r="N430" s="171"/>
      <c r="O430" s="171"/>
      <c r="P430" s="171"/>
      <c r="Q430" s="171"/>
      <c r="R430" s="171"/>
      <c r="S430" s="171"/>
      <c r="T430" s="172"/>
      <c r="AT430" s="167" t="s">
        <v>206</v>
      </c>
      <c r="AU430" s="167" t="s">
        <v>89</v>
      </c>
      <c r="AV430" s="13" t="s">
        <v>87</v>
      </c>
      <c r="AW430" s="13" t="s">
        <v>41</v>
      </c>
      <c r="AX430" s="13" t="s">
        <v>80</v>
      </c>
      <c r="AY430" s="167" t="s">
        <v>195</v>
      </c>
    </row>
    <row r="431" spans="1:65" s="13" customFormat="1">
      <c r="B431" s="165"/>
      <c r="D431" s="166" t="s">
        <v>206</v>
      </c>
      <c r="E431" s="167" t="s">
        <v>3</v>
      </c>
      <c r="F431" s="168" t="s">
        <v>1763</v>
      </c>
      <c r="H431" s="167" t="s">
        <v>3</v>
      </c>
      <c r="I431" s="169"/>
      <c r="L431" s="165"/>
      <c r="M431" s="170"/>
      <c r="N431" s="171"/>
      <c r="O431" s="171"/>
      <c r="P431" s="171"/>
      <c r="Q431" s="171"/>
      <c r="R431" s="171"/>
      <c r="S431" s="171"/>
      <c r="T431" s="172"/>
      <c r="AT431" s="167" t="s">
        <v>206</v>
      </c>
      <c r="AU431" s="167" t="s">
        <v>89</v>
      </c>
      <c r="AV431" s="13" t="s">
        <v>87</v>
      </c>
      <c r="AW431" s="13" t="s">
        <v>41</v>
      </c>
      <c r="AX431" s="13" t="s">
        <v>80</v>
      </c>
      <c r="AY431" s="167" t="s">
        <v>195</v>
      </c>
    </row>
    <row r="432" spans="1:65" s="13" customFormat="1">
      <c r="B432" s="165"/>
      <c r="D432" s="166" t="s">
        <v>206</v>
      </c>
      <c r="E432" s="167" t="s">
        <v>3</v>
      </c>
      <c r="F432" s="168" t="s">
        <v>1785</v>
      </c>
      <c r="H432" s="167" t="s">
        <v>3</v>
      </c>
      <c r="I432" s="169"/>
      <c r="L432" s="165"/>
      <c r="M432" s="170"/>
      <c r="N432" s="171"/>
      <c r="O432" s="171"/>
      <c r="P432" s="171"/>
      <c r="Q432" s="171"/>
      <c r="R432" s="171"/>
      <c r="S432" s="171"/>
      <c r="T432" s="172"/>
      <c r="AT432" s="167" t="s">
        <v>206</v>
      </c>
      <c r="AU432" s="167" t="s">
        <v>89</v>
      </c>
      <c r="AV432" s="13" t="s">
        <v>87</v>
      </c>
      <c r="AW432" s="13" t="s">
        <v>41</v>
      </c>
      <c r="AX432" s="13" t="s">
        <v>80</v>
      </c>
      <c r="AY432" s="167" t="s">
        <v>195</v>
      </c>
    </row>
    <row r="433" spans="1:65" s="13" customFormat="1">
      <c r="B433" s="165"/>
      <c r="D433" s="166" t="s">
        <v>206</v>
      </c>
      <c r="E433" s="167" t="s">
        <v>3</v>
      </c>
      <c r="F433" s="168" t="s">
        <v>1959</v>
      </c>
      <c r="H433" s="167" t="s">
        <v>3</v>
      </c>
      <c r="I433" s="169"/>
      <c r="L433" s="165"/>
      <c r="M433" s="170"/>
      <c r="N433" s="171"/>
      <c r="O433" s="171"/>
      <c r="P433" s="171"/>
      <c r="Q433" s="171"/>
      <c r="R433" s="171"/>
      <c r="S433" s="171"/>
      <c r="T433" s="172"/>
      <c r="AT433" s="167" t="s">
        <v>206</v>
      </c>
      <c r="AU433" s="167" t="s">
        <v>89</v>
      </c>
      <c r="AV433" s="13" t="s">
        <v>87</v>
      </c>
      <c r="AW433" s="13" t="s">
        <v>41</v>
      </c>
      <c r="AX433" s="13" t="s">
        <v>80</v>
      </c>
      <c r="AY433" s="167" t="s">
        <v>195</v>
      </c>
    </row>
    <row r="434" spans="1:65" s="14" customFormat="1">
      <c r="B434" s="173"/>
      <c r="D434" s="166" t="s">
        <v>206</v>
      </c>
      <c r="E434" s="174" t="s">
        <v>3</v>
      </c>
      <c r="F434" s="175" t="s">
        <v>1827</v>
      </c>
      <c r="H434" s="176">
        <v>4</v>
      </c>
      <c r="I434" s="177"/>
      <c r="L434" s="173"/>
      <c r="M434" s="178"/>
      <c r="N434" s="179"/>
      <c r="O434" s="179"/>
      <c r="P434" s="179"/>
      <c r="Q434" s="179"/>
      <c r="R434" s="179"/>
      <c r="S434" s="179"/>
      <c r="T434" s="180"/>
      <c r="AT434" s="174" t="s">
        <v>206</v>
      </c>
      <c r="AU434" s="174" t="s">
        <v>89</v>
      </c>
      <c r="AV434" s="14" t="s">
        <v>89</v>
      </c>
      <c r="AW434" s="14" t="s">
        <v>41</v>
      </c>
      <c r="AX434" s="14" t="s">
        <v>80</v>
      </c>
      <c r="AY434" s="174" t="s">
        <v>195</v>
      </c>
    </row>
    <row r="435" spans="1:65" s="15" customFormat="1">
      <c r="B435" s="181"/>
      <c r="D435" s="166" t="s">
        <v>206</v>
      </c>
      <c r="E435" s="182" t="s">
        <v>3</v>
      </c>
      <c r="F435" s="183" t="s">
        <v>215</v>
      </c>
      <c r="H435" s="184">
        <v>4</v>
      </c>
      <c r="I435" s="185"/>
      <c r="L435" s="181"/>
      <c r="M435" s="186"/>
      <c r="N435" s="187"/>
      <c r="O435" s="187"/>
      <c r="P435" s="187"/>
      <c r="Q435" s="187"/>
      <c r="R435" s="187"/>
      <c r="S435" s="187"/>
      <c r="T435" s="188"/>
      <c r="AT435" s="182" t="s">
        <v>206</v>
      </c>
      <c r="AU435" s="182" t="s">
        <v>89</v>
      </c>
      <c r="AV435" s="15" t="s">
        <v>202</v>
      </c>
      <c r="AW435" s="15" t="s">
        <v>41</v>
      </c>
      <c r="AX435" s="15" t="s">
        <v>87</v>
      </c>
      <c r="AY435" s="182" t="s">
        <v>195</v>
      </c>
    </row>
    <row r="436" spans="1:65" s="12" customFormat="1" ht="22.9" customHeight="1">
      <c r="B436" s="133"/>
      <c r="D436" s="134" t="s">
        <v>79</v>
      </c>
      <c r="E436" s="144" t="s">
        <v>1960</v>
      </c>
      <c r="F436" s="144" t="s">
        <v>1961</v>
      </c>
      <c r="I436" s="136"/>
      <c r="J436" s="145">
        <f>BK436</f>
        <v>0</v>
      </c>
      <c r="L436" s="133"/>
      <c r="M436" s="138"/>
      <c r="N436" s="139"/>
      <c r="O436" s="139"/>
      <c r="P436" s="140">
        <f>SUM(P437:P716)</f>
        <v>0</v>
      </c>
      <c r="Q436" s="139"/>
      <c r="R436" s="140">
        <f>SUM(R437:R716)</f>
        <v>155.39961684000002</v>
      </c>
      <c r="S436" s="139"/>
      <c r="T436" s="141">
        <f>SUM(T437:T716)</f>
        <v>7.3216000000000001</v>
      </c>
      <c r="AR436" s="134" t="s">
        <v>223</v>
      </c>
      <c r="AT436" s="142" t="s">
        <v>79</v>
      </c>
      <c r="AU436" s="142" t="s">
        <v>87</v>
      </c>
      <c r="AY436" s="134" t="s">
        <v>195</v>
      </c>
      <c r="BK436" s="143">
        <f>SUM(BK437:BK716)</f>
        <v>0</v>
      </c>
    </row>
    <row r="437" spans="1:65" s="2" customFormat="1" ht="16.5" customHeight="1">
      <c r="A437" s="35"/>
      <c r="B437" s="146"/>
      <c r="C437" s="147" t="s">
        <v>514</v>
      </c>
      <c r="D437" s="147" t="s">
        <v>197</v>
      </c>
      <c r="E437" s="148" t="s">
        <v>1962</v>
      </c>
      <c r="F437" s="149" t="s">
        <v>1963</v>
      </c>
      <c r="G437" s="150" t="s">
        <v>1964</v>
      </c>
      <c r="H437" s="151">
        <v>0.73599999999999999</v>
      </c>
      <c r="I437" s="152"/>
      <c r="J437" s="153">
        <f>ROUND(I437*H437,2)</f>
        <v>0</v>
      </c>
      <c r="K437" s="149" t="s">
        <v>201</v>
      </c>
      <c r="L437" s="36"/>
      <c r="M437" s="154" t="s">
        <v>3</v>
      </c>
      <c r="N437" s="155" t="s">
        <v>51</v>
      </c>
      <c r="O437" s="56"/>
      <c r="P437" s="156">
        <f>O437*H437</f>
        <v>0</v>
      </c>
      <c r="Q437" s="156">
        <v>8.8000000000000005E-3</v>
      </c>
      <c r="R437" s="156">
        <f>Q437*H437</f>
        <v>6.4768000000000004E-3</v>
      </c>
      <c r="S437" s="156">
        <v>0</v>
      </c>
      <c r="T437" s="157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58" t="s">
        <v>646</v>
      </c>
      <c r="AT437" s="158" t="s">
        <v>197</v>
      </c>
      <c r="AU437" s="158" t="s">
        <v>89</v>
      </c>
      <c r="AY437" s="19" t="s">
        <v>195</v>
      </c>
      <c r="BE437" s="159">
        <f>IF(N437="základní",J437,0)</f>
        <v>0</v>
      </c>
      <c r="BF437" s="159">
        <f>IF(N437="snížená",J437,0)</f>
        <v>0</v>
      </c>
      <c r="BG437" s="159">
        <f>IF(N437="zákl. přenesená",J437,0)</f>
        <v>0</v>
      </c>
      <c r="BH437" s="159">
        <f>IF(N437="sníž. přenesená",J437,0)</f>
        <v>0</v>
      </c>
      <c r="BI437" s="159">
        <f>IF(N437="nulová",J437,0)</f>
        <v>0</v>
      </c>
      <c r="BJ437" s="19" t="s">
        <v>87</v>
      </c>
      <c r="BK437" s="159">
        <f>ROUND(I437*H437,2)</f>
        <v>0</v>
      </c>
      <c r="BL437" s="19" t="s">
        <v>646</v>
      </c>
      <c r="BM437" s="158" t="s">
        <v>1965</v>
      </c>
    </row>
    <row r="438" spans="1:65" s="2" customFormat="1">
      <c r="A438" s="35"/>
      <c r="B438" s="36"/>
      <c r="C438" s="35"/>
      <c r="D438" s="160" t="s">
        <v>204</v>
      </c>
      <c r="E438" s="35"/>
      <c r="F438" s="161" t="s">
        <v>1966</v>
      </c>
      <c r="G438" s="35"/>
      <c r="H438" s="35"/>
      <c r="I438" s="162"/>
      <c r="J438" s="35"/>
      <c r="K438" s="35"/>
      <c r="L438" s="36"/>
      <c r="M438" s="163"/>
      <c r="N438" s="164"/>
      <c r="O438" s="56"/>
      <c r="P438" s="56"/>
      <c r="Q438" s="56"/>
      <c r="R438" s="56"/>
      <c r="S438" s="56"/>
      <c r="T438" s="57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T438" s="19" t="s">
        <v>204</v>
      </c>
      <c r="AU438" s="19" t="s">
        <v>89</v>
      </c>
    </row>
    <row r="439" spans="1:65" s="13" customFormat="1">
      <c r="B439" s="165"/>
      <c r="D439" s="166" t="s">
        <v>206</v>
      </c>
      <c r="E439" s="167" t="s">
        <v>3</v>
      </c>
      <c r="F439" s="168" t="s">
        <v>1761</v>
      </c>
      <c r="H439" s="167" t="s">
        <v>3</v>
      </c>
      <c r="I439" s="169"/>
      <c r="L439" s="165"/>
      <c r="M439" s="170"/>
      <c r="N439" s="171"/>
      <c r="O439" s="171"/>
      <c r="P439" s="171"/>
      <c r="Q439" s="171"/>
      <c r="R439" s="171"/>
      <c r="S439" s="171"/>
      <c r="T439" s="172"/>
      <c r="AT439" s="167" t="s">
        <v>206</v>
      </c>
      <c r="AU439" s="167" t="s">
        <v>89</v>
      </c>
      <c r="AV439" s="13" t="s">
        <v>87</v>
      </c>
      <c r="AW439" s="13" t="s">
        <v>41</v>
      </c>
      <c r="AX439" s="13" t="s">
        <v>80</v>
      </c>
      <c r="AY439" s="167" t="s">
        <v>195</v>
      </c>
    </row>
    <row r="440" spans="1:65" s="13" customFormat="1">
      <c r="B440" s="165"/>
      <c r="D440" s="166" t="s">
        <v>206</v>
      </c>
      <c r="E440" s="167" t="s">
        <v>3</v>
      </c>
      <c r="F440" s="168" t="s">
        <v>1762</v>
      </c>
      <c r="H440" s="167" t="s">
        <v>3</v>
      </c>
      <c r="I440" s="169"/>
      <c r="L440" s="165"/>
      <c r="M440" s="170"/>
      <c r="N440" s="171"/>
      <c r="O440" s="171"/>
      <c r="P440" s="171"/>
      <c r="Q440" s="171"/>
      <c r="R440" s="171"/>
      <c r="S440" s="171"/>
      <c r="T440" s="172"/>
      <c r="AT440" s="167" t="s">
        <v>206</v>
      </c>
      <c r="AU440" s="167" t="s">
        <v>89</v>
      </c>
      <c r="AV440" s="13" t="s">
        <v>87</v>
      </c>
      <c r="AW440" s="13" t="s">
        <v>41</v>
      </c>
      <c r="AX440" s="13" t="s">
        <v>80</v>
      </c>
      <c r="AY440" s="167" t="s">
        <v>195</v>
      </c>
    </row>
    <row r="441" spans="1:65" s="13" customFormat="1">
      <c r="B441" s="165"/>
      <c r="D441" s="166" t="s">
        <v>206</v>
      </c>
      <c r="E441" s="167" t="s">
        <v>3</v>
      </c>
      <c r="F441" s="168" t="s">
        <v>1763</v>
      </c>
      <c r="H441" s="167" t="s">
        <v>3</v>
      </c>
      <c r="I441" s="169"/>
      <c r="L441" s="165"/>
      <c r="M441" s="170"/>
      <c r="N441" s="171"/>
      <c r="O441" s="171"/>
      <c r="P441" s="171"/>
      <c r="Q441" s="171"/>
      <c r="R441" s="171"/>
      <c r="S441" s="171"/>
      <c r="T441" s="172"/>
      <c r="AT441" s="167" t="s">
        <v>206</v>
      </c>
      <c r="AU441" s="167" t="s">
        <v>89</v>
      </c>
      <c r="AV441" s="13" t="s">
        <v>87</v>
      </c>
      <c r="AW441" s="13" t="s">
        <v>41</v>
      </c>
      <c r="AX441" s="13" t="s">
        <v>80</v>
      </c>
      <c r="AY441" s="167" t="s">
        <v>195</v>
      </c>
    </row>
    <row r="442" spans="1:65" s="13" customFormat="1">
      <c r="B442" s="165"/>
      <c r="D442" s="166" t="s">
        <v>206</v>
      </c>
      <c r="E442" s="167" t="s">
        <v>3</v>
      </c>
      <c r="F442" s="168" t="s">
        <v>1764</v>
      </c>
      <c r="H442" s="167" t="s">
        <v>3</v>
      </c>
      <c r="I442" s="169"/>
      <c r="L442" s="165"/>
      <c r="M442" s="170"/>
      <c r="N442" s="171"/>
      <c r="O442" s="171"/>
      <c r="P442" s="171"/>
      <c r="Q442" s="171"/>
      <c r="R442" s="171"/>
      <c r="S442" s="171"/>
      <c r="T442" s="172"/>
      <c r="AT442" s="167" t="s">
        <v>206</v>
      </c>
      <c r="AU442" s="167" t="s">
        <v>89</v>
      </c>
      <c r="AV442" s="13" t="s">
        <v>87</v>
      </c>
      <c r="AW442" s="13" t="s">
        <v>41</v>
      </c>
      <c r="AX442" s="13" t="s">
        <v>80</v>
      </c>
      <c r="AY442" s="167" t="s">
        <v>195</v>
      </c>
    </row>
    <row r="443" spans="1:65" s="13" customFormat="1">
      <c r="B443" s="165"/>
      <c r="D443" s="166" t="s">
        <v>206</v>
      </c>
      <c r="E443" s="167" t="s">
        <v>3</v>
      </c>
      <c r="F443" s="168" t="s">
        <v>1967</v>
      </c>
      <c r="H443" s="167" t="s">
        <v>3</v>
      </c>
      <c r="I443" s="169"/>
      <c r="L443" s="165"/>
      <c r="M443" s="170"/>
      <c r="N443" s="171"/>
      <c r="O443" s="171"/>
      <c r="P443" s="171"/>
      <c r="Q443" s="171"/>
      <c r="R443" s="171"/>
      <c r="S443" s="171"/>
      <c r="T443" s="172"/>
      <c r="AT443" s="167" t="s">
        <v>206</v>
      </c>
      <c r="AU443" s="167" t="s">
        <v>89</v>
      </c>
      <c r="AV443" s="13" t="s">
        <v>87</v>
      </c>
      <c r="AW443" s="13" t="s">
        <v>41</v>
      </c>
      <c r="AX443" s="13" t="s">
        <v>80</v>
      </c>
      <c r="AY443" s="167" t="s">
        <v>195</v>
      </c>
    </row>
    <row r="444" spans="1:65" s="14" customFormat="1">
      <c r="B444" s="173"/>
      <c r="D444" s="166" t="s">
        <v>206</v>
      </c>
      <c r="E444" s="174" t="s">
        <v>3</v>
      </c>
      <c r="F444" s="175" t="s">
        <v>1968</v>
      </c>
      <c r="H444" s="176">
        <v>0.33600000000000002</v>
      </c>
      <c r="I444" s="177"/>
      <c r="L444" s="173"/>
      <c r="M444" s="178"/>
      <c r="N444" s="179"/>
      <c r="O444" s="179"/>
      <c r="P444" s="179"/>
      <c r="Q444" s="179"/>
      <c r="R444" s="179"/>
      <c r="S444" s="179"/>
      <c r="T444" s="180"/>
      <c r="AT444" s="174" t="s">
        <v>206</v>
      </c>
      <c r="AU444" s="174" t="s">
        <v>89</v>
      </c>
      <c r="AV444" s="14" t="s">
        <v>89</v>
      </c>
      <c r="AW444" s="14" t="s">
        <v>41</v>
      </c>
      <c r="AX444" s="14" t="s">
        <v>80</v>
      </c>
      <c r="AY444" s="174" t="s">
        <v>195</v>
      </c>
    </row>
    <row r="445" spans="1:65" s="13" customFormat="1">
      <c r="B445" s="165"/>
      <c r="D445" s="166" t="s">
        <v>206</v>
      </c>
      <c r="E445" s="167" t="s">
        <v>3</v>
      </c>
      <c r="F445" s="168" t="s">
        <v>1969</v>
      </c>
      <c r="H445" s="167" t="s">
        <v>3</v>
      </c>
      <c r="I445" s="169"/>
      <c r="L445" s="165"/>
      <c r="M445" s="170"/>
      <c r="N445" s="171"/>
      <c r="O445" s="171"/>
      <c r="P445" s="171"/>
      <c r="Q445" s="171"/>
      <c r="R445" s="171"/>
      <c r="S445" s="171"/>
      <c r="T445" s="172"/>
      <c r="AT445" s="167" t="s">
        <v>206</v>
      </c>
      <c r="AU445" s="167" t="s">
        <v>89</v>
      </c>
      <c r="AV445" s="13" t="s">
        <v>87</v>
      </c>
      <c r="AW445" s="13" t="s">
        <v>41</v>
      </c>
      <c r="AX445" s="13" t="s">
        <v>80</v>
      </c>
      <c r="AY445" s="167" t="s">
        <v>195</v>
      </c>
    </row>
    <row r="446" spans="1:65" s="13" customFormat="1">
      <c r="B446" s="165"/>
      <c r="D446" s="166" t="s">
        <v>206</v>
      </c>
      <c r="E446" s="167" t="s">
        <v>3</v>
      </c>
      <c r="F446" s="168" t="s">
        <v>1970</v>
      </c>
      <c r="H446" s="167" t="s">
        <v>3</v>
      </c>
      <c r="I446" s="169"/>
      <c r="L446" s="165"/>
      <c r="M446" s="170"/>
      <c r="N446" s="171"/>
      <c r="O446" s="171"/>
      <c r="P446" s="171"/>
      <c r="Q446" s="171"/>
      <c r="R446" s="171"/>
      <c r="S446" s="171"/>
      <c r="T446" s="172"/>
      <c r="AT446" s="167" t="s">
        <v>206</v>
      </c>
      <c r="AU446" s="167" t="s">
        <v>89</v>
      </c>
      <c r="AV446" s="13" t="s">
        <v>87</v>
      </c>
      <c r="AW446" s="13" t="s">
        <v>41</v>
      </c>
      <c r="AX446" s="13" t="s">
        <v>80</v>
      </c>
      <c r="AY446" s="167" t="s">
        <v>195</v>
      </c>
    </row>
    <row r="447" spans="1:65" s="14" customFormat="1">
      <c r="B447" s="173"/>
      <c r="D447" s="166" t="s">
        <v>206</v>
      </c>
      <c r="E447" s="174" t="s">
        <v>3</v>
      </c>
      <c r="F447" s="175" t="s">
        <v>1971</v>
      </c>
      <c r="H447" s="176">
        <v>0.4</v>
      </c>
      <c r="I447" s="177"/>
      <c r="L447" s="173"/>
      <c r="M447" s="178"/>
      <c r="N447" s="179"/>
      <c r="O447" s="179"/>
      <c r="P447" s="179"/>
      <c r="Q447" s="179"/>
      <c r="R447" s="179"/>
      <c r="S447" s="179"/>
      <c r="T447" s="180"/>
      <c r="AT447" s="174" t="s">
        <v>206</v>
      </c>
      <c r="AU447" s="174" t="s">
        <v>89</v>
      </c>
      <c r="AV447" s="14" t="s">
        <v>89</v>
      </c>
      <c r="AW447" s="14" t="s">
        <v>41</v>
      </c>
      <c r="AX447" s="14" t="s">
        <v>80</v>
      </c>
      <c r="AY447" s="174" t="s">
        <v>195</v>
      </c>
    </row>
    <row r="448" spans="1:65" s="15" customFormat="1">
      <c r="B448" s="181"/>
      <c r="D448" s="166" t="s">
        <v>206</v>
      </c>
      <c r="E448" s="182" t="s">
        <v>3</v>
      </c>
      <c r="F448" s="183" t="s">
        <v>215</v>
      </c>
      <c r="H448" s="184">
        <v>0.73599999999999999</v>
      </c>
      <c r="I448" s="185"/>
      <c r="L448" s="181"/>
      <c r="M448" s="186"/>
      <c r="N448" s="187"/>
      <c r="O448" s="187"/>
      <c r="P448" s="187"/>
      <c r="Q448" s="187"/>
      <c r="R448" s="187"/>
      <c r="S448" s="187"/>
      <c r="T448" s="188"/>
      <c r="AT448" s="182" t="s">
        <v>206</v>
      </c>
      <c r="AU448" s="182" t="s">
        <v>89</v>
      </c>
      <c r="AV448" s="15" t="s">
        <v>202</v>
      </c>
      <c r="AW448" s="15" t="s">
        <v>41</v>
      </c>
      <c r="AX448" s="15" t="s">
        <v>87</v>
      </c>
      <c r="AY448" s="182" t="s">
        <v>195</v>
      </c>
    </row>
    <row r="449" spans="1:65" s="2" customFormat="1" ht="16.5" customHeight="1">
      <c r="A449" s="35"/>
      <c r="B449" s="146"/>
      <c r="C449" s="147" t="s">
        <v>520</v>
      </c>
      <c r="D449" s="147" t="s">
        <v>197</v>
      </c>
      <c r="E449" s="148" t="s">
        <v>1972</v>
      </c>
      <c r="F449" s="149" t="s">
        <v>1973</v>
      </c>
      <c r="G449" s="150" t="s">
        <v>1964</v>
      </c>
      <c r="H449" s="151">
        <v>0.33600000000000002</v>
      </c>
      <c r="I449" s="152"/>
      <c r="J449" s="153">
        <f>ROUND(I449*H449,2)</f>
        <v>0</v>
      </c>
      <c r="K449" s="149" t="s">
        <v>1796</v>
      </c>
      <c r="L449" s="36"/>
      <c r="M449" s="154" t="s">
        <v>3</v>
      </c>
      <c r="N449" s="155" t="s">
        <v>51</v>
      </c>
      <c r="O449" s="56"/>
      <c r="P449" s="156">
        <f>O449*H449</f>
        <v>0</v>
      </c>
      <c r="Q449" s="156">
        <v>9.9000000000000008E-3</v>
      </c>
      <c r="R449" s="156">
        <f>Q449*H449</f>
        <v>3.3264000000000006E-3</v>
      </c>
      <c r="S449" s="156">
        <v>0</v>
      </c>
      <c r="T449" s="157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158" t="s">
        <v>646</v>
      </c>
      <c r="AT449" s="158" t="s">
        <v>197</v>
      </c>
      <c r="AU449" s="158" t="s">
        <v>89</v>
      </c>
      <c r="AY449" s="19" t="s">
        <v>195</v>
      </c>
      <c r="BE449" s="159">
        <f>IF(N449="základní",J449,0)</f>
        <v>0</v>
      </c>
      <c r="BF449" s="159">
        <f>IF(N449="snížená",J449,0)</f>
        <v>0</v>
      </c>
      <c r="BG449" s="159">
        <f>IF(N449="zákl. přenesená",J449,0)</f>
        <v>0</v>
      </c>
      <c r="BH449" s="159">
        <f>IF(N449="sníž. přenesená",J449,0)</f>
        <v>0</v>
      </c>
      <c r="BI449" s="159">
        <f>IF(N449="nulová",J449,0)</f>
        <v>0</v>
      </c>
      <c r="BJ449" s="19" t="s">
        <v>87</v>
      </c>
      <c r="BK449" s="159">
        <f>ROUND(I449*H449,2)</f>
        <v>0</v>
      </c>
      <c r="BL449" s="19" t="s">
        <v>646</v>
      </c>
      <c r="BM449" s="158" t="s">
        <v>1974</v>
      </c>
    </row>
    <row r="450" spans="1:65" s="13" customFormat="1">
      <c r="B450" s="165"/>
      <c r="D450" s="166" t="s">
        <v>206</v>
      </c>
      <c r="E450" s="167" t="s">
        <v>3</v>
      </c>
      <c r="F450" s="168" t="s">
        <v>1761</v>
      </c>
      <c r="H450" s="167" t="s">
        <v>3</v>
      </c>
      <c r="I450" s="169"/>
      <c r="L450" s="165"/>
      <c r="M450" s="170"/>
      <c r="N450" s="171"/>
      <c r="O450" s="171"/>
      <c r="P450" s="171"/>
      <c r="Q450" s="171"/>
      <c r="R450" s="171"/>
      <c r="S450" s="171"/>
      <c r="T450" s="172"/>
      <c r="AT450" s="167" t="s">
        <v>206</v>
      </c>
      <c r="AU450" s="167" t="s">
        <v>89</v>
      </c>
      <c r="AV450" s="13" t="s">
        <v>87</v>
      </c>
      <c r="AW450" s="13" t="s">
        <v>41</v>
      </c>
      <c r="AX450" s="13" t="s">
        <v>80</v>
      </c>
      <c r="AY450" s="167" t="s">
        <v>195</v>
      </c>
    </row>
    <row r="451" spans="1:65" s="13" customFormat="1">
      <c r="B451" s="165"/>
      <c r="D451" s="166" t="s">
        <v>206</v>
      </c>
      <c r="E451" s="167" t="s">
        <v>3</v>
      </c>
      <c r="F451" s="168" t="s">
        <v>1762</v>
      </c>
      <c r="H451" s="167" t="s">
        <v>3</v>
      </c>
      <c r="I451" s="169"/>
      <c r="L451" s="165"/>
      <c r="M451" s="170"/>
      <c r="N451" s="171"/>
      <c r="O451" s="171"/>
      <c r="P451" s="171"/>
      <c r="Q451" s="171"/>
      <c r="R451" s="171"/>
      <c r="S451" s="171"/>
      <c r="T451" s="172"/>
      <c r="AT451" s="167" t="s">
        <v>206</v>
      </c>
      <c r="AU451" s="167" t="s">
        <v>89</v>
      </c>
      <c r="AV451" s="13" t="s">
        <v>87</v>
      </c>
      <c r="AW451" s="13" t="s">
        <v>41</v>
      </c>
      <c r="AX451" s="13" t="s">
        <v>80</v>
      </c>
      <c r="AY451" s="167" t="s">
        <v>195</v>
      </c>
    </row>
    <row r="452" spans="1:65" s="13" customFormat="1">
      <c r="B452" s="165"/>
      <c r="D452" s="166" t="s">
        <v>206</v>
      </c>
      <c r="E452" s="167" t="s">
        <v>3</v>
      </c>
      <c r="F452" s="168" t="s">
        <v>1763</v>
      </c>
      <c r="H452" s="167" t="s">
        <v>3</v>
      </c>
      <c r="I452" s="169"/>
      <c r="L452" s="165"/>
      <c r="M452" s="170"/>
      <c r="N452" s="171"/>
      <c r="O452" s="171"/>
      <c r="P452" s="171"/>
      <c r="Q452" s="171"/>
      <c r="R452" s="171"/>
      <c r="S452" s="171"/>
      <c r="T452" s="172"/>
      <c r="AT452" s="167" t="s">
        <v>206</v>
      </c>
      <c r="AU452" s="167" t="s">
        <v>89</v>
      </c>
      <c r="AV452" s="13" t="s">
        <v>87</v>
      </c>
      <c r="AW452" s="13" t="s">
        <v>41</v>
      </c>
      <c r="AX452" s="13" t="s">
        <v>80</v>
      </c>
      <c r="AY452" s="167" t="s">
        <v>195</v>
      </c>
    </row>
    <row r="453" spans="1:65" s="13" customFormat="1">
      <c r="B453" s="165"/>
      <c r="D453" s="166" t="s">
        <v>206</v>
      </c>
      <c r="E453" s="167" t="s">
        <v>3</v>
      </c>
      <c r="F453" s="168" t="s">
        <v>1764</v>
      </c>
      <c r="H453" s="167" t="s">
        <v>3</v>
      </c>
      <c r="I453" s="169"/>
      <c r="L453" s="165"/>
      <c r="M453" s="170"/>
      <c r="N453" s="171"/>
      <c r="O453" s="171"/>
      <c r="P453" s="171"/>
      <c r="Q453" s="171"/>
      <c r="R453" s="171"/>
      <c r="S453" s="171"/>
      <c r="T453" s="172"/>
      <c r="AT453" s="167" t="s">
        <v>206</v>
      </c>
      <c r="AU453" s="167" t="s">
        <v>89</v>
      </c>
      <c r="AV453" s="13" t="s">
        <v>87</v>
      </c>
      <c r="AW453" s="13" t="s">
        <v>41</v>
      </c>
      <c r="AX453" s="13" t="s">
        <v>80</v>
      </c>
      <c r="AY453" s="167" t="s">
        <v>195</v>
      </c>
    </row>
    <row r="454" spans="1:65" s="13" customFormat="1">
      <c r="B454" s="165"/>
      <c r="D454" s="166" t="s">
        <v>206</v>
      </c>
      <c r="E454" s="167" t="s">
        <v>3</v>
      </c>
      <c r="F454" s="168" t="s">
        <v>1967</v>
      </c>
      <c r="H454" s="167" t="s">
        <v>3</v>
      </c>
      <c r="I454" s="169"/>
      <c r="L454" s="165"/>
      <c r="M454" s="170"/>
      <c r="N454" s="171"/>
      <c r="O454" s="171"/>
      <c r="P454" s="171"/>
      <c r="Q454" s="171"/>
      <c r="R454" s="171"/>
      <c r="S454" s="171"/>
      <c r="T454" s="172"/>
      <c r="AT454" s="167" t="s">
        <v>206</v>
      </c>
      <c r="AU454" s="167" t="s">
        <v>89</v>
      </c>
      <c r="AV454" s="13" t="s">
        <v>87</v>
      </c>
      <c r="AW454" s="13" t="s">
        <v>41</v>
      </c>
      <c r="AX454" s="13" t="s">
        <v>80</v>
      </c>
      <c r="AY454" s="167" t="s">
        <v>195</v>
      </c>
    </row>
    <row r="455" spans="1:65" s="14" customFormat="1">
      <c r="B455" s="173"/>
      <c r="D455" s="166" t="s">
        <v>206</v>
      </c>
      <c r="E455" s="174" t="s">
        <v>3</v>
      </c>
      <c r="F455" s="175" t="s">
        <v>1968</v>
      </c>
      <c r="H455" s="176">
        <v>0.33600000000000002</v>
      </c>
      <c r="I455" s="177"/>
      <c r="L455" s="173"/>
      <c r="M455" s="178"/>
      <c r="N455" s="179"/>
      <c r="O455" s="179"/>
      <c r="P455" s="179"/>
      <c r="Q455" s="179"/>
      <c r="R455" s="179"/>
      <c r="S455" s="179"/>
      <c r="T455" s="180"/>
      <c r="AT455" s="174" t="s">
        <v>206</v>
      </c>
      <c r="AU455" s="174" t="s">
        <v>89</v>
      </c>
      <c r="AV455" s="14" t="s">
        <v>89</v>
      </c>
      <c r="AW455" s="14" t="s">
        <v>41</v>
      </c>
      <c r="AX455" s="14" t="s">
        <v>80</v>
      </c>
      <c r="AY455" s="174" t="s">
        <v>195</v>
      </c>
    </row>
    <row r="456" spans="1:65" s="15" customFormat="1">
      <c r="B456" s="181"/>
      <c r="D456" s="166" t="s">
        <v>206</v>
      </c>
      <c r="E456" s="182" t="s">
        <v>3</v>
      </c>
      <c r="F456" s="183" t="s">
        <v>215</v>
      </c>
      <c r="H456" s="184">
        <v>0.33600000000000002</v>
      </c>
      <c r="I456" s="185"/>
      <c r="L456" s="181"/>
      <c r="M456" s="186"/>
      <c r="N456" s="187"/>
      <c r="O456" s="187"/>
      <c r="P456" s="187"/>
      <c r="Q456" s="187"/>
      <c r="R456" s="187"/>
      <c r="S456" s="187"/>
      <c r="T456" s="188"/>
      <c r="AT456" s="182" t="s">
        <v>206</v>
      </c>
      <c r="AU456" s="182" t="s">
        <v>89</v>
      </c>
      <c r="AV456" s="15" t="s">
        <v>202</v>
      </c>
      <c r="AW456" s="15" t="s">
        <v>41</v>
      </c>
      <c r="AX456" s="15" t="s">
        <v>87</v>
      </c>
      <c r="AY456" s="182" t="s">
        <v>195</v>
      </c>
    </row>
    <row r="457" spans="1:65" s="2" customFormat="1" ht="24.25" customHeight="1">
      <c r="A457" s="35"/>
      <c r="B457" s="146"/>
      <c r="C457" s="147" t="s">
        <v>524</v>
      </c>
      <c r="D457" s="147" t="s">
        <v>197</v>
      </c>
      <c r="E457" s="148" t="s">
        <v>1975</v>
      </c>
      <c r="F457" s="149" t="s">
        <v>1976</v>
      </c>
      <c r="G457" s="150" t="s">
        <v>344</v>
      </c>
      <c r="H457" s="151">
        <v>140</v>
      </c>
      <c r="I457" s="152"/>
      <c r="J457" s="153">
        <f>ROUND(I457*H457,2)</f>
        <v>0</v>
      </c>
      <c r="K457" s="149" t="s">
        <v>201</v>
      </c>
      <c r="L457" s="36"/>
      <c r="M457" s="154" t="s">
        <v>3</v>
      </c>
      <c r="N457" s="155" t="s">
        <v>51</v>
      </c>
      <c r="O457" s="56"/>
      <c r="P457" s="156">
        <f>O457*H457</f>
        <v>0</v>
      </c>
      <c r="Q457" s="156">
        <v>0</v>
      </c>
      <c r="R457" s="156">
        <f>Q457*H457</f>
        <v>0</v>
      </c>
      <c r="S457" s="156">
        <v>0</v>
      </c>
      <c r="T457" s="157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58" t="s">
        <v>646</v>
      </c>
      <c r="AT457" s="158" t="s">
        <v>197</v>
      </c>
      <c r="AU457" s="158" t="s">
        <v>89</v>
      </c>
      <c r="AY457" s="19" t="s">
        <v>195</v>
      </c>
      <c r="BE457" s="159">
        <f>IF(N457="základní",J457,0)</f>
        <v>0</v>
      </c>
      <c r="BF457" s="159">
        <f>IF(N457="snížená",J457,0)</f>
        <v>0</v>
      </c>
      <c r="BG457" s="159">
        <f>IF(N457="zákl. přenesená",J457,0)</f>
        <v>0</v>
      </c>
      <c r="BH457" s="159">
        <f>IF(N457="sníž. přenesená",J457,0)</f>
        <v>0</v>
      </c>
      <c r="BI457" s="159">
        <f>IF(N457="nulová",J457,0)</f>
        <v>0</v>
      </c>
      <c r="BJ457" s="19" t="s">
        <v>87</v>
      </c>
      <c r="BK457" s="159">
        <f>ROUND(I457*H457,2)</f>
        <v>0</v>
      </c>
      <c r="BL457" s="19" t="s">
        <v>646</v>
      </c>
      <c r="BM457" s="158" t="s">
        <v>1977</v>
      </c>
    </row>
    <row r="458" spans="1:65" s="2" customFormat="1">
      <c r="A458" s="35"/>
      <c r="B458" s="36"/>
      <c r="C458" s="35"/>
      <c r="D458" s="160" t="s">
        <v>204</v>
      </c>
      <c r="E458" s="35"/>
      <c r="F458" s="161" t="s">
        <v>1978</v>
      </c>
      <c r="G458" s="35"/>
      <c r="H458" s="35"/>
      <c r="I458" s="162"/>
      <c r="J458" s="35"/>
      <c r="K458" s="35"/>
      <c r="L458" s="36"/>
      <c r="M458" s="163"/>
      <c r="N458" s="164"/>
      <c r="O458" s="56"/>
      <c r="P458" s="56"/>
      <c r="Q458" s="56"/>
      <c r="R458" s="56"/>
      <c r="S458" s="56"/>
      <c r="T458" s="57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T458" s="19" t="s">
        <v>204</v>
      </c>
      <c r="AU458" s="19" t="s">
        <v>89</v>
      </c>
    </row>
    <row r="459" spans="1:65" s="13" customFormat="1">
      <c r="B459" s="165"/>
      <c r="D459" s="166" t="s">
        <v>206</v>
      </c>
      <c r="E459" s="167" t="s">
        <v>3</v>
      </c>
      <c r="F459" s="168" t="s">
        <v>1761</v>
      </c>
      <c r="H459" s="167" t="s">
        <v>3</v>
      </c>
      <c r="I459" s="169"/>
      <c r="L459" s="165"/>
      <c r="M459" s="170"/>
      <c r="N459" s="171"/>
      <c r="O459" s="171"/>
      <c r="P459" s="171"/>
      <c r="Q459" s="171"/>
      <c r="R459" s="171"/>
      <c r="S459" s="171"/>
      <c r="T459" s="172"/>
      <c r="AT459" s="167" t="s">
        <v>206</v>
      </c>
      <c r="AU459" s="167" t="s">
        <v>89</v>
      </c>
      <c r="AV459" s="13" t="s">
        <v>87</v>
      </c>
      <c r="AW459" s="13" t="s">
        <v>41</v>
      </c>
      <c r="AX459" s="13" t="s">
        <v>80</v>
      </c>
      <c r="AY459" s="167" t="s">
        <v>195</v>
      </c>
    </row>
    <row r="460" spans="1:65" s="13" customFormat="1">
      <c r="B460" s="165"/>
      <c r="D460" s="166" t="s">
        <v>206</v>
      </c>
      <c r="E460" s="167" t="s">
        <v>3</v>
      </c>
      <c r="F460" s="168" t="s">
        <v>1762</v>
      </c>
      <c r="H460" s="167" t="s">
        <v>3</v>
      </c>
      <c r="I460" s="169"/>
      <c r="L460" s="165"/>
      <c r="M460" s="170"/>
      <c r="N460" s="171"/>
      <c r="O460" s="171"/>
      <c r="P460" s="171"/>
      <c r="Q460" s="171"/>
      <c r="R460" s="171"/>
      <c r="S460" s="171"/>
      <c r="T460" s="172"/>
      <c r="AT460" s="167" t="s">
        <v>206</v>
      </c>
      <c r="AU460" s="167" t="s">
        <v>89</v>
      </c>
      <c r="AV460" s="13" t="s">
        <v>87</v>
      </c>
      <c r="AW460" s="13" t="s">
        <v>41</v>
      </c>
      <c r="AX460" s="13" t="s">
        <v>80</v>
      </c>
      <c r="AY460" s="167" t="s">
        <v>195</v>
      </c>
    </row>
    <row r="461" spans="1:65" s="13" customFormat="1">
      <c r="B461" s="165"/>
      <c r="D461" s="166" t="s">
        <v>206</v>
      </c>
      <c r="E461" s="167" t="s">
        <v>3</v>
      </c>
      <c r="F461" s="168" t="s">
        <v>1763</v>
      </c>
      <c r="H461" s="167" t="s">
        <v>3</v>
      </c>
      <c r="I461" s="169"/>
      <c r="L461" s="165"/>
      <c r="M461" s="170"/>
      <c r="N461" s="171"/>
      <c r="O461" s="171"/>
      <c r="P461" s="171"/>
      <c r="Q461" s="171"/>
      <c r="R461" s="171"/>
      <c r="S461" s="171"/>
      <c r="T461" s="172"/>
      <c r="AT461" s="167" t="s">
        <v>206</v>
      </c>
      <c r="AU461" s="167" t="s">
        <v>89</v>
      </c>
      <c r="AV461" s="13" t="s">
        <v>87</v>
      </c>
      <c r="AW461" s="13" t="s">
        <v>41</v>
      </c>
      <c r="AX461" s="13" t="s">
        <v>80</v>
      </c>
      <c r="AY461" s="167" t="s">
        <v>195</v>
      </c>
    </row>
    <row r="462" spans="1:65" s="13" customFormat="1">
      <c r="B462" s="165"/>
      <c r="D462" s="166" t="s">
        <v>206</v>
      </c>
      <c r="E462" s="167" t="s">
        <v>3</v>
      </c>
      <c r="F462" s="168" t="s">
        <v>1764</v>
      </c>
      <c r="H462" s="167" t="s">
        <v>3</v>
      </c>
      <c r="I462" s="169"/>
      <c r="L462" s="165"/>
      <c r="M462" s="170"/>
      <c r="N462" s="171"/>
      <c r="O462" s="171"/>
      <c r="P462" s="171"/>
      <c r="Q462" s="171"/>
      <c r="R462" s="171"/>
      <c r="S462" s="171"/>
      <c r="T462" s="172"/>
      <c r="AT462" s="167" t="s">
        <v>206</v>
      </c>
      <c r="AU462" s="167" t="s">
        <v>89</v>
      </c>
      <c r="AV462" s="13" t="s">
        <v>87</v>
      </c>
      <c r="AW462" s="13" t="s">
        <v>41</v>
      </c>
      <c r="AX462" s="13" t="s">
        <v>80</v>
      </c>
      <c r="AY462" s="167" t="s">
        <v>195</v>
      </c>
    </row>
    <row r="463" spans="1:65" s="13" customFormat="1">
      <c r="B463" s="165"/>
      <c r="D463" s="166" t="s">
        <v>206</v>
      </c>
      <c r="E463" s="167" t="s">
        <v>3</v>
      </c>
      <c r="F463" s="168" t="s">
        <v>1979</v>
      </c>
      <c r="H463" s="167" t="s">
        <v>3</v>
      </c>
      <c r="I463" s="169"/>
      <c r="L463" s="165"/>
      <c r="M463" s="170"/>
      <c r="N463" s="171"/>
      <c r="O463" s="171"/>
      <c r="P463" s="171"/>
      <c r="Q463" s="171"/>
      <c r="R463" s="171"/>
      <c r="S463" s="171"/>
      <c r="T463" s="172"/>
      <c r="AT463" s="167" t="s">
        <v>206</v>
      </c>
      <c r="AU463" s="167" t="s">
        <v>89</v>
      </c>
      <c r="AV463" s="13" t="s">
        <v>87</v>
      </c>
      <c r="AW463" s="13" t="s">
        <v>41</v>
      </c>
      <c r="AX463" s="13" t="s">
        <v>80</v>
      </c>
      <c r="AY463" s="167" t="s">
        <v>195</v>
      </c>
    </row>
    <row r="464" spans="1:65" s="14" customFormat="1">
      <c r="B464" s="173"/>
      <c r="D464" s="166" t="s">
        <v>206</v>
      </c>
      <c r="E464" s="174" t="s">
        <v>3</v>
      </c>
      <c r="F464" s="175" t="s">
        <v>1980</v>
      </c>
      <c r="H464" s="176">
        <v>140</v>
      </c>
      <c r="I464" s="177"/>
      <c r="L464" s="173"/>
      <c r="M464" s="178"/>
      <c r="N464" s="179"/>
      <c r="O464" s="179"/>
      <c r="P464" s="179"/>
      <c r="Q464" s="179"/>
      <c r="R464" s="179"/>
      <c r="S464" s="179"/>
      <c r="T464" s="180"/>
      <c r="AT464" s="174" t="s">
        <v>206</v>
      </c>
      <c r="AU464" s="174" t="s">
        <v>89</v>
      </c>
      <c r="AV464" s="14" t="s">
        <v>89</v>
      </c>
      <c r="AW464" s="14" t="s">
        <v>41</v>
      </c>
      <c r="AX464" s="14" t="s">
        <v>80</v>
      </c>
      <c r="AY464" s="174" t="s">
        <v>195</v>
      </c>
    </row>
    <row r="465" spans="1:65" s="15" customFormat="1">
      <c r="B465" s="181"/>
      <c r="D465" s="166" t="s">
        <v>206</v>
      </c>
      <c r="E465" s="182" t="s">
        <v>3</v>
      </c>
      <c r="F465" s="183" t="s">
        <v>215</v>
      </c>
      <c r="H465" s="184">
        <v>140</v>
      </c>
      <c r="I465" s="185"/>
      <c r="L465" s="181"/>
      <c r="M465" s="186"/>
      <c r="N465" s="187"/>
      <c r="O465" s="187"/>
      <c r="P465" s="187"/>
      <c r="Q465" s="187"/>
      <c r="R465" s="187"/>
      <c r="S465" s="187"/>
      <c r="T465" s="188"/>
      <c r="AT465" s="182" t="s">
        <v>206</v>
      </c>
      <c r="AU465" s="182" t="s">
        <v>89</v>
      </c>
      <c r="AV465" s="15" t="s">
        <v>202</v>
      </c>
      <c r="AW465" s="15" t="s">
        <v>41</v>
      </c>
      <c r="AX465" s="15" t="s">
        <v>87</v>
      </c>
      <c r="AY465" s="182" t="s">
        <v>195</v>
      </c>
    </row>
    <row r="466" spans="1:65" s="2" customFormat="1" ht="16.5" customHeight="1">
      <c r="A466" s="35"/>
      <c r="B466" s="146"/>
      <c r="C466" s="147" t="s">
        <v>529</v>
      </c>
      <c r="D466" s="147" t="s">
        <v>197</v>
      </c>
      <c r="E466" s="148" t="s">
        <v>1981</v>
      </c>
      <c r="F466" s="149" t="s">
        <v>1982</v>
      </c>
      <c r="G466" s="150" t="s">
        <v>511</v>
      </c>
      <c r="H466" s="151">
        <v>6</v>
      </c>
      <c r="I466" s="152"/>
      <c r="J466" s="153">
        <f>ROUND(I466*H466,2)</f>
        <v>0</v>
      </c>
      <c r="K466" s="149" t="s">
        <v>1796</v>
      </c>
      <c r="L466" s="36"/>
      <c r="M466" s="154" t="s">
        <v>3</v>
      </c>
      <c r="N466" s="155" t="s">
        <v>51</v>
      </c>
      <c r="O466" s="56"/>
      <c r="P466" s="156">
        <f>O466*H466</f>
        <v>0</v>
      </c>
      <c r="Q466" s="156">
        <v>0</v>
      </c>
      <c r="R466" s="156">
        <f>Q466*H466</f>
        <v>0</v>
      </c>
      <c r="S466" s="156">
        <v>0</v>
      </c>
      <c r="T466" s="157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158" t="s">
        <v>646</v>
      </c>
      <c r="AT466" s="158" t="s">
        <v>197</v>
      </c>
      <c r="AU466" s="158" t="s">
        <v>89</v>
      </c>
      <c r="AY466" s="19" t="s">
        <v>195</v>
      </c>
      <c r="BE466" s="159">
        <f>IF(N466="základní",J466,0)</f>
        <v>0</v>
      </c>
      <c r="BF466" s="159">
        <f>IF(N466="snížená",J466,0)</f>
        <v>0</v>
      </c>
      <c r="BG466" s="159">
        <f>IF(N466="zákl. přenesená",J466,0)</f>
        <v>0</v>
      </c>
      <c r="BH466" s="159">
        <f>IF(N466="sníž. přenesená",J466,0)</f>
        <v>0</v>
      </c>
      <c r="BI466" s="159">
        <f>IF(N466="nulová",J466,0)</f>
        <v>0</v>
      </c>
      <c r="BJ466" s="19" t="s">
        <v>87</v>
      </c>
      <c r="BK466" s="159">
        <f>ROUND(I466*H466,2)</f>
        <v>0</v>
      </c>
      <c r="BL466" s="19" t="s">
        <v>646</v>
      </c>
      <c r="BM466" s="158" t="s">
        <v>1983</v>
      </c>
    </row>
    <row r="467" spans="1:65" s="13" customFormat="1">
      <c r="B467" s="165"/>
      <c r="D467" s="166" t="s">
        <v>206</v>
      </c>
      <c r="E467" s="167" t="s">
        <v>3</v>
      </c>
      <c r="F467" s="168" t="s">
        <v>1761</v>
      </c>
      <c r="H467" s="167" t="s">
        <v>3</v>
      </c>
      <c r="I467" s="169"/>
      <c r="L467" s="165"/>
      <c r="M467" s="170"/>
      <c r="N467" s="171"/>
      <c r="O467" s="171"/>
      <c r="P467" s="171"/>
      <c r="Q467" s="171"/>
      <c r="R467" s="171"/>
      <c r="S467" s="171"/>
      <c r="T467" s="172"/>
      <c r="AT467" s="167" t="s">
        <v>206</v>
      </c>
      <c r="AU467" s="167" t="s">
        <v>89</v>
      </c>
      <c r="AV467" s="13" t="s">
        <v>87</v>
      </c>
      <c r="AW467" s="13" t="s">
        <v>41</v>
      </c>
      <c r="AX467" s="13" t="s">
        <v>80</v>
      </c>
      <c r="AY467" s="167" t="s">
        <v>195</v>
      </c>
    </row>
    <row r="468" spans="1:65" s="13" customFormat="1">
      <c r="B468" s="165"/>
      <c r="D468" s="166" t="s">
        <v>206</v>
      </c>
      <c r="E468" s="167" t="s">
        <v>3</v>
      </c>
      <c r="F468" s="168" t="s">
        <v>1762</v>
      </c>
      <c r="H468" s="167" t="s">
        <v>3</v>
      </c>
      <c r="I468" s="169"/>
      <c r="L468" s="165"/>
      <c r="M468" s="170"/>
      <c r="N468" s="171"/>
      <c r="O468" s="171"/>
      <c r="P468" s="171"/>
      <c r="Q468" s="171"/>
      <c r="R468" s="171"/>
      <c r="S468" s="171"/>
      <c r="T468" s="172"/>
      <c r="AT468" s="167" t="s">
        <v>206</v>
      </c>
      <c r="AU468" s="167" t="s">
        <v>89</v>
      </c>
      <c r="AV468" s="13" t="s">
        <v>87</v>
      </c>
      <c r="AW468" s="13" t="s">
        <v>41</v>
      </c>
      <c r="AX468" s="13" t="s">
        <v>80</v>
      </c>
      <c r="AY468" s="167" t="s">
        <v>195</v>
      </c>
    </row>
    <row r="469" spans="1:65" s="13" customFormat="1">
      <c r="B469" s="165"/>
      <c r="D469" s="166" t="s">
        <v>206</v>
      </c>
      <c r="E469" s="167" t="s">
        <v>3</v>
      </c>
      <c r="F469" s="168" t="s">
        <v>1763</v>
      </c>
      <c r="H469" s="167" t="s">
        <v>3</v>
      </c>
      <c r="I469" s="169"/>
      <c r="L469" s="165"/>
      <c r="M469" s="170"/>
      <c r="N469" s="171"/>
      <c r="O469" s="171"/>
      <c r="P469" s="171"/>
      <c r="Q469" s="171"/>
      <c r="R469" s="171"/>
      <c r="S469" s="171"/>
      <c r="T469" s="172"/>
      <c r="AT469" s="167" t="s">
        <v>206</v>
      </c>
      <c r="AU469" s="167" t="s">
        <v>89</v>
      </c>
      <c r="AV469" s="13" t="s">
        <v>87</v>
      </c>
      <c r="AW469" s="13" t="s">
        <v>41</v>
      </c>
      <c r="AX469" s="13" t="s">
        <v>80</v>
      </c>
      <c r="AY469" s="167" t="s">
        <v>195</v>
      </c>
    </row>
    <row r="470" spans="1:65" s="13" customFormat="1">
      <c r="B470" s="165"/>
      <c r="D470" s="166" t="s">
        <v>206</v>
      </c>
      <c r="E470" s="167" t="s">
        <v>3</v>
      </c>
      <c r="F470" s="168" t="s">
        <v>1764</v>
      </c>
      <c r="H470" s="167" t="s">
        <v>3</v>
      </c>
      <c r="I470" s="169"/>
      <c r="L470" s="165"/>
      <c r="M470" s="170"/>
      <c r="N470" s="171"/>
      <c r="O470" s="171"/>
      <c r="P470" s="171"/>
      <c r="Q470" s="171"/>
      <c r="R470" s="171"/>
      <c r="S470" s="171"/>
      <c r="T470" s="172"/>
      <c r="AT470" s="167" t="s">
        <v>206</v>
      </c>
      <c r="AU470" s="167" t="s">
        <v>89</v>
      </c>
      <c r="AV470" s="13" t="s">
        <v>87</v>
      </c>
      <c r="AW470" s="13" t="s">
        <v>41</v>
      </c>
      <c r="AX470" s="13" t="s">
        <v>80</v>
      </c>
      <c r="AY470" s="167" t="s">
        <v>195</v>
      </c>
    </row>
    <row r="471" spans="1:65" s="13" customFormat="1">
      <c r="B471" s="165"/>
      <c r="D471" s="166" t="s">
        <v>206</v>
      </c>
      <c r="E471" s="167" t="s">
        <v>3</v>
      </c>
      <c r="F471" s="168" t="s">
        <v>1984</v>
      </c>
      <c r="H471" s="167" t="s">
        <v>3</v>
      </c>
      <c r="I471" s="169"/>
      <c r="L471" s="165"/>
      <c r="M471" s="170"/>
      <c r="N471" s="171"/>
      <c r="O471" s="171"/>
      <c r="P471" s="171"/>
      <c r="Q471" s="171"/>
      <c r="R471" s="171"/>
      <c r="S471" s="171"/>
      <c r="T471" s="172"/>
      <c r="AT471" s="167" t="s">
        <v>206</v>
      </c>
      <c r="AU471" s="167" t="s">
        <v>89</v>
      </c>
      <c r="AV471" s="13" t="s">
        <v>87</v>
      </c>
      <c r="AW471" s="13" t="s">
        <v>41</v>
      </c>
      <c r="AX471" s="13" t="s">
        <v>80</v>
      </c>
      <c r="AY471" s="167" t="s">
        <v>195</v>
      </c>
    </row>
    <row r="472" spans="1:65" s="14" customFormat="1">
      <c r="B472" s="173"/>
      <c r="D472" s="166" t="s">
        <v>206</v>
      </c>
      <c r="E472" s="174" t="s">
        <v>3</v>
      </c>
      <c r="F472" s="175" t="s">
        <v>1985</v>
      </c>
      <c r="H472" s="176">
        <v>6</v>
      </c>
      <c r="I472" s="177"/>
      <c r="L472" s="173"/>
      <c r="M472" s="178"/>
      <c r="N472" s="179"/>
      <c r="O472" s="179"/>
      <c r="P472" s="179"/>
      <c r="Q472" s="179"/>
      <c r="R472" s="179"/>
      <c r="S472" s="179"/>
      <c r="T472" s="180"/>
      <c r="AT472" s="174" t="s">
        <v>206</v>
      </c>
      <c r="AU472" s="174" t="s">
        <v>89</v>
      </c>
      <c r="AV472" s="14" t="s">
        <v>89</v>
      </c>
      <c r="AW472" s="14" t="s">
        <v>41</v>
      </c>
      <c r="AX472" s="14" t="s">
        <v>80</v>
      </c>
      <c r="AY472" s="174" t="s">
        <v>195</v>
      </c>
    </row>
    <row r="473" spans="1:65" s="15" customFormat="1">
      <c r="B473" s="181"/>
      <c r="D473" s="166" t="s">
        <v>206</v>
      </c>
      <c r="E473" s="182" t="s">
        <v>3</v>
      </c>
      <c r="F473" s="183" t="s">
        <v>215</v>
      </c>
      <c r="H473" s="184">
        <v>6</v>
      </c>
      <c r="I473" s="185"/>
      <c r="L473" s="181"/>
      <c r="M473" s="186"/>
      <c r="N473" s="187"/>
      <c r="O473" s="187"/>
      <c r="P473" s="187"/>
      <c r="Q473" s="187"/>
      <c r="R473" s="187"/>
      <c r="S473" s="187"/>
      <c r="T473" s="188"/>
      <c r="AT473" s="182" t="s">
        <v>206</v>
      </c>
      <c r="AU473" s="182" t="s">
        <v>89</v>
      </c>
      <c r="AV473" s="15" t="s">
        <v>202</v>
      </c>
      <c r="AW473" s="15" t="s">
        <v>41</v>
      </c>
      <c r="AX473" s="15" t="s">
        <v>87</v>
      </c>
      <c r="AY473" s="182" t="s">
        <v>195</v>
      </c>
    </row>
    <row r="474" spans="1:65" s="2" customFormat="1" ht="33" customHeight="1">
      <c r="A474" s="35"/>
      <c r="B474" s="146"/>
      <c r="C474" s="147" t="s">
        <v>534</v>
      </c>
      <c r="D474" s="147" t="s">
        <v>197</v>
      </c>
      <c r="E474" s="148" t="s">
        <v>1986</v>
      </c>
      <c r="F474" s="149" t="s">
        <v>1987</v>
      </c>
      <c r="G474" s="150" t="s">
        <v>139</v>
      </c>
      <c r="H474" s="151">
        <v>2.9159999999999999</v>
      </c>
      <c r="I474" s="152"/>
      <c r="J474" s="153">
        <f>ROUND(I474*H474,2)</f>
        <v>0</v>
      </c>
      <c r="K474" s="149" t="s">
        <v>201</v>
      </c>
      <c r="L474" s="36"/>
      <c r="M474" s="154" t="s">
        <v>3</v>
      </c>
      <c r="N474" s="155" t="s">
        <v>51</v>
      </c>
      <c r="O474" s="56"/>
      <c r="P474" s="156">
        <f>O474*H474</f>
        <v>0</v>
      </c>
      <c r="Q474" s="156">
        <v>0</v>
      </c>
      <c r="R474" s="156">
        <f>Q474*H474</f>
        <v>0</v>
      </c>
      <c r="S474" s="156">
        <v>0</v>
      </c>
      <c r="T474" s="157">
        <f>S474*H474</f>
        <v>0</v>
      </c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R474" s="158" t="s">
        <v>646</v>
      </c>
      <c r="AT474" s="158" t="s">
        <v>197</v>
      </c>
      <c r="AU474" s="158" t="s">
        <v>89</v>
      </c>
      <c r="AY474" s="19" t="s">
        <v>195</v>
      </c>
      <c r="BE474" s="159">
        <f>IF(N474="základní",J474,0)</f>
        <v>0</v>
      </c>
      <c r="BF474" s="159">
        <f>IF(N474="snížená",J474,0)</f>
        <v>0</v>
      </c>
      <c r="BG474" s="159">
        <f>IF(N474="zákl. přenesená",J474,0)</f>
        <v>0</v>
      </c>
      <c r="BH474" s="159">
        <f>IF(N474="sníž. přenesená",J474,0)</f>
        <v>0</v>
      </c>
      <c r="BI474" s="159">
        <f>IF(N474="nulová",J474,0)</f>
        <v>0</v>
      </c>
      <c r="BJ474" s="19" t="s">
        <v>87</v>
      </c>
      <c r="BK474" s="159">
        <f>ROUND(I474*H474,2)</f>
        <v>0</v>
      </c>
      <c r="BL474" s="19" t="s">
        <v>646</v>
      </c>
      <c r="BM474" s="158" t="s">
        <v>1988</v>
      </c>
    </row>
    <row r="475" spans="1:65" s="2" customFormat="1">
      <c r="A475" s="35"/>
      <c r="B475" s="36"/>
      <c r="C475" s="35"/>
      <c r="D475" s="160" t="s">
        <v>204</v>
      </c>
      <c r="E475" s="35"/>
      <c r="F475" s="161" t="s">
        <v>1989</v>
      </c>
      <c r="G475" s="35"/>
      <c r="H475" s="35"/>
      <c r="I475" s="162"/>
      <c r="J475" s="35"/>
      <c r="K475" s="35"/>
      <c r="L475" s="36"/>
      <c r="M475" s="163"/>
      <c r="N475" s="164"/>
      <c r="O475" s="56"/>
      <c r="P475" s="56"/>
      <c r="Q475" s="56"/>
      <c r="R475" s="56"/>
      <c r="S475" s="56"/>
      <c r="T475" s="57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T475" s="19" t="s">
        <v>204</v>
      </c>
      <c r="AU475" s="19" t="s">
        <v>89</v>
      </c>
    </row>
    <row r="476" spans="1:65" s="13" customFormat="1">
      <c r="B476" s="165"/>
      <c r="D476" s="166" t="s">
        <v>206</v>
      </c>
      <c r="E476" s="167" t="s">
        <v>3</v>
      </c>
      <c r="F476" s="168" t="s">
        <v>1761</v>
      </c>
      <c r="H476" s="167" t="s">
        <v>3</v>
      </c>
      <c r="I476" s="169"/>
      <c r="L476" s="165"/>
      <c r="M476" s="170"/>
      <c r="N476" s="171"/>
      <c r="O476" s="171"/>
      <c r="P476" s="171"/>
      <c r="Q476" s="171"/>
      <c r="R476" s="171"/>
      <c r="S476" s="171"/>
      <c r="T476" s="172"/>
      <c r="AT476" s="167" t="s">
        <v>206</v>
      </c>
      <c r="AU476" s="167" t="s">
        <v>89</v>
      </c>
      <c r="AV476" s="13" t="s">
        <v>87</v>
      </c>
      <c r="AW476" s="13" t="s">
        <v>41</v>
      </c>
      <c r="AX476" s="13" t="s">
        <v>80</v>
      </c>
      <c r="AY476" s="167" t="s">
        <v>195</v>
      </c>
    </row>
    <row r="477" spans="1:65" s="13" customFormat="1">
      <c r="B477" s="165"/>
      <c r="D477" s="166" t="s">
        <v>206</v>
      </c>
      <c r="E477" s="167" t="s">
        <v>3</v>
      </c>
      <c r="F477" s="168" t="s">
        <v>1762</v>
      </c>
      <c r="H477" s="167" t="s">
        <v>3</v>
      </c>
      <c r="I477" s="169"/>
      <c r="L477" s="165"/>
      <c r="M477" s="170"/>
      <c r="N477" s="171"/>
      <c r="O477" s="171"/>
      <c r="P477" s="171"/>
      <c r="Q477" s="171"/>
      <c r="R477" s="171"/>
      <c r="S477" s="171"/>
      <c r="T477" s="172"/>
      <c r="AT477" s="167" t="s">
        <v>206</v>
      </c>
      <c r="AU477" s="167" t="s">
        <v>89</v>
      </c>
      <c r="AV477" s="13" t="s">
        <v>87</v>
      </c>
      <c r="AW477" s="13" t="s">
        <v>41</v>
      </c>
      <c r="AX477" s="13" t="s">
        <v>80</v>
      </c>
      <c r="AY477" s="167" t="s">
        <v>195</v>
      </c>
    </row>
    <row r="478" spans="1:65" s="13" customFormat="1">
      <c r="B478" s="165"/>
      <c r="D478" s="166" t="s">
        <v>206</v>
      </c>
      <c r="E478" s="167" t="s">
        <v>3</v>
      </c>
      <c r="F478" s="168" t="s">
        <v>1763</v>
      </c>
      <c r="H478" s="167" t="s">
        <v>3</v>
      </c>
      <c r="I478" s="169"/>
      <c r="L478" s="165"/>
      <c r="M478" s="170"/>
      <c r="N478" s="171"/>
      <c r="O478" s="171"/>
      <c r="P478" s="171"/>
      <c r="Q478" s="171"/>
      <c r="R478" s="171"/>
      <c r="S478" s="171"/>
      <c r="T478" s="172"/>
      <c r="AT478" s="167" t="s">
        <v>206</v>
      </c>
      <c r="AU478" s="167" t="s">
        <v>89</v>
      </c>
      <c r="AV478" s="13" t="s">
        <v>87</v>
      </c>
      <c r="AW478" s="13" t="s">
        <v>41</v>
      </c>
      <c r="AX478" s="13" t="s">
        <v>80</v>
      </c>
      <c r="AY478" s="167" t="s">
        <v>195</v>
      </c>
    </row>
    <row r="479" spans="1:65" s="13" customFormat="1">
      <c r="B479" s="165"/>
      <c r="D479" s="166" t="s">
        <v>206</v>
      </c>
      <c r="E479" s="167" t="s">
        <v>3</v>
      </c>
      <c r="F479" s="168" t="s">
        <v>1764</v>
      </c>
      <c r="H479" s="167" t="s">
        <v>3</v>
      </c>
      <c r="I479" s="169"/>
      <c r="L479" s="165"/>
      <c r="M479" s="170"/>
      <c r="N479" s="171"/>
      <c r="O479" s="171"/>
      <c r="P479" s="171"/>
      <c r="Q479" s="171"/>
      <c r="R479" s="171"/>
      <c r="S479" s="171"/>
      <c r="T479" s="172"/>
      <c r="AT479" s="167" t="s">
        <v>206</v>
      </c>
      <c r="AU479" s="167" t="s">
        <v>89</v>
      </c>
      <c r="AV479" s="13" t="s">
        <v>87</v>
      </c>
      <c r="AW479" s="13" t="s">
        <v>41</v>
      </c>
      <c r="AX479" s="13" t="s">
        <v>80</v>
      </c>
      <c r="AY479" s="167" t="s">
        <v>195</v>
      </c>
    </row>
    <row r="480" spans="1:65" s="13" customFormat="1">
      <c r="B480" s="165"/>
      <c r="D480" s="166" t="s">
        <v>206</v>
      </c>
      <c r="E480" s="167" t="s">
        <v>3</v>
      </c>
      <c r="F480" s="168" t="s">
        <v>1990</v>
      </c>
      <c r="H480" s="167" t="s">
        <v>3</v>
      </c>
      <c r="I480" s="169"/>
      <c r="L480" s="165"/>
      <c r="M480" s="170"/>
      <c r="N480" s="171"/>
      <c r="O480" s="171"/>
      <c r="P480" s="171"/>
      <c r="Q480" s="171"/>
      <c r="R480" s="171"/>
      <c r="S480" s="171"/>
      <c r="T480" s="172"/>
      <c r="AT480" s="167" t="s">
        <v>206</v>
      </c>
      <c r="AU480" s="167" t="s">
        <v>89</v>
      </c>
      <c r="AV480" s="13" t="s">
        <v>87</v>
      </c>
      <c r="AW480" s="13" t="s">
        <v>41</v>
      </c>
      <c r="AX480" s="13" t="s">
        <v>80</v>
      </c>
      <c r="AY480" s="167" t="s">
        <v>195</v>
      </c>
    </row>
    <row r="481" spans="1:65" s="14" customFormat="1">
      <c r="B481" s="173"/>
      <c r="D481" s="166" t="s">
        <v>206</v>
      </c>
      <c r="E481" s="174" t="s">
        <v>3</v>
      </c>
      <c r="F481" s="175" t="s">
        <v>1991</v>
      </c>
      <c r="H481" s="176">
        <v>2.9159999999999999</v>
      </c>
      <c r="I481" s="177"/>
      <c r="L481" s="173"/>
      <c r="M481" s="178"/>
      <c r="N481" s="179"/>
      <c r="O481" s="179"/>
      <c r="P481" s="179"/>
      <c r="Q481" s="179"/>
      <c r="R481" s="179"/>
      <c r="S481" s="179"/>
      <c r="T481" s="180"/>
      <c r="AT481" s="174" t="s">
        <v>206</v>
      </c>
      <c r="AU481" s="174" t="s">
        <v>89</v>
      </c>
      <c r="AV481" s="14" t="s">
        <v>89</v>
      </c>
      <c r="AW481" s="14" t="s">
        <v>41</v>
      </c>
      <c r="AX481" s="14" t="s">
        <v>80</v>
      </c>
      <c r="AY481" s="174" t="s">
        <v>195</v>
      </c>
    </row>
    <row r="482" spans="1:65" s="15" customFormat="1">
      <c r="B482" s="181"/>
      <c r="D482" s="166" t="s">
        <v>206</v>
      </c>
      <c r="E482" s="182" t="s">
        <v>3</v>
      </c>
      <c r="F482" s="183" t="s">
        <v>215</v>
      </c>
      <c r="H482" s="184">
        <v>2.9159999999999999</v>
      </c>
      <c r="I482" s="185"/>
      <c r="L482" s="181"/>
      <c r="M482" s="186"/>
      <c r="N482" s="187"/>
      <c r="O482" s="187"/>
      <c r="P482" s="187"/>
      <c r="Q482" s="187"/>
      <c r="R482" s="187"/>
      <c r="S482" s="187"/>
      <c r="T482" s="188"/>
      <c r="AT482" s="182" t="s">
        <v>206</v>
      </c>
      <c r="AU482" s="182" t="s">
        <v>89</v>
      </c>
      <c r="AV482" s="15" t="s">
        <v>202</v>
      </c>
      <c r="AW482" s="15" t="s">
        <v>41</v>
      </c>
      <c r="AX482" s="15" t="s">
        <v>87</v>
      </c>
      <c r="AY482" s="182" t="s">
        <v>195</v>
      </c>
    </row>
    <row r="483" spans="1:65" s="2" customFormat="1" ht="37.9" customHeight="1">
      <c r="A483" s="35"/>
      <c r="B483" s="146"/>
      <c r="C483" s="147" t="s">
        <v>540</v>
      </c>
      <c r="D483" s="147" t="s">
        <v>197</v>
      </c>
      <c r="E483" s="148" t="s">
        <v>1992</v>
      </c>
      <c r="F483" s="149" t="s">
        <v>1993</v>
      </c>
      <c r="G483" s="150" t="s">
        <v>200</v>
      </c>
      <c r="H483" s="151">
        <v>20</v>
      </c>
      <c r="I483" s="152"/>
      <c r="J483" s="153">
        <f>ROUND(I483*H483,2)</f>
        <v>0</v>
      </c>
      <c r="K483" s="149" t="s">
        <v>201</v>
      </c>
      <c r="L483" s="36"/>
      <c r="M483" s="154" t="s">
        <v>3</v>
      </c>
      <c r="N483" s="155" t="s">
        <v>51</v>
      </c>
      <c r="O483" s="56"/>
      <c r="P483" s="156">
        <f>O483*H483</f>
        <v>0</v>
      </c>
      <c r="Q483" s="156">
        <v>0</v>
      </c>
      <c r="R483" s="156">
        <f>Q483*H483</f>
        <v>0</v>
      </c>
      <c r="S483" s="156">
        <v>0</v>
      </c>
      <c r="T483" s="157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158" t="s">
        <v>646</v>
      </c>
      <c r="AT483" s="158" t="s">
        <v>197</v>
      </c>
      <c r="AU483" s="158" t="s">
        <v>89</v>
      </c>
      <c r="AY483" s="19" t="s">
        <v>195</v>
      </c>
      <c r="BE483" s="159">
        <f>IF(N483="základní",J483,0)</f>
        <v>0</v>
      </c>
      <c r="BF483" s="159">
        <f>IF(N483="snížená",J483,0)</f>
        <v>0</v>
      </c>
      <c r="BG483" s="159">
        <f>IF(N483="zákl. přenesená",J483,0)</f>
        <v>0</v>
      </c>
      <c r="BH483" s="159">
        <f>IF(N483="sníž. přenesená",J483,0)</f>
        <v>0</v>
      </c>
      <c r="BI483" s="159">
        <f>IF(N483="nulová",J483,0)</f>
        <v>0</v>
      </c>
      <c r="BJ483" s="19" t="s">
        <v>87</v>
      </c>
      <c r="BK483" s="159">
        <f>ROUND(I483*H483,2)</f>
        <v>0</v>
      </c>
      <c r="BL483" s="19" t="s">
        <v>646</v>
      </c>
      <c r="BM483" s="158" t="s">
        <v>1994</v>
      </c>
    </row>
    <row r="484" spans="1:65" s="2" customFormat="1">
      <c r="A484" s="35"/>
      <c r="B484" s="36"/>
      <c r="C484" s="35"/>
      <c r="D484" s="160" t="s">
        <v>204</v>
      </c>
      <c r="E484" s="35"/>
      <c r="F484" s="161" t="s">
        <v>1995</v>
      </c>
      <c r="G484" s="35"/>
      <c r="H484" s="35"/>
      <c r="I484" s="162"/>
      <c r="J484" s="35"/>
      <c r="K484" s="35"/>
      <c r="L484" s="36"/>
      <c r="M484" s="163"/>
      <c r="N484" s="164"/>
      <c r="O484" s="56"/>
      <c r="P484" s="56"/>
      <c r="Q484" s="56"/>
      <c r="R484" s="56"/>
      <c r="S484" s="56"/>
      <c r="T484" s="57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T484" s="19" t="s">
        <v>204</v>
      </c>
      <c r="AU484" s="19" t="s">
        <v>89</v>
      </c>
    </row>
    <row r="485" spans="1:65" s="13" customFormat="1">
      <c r="B485" s="165"/>
      <c r="D485" s="166" t="s">
        <v>206</v>
      </c>
      <c r="E485" s="167" t="s">
        <v>3</v>
      </c>
      <c r="F485" s="168" t="s">
        <v>1761</v>
      </c>
      <c r="H485" s="167" t="s">
        <v>3</v>
      </c>
      <c r="I485" s="169"/>
      <c r="L485" s="165"/>
      <c r="M485" s="170"/>
      <c r="N485" s="171"/>
      <c r="O485" s="171"/>
      <c r="P485" s="171"/>
      <c r="Q485" s="171"/>
      <c r="R485" s="171"/>
      <c r="S485" s="171"/>
      <c r="T485" s="172"/>
      <c r="AT485" s="167" t="s">
        <v>206</v>
      </c>
      <c r="AU485" s="167" t="s">
        <v>89</v>
      </c>
      <c r="AV485" s="13" t="s">
        <v>87</v>
      </c>
      <c r="AW485" s="13" t="s">
        <v>41</v>
      </c>
      <c r="AX485" s="13" t="s">
        <v>80</v>
      </c>
      <c r="AY485" s="167" t="s">
        <v>195</v>
      </c>
    </row>
    <row r="486" spans="1:65" s="13" customFormat="1">
      <c r="B486" s="165"/>
      <c r="D486" s="166" t="s">
        <v>206</v>
      </c>
      <c r="E486" s="167" t="s">
        <v>3</v>
      </c>
      <c r="F486" s="168" t="s">
        <v>1762</v>
      </c>
      <c r="H486" s="167" t="s">
        <v>3</v>
      </c>
      <c r="I486" s="169"/>
      <c r="L486" s="165"/>
      <c r="M486" s="170"/>
      <c r="N486" s="171"/>
      <c r="O486" s="171"/>
      <c r="P486" s="171"/>
      <c r="Q486" s="171"/>
      <c r="R486" s="171"/>
      <c r="S486" s="171"/>
      <c r="T486" s="172"/>
      <c r="AT486" s="167" t="s">
        <v>206</v>
      </c>
      <c r="AU486" s="167" t="s">
        <v>89</v>
      </c>
      <c r="AV486" s="13" t="s">
        <v>87</v>
      </c>
      <c r="AW486" s="13" t="s">
        <v>41</v>
      </c>
      <c r="AX486" s="13" t="s">
        <v>80</v>
      </c>
      <c r="AY486" s="167" t="s">
        <v>195</v>
      </c>
    </row>
    <row r="487" spans="1:65" s="13" customFormat="1">
      <c r="B487" s="165"/>
      <c r="D487" s="166" t="s">
        <v>206</v>
      </c>
      <c r="E487" s="167" t="s">
        <v>3</v>
      </c>
      <c r="F487" s="168" t="s">
        <v>1763</v>
      </c>
      <c r="H487" s="167" t="s">
        <v>3</v>
      </c>
      <c r="I487" s="169"/>
      <c r="L487" s="165"/>
      <c r="M487" s="170"/>
      <c r="N487" s="171"/>
      <c r="O487" s="171"/>
      <c r="P487" s="171"/>
      <c r="Q487" s="171"/>
      <c r="R487" s="171"/>
      <c r="S487" s="171"/>
      <c r="T487" s="172"/>
      <c r="AT487" s="167" t="s">
        <v>206</v>
      </c>
      <c r="AU487" s="167" t="s">
        <v>89</v>
      </c>
      <c r="AV487" s="13" t="s">
        <v>87</v>
      </c>
      <c r="AW487" s="13" t="s">
        <v>41</v>
      </c>
      <c r="AX487" s="13" t="s">
        <v>80</v>
      </c>
      <c r="AY487" s="167" t="s">
        <v>195</v>
      </c>
    </row>
    <row r="488" spans="1:65" s="13" customFormat="1">
      <c r="B488" s="165"/>
      <c r="D488" s="166" t="s">
        <v>206</v>
      </c>
      <c r="E488" s="167" t="s">
        <v>3</v>
      </c>
      <c r="F488" s="168" t="s">
        <v>1764</v>
      </c>
      <c r="H488" s="167" t="s">
        <v>3</v>
      </c>
      <c r="I488" s="169"/>
      <c r="L488" s="165"/>
      <c r="M488" s="170"/>
      <c r="N488" s="171"/>
      <c r="O488" s="171"/>
      <c r="P488" s="171"/>
      <c r="Q488" s="171"/>
      <c r="R488" s="171"/>
      <c r="S488" s="171"/>
      <c r="T488" s="172"/>
      <c r="AT488" s="167" t="s">
        <v>206</v>
      </c>
      <c r="AU488" s="167" t="s">
        <v>89</v>
      </c>
      <c r="AV488" s="13" t="s">
        <v>87</v>
      </c>
      <c r="AW488" s="13" t="s">
        <v>41</v>
      </c>
      <c r="AX488" s="13" t="s">
        <v>80</v>
      </c>
      <c r="AY488" s="167" t="s">
        <v>195</v>
      </c>
    </row>
    <row r="489" spans="1:65" s="13" customFormat="1">
      <c r="B489" s="165"/>
      <c r="D489" s="166" t="s">
        <v>206</v>
      </c>
      <c r="E489" s="167" t="s">
        <v>3</v>
      </c>
      <c r="F489" s="168" t="s">
        <v>1996</v>
      </c>
      <c r="H489" s="167" t="s">
        <v>3</v>
      </c>
      <c r="I489" s="169"/>
      <c r="L489" s="165"/>
      <c r="M489" s="170"/>
      <c r="N489" s="171"/>
      <c r="O489" s="171"/>
      <c r="P489" s="171"/>
      <c r="Q489" s="171"/>
      <c r="R489" s="171"/>
      <c r="S489" s="171"/>
      <c r="T489" s="172"/>
      <c r="AT489" s="167" t="s">
        <v>206</v>
      </c>
      <c r="AU489" s="167" t="s">
        <v>89</v>
      </c>
      <c r="AV489" s="13" t="s">
        <v>87</v>
      </c>
      <c r="AW489" s="13" t="s">
        <v>41</v>
      </c>
      <c r="AX489" s="13" t="s">
        <v>80</v>
      </c>
      <c r="AY489" s="167" t="s">
        <v>195</v>
      </c>
    </row>
    <row r="490" spans="1:65" s="14" customFormat="1">
      <c r="B490" s="173"/>
      <c r="D490" s="166" t="s">
        <v>206</v>
      </c>
      <c r="E490" s="174" t="s">
        <v>3</v>
      </c>
      <c r="F490" s="175" t="s">
        <v>1997</v>
      </c>
      <c r="H490" s="176">
        <v>20</v>
      </c>
      <c r="I490" s="177"/>
      <c r="L490" s="173"/>
      <c r="M490" s="178"/>
      <c r="N490" s="179"/>
      <c r="O490" s="179"/>
      <c r="P490" s="179"/>
      <c r="Q490" s="179"/>
      <c r="R490" s="179"/>
      <c r="S490" s="179"/>
      <c r="T490" s="180"/>
      <c r="AT490" s="174" t="s">
        <v>206</v>
      </c>
      <c r="AU490" s="174" t="s">
        <v>89</v>
      </c>
      <c r="AV490" s="14" t="s">
        <v>89</v>
      </c>
      <c r="AW490" s="14" t="s">
        <v>41</v>
      </c>
      <c r="AX490" s="14" t="s">
        <v>80</v>
      </c>
      <c r="AY490" s="174" t="s">
        <v>195</v>
      </c>
    </row>
    <row r="491" spans="1:65" s="15" customFormat="1">
      <c r="B491" s="181"/>
      <c r="D491" s="166" t="s">
        <v>206</v>
      </c>
      <c r="E491" s="182" t="s">
        <v>3</v>
      </c>
      <c r="F491" s="183" t="s">
        <v>215</v>
      </c>
      <c r="H491" s="184">
        <v>20</v>
      </c>
      <c r="I491" s="185"/>
      <c r="L491" s="181"/>
      <c r="M491" s="186"/>
      <c r="N491" s="187"/>
      <c r="O491" s="187"/>
      <c r="P491" s="187"/>
      <c r="Q491" s="187"/>
      <c r="R491" s="187"/>
      <c r="S491" s="187"/>
      <c r="T491" s="188"/>
      <c r="AT491" s="182" t="s">
        <v>206</v>
      </c>
      <c r="AU491" s="182" t="s">
        <v>89</v>
      </c>
      <c r="AV491" s="15" t="s">
        <v>202</v>
      </c>
      <c r="AW491" s="15" t="s">
        <v>41</v>
      </c>
      <c r="AX491" s="15" t="s">
        <v>87</v>
      </c>
      <c r="AY491" s="182" t="s">
        <v>195</v>
      </c>
    </row>
    <row r="492" spans="1:65" s="2" customFormat="1" ht="37.9" customHeight="1">
      <c r="A492" s="35"/>
      <c r="B492" s="146"/>
      <c r="C492" s="147" t="s">
        <v>545</v>
      </c>
      <c r="D492" s="147" t="s">
        <v>197</v>
      </c>
      <c r="E492" s="148" t="s">
        <v>1998</v>
      </c>
      <c r="F492" s="149" t="s">
        <v>1999</v>
      </c>
      <c r="G492" s="150" t="s">
        <v>200</v>
      </c>
      <c r="H492" s="151">
        <v>230</v>
      </c>
      <c r="I492" s="152"/>
      <c r="J492" s="153">
        <f>ROUND(I492*H492,2)</f>
        <v>0</v>
      </c>
      <c r="K492" s="149" t="s">
        <v>201</v>
      </c>
      <c r="L492" s="36"/>
      <c r="M492" s="154" t="s">
        <v>3</v>
      </c>
      <c r="N492" s="155" t="s">
        <v>51</v>
      </c>
      <c r="O492" s="56"/>
      <c r="P492" s="156">
        <f>O492*H492</f>
        <v>0</v>
      </c>
      <c r="Q492" s="156">
        <v>0</v>
      </c>
      <c r="R492" s="156">
        <f>Q492*H492</f>
        <v>0</v>
      </c>
      <c r="S492" s="156">
        <v>0</v>
      </c>
      <c r="T492" s="157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158" t="s">
        <v>646</v>
      </c>
      <c r="AT492" s="158" t="s">
        <v>197</v>
      </c>
      <c r="AU492" s="158" t="s">
        <v>89</v>
      </c>
      <c r="AY492" s="19" t="s">
        <v>195</v>
      </c>
      <c r="BE492" s="159">
        <f>IF(N492="základní",J492,0)</f>
        <v>0</v>
      </c>
      <c r="BF492" s="159">
        <f>IF(N492="snížená",J492,0)</f>
        <v>0</v>
      </c>
      <c r="BG492" s="159">
        <f>IF(N492="zákl. přenesená",J492,0)</f>
        <v>0</v>
      </c>
      <c r="BH492" s="159">
        <f>IF(N492="sníž. přenesená",J492,0)</f>
        <v>0</v>
      </c>
      <c r="BI492" s="159">
        <f>IF(N492="nulová",J492,0)</f>
        <v>0</v>
      </c>
      <c r="BJ492" s="19" t="s">
        <v>87</v>
      </c>
      <c r="BK492" s="159">
        <f>ROUND(I492*H492,2)</f>
        <v>0</v>
      </c>
      <c r="BL492" s="19" t="s">
        <v>646</v>
      </c>
      <c r="BM492" s="158" t="s">
        <v>2000</v>
      </c>
    </row>
    <row r="493" spans="1:65" s="2" customFormat="1">
      <c r="A493" s="35"/>
      <c r="B493" s="36"/>
      <c r="C493" s="35"/>
      <c r="D493" s="160" t="s">
        <v>204</v>
      </c>
      <c r="E493" s="35"/>
      <c r="F493" s="161" t="s">
        <v>2001</v>
      </c>
      <c r="G493" s="35"/>
      <c r="H493" s="35"/>
      <c r="I493" s="162"/>
      <c r="J493" s="35"/>
      <c r="K493" s="35"/>
      <c r="L493" s="36"/>
      <c r="M493" s="163"/>
      <c r="N493" s="164"/>
      <c r="O493" s="56"/>
      <c r="P493" s="56"/>
      <c r="Q493" s="56"/>
      <c r="R493" s="56"/>
      <c r="S493" s="56"/>
      <c r="T493" s="57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T493" s="19" t="s">
        <v>204</v>
      </c>
      <c r="AU493" s="19" t="s">
        <v>89</v>
      </c>
    </row>
    <row r="494" spans="1:65" s="13" customFormat="1">
      <c r="B494" s="165"/>
      <c r="D494" s="166" t="s">
        <v>206</v>
      </c>
      <c r="E494" s="167" t="s">
        <v>3</v>
      </c>
      <c r="F494" s="168" t="s">
        <v>1761</v>
      </c>
      <c r="H494" s="167" t="s">
        <v>3</v>
      </c>
      <c r="I494" s="169"/>
      <c r="L494" s="165"/>
      <c r="M494" s="170"/>
      <c r="N494" s="171"/>
      <c r="O494" s="171"/>
      <c r="P494" s="171"/>
      <c r="Q494" s="171"/>
      <c r="R494" s="171"/>
      <c r="S494" s="171"/>
      <c r="T494" s="172"/>
      <c r="AT494" s="167" t="s">
        <v>206</v>
      </c>
      <c r="AU494" s="167" t="s">
        <v>89</v>
      </c>
      <c r="AV494" s="13" t="s">
        <v>87</v>
      </c>
      <c r="AW494" s="13" t="s">
        <v>41</v>
      </c>
      <c r="AX494" s="13" t="s">
        <v>80</v>
      </c>
      <c r="AY494" s="167" t="s">
        <v>195</v>
      </c>
    </row>
    <row r="495" spans="1:65" s="13" customFormat="1">
      <c r="B495" s="165"/>
      <c r="D495" s="166" t="s">
        <v>206</v>
      </c>
      <c r="E495" s="167" t="s">
        <v>3</v>
      </c>
      <c r="F495" s="168" t="s">
        <v>1762</v>
      </c>
      <c r="H495" s="167" t="s">
        <v>3</v>
      </c>
      <c r="I495" s="169"/>
      <c r="L495" s="165"/>
      <c r="M495" s="170"/>
      <c r="N495" s="171"/>
      <c r="O495" s="171"/>
      <c r="P495" s="171"/>
      <c r="Q495" s="171"/>
      <c r="R495" s="171"/>
      <c r="S495" s="171"/>
      <c r="T495" s="172"/>
      <c r="AT495" s="167" t="s">
        <v>206</v>
      </c>
      <c r="AU495" s="167" t="s">
        <v>89</v>
      </c>
      <c r="AV495" s="13" t="s">
        <v>87</v>
      </c>
      <c r="AW495" s="13" t="s">
        <v>41</v>
      </c>
      <c r="AX495" s="13" t="s">
        <v>80</v>
      </c>
      <c r="AY495" s="167" t="s">
        <v>195</v>
      </c>
    </row>
    <row r="496" spans="1:65" s="13" customFormat="1">
      <c r="B496" s="165"/>
      <c r="D496" s="166" t="s">
        <v>206</v>
      </c>
      <c r="E496" s="167" t="s">
        <v>3</v>
      </c>
      <c r="F496" s="168" t="s">
        <v>1763</v>
      </c>
      <c r="H496" s="167" t="s">
        <v>3</v>
      </c>
      <c r="I496" s="169"/>
      <c r="L496" s="165"/>
      <c r="M496" s="170"/>
      <c r="N496" s="171"/>
      <c r="O496" s="171"/>
      <c r="P496" s="171"/>
      <c r="Q496" s="171"/>
      <c r="R496" s="171"/>
      <c r="S496" s="171"/>
      <c r="T496" s="172"/>
      <c r="AT496" s="167" t="s">
        <v>206</v>
      </c>
      <c r="AU496" s="167" t="s">
        <v>89</v>
      </c>
      <c r="AV496" s="13" t="s">
        <v>87</v>
      </c>
      <c r="AW496" s="13" t="s">
        <v>41</v>
      </c>
      <c r="AX496" s="13" t="s">
        <v>80</v>
      </c>
      <c r="AY496" s="167" t="s">
        <v>195</v>
      </c>
    </row>
    <row r="497" spans="1:65" s="13" customFormat="1">
      <c r="B497" s="165"/>
      <c r="D497" s="166" t="s">
        <v>206</v>
      </c>
      <c r="E497" s="167" t="s">
        <v>3</v>
      </c>
      <c r="F497" s="168" t="s">
        <v>2002</v>
      </c>
      <c r="H497" s="167" t="s">
        <v>3</v>
      </c>
      <c r="I497" s="169"/>
      <c r="L497" s="165"/>
      <c r="M497" s="170"/>
      <c r="N497" s="171"/>
      <c r="O497" s="171"/>
      <c r="P497" s="171"/>
      <c r="Q497" s="171"/>
      <c r="R497" s="171"/>
      <c r="S497" s="171"/>
      <c r="T497" s="172"/>
      <c r="AT497" s="167" t="s">
        <v>206</v>
      </c>
      <c r="AU497" s="167" t="s">
        <v>89</v>
      </c>
      <c r="AV497" s="13" t="s">
        <v>87</v>
      </c>
      <c r="AW497" s="13" t="s">
        <v>41</v>
      </c>
      <c r="AX497" s="13" t="s">
        <v>80</v>
      </c>
      <c r="AY497" s="167" t="s">
        <v>195</v>
      </c>
    </row>
    <row r="498" spans="1:65" s="13" customFormat="1">
      <c r="B498" s="165"/>
      <c r="D498" s="166" t="s">
        <v>206</v>
      </c>
      <c r="E498" s="167" t="s">
        <v>3</v>
      </c>
      <c r="F498" s="168" t="s">
        <v>2003</v>
      </c>
      <c r="H498" s="167" t="s">
        <v>3</v>
      </c>
      <c r="I498" s="169"/>
      <c r="L498" s="165"/>
      <c r="M498" s="170"/>
      <c r="N498" s="171"/>
      <c r="O498" s="171"/>
      <c r="P498" s="171"/>
      <c r="Q498" s="171"/>
      <c r="R498" s="171"/>
      <c r="S498" s="171"/>
      <c r="T498" s="172"/>
      <c r="AT498" s="167" t="s">
        <v>206</v>
      </c>
      <c r="AU498" s="167" t="s">
        <v>89</v>
      </c>
      <c r="AV498" s="13" t="s">
        <v>87</v>
      </c>
      <c r="AW498" s="13" t="s">
        <v>41</v>
      </c>
      <c r="AX498" s="13" t="s">
        <v>80</v>
      </c>
      <c r="AY498" s="167" t="s">
        <v>195</v>
      </c>
    </row>
    <row r="499" spans="1:65" s="13" customFormat="1">
      <c r="B499" s="165"/>
      <c r="D499" s="166" t="s">
        <v>206</v>
      </c>
      <c r="E499" s="167" t="s">
        <v>3</v>
      </c>
      <c r="F499" s="168" t="s">
        <v>2004</v>
      </c>
      <c r="H499" s="167" t="s">
        <v>3</v>
      </c>
      <c r="I499" s="169"/>
      <c r="L499" s="165"/>
      <c r="M499" s="170"/>
      <c r="N499" s="171"/>
      <c r="O499" s="171"/>
      <c r="P499" s="171"/>
      <c r="Q499" s="171"/>
      <c r="R499" s="171"/>
      <c r="S499" s="171"/>
      <c r="T499" s="172"/>
      <c r="AT499" s="167" t="s">
        <v>206</v>
      </c>
      <c r="AU499" s="167" t="s">
        <v>89</v>
      </c>
      <c r="AV499" s="13" t="s">
        <v>87</v>
      </c>
      <c r="AW499" s="13" t="s">
        <v>41</v>
      </c>
      <c r="AX499" s="13" t="s">
        <v>80</v>
      </c>
      <c r="AY499" s="167" t="s">
        <v>195</v>
      </c>
    </row>
    <row r="500" spans="1:65" s="14" customFormat="1">
      <c r="B500" s="173"/>
      <c r="D500" s="166" t="s">
        <v>206</v>
      </c>
      <c r="E500" s="174" t="s">
        <v>3</v>
      </c>
      <c r="F500" s="175" t="s">
        <v>2005</v>
      </c>
      <c r="H500" s="176">
        <v>230</v>
      </c>
      <c r="I500" s="177"/>
      <c r="L500" s="173"/>
      <c r="M500" s="178"/>
      <c r="N500" s="179"/>
      <c r="O500" s="179"/>
      <c r="P500" s="179"/>
      <c r="Q500" s="179"/>
      <c r="R500" s="179"/>
      <c r="S500" s="179"/>
      <c r="T500" s="180"/>
      <c r="AT500" s="174" t="s">
        <v>206</v>
      </c>
      <c r="AU500" s="174" t="s">
        <v>89</v>
      </c>
      <c r="AV500" s="14" t="s">
        <v>89</v>
      </c>
      <c r="AW500" s="14" t="s">
        <v>41</v>
      </c>
      <c r="AX500" s="14" t="s">
        <v>80</v>
      </c>
      <c r="AY500" s="174" t="s">
        <v>195</v>
      </c>
    </row>
    <row r="501" spans="1:65" s="15" customFormat="1">
      <c r="B501" s="181"/>
      <c r="D501" s="166" t="s">
        <v>206</v>
      </c>
      <c r="E501" s="182" t="s">
        <v>3</v>
      </c>
      <c r="F501" s="183" t="s">
        <v>215</v>
      </c>
      <c r="H501" s="184">
        <v>230</v>
      </c>
      <c r="I501" s="185"/>
      <c r="L501" s="181"/>
      <c r="M501" s="186"/>
      <c r="N501" s="187"/>
      <c r="O501" s="187"/>
      <c r="P501" s="187"/>
      <c r="Q501" s="187"/>
      <c r="R501" s="187"/>
      <c r="S501" s="187"/>
      <c r="T501" s="188"/>
      <c r="AT501" s="182" t="s">
        <v>206</v>
      </c>
      <c r="AU501" s="182" t="s">
        <v>89</v>
      </c>
      <c r="AV501" s="15" t="s">
        <v>202</v>
      </c>
      <c r="AW501" s="15" t="s">
        <v>41</v>
      </c>
      <c r="AX501" s="15" t="s">
        <v>87</v>
      </c>
      <c r="AY501" s="182" t="s">
        <v>195</v>
      </c>
    </row>
    <row r="502" spans="1:65" s="2" customFormat="1" ht="37.9" customHeight="1">
      <c r="A502" s="35"/>
      <c r="B502" s="146"/>
      <c r="C502" s="147" t="s">
        <v>552</v>
      </c>
      <c r="D502" s="147" t="s">
        <v>197</v>
      </c>
      <c r="E502" s="148" t="s">
        <v>2006</v>
      </c>
      <c r="F502" s="149" t="s">
        <v>2007</v>
      </c>
      <c r="G502" s="150" t="s">
        <v>200</v>
      </c>
      <c r="H502" s="151">
        <v>170</v>
      </c>
      <c r="I502" s="152"/>
      <c r="J502" s="153">
        <f>ROUND(I502*H502,2)</f>
        <v>0</v>
      </c>
      <c r="K502" s="149" t="s">
        <v>201</v>
      </c>
      <c r="L502" s="36"/>
      <c r="M502" s="154" t="s">
        <v>3</v>
      </c>
      <c r="N502" s="155" t="s">
        <v>51</v>
      </c>
      <c r="O502" s="56"/>
      <c r="P502" s="156">
        <f>O502*H502</f>
        <v>0</v>
      </c>
      <c r="Q502" s="156">
        <v>0</v>
      </c>
      <c r="R502" s="156">
        <f>Q502*H502</f>
        <v>0</v>
      </c>
      <c r="S502" s="156">
        <v>0</v>
      </c>
      <c r="T502" s="157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158" t="s">
        <v>646</v>
      </c>
      <c r="AT502" s="158" t="s">
        <v>197</v>
      </c>
      <c r="AU502" s="158" t="s">
        <v>89</v>
      </c>
      <c r="AY502" s="19" t="s">
        <v>195</v>
      </c>
      <c r="BE502" s="159">
        <f>IF(N502="základní",J502,0)</f>
        <v>0</v>
      </c>
      <c r="BF502" s="159">
        <f>IF(N502="snížená",J502,0)</f>
        <v>0</v>
      </c>
      <c r="BG502" s="159">
        <f>IF(N502="zákl. přenesená",J502,0)</f>
        <v>0</v>
      </c>
      <c r="BH502" s="159">
        <f>IF(N502="sníž. přenesená",J502,0)</f>
        <v>0</v>
      </c>
      <c r="BI502" s="159">
        <f>IF(N502="nulová",J502,0)</f>
        <v>0</v>
      </c>
      <c r="BJ502" s="19" t="s">
        <v>87</v>
      </c>
      <c r="BK502" s="159">
        <f>ROUND(I502*H502,2)</f>
        <v>0</v>
      </c>
      <c r="BL502" s="19" t="s">
        <v>646</v>
      </c>
      <c r="BM502" s="158" t="s">
        <v>2008</v>
      </c>
    </row>
    <row r="503" spans="1:65" s="2" customFormat="1">
      <c r="A503" s="35"/>
      <c r="B503" s="36"/>
      <c r="C503" s="35"/>
      <c r="D503" s="160" t="s">
        <v>204</v>
      </c>
      <c r="E503" s="35"/>
      <c r="F503" s="161" t="s">
        <v>2009</v>
      </c>
      <c r="G503" s="35"/>
      <c r="H503" s="35"/>
      <c r="I503" s="162"/>
      <c r="J503" s="35"/>
      <c r="K503" s="35"/>
      <c r="L503" s="36"/>
      <c r="M503" s="163"/>
      <c r="N503" s="164"/>
      <c r="O503" s="56"/>
      <c r="P503" s="56"/>
      <c r="Q503" s="56"/>
      <c r="R503" s="56"/>
      <c r="S503" s="56"/>
      <c r="T503" s="57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T503" s="19" t="s">
        <v>204</v>
      </c>
      <c r="AU503" s="19" t="s">
        <v>89</v>
      </c>
    </row>
    <row r="504" spans="1:65" s="13" customFormat="1">
      <c r="B504" s="165"/>
      <c r="D504" s="166" t="s">
        <v>206</v>
      </c>
      <c r="E504" s="167" t="s">
        <v>3</v>
      </c>
      <c r="F504" s="168" t="s">
        <v>1761</v>
      </c>
      <c r="H504" s="167" t="s">
        <v>3</v>
      </c>
      <c r="I504" s="169"/>
      <c r="L504" s="165"/>
      <c r="M504" s="170"/>
      <c r="N504" s="171"/>
      <c r="O504" s="171"/>
      <c r="P504" s="171"/>
      <c r="Q504" s="171"/>
      <c r="R504" s="171"/>
      <c r="S504" s="171"/>
      <c r="T504" s="172"/>
      <c r="AT504" s="167" t="s">
        <v>206</v>
      </c>
      <c r="AU504" s="167" t="s">
        <v>89</v>
      </c>
      <c r="AV504" s="13" t="s">
        <v>87</v>
      </c>
      <c r="AW504" s="13" t="s">
        <v>41</v>
      </c>
      <c r="AX504" s="13" t="s">
        <v>80</v>
      </c>
      <c r="AY504" s="167" t="s">
        <v>195</v>
      </c>
    </row>
    <row r="505" spans="1:65" s="13" customFormat="1">
      <c r="B505" s="165"/>
      <c r="D505" s="166" t="s">
        <v>206</v>
      </c>
      <c r="E505" s="167" t="s">
        <v>3</v>
      </c>
      <c r="F505" s="168" t="s">
        <v>1762</v>
      </c>
      <c r="H505" s="167" t="s">
        <v>3</v>
      </c>
      <c r="I505" s="169"/>
      <c r="L505" s="165"/>
      <c r="M505" s="170"/>
      <c r="N505" s="171"/>
      <c r="O505" s="171"/>
      <c r="P505" s="171"/>
      <c r="Q505" s="171"/>
      <c r="R505" s="171"/>
      <c r="S505" s="171"/>
      <c r="T505" s="172"/>
      <c r="AT505" s="167" t="s">
        <v>206</v>
      </c>
      <c r="AU505" s="167" t="s">
        <v>89</v>
      </c>
      <c r="AV505" s="13" t="s">
        <v>87</v>
      </c>
      <c r="AW505" s="13" t="s">
        <v>41</v>
      </c>
      <c r="AX505" s="13" t="s">
        <v>80</v>
      </c>
      <c r="AY505" s="167" t="s">
        <v>195</v>
      </c>
    </row>
    <row r="506" spans="1:65" s="13" customFormat="1">
      <c r="B506" s="165"/>
      <c r="D506" s="166" t="s">
        <v>206</v>
      </c>
      <c r="E506" s="167" t="s">
        <v>3</v>
      </c>
      <c r="F506" s="168" t="s">
        <v>1763</v>
      </c>
      <c r="H506" s="167" t="s">
        <v>3</v>
      </c>
      <c r="I506" s="169"/>
      <c r="L506" s="165"/>
      <c r="M506" s="170"/>
      <c r="N506" s="171"/>
      <c r="O506" s="171"/>
      <c r="P506" s="171"/>
      <c r="Q506" s="171"/>
      <c r="R506" s="171"/>
      <c r="S506" s="171"/>
      <c r="T506" s="172"/>
      <c r="AT506" s="167" t="s">
        <v>206</v>
      </c>
      <c r="AU506" s="167" t="s">
        <v>89</v>
      </c>
      <c r="AV506" s="13" t="s">
        <v>87</v>
      </c>
      <c r="AW506" s="13" t="s">
        <v>41</v>
      </c>
      <c r="AX506" s="13" t="s">
        <v>80</v>
      </c>
      <c r="AY506" s="167" t="s">
        <v>195</v>
      </c>
    </row>
    <row r="507" spans="1:65" s="13" customFormat="1">
      <c r="B507" s="165"/>
      <c r="D507" s="166" t="s">
        <v>206</v>
      </c>
      <c r="E507" s="167" t="s">
        <v>3</v>
      </c>
      <c r="F507" s="168" t="s">
        <v>2002</v>
      </c>
      <c r="H507" s="167" t="s">
        <v>3</v>
      </c>
      <c r="I507" s="169"/>
      <c r="L507" s="165"/>
      <c r="M507" s="170"/>
      <c r="N507" s="171"/>
      <c r="O507" s="171"/>
      <c r="P507" s="171"/>
      <c r="Q507" s="171"/>
      <c r="R507" s="171"/>
      <c r="S507" s="171"/>
      <c r="T507" s="172"/>
      <c r="AT507" s="167" t="s">
        <v>206</v>
      </c>
      <c r="AU507" s="167" t="s">
        <v>89</v>
      </c>
      <c r="AV507" s="13" t="s">
        <v>87</v>
      </c>
      <c r="AW507" s="13" t="s">
        <v>41</v>
      </c>
      <c r="AX507" s="13" t="s">
        <v>80</v>
      </c>
      <c r="AY507" s="167" t="s">
        <v>195</v>
      </c>
    </row>
    <row r="508" spans="1:65" s="13" customFormat="1">
      <c r="B508" s="165"/>
      <c r="D508" s="166" t="s">
        <v>206</v>
      </c>
      <c r="E508" s="167" t="s">
        <v>3</v>
      </c>
      <c r="F508" s="168" t="s">
        <v>2010</v>
      </c>
      <c r="H508" s="167" t="s">
        <v>3</v>
      </c>
      <c r="I508" s="169"/>
      <c r="L508" s="165"/>
      <c r="M508" s="170"/>
      <c r="N508" s="171"/>
      <c r="O508" s="171"/>
      <c r="P508" s="171"/>
      <c r="Q508" s="171"/>
      <c r="R508" s="171"/>
      <c r="S508" s="171"/>
      <c r="T508" s="172"/>
      <c r="AT508" s="167" t="s">
        <v>206</v>
      </c>
      <c r="AU508" s="167" t="s">
        <v>89</v>
      </c>
      <c r="AV508" s="13" t="s">
        <v>87</v>
      </c>
      <c r="AW508" s="13" t="s">
        <v>41</v>
      </c>
      <c r="AX508" s="13" t="s">
        <v>80</v>
      </c>
      <c r="AY508" s="167" t="s">
        <v>195</v>
      </c>
    </row>
    <row r="509" spans="1:65" s="13" customFormat="1">
      <c r="B509" s="165"/>
      <c r="D509" s="166" t="s">
        <v>206</v>
      </c>
      <c r="E509" s="167" t="s">
        <v>3</v>
      </c>
      <c r="F509" s="168" t="s">
        <v>2004</v>
      </c>
      <c r="H509" s="167" t="s">
        <v>3</v>
      </c>
      <c r="I509" s="169"/>
      <c r="L509" s="165"/>
      <c r="M509" s="170"/>
      <c r="N509" s="171"/>
      <c r="O509" s="171"/>
      <c r="P509" s="171"/>
      <c r="Q509" s="171"/>
      <c r="R509" s="171"/>
      <c r="S509" s="171"/>
      <c r="T509" s="172"/>
      <c r="AT509" s="167" t="s">
        <v>206</v>
      </c>
      <c r="AU509" s="167" t="s">
        <v>89</v>
      </c>
      <c r="AV509" s="13" t="s">
        <v>87</v>
      </c>
      <c r="AW509" s="13" t="s">
        <v>41</v>
      </c>
      <c r="AX509" s="13" t="s">
        <v>80</v>
      </c>
      <c r="AY509" s="167" t="s">
        <v>195</v>
      </c>
    </row>
    <row r="510" spans="1:65" s="14" customFormat="1">
      <c r="B510" s="173"/>
      <c r="D510" s="166" t="s">
        <v>206</v>
      </c>
      <c r="E510" s="174" t="s">
        <v>3</v>
      </c>
      <c r="F510" s="175" t="s">
        <v>2011</v>
      </c>
      <c r="H510" s="176">
        <v>170</v>
      </c>
      <c r="I510" s="177"/>
      <c r="L510" s="173"/>
      <c r="M510" s="178"/>
      <c r="N510" s="179"/>
      <c r="O510" s="179"/>
      <c r="P510" s="179"/>
      <c r="Q510" s="179"/>
      <c r="R510" s="179"/>
      <c r="S510" s="179"/>
      <c r="T510" s="180"/>
      <c r="AT510" s="174" t="s">
        <v>206</v>
      </c>
      <c r="AU510" s="174" t="s">
        <v>89</v>
      </c>
      <c r="AV510" s="14" t="s">
        <v>89</v>
      </c>
      <c r="AW510" s="14" t="s">
        <v>41</v>
      </c>
      <c r="AX510" s="14" t="s">
        <v>80</v>
      </c>
      <c r="AY510" s="174" t="s">
        <v>195</v>
      </c>
    </row>
    <row r="511" spans="1:65" s="15" customFormat="1">
      <c r="B511" s="181"/>
      <c r="D511" s="166" t="s">
        <v>206</v>
      </c>
      <c r="E511" s="182" t="s">
        <v>3</v>
      </c>
      <c r="F511" s="183" t="s">
        <v>215</v>
      </c>
      <c r="H511" s="184">
        <v>170</v>
      </c>
      <c r="I511" s="185"/>
      <c r="L511" s="181"/>
      <c r="M511" s="186"/>
      <c r="N511" s="187"/>
      <c r="O511" s="187"/>
      <c r="P511" s="187"/>
      <c r="Q511" s="187"/>
      <c r="R511" s="187"/>
      <c r="S511" s="187"/>
      <c r="T511" s="188"/>
      <c r="AT511" s="182" t="s">
        <v>206</v>
      </c>
      <c r="AU511" s="182" t="s">
        <v>89</v>
      </c>
      <c r="AV511" s="15" t="s">
        <v>202</v>
      </c>
      <c r="AW511" s="15" t="s">
        <v>41</v>
      </c>
      <c r="AX511" s="15" t="s">
        <v>87</v>
      </c>
      <c r="AY511" s="182" t="s">
        <v>195</v>
      </c>
    </row>
    <row r="512" spans="1:65" s="2" customFormat="1" ht="24.25" customHeight="1">
      <c r="A512" s="35"/>
      <c r="B512" s="146"/>
      <c r="C512" s="147" t="s">
        <v>557</v>
      </c>
      <c r="D512" s="147" t="s">
        <v>197</v>
      </c>
      <c r="E512" s="148" t="s">
        <v>2012</v>
      </c>
      <c r="F512" s="149" t="s">
        <v>2013</v>
      </c>
      <c r="G512" s="150" t="s">
        <v>200</v>
      </c>
      <c r="H512" s="151">
        <v>400</v>
      </c>
      <c r="I512" s="152"/>
      <c r="J512" s="153">
        <f>ROUND(I512*H512,2)</f>
        <v>0</v>
      </c>
      <c r="K512" s="149" t="s">
        <v>201</v>
      </c>
      <c r="L512" s="36"/>
      <c r="M512" s="154" t="s">
        <v>3</v>
      </c>
      <c r="N512" s="155" t="s">
        <v>51</v>
      </c>
      <c r="O512" s="56"/>
      <c r="P512" s="156">
        <f>O512*H512</f>
        <v>0</v>
      </c>
      <c r="Q512" s="156">
        <v>0.27</v>
      </c>
      <c r="R512" s="156">
        <f>Q512*H512</f>
        <v>108</v>
      </c>
      <c r="S512" s="156">
        <v>0</v>
      </c>
      <c r="T512" s="157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158" t="s">
        <v>646</v>
      </c>
      <c r="AT512" s="158" t="s">
        <v>197</v>
      </c>
      <c r="AU512" s="158" t="s">
        <v>89</v>
      </c>
      <c r="AY512" s="19" t="s">
        <v>195</v>
      </c>
      <c r="BE512" s="159">
        <f>IF(N512="základní",J512,0)</f>
        <v>0</v>
      </c>
      <c r="BF512" s="159">
        <f>IF(N512="snížená",J512,0)</f>
        <v>0</v>
      </c>
      <c r="BG512" s="159">
        <f>IF(N512="zákl. přenesená",J512,0)</f>
        <v>0</v>
      </c>
      <c r="BH512" s="159">
        <f>IF(N512="sníž. přenesená",J512,0)</f>
        <v>0</v>
      </c>
      <c r="BI512" s="159">
        <f>IF(N512="nulová",J512,0)</f>
        <v>0</v>
      </c>
      <c r="BJ512" s="19" t="s">
        <v>87</v>
      </c>
      <c r="BK512" s="159">
        <f>ROUND(I512*H512,2)</f>
        <v>0</v>
      </c>
      <c r="BL512" s="19" t="s">
        <v>646</v>
      </c>
      <c r="BM512" s="158" t="s">
        <v>2014</v>
      </c>
    </row>
    <row r="513" spans="1:65" s="2" customFormat="1">
      <c r="A513" s="35"/>
      <c r="B513" s="36"/>
      <c r="C513" s="35"/>
      <c r="D513" s="160" t="s">
        <v>204</v>
      </c>
      <c r="E513" s="35"/>
      <c r="F513" s="161" t="s">
        <v>2015</v>
      </c>
      <c r="G513" s="35"/>
      <c r="H513" s="35"/>
      <c r="I513" s="162"/>
      <c r="J513" s="35"/>
      <c r="K513" s="35"/>
      <c r="L513" s="36"/>
      <c r="M513" s="163"/>
      <c r="N513" s="164"/>
      <c r="O513" s="56"/>
      <c r="P513" s="56"/>
      <c r="Q513" s="56"/>
      <c r="R513" s="56"/>
      <c r="S513" s="56"/>
      <c r="T513" s="57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T513" s="19" t="s">
        <v>204</v>
      </c>
      <c r="AU513" s="19" t="s">
        <v>89</v>
      </c>
    </row>
    <row r="514" spans="1:65" s="13" customFormat="1">
      <c r="B514" s="165"/>
      <c r="D514" s="166" t="s">
        <v>206</v>
      </c>
      <c r="E514" s="167" t="s">
        <v>3</v>
      </c>
      <c r="F514" s="168" t="s">
        <v>1761</v>
      </c>
      <c r="H514" s="167" t="s">
        <v>3</v>
      </c>
      <c r="I514" s="169"/>
      <c r="L514" s="165"/>
      <c r="M514" s="170"/>
      <c r="N514" s="171"/>
      <c r="O514" s="171"/>
      <c r="P514" s="171"/>
      <c r="Q514" s="171"/>
      <c r="R514" s="171"/>
      <c r="S514" s="171"/>
      <c r="T514" s="172"/>
      <c r="AT514" s="167" t="s">
        <v>206</v>
      </c>
      <c r="AU514" s="167" t="s">
        <v>89</v>
      </c>
      <c r="AV514" s="13" t="s">
        <v>87</v>
      </c>
      <c r="AW514" s="13" t="s">
        <v>41</v>
      </c>
      <c r="AX514" s="13" t="s">
        <v>80</v>
      </c>
      <c r="AY514" s="167" t="s">
        <v>195</v>
      </c>
    </row>
    <row r="515" spans="1:65" s="13" customFormat="1">
      <c r="B515" s="165"/>
      <c r="D515" s="166" t="s">
        <v>206</v>
      </c>
      <c r="E515" s="167" t="s">
        <v>3</v>
      </c>
      <c r="F515" s="168" t="s">
        <v>1762</v>
      </c>
      <c r="H515" s="167" t="s">
        <v>3</v>
      </c>
      <c r="I515" s="169"/>
      <c r="L515" s="165"/>
      <c r="M515" s="170"/>
      <c r="N515" s="171"/>
      <c r="O515" s="171"/>
      <c r="P515" s="171"/>
      <c r="Q515" s="171"/>
      <c r="R515" s="171"/>
      <c r="S515" s="171"/>
      <c r="T515" s="172"/>
      <c r="AT515" s="167" t="s">
        <v>206</v>
      </c>
      <c r="AU515" s="167" t="s">
        <v>89</v>
      </c>
      <c r="AV515" s="13" t="s">
        <v>87</v>
      </c>
      <c r="AW515" s="13" t="s">
        <v>41</v>
      </c>
      <c r="AX515" s="13" t="s">
        <v>80</v>
      </c>
      <c r="AY515" s="167" t="s">
        <v>195</v>
      </c>
    </row>
    <row r="516" spans="1:65" s="13" customFormat="1">
      <c r="B516" s="165"/>
      <c r="D516" s="166" t="s">
        <v>206</v>
      </c>
      <c r="E516" s="167" t="s">
        <v>3</v>
      </c>
      <c r="F516" s="168" t="s">
        <v>1763</v>
      </c>
      <c r="H516" s="167" t="s">
        <v>3</v>
      </c>
      <c r="I516" s="169"/>
      <c r="L516" s="165"/>
      <c r="M516" s="170"/>
      <c r="N516" s="171"/>
      <c r="O516" s="171"/>
      <c r="P516" s="171"/>
      <c r="Q516" s="171"/>
      <c r="R516" s="171"/>
      <c r="S516" s="171"/>
      <c r="T516" s="172"/>
      <c r="AT516" s="167" t="s">
        <v>206</v>
      </c>
      <c r="AU516" s="167" t="s">
        <v>89</v>
      </c>
      <c r="AV516" s="13" t="s">
        <v>87</v>
      </c>
      <c r="AW516" s="13" t="s">
        <v>41</v>
      </c>
      <c r="AX516" s="13" t="s">
        <v>80</v>
      </c>
      <c r="AY516" s="167" t="s">
        <v>195</v>
      </c>
    </row>
    <row r="517" spans="1:65" s="13" customFormat="1">
      <c r="B517" s="165"/>
      <c r="D517" s="166" t="s">
        <v>206</v>
      </c>
      <c r="E517" s="167" t="s">
        <v>3</v>
      </c>
      <c r="F517" s="168" t="s">
        <v>2002</v>
      </c>
      <c r="H517" s="167" t="s">
        <v>3</v>
      </c>
      <c r="I517" s="169"/>
      <c r="L517" s="165"/>
      <c r="M517" s="170"/>
      <c r="N517" s="171"/>
      <c r="O517" s="171"/>
      <c r="P517" s="171"/>
      <c r="Q517" s="171"/>
      <c r="R517" s="171"/>
      <c r="S517" s="171"/>
      <c r="T517" s="172"/>
      <c r="AT517" s="167" t="s">
        <v>206</v>
      </c>
      <c r="AU517" s="167" t="s">
        <v>89</v>
      </c>
      <c r="AV517" s="13" t="s">
        <v>87</v>
      </c>
      <c r="AW517" s="13" t="s">
        <v>41</v>
      </c>
      <c r="AX517" s="13" t="s">
        <v>80</v>
      </c>
      <c r="AY517" s="167" t="s">
        <v>195</v>
      </c>
    </row>
    <row r="518" spans="1:65" s="13" customFormat="1">
      <c r="B518" s="165"/>
      <c r="D518" s="166" t="s">
        <v>206</v>
      </c>
      <c r="E518" s="167" t="s">
        <v>3</v>
      </c>
      <c r="F518" s="168" t="s">
        <v>2003</v>
      </c>
      <c r="H518" s="167" t="s">
        <v>3</v>
      </c>
      <c r="I518" s="169"/>
      <c r="L518" s="165"/>
      <c r="M518" s="170"/>
      <c r="N518" s="171"/>
      <c r="O518" s="171"/>
      <c r="P518" s="171"/>
      <c r="Q518" s="171"/>
      <c r="R518" s="171"/>
      <c r="S518" s="171"/>
      <c r="T518" s="172"/>
      <c r="AT518" s="167" t="s">
        <v>206</v>
      </c>
      <c r="AU518" s="167" t="s">
        <v>89</v>
      </c>
      <c r="AV518" s="13" t="s">
        <v>87</v>
      </c>
      <c r="AW518" s="13" t="s">
        <v>41</v>
      </c>
      <c r="AX518" s="13" t="s">
        <v>80</v>
      </c>
      <c r="AY518" s="167" t="s">
        <v>195</v>
      </c>
    </row>
    <row r="519" spans="1:65" s="13" customFormat="1">
      <c r="B519" s="165"/>
      <c r="D519" s="166" t="s">
        <v>206</v>
      </c>
      <c r="E519" s="167" t="s">
        <v>3</v>
      </c>
      <c r="F519" s="168" t="s">
        <v>2004</v>
      </c>
      <c r="H519" s="167" t="s">
        <v>3</v>
      </c>
      <c r="I519" s="169"/>
      <c r="L519" s="165"/>
      <c r="M519" s="170"/>
      <c r="N519" s="171"/>
      <c r="O519" s="171"/>
      <c r="P519" s="171"/>
      <c r="Q519" s="171"/>
      <c r="R519" s="171"/>
      <c r="S519" s="171"/>
      <c r="T519" s="172"/>
      <c r="AT519" s="167" t="s">
        <v>206</v>
      </c>
      <c r="AU519" s="167" t="s">
        <v>89</v>
      </c>
      <c r="AV519" s="13" t="s">
        <v>87</v>
      </c>
      <c r="AW519" s="13" t="s">
        <v>41</v>
      </c>
      <c r="AX519" s="13" t="s">
        <v>80</v>
      </c>
      <c r="AY519" s="167" t="s">
        <v>195</v>
      </c>
    </row>
    <row r="520" spans="1:65" s="14" customFormat="1">
      <c r="B520" s="173"/>
      <c r="D520" s="166" t="s">
        <v>206</v>
      </c>
      <c r="E520" s="174" t="s">
        <v>3</v>
      </c>
      <c r="F520" s="175" t="s">
        <v>2005</v>
      </c>
      <c r="H520" s="176">
        <v>230</v>
      </c>
      <c r="I520" s="177"/>
      <c r="L520" s="173"/>
      <c r="M520" s="178"/>
      <c r="N520" s="179"/>
      <c r="O520" s="179"/>
      <c r="P520" s="179"/>
      <c r="Q520" s="179"/>
      <c r="R520" s="179"/>
      <c r="S520" s="179"/>
      <c r="T520" s="180"/>
      <c r="AT520" s="174" t="s">
        <v>206</v>
      </c>
      <c r="AU520" s="174" t="s">
        <v>89</v>
      </c>
      <c r="AV520" s="14" t="s">
        <v>89</v>
      </c>
      <c r="AW520" s="14" t="s">
        <v>41</v>
      </c>
      <c r="AX520" s="14" t="s">
        <v>80</v>
      </c>
      <c r="AY520" s="174" t="s">
        <v>195</v>
      </c>
    </row>
    <row r="521" spans="1:65" s="13" customFormat="1">
      <c r="B521" s="165"/>
      <c r="D521" s="166" t="s">
        <v>206</v>
      </c>
      <c r="E521" s="167" t="s">
        <v>3</v>
      </c>
      <c r="F521" s="168" t="s">
        <v>2010</v>
      </c>
      <c r="H521" s="167" t="s">
        <v>3</v>
      </c>
      <c r="I521" s="169"/>
      <c r="L521" s="165"/>
      <c r="M521" s="170"/>
      <c r="N521" s="171"/>
      <c r="O521" s="171"/>
      <c r="P521" s="171"/>
      <c r="Q521" s="171"/>
      <c r="R521" s="171"/>
      <c r="S521" s="171"/>
      <c r="T521" s="172"/>
      <c r="AT521" s="167" t="s">
        <v>206</v>
      </c>
      <c r="AU521" s="167" t="s">
        <v>89</v>
      </c>
      <c r="AV521" s="13" t="s">
        <v>87</v>
      </c>
      <c r="AW521" s="13" t="s">
        <v>41</v>
      </c>
      <c r="AX521" s="13" t="s">
        <v>80</v>
      </c>
      <c r="AY521" s="167" t="s">
        <v>195</v>
      </c>
    </row>
    <row r="522" spans="1:65" s="13" customFormat="1">
      <c r="B522" s="165"/>
      <c r="D522" s="166" t="s">
        <v>206</v>
      </c>
      <c r="E522" s="167" t="s">
        <v>3</v>
      </c>
      <c r="F522" s="168" t="s">
        <v>2004</v>
      </c>
      <c r="H522" s="167" t="s">
        <v>3</v>
      </c>
      <c r="I522" s="169"/>
      <c r="L522" s="165"/>
      <c r="M522" s="170"/>
      <c r="N522" s="171"/>
      <c r="O522" s="171"/>
      <c r="P522" s="171"/>
      <c r="Q522" s="171"/>
      <c r="R522" s="171"/>
      <c r="S522" s="171"/>
      <c r="T522" s="172"/>
      <c r="AT522" s="167" t="s">
        <v>206</v>
      </c>
      <c r="AU522" s="167" t="s">
        <v>89</v>
      </c>
      <c r="AV522" s="13" t="s">
        <v>87</v>
      </c>
      <c r="AW522" s="13" t="s">
        <v>41</v>
      </c>
      <c r="AX522" s="13" t="s">
        <v>80</v>
      </c>
      <c r="AY522" s="167" t="s">
        <v>195</v>
      </c>
    </row>
    <row r="523" spans="1:65" s="14" customFormat="1">
      <c r="B523" s="173"/>
      <c r="D523" s="166" t="s">
        <v>206</v>
      </c>
      <c r="E523" s="174" t="s">
        <v>3</v>
      </c>
      <c r="F523" s="175" t="s">
        <v>2011</v>
      </c>
      <c r="H523" s="176">
        <v>170</v>
      </c>
      <c r="I523" s="177"/>
      <c r="L523" s="173"/>
      <c r="M523" s="178"/>
      <c r="N523" s="179"/>
      <c r="O523" s="179"/>
      <c r="P523" s="179"/>
      <c r="Q523" s="179"/>
      <c r="R523" s="179"/>
      <c r="S523" s="179"/>
      <c r="T523" s="180"/>
      <c r="AT523" s="174" t="s">
        <v>206</v>
      </c>
      <c r="AU523" s="174" t="s">
        <v>89</v>
      </c>
      <c r="AV523" s="14" t="s">
        <v>89</v>
      </c>
      <c r="AW523" s="14" t="s">
        <v>41</v>
      </c>
      <c r="AX523" s="14" t="s">
        <v>80</v>
      </c>
      <c r="AY523" s="174" t="s">
        <v>195</v>
      </c>
    </row>
    <row r="524" spans="1:65" s="15" customFormat="1">
      <c r="B524" s="181"/>
      <c r="D524" s="166" t="s">
        <v>206</v>
      </c>
      <c r="E524" s="182" t="s">
        <v>3</v>
      </c>
      <c r="F524" s="183" t="s">
        <v>215</v>
      </c>
      <c r="H524" s="184">
        <v>400</v>
      </c>
      <c r="I524" s="185"/>
      <c r="L524" s="181"/>
      <c r="M524" s="186"/>
      <c r="N524" s="187"/>
      <c r="O524" s="187"/>
      <c r="P524" s="187"/>
      <c r="Q524" s="187"/>
      <c r="R524" s="187"/>
      <c r="S524" s="187"/>
      <c r="T524" s="188"/>
      <c r="AT524" s="182" t="s">
        <v>206</v>
      </c>
      <c r="AU524" s="182" t="s">
        <v>89</v>
      </c>
      <c r="AV524" s="15" t="s">
        <v>202</v>
      </c>
      <c r="AW524" s="15" t="s">
        <v>41</v>
      </c>
      <c r="AX524" s="15" t="s">
        <v>87</v>
      </c>
      <c r="AY524" s="182" t="s">
        <v>195</v>
      </c>
    </row>
    <row r="525" spans="1:65" s="2" customFormat="1" ht="16.5" customHeight="1">
      <c r="A525" s="35"/>
      <c r="B525" s="146"/>
      <c r="C525" s="190" t="s">
        <v>564</v>
      </c>
      <c r="D525" s="190" t="s">
        <v>464</v>
      </c>
      <c r="E525" s="191" t="s">
        <v>2016</v>
      </c>
      <c r="F525" s="192" t="s">
        <v>2017</v>
      </c>
      <c r="G525" s="193" t="s">
        <v>200</v>
      </c>
      <c r="H525" s="194">
        <v>400</v>
      </c>
      <c r="I525" s="195"/>
      <c r="J525" s="196">
        <f>ROUND(I525*H525,2)</f>
        <v>0</v>
      </c>
      <c r="K525" s="192" t="s">
        <v>201</v>
      </c>
      <c r="L525" s="197"/>
      <c r="M525" s="198" t="s">
        <v>3</v>
      </c>
      <c r="N525" s="199" t="s">
        <v>51</v>
      </c>
      <c r="O525" s="56"/>
      <c r="P525" s="156">
        <f>O525*H525</f>
        <v>0</v>
      </c>
      <c r="Q525" s="156">
        <v>9.7999999999999997E-4</v>
      </c>
      <c r="R525" s="156">
        <f>Q525*H525</f>
        <v>0.39200000000000002</v>
      </c>
      <c r="S525" s="156">
        <v>0</v>
      </c>
      <c r="T525" s="157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158" t="s">
        <v>1905</v>
      </c>
      <c r="AT525" s="158" t="s">
        <v>464</v>
      </c>
      <c r="AU525" s="158" t="s">
        <v>89</v>
      </c>
      <c r="AY525" s="19" t="s">
        <v>195</v>
      </c>
      <c r="BE525" s="159">
        <f>IF(N525="základní",J525,0)</f>
        <v>0</v>
      </c>
      <c r="BF525" s="159">
        <f>IF(N525="snížená",J525,0)</f>
        <v>0</v>
      </c>
      <c r="BG525" s="159">
        <f>IF(N525="zákl. přenesená",J525,0)</f>
        <v>0</v>
      </c>
      <c r="BH525" s="159">
        <f>IF(N525="sníž. přenesená",J525,0)</f>
        <v>0</v>
      </c>
      <c r="BI525" s="159">
        <f>IF(N525="nulová",J525,0)</f>
        <v>0</v>
      </c>
      <c r="BJ525" s="19" t="s">
        <v>87</v>
      </c>
      <c r="BK525" s="159">
        <f>ROUND(I525*H525,2)</f>
        <v>0</v>
      </c>
      <c r="BL525" s="19" t="s">
        <v>1905</v>
      </c>
      <c r="BM525" s="158" t="s">
        <v>2018</v>
      </c>
    </row>
    <row r="526" spans="1:65" s="13" customFormat="1">
      <c r="B526" s="165"/>
      <c r="D526" s="166" t="s">
        <v>206</v>
      </c>
      <c r="E526" s="167" t="s">
        <v>3</v>
      </c>
      <c r="F526" s="168" t="s">
        <v>1761</v>
      </c>
      <c r="H526" s="167" t="s">
        <v>3</v>
      </c>
      <c r="I526" s="169"/>
      <c r="L526" s="165"/>
      <c r="M526" s="170"/>
      <c r="N526" s="171"/>
      <c r="O526" s="171"/>
      <c r="P526" s="171"/>
      <c r="Q526" s="171"/>
      <c r="R526" s="171"/>
      <c r="S526" s="171"/>
      <c r="T526" s="172"/>
      <c r="AT526" s="167" t="s">
        <v>206</v>
      </c>
      <c r="AU526" s="167" t="s">
        <v>89</v>
      </c>
      <c r="AV526" s="13" t="s">
        <v>87</v>
      </c>
      <c r="AW526" s="13" t="s">
        <v>41</v>
      </c>
      <c r="AX526" s="13" t="s">
        <v>80</v>
      </c>
      <c r="AY526" s="167" t="s">
        <v>195</v>
      </c>
    </row>
    <row r="527" spans="1:65" s="13" customFormat="1">
      <c r="B527" s="165"/>
      <c r="D527" s="166" t="s">
        <v>206</v>
      </c>
      <c r="E527" s="167" t="s">
        <v>3</v>
      </c>
      <c r="F527" s="168" t="s">
        <v>1762</v>
      </c>
      <c r="H527" s="167" t="s">
        <v>3</v>
      </c>
      <c r="I527" s="169"/>
      <c r="L527" s="165"/>
      <c r="M527" s="170"/>
      <c r="N527" s="171"/>
      <c r="O527" s="171"/>
      <c r="P527" s="171"/>
      <c r="Q527" s="171"/>
      <c r="R527" s="171"/>
      <c r="S527" s="171"/>
      <c r="T527" s="172"/>
      <c r="AT527" s="167" t="s">
        <v>206</v>
      </c>
      <c r="AU527" s="167" t="s">
        <v>89</v>
      </c>
      <c r="AV527" s="13" t="s">
        <v>87</v>
      </c>
      <c r="AW527" s="13" t="s">
        <v>41</v>
      </c>
      <c r="AX527" s="13" t="s">
        <v>80</v>
      </c>
      <c r="AY527" s="167" t="s">
        <v>195</v>
      </c>
    </row>
    <row r="528" spans="1:65" s="13" customFormat="1">
      <c r="B528" s="165"/>
      <c r="D528" s="166" t="s">
        <v>206</v>
      </c>
      <c r="E528" s="167" t="s">
        <v>3</v>
      </c>
      <c r="F528" s="168" t="s">
        <v>1763</v>
      </c>
      <c r="H528" s="167" t="s">
        <v>3</v>
      </c>
      <c r="I528" s="169"/>
      <c r="L528" s="165"/>
      <c r="M528" s="170"/>
      <c r="N528" s="171"/>
      <c r="O528" s="171"/>
      <c r="P528" s="171"/>
      <c r="Q528" s="171"/>
      <c r="R528" s="171"/>
      <c r="S528" s="171"/>
      <c r="T528" s="172"/>
      <c r="AT528" s="167" t="s">
        <v>206</v>
      </c>
      <c r="AU528" s="167" t="s">
        <v>89</v>
      </c>
      <c r="AV528" s="13" t="s">
        <v>87</v>
      </c>
      <c r="AW528" s="13" t="s">
        <v>41</v>
      </c>
      <c r="AX528" s="13" t="s">
        <v>80</v>
      </c>
      <c r="AY528" s="167" t="s">
        <v>195</v>
      </c>
    </row>
    <row r="529" spans="1:65" s="13" customFormat="1">
      <c r="B529" s="165"/>
      <c r="D529" s="166" t="s">
        <v>206</v>
      </c>
      <c r="E529" s="167" t="s">
        <v>3</v>
      </c>
      <c r="F529" s="168" t="s">
        <v>2019</v>
      </c>
      <c r="H529" s="167" t="s">
        <v>3</v>
      </c>
      <c r="I529" s="169"/>
      <c r="L529" s="165"/>
      <c r="M529" s="170"/>
      <c r="N529" s="171"/>
      <c r="O529" s="171"/>
      <c r="P529" s="171"/>
      <c r="Q529" s="171"/>
      <c r="R529" s="171"/>
      <c r="S529" s="171"/>
      <c r="T529" s="172"/>
      <c r="AT529" s="167" t="s">
        <v>206</v>
      </c>
      <c r="AU529" s="167" t="s">
        <v>89</v>
      </c>
      <c r="AV529" s="13" t="s">
        <v>87</v>
      </c>
      <c r="AW529" s="13" t="s">
        <v>41</v>
      </c>
      <c r="AX529" s="13" t="s">
        <v>80</v>
      </c>
      <c r="AY529" s="167" t="s">
        <v>195</v>
      </c>
    </row>
    <row r="530" spans="1:65" s="13" customFormat="1">
      <c r="B530" s="165"/>
      <c r="D530" s="166" t="s">
        <v>206</v>
      </c>
      <c r="E530" s="167" t="s">
        <v>3</v>
      </c>
      <c r="F530" s="168" t="s">
        <v>2003</v>
      </c>
      <c r="H530" s="167" t="s">
        <v>3</v>
      </c>
      <c r="I530" s="169"/>
      <c r="L530" s="165"/>
      <c r="M530" s="170"/>
      <c r="N530" s="171"/>
      <c r="O530" s="171"/>
      <c r="P530" s="171"/>
      <c r="Q530" s="171"/>
      <c r="R530" s="171"/>
      <c r="S530" s="171"/>
      <c r="T530" s="172"/>
      <c r="AT530" s="167" t="s">
        <v>206</v>
      </c>
      <c r="AU530" s="167" t="s">
        <v>89</v>
      </c>
      <c r="AV530" s="13" t="s">
        <v>87</v>
      </c>
      <c r="AW530" s="13" t="s">
        <v>41</v>
      </c>
      <c r="AX530" s="13" t="s">
        <v>80</v>
      </c>
      <c r="AY530" s="167" t="s">
        <v>195</v>
      </c>
    </row>
    <row r="531" spans="1:65" s="13" customFormat="1">
      <c r="B531" s="165"/>
      <c r="D531" s="166" t="s">
        <v>206</v>
      </c>
      <c r="E531" s="167" t="s">
        <v>3</v>
      </c>
      <c r="F531" s="168" t="s">
        <v>2004</v>
      </c>
      <c r="H531" s="167" t="s">
        <v>3</v>
      </c>
      <c r="I531" s="169"/>
      <c r="L531" s="165"/>
      <c r="M531" s="170"/>
      <c r="N531" s="171"/>
      <c r="O531" s="171"/>
      <c r="P531" s="171"/>
      <c r="Q531" s="171"/>
      <c r="R531" s="171"/>
      <c r="S531" s="171"/>
      <c r="T531" s="172"/>
      <c r="AT531" s="167" t="s">
        <v>206</v>
      </c>
      <c r="AU531" s="167" t="s">
        <v>89</v>
      </c>
      <c r="AV531" s="13" t="s">
        <v>87</v>
      </c>
      <c r="AW531" s="13" t="s">
        <v>41</v>
      </c>
      <c r="AX531" s="13" t="s">
        <v>80</v>
      </c>
      <c r="AY531" s="167" t="s">
        <v>195</v>
      </c>
    </row>
    <row r="532" spans="1:65" s="14" customFormat="1">
      <c r="B532" s="173"/>
      <c r="D532" s="166" t="s">
        <v>206</v>
      </c>
      <c r="E532" s="174" t="s">
        <v>3</v>
      </c>
      <c r="F532" s="175" t="s">
        <v>2005</v>
      </c>
      <c r="H532" s="176">
        <v>230</v>
      </c>
      <c r="I532" s="177"/>
      <c r="L532" s="173"/>
      <c r="M532" s="178"/>
      <c r="N532" s="179"/>
      <c r="O532" s="179"/>
      <c r="P532" s="179"/>
      <c r="Q532" s="179"/>
      <c r="R532" s="179"/>
      <c r="S532" s="179"/>
      <c r="T532" s="180"/>
      <c r="AT532" s="174" t="s">
        <v>206</v>
      </c>
      <c r="AU532" s="174" t="s">
        <v>89</v>
      </c>
      <c r="AV532" s="14" t="s">
        <v>89</v>
      </c>
      <c r="AW532" s="14" t="s">
        <v>41</v>
      </c>
      <c r="AX532" s="14" t="s">
        <v>80</v>
      </c>
      <c r="AY532" s="174" t="s">
        <v>195</v>
      </c>
    </row>
    <row r="533" spans="1:65" s="13" customFormat="1">
      <c r="B533" s="165"/>
      <c r="D533" s="166" t="s">
        <v>206</v>
      </c>
      <c r="E533" s="167" t="s">
        <v>3</v>
      </c>
      <c r="F533" s="168" t="s">
        <v>2010</v>
      </c>
      <c r="H533" s="167" t="s">
        <v>3</v>
      </c>
      <c r="I533" s="169"/>
      <c r="L533" s="165"/>
      <c r="M533" s="170"/>
      <c r="N533" s="171"/>
      <c r="O533" s="171"/>
      <c r="P533" s="171"/>
      <c r="Q533" s="171"/>
      <c r="R533" s="171"/>
      <c r="S533" s="171"/>
      <c r="T533" s="172"/>
      <c r="AT533" s="167" t="s">
        <v>206</v>
      </c>
      <c r="AU533" s="167" t="s">
        <v>89</v>
      </c>
      <c r="AV533" s="13" t="s">
        <v>87</v>
      </c>
      <c r="AW533" s="13" t="s">
        <v>41</v>
      </c>
      <c r="AX533" s="13" t="s">
        <v>80</v>
      </c>
      <c r="AY533" s="167" t="s">
        <v>195</v>
      </c>
    </row>
    <row r="534" spans="1:65" s="13" customFormat="1">
      <c r="B534" s="165"/>
      <c r="D534" s="166" t="s">
        <v>206</v>
      </c>
      <c r="E534" s="167" t="s">
        <v>3</v>
      </c>
      <c r="F534" s="168" t="s">
        <v>2004</v>
      </c>
      <c r="H534" s="167" t="s">
        <v>3</v>
      </c>
      <c r="I534" s="169"/>
      <c r="L534" s="165"/>
      <c r="M534" s="170"/>
      <c r="N534" s="171"/>
      <c r="O534" s="171"/>
      <c r="P534" s="171"/>
      <c r="Q534" s="171"/>
      <c r="R534" s="171"/>
      <c r="S534" s="171"/>
      <c r="T534" s="172"/>
      <c r="AT534" s="167" t="s">
        <v>206</v>
      </c>
      <c r="AU534" s="167" t="s">
        <v>89</v>
      </c>
      <c r="AV534" s="13" t="s">
        <v>87</v>
      </c>
      <c r="AW534" s="13" t="s">
        <v>41</v>
      </c>
      <c r="AX534" s="13" t="s">
        <v>80</v>
      </c>
      <c r="AY534" s="167" t="s">
        <v>195</v>
      </c>
    </row>
    <row r="535" spans="1:65" s="14" customFormat="1">
      <c r="B535" s="173"/>
      <c r="D535" s="166" t="s">
        <v>206</v>
      </c>
      <c r="E535" s="174" t="s">
        <v>3</v>
      </c>
      <c r="F535" s="175" t="s">
        <v>2011</v>
      </c>
      <c r="H535" s="176">
        <v>170</v>
      </c>
      <c r="I535" s="177"/>
      <c r="L535" s="173"/>
      <c r="M535" s="178"/>
      <c r="N535" s="179"/>
      <c r="O535" s="179"/>
      <c r="P535" s="179"/>
      <c r="Q535" s="179"/>
      <c r="R535" s="179"/>
      <c r="S535" s="179"/>
      <c r="T535" s="180"/>
      <c r="AT535" s="174" t="s">
        <v>206</v>
      </c>
      <c r="AU535" s="174" t="s">
        <v>89</v>
      </c>
      <c r="AV535" s="14" t="s">
        <v>89</v>
      </c>
      <c r="AW535" s="14" t="s">
        <v>41</v>
      </c>
      <c r="AX535" s="14" t="s">
        <v>80</v>
      </c>
      <c r="AY535" s="174" t="s">
        <v>195</v>
      </c>
    </row>
    <row r="536" spans="1:65" s="15" customFormat="1">
      <c r="B536" s="181"/>
      <c r="D536" s="166" t="s">
        <v>206</v>
      </c>
      <c r="E536" s="182" t="s">
        <v>3</v>
      </c>
      <c r="F536" s="183" t="s">
        <v>215</v>
      </c>
      <c r="H536" s="184">
        <v>400</v>
      </c>
      <c r="I536" s="185"/>
      <c r="L536" s="181"/>
      <c r="M536" s="186"/>
      <c r="N536" s="187"/>
      <c r="O536" s="187"/>
      <c r="P536" s="187"/>
      <c r="Q536" s="187"/>
      <c r="R536" s="187"/>
      <c r="S536" s="187"/>
      <c r="T536" s="188"/>
      <c r="AT536" s="182" t="s">
        <v>206</v>
      </c>
      <c r="AU536" s="182" t="s">
        <v>89</v>
      </c>
      <c r="AV536" s="15" t="s">
        <v>202</v>
      </c>
      <c r="AW536" s="15" t="s">
        <v>41</v>
      </c>
      <c r="AX536" s="15" t="s">
        <v>87</v>
      </c>
      <c r="AY536" s="182" t="s">
        <v>195</v>
      </c>
    </row>
    <row r="537" spans="1:65" s="2" customFormat="1" ht="37.9" customHeight="1">
      <c r="A537" s="35"/>
      <c r="B537" s="146"/>
      <c r="C537" s="147" t="s">
        <v>569</v>
      </c>
      <c r="D537" s="147" t="s">
        <v>197</v>
      </c>
      <c r="E537" s="148" t="s">
        <v>2020</v>
      </c>
      <c r="F537" s="149" t="s">
        <v>2021</v>
      </c>
      <c r="G537" s="150" t="s">
        <v>200</v>
      </c>
      <c r="H537" s="151">
        <v>230</v>
      </c>
      <c r="I537" s="152"/>
      <c r="J537" s="153">
        <f>ROUND(I537*H537,2)</f>
        <v>0</v>
      </c>
      <c r="K537" s="149" t="s">
        <v>201</v>
      </c>
      <c r="L537" s="36"/>
      <c r="M537" s="154" t="s">
        <v>3</v>
      </c>
      <c r="N537" s="155" t="s">
        <v>51</v>
      </c>
      <c r="O537" s="56"/>
      <c r="P537" s="156">
        <f>O537*H537</f>
        <v>0</v>
      </c>
      <c r="Q537" s="156">
        <v>0</v>
      </c>
      <c r="R537" s="156">
        <f>Q537*H537</f>
        <v>0</v>
      </c>
      <c r="S537" s="156">
        <v>0</v>
      </c>
      <c r="T537" s="157">
        <f>S537*H537</f>
        <v>0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158" t="s">
        <v>646</v>
      </c>
      <c r="AT537" s="158" t="s">
        <v>197</v>
      </c>
      <c r="AU537" s="158" t="s">
        <v>89</v>
      </c>
      <c r="AY537" s="19" t="s">
        <v>195</v>
      </c>
      <c r="BE537" s="159">
        <f>IF(N537="základní",J537,0)</f>
        <v>0</v>
      </c>
      <c r="BF537" s="159">
        <f>IF(N537="snížená",J537,0)</f>
        <v>0</v>
      </c>
      <c r="BG537" s="159">
        <f>IF(N537="zákl. přenesená",J537,0)</f>
        <v>0</v>
      </c>
      <c r="BH537" s="159">
        <f>IF(N537="sníž. přenesená",J537,0)</f>
        <v>0</v>
      </c>
      <c r="BI537" s="159">
        <f>IF(N537="nulová",J537,0)</f>
        <v>0</v>
      </c>
      <c r="BJ537" s="19" t="s">
        <v>87</v>
      </c>
      <c r="BK537" s="159">
        <f>ROUND(I537*H537,2)</f>
        <v>0</v>
      </c>
      <c r="BL537" s="19" t="s">
        <v>646</v>
      </c>
      <c r="BM537" s="158" t="s">
        <v>2022</v>
      </c>
    </row>
    <row r="538" spans="1:65" s="2" customFormat="1">
      <c r="A538" s="35"/>
      <c r="B538" s="36"/>
      <c r="C538" s="35"/>
      <c r="D538" s="160" t="s">
        <v>204</v>
      </c>
      <c r="E538" s="35"/>
      <c r="F538" s="161" t="s">
        <v>2023</v>
      </c>
      <c r="G538" s="35"/>
      <c r="H538" s="35"/>
      <c r="I538" s="162"/>
      <c r="J538" s="35"/>
      <c r="K538" s="35"/>
      <c r="L538" s="36"/>
      <c r="M538" s="163"/>
      <c r="N538" s="164"/>
      <c r="O538" s="56"/>
      <c r="P538" s="56"/>
      <c r="Q538" s="56"/>
      <c r="R538" s="56"/>
      <c r="S538" s="56"/>
      <c r="T538" s="57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T538" s="19" t="s">
        <v>204</v>
      </c>
      <c r="AU538" s="19" t="s">
        <v>89</v>
      </c>
    </row>
    <row r="539" spans="1:65" s="13" customFormat="1">
      <c r="B539" s="165"/>
      <c r="D539" s="166" t="s">
        <v>206</v>
      </c>
      <c r="E539" s="167" t="s">
        <v>3</v>
      </c>
      <c r="F539" s="168" t="s">
        <v>1761</v>
      </c>
      <c r="H539" s="167" t="s">
        <v>3</v>
      </c>
      <c r="I539" s="169"/>
      <c r="L539" s="165"/>
      <c r="M539" s="170"/>
      <c r="N539" s="171"/>
      <c r="O539" s="171"/>
      <c r="P539" s="171"/>
      <c r="Q539" s="171"/>
      <c r="R539" s="171"/>
      <c r="S539" s="171"/>
      <c r="T539" s="172"/>
      <c r="AT539" s="167" t="s">
        <v>206</v>
      </c>
      <c r="AU539" s="167" t="s">
        <v>89</v>
      </c>
      <c r="AV539" s="13" t="s">
        <v>87</v>
      </c>
      <c r="AW539" s="13" t="s">
        <v>41</v>
      </c>
      <c r="AX539" s="13" t="s">
        <v>80</v>
      </c>
      <c r="AY539" s="167" t="s">
        <v>195</v>
      </c>
    </row>
    <row r="540" spans="1:65" s="13" customFormat="1">
      <c r="B540" s="165"/>
      <c r="D540" s="166" t="s">
        <v>206</v>
      </c>
      <c r="E540" s="167" t="s">
        <v>3</v>
      </c>
      <c r="F540" s="168" t="s">
        <v>1762</v>
      </c>
      <c r="H540" s="167" t="s">
        <v>3</v>
      </c>
      <c r="I540" s="169"/>
      <c r="L540" s="165"/>
      <c r="M540" s="170"/>
      <c r="N540" s="171"/>
      <c r="O540" s="171"/>
      <c r="P540" s="171"/>
      <c r="Q540" s="171"/>
      <c r="R540" s="171"/>
      <c r="S540" s="171"/>
      <c r="T540" s="172"/>
      <c r="AT540" s="167" t="s">
        <v>206</v>
      </c>
      <c r="AU540" s="167" t="s">
        <v>89</v>
      </c>
      <c r="AV540" s="13" t="s">
        <v>87</v>
      </c>
      <c r="AW540" s="13" t="s">
        <v>41</v>
      </c>
      <c r="AX540" s="13" t="s">
        <v>80</v>
      </c>
      <c r="AY540" s="167" t="s">
        <v>195</v>
      </c>
    </row>
    <row r="541" spans="1:65" s="13" customFormat="1">
      <c r="B541" s="165"/>
      <c r="D541" s="166" t="s">
        <v>206</v>
      </c>
      <c r="E541" s="167" t="s">
        <v>3</v>
      </c>
      <c r="F541" s="168" t="s">
        <v>1763</v>
      </c>
      <c r="H541" s="167" t="s">
        <v>3</v>
      </c>
      <c r="I541" s="169"/>
      <c r="L541" s="165"/>
      <c r="M541" s="170"/>
      <c r="N541" s="171"/>
      <c r="O541" s="171"/>
      <c r="P541" s="171"/>
      <c r="Q541" s="171"/>
      <c r="R541" s="171"/>
      <c r="S541" s="171"/>
      <c r="T541" s="172"/>
      <c r="AT541" s="167" t="s">
        <v>206</v>
      </c>
      <c r="AU541" s="167" t="s">
        <v>89</v>
      </c>
      <c r="AV541" s="13" t="s">
        <v>87</v>
      </c>
      <c r="AW541" s="13" t="s">
        <v>41</v>
      </c>
      <c r="AX541" s="13" t="s">
        <v>80</v>
      </c>
      <c r="AY541" s="167" t="s">
        <v>195</v>
      </c>
    </row>
    <row r="542" spans="1:65" s="13" customFormat="1">
      <c r="B542" s="165"/>
      <c r="D542" s="166" t="s">
        <v>206</v>
      </c>
      <c r="E542" s="167" t="s">
        <v>3</v>
      </c>
      <c r="F542" s="168" t="s">
        <v>2002</v>
      </c>
      <c r="H542" s="167" t="s">
        <v>3</v>
      </c>
      <c r="I542" s="169"/>
      <c r="L542" s="165"/>
      <c r="M542" s="170"/>
      <c r="N542" s="171"/>
      <c r="O542" s="171"/>
      <c r="P542" s="171"/>
      <c r="Q542" s="171"/>
      <c r="R542" s="171"/>
      <c r="S542" s="171"/>
      <c r="T542" s="172"/>
      <c r="AT542" s="167" t="s">
        <v>206</v>
      </c>
      <c r="AU542" s="167" t="s">
        <v>89</v>
      </c>
      <c r="AV542" s="13" t="s">
        <v>87</v>
      </c>
      <c r="AW542" s="13" t="s">
        <v>41</v>
      </c>
      <c r="AX542" s="13" t="s">
        <v>80</v>
      </c>
      <c r="AY542" s="167" t="s">
        <v>195</v>
      </c>
    </row>
    <row r="543" spans="1:65" s="13" customFormat="1">
      <c r="B543" s="165"/>
      <c r="D543" s="166" t="s">
        <v>206</v>
      </c>
      <c r="E543" s="167" t="s">
        <v>3</v>
      </c>
      <c r="F543" s="168" t="s">
        <v>2024</v>
      </c>
      <c r="H543" s="167" t="s">
        <v>3</v>
      </c>
      <c r="I543" s="169"/>
      <c r="L543" s="165"/>
      <c r="M543" s="170"/>
      <c r="N543" s="171"/>
      <c r="O543" s="171"/>
      <c r="P543" s="171"/>
      <c r="Q543" s="171"/>
      <c r="R543" s="171"/>
      <c r="S543" s="171"/>
      <c r="T543" s="172"/>
      <c r="AT543" s="167" t="s">
        <v>206</v>
      </c>
      <c r="AU543" s="167" t="s">
        <v>89</v>
      </c>
      <c r="AV543" s="13" t="s">
        <v>87</v>
      </c>
      <c r="AW543" s="13" t="s">
        <v>41</v>
      </c>
      <c r="AX543" s="13" t="s">
        <v>80</v>
      </c>
      <c r="AY543" s="167" t="s">
        <v>195</v>
      </c>
    </row>
    <row r="544" spans="1:65" s="14" customFormat="1">
      <c r="B544" s="173"/>
      <c r="D544" s="166" t="s">
        <v>206</v>
      </c>
      <c r="E544" s="174" t="s">
        <v>3</v>
      </c>
      <c r="F544" s="175" t="s">
        <v>2005</v>
      </c>
      <c r="H544" s="176">
        <v>230</v>
      </c>
      <c r="I544" s="177"/>
      <c r="L544" s="173"/>
      <c r="M544" s="178"/>
      <c r="N544" s="179"/>
      <c r="O544" s="179"/>
      <c r="P544" s="179"/>
      <c r="Q544" s="179"/>
      <c r="R544" s="179"/>
      <c r="S544" s="179"/>
      <c r="T544" s="180"/>
      <c r="AT544" s="174" t="s">
        <v>206</v>
      </c>
      <c r="AU544" s="174" t="s">
        <v>89</v>
      </c>
      <c r="AV544" s="14" t="s">
        <v>89</v>
      </c>
      <c r="AW544" s="14" t="s">
        <v>41</v>
      </c>
      <c r="AX544" s="14" t="s">
        <v>80</v>
      </c>
      <c r="AY544" s="174" t="s">
        <v>195</v>
      </c>
    </row>
    <row r="545" spans="1:65" s="15" customFormat="1">
      <c r="B545" s="181"/>
      <c r="D545" s="166" t="s">
        <v>206</v>
      </c>
      <c r="E545" s="182" t="s">
        <v>3</v>
      </c>
      <c r="F545" s="183" t="s">
        <v>215</v>
      </c>
      <c r="H545" s="184">
        <v>230</v>
      </c>
      <c r="I545" s="185"/>
      <c r="L545" s="181"/>
      <c r="M545" s="186"/>
      <c r="N545" s="187"/>
      <c r="O545" s="187"/>
      <c r="P545" s="187"/>
      <c r="Q545" s="187"/>
      <c r="R545" s="187"/>
      <c r="S545" s="187"/>
      <c r="T545" s="188"/>
      <c r="AT545" s="182" t="s">
        <v>206</v>
      </c>
      <c r="AU545" s="182" t="s">
        <v>89</v>
      </c>
      <c r="AV545" s="15" t="s">
        <v>202</v>
      </c>
      <c r="AW545" s="15" t="s">
        <v>41</v>
      </c>
      <c r="AX545" s="15" t="s">
        <v>87</v>
      </c>
      <c r="AY545" s="182" t="s">
        <v>195</v>
      </c>
    </row>
    <row r="546" spans="1:65" s="2" customFormat="1" ht="37.9" customHeight="1">
      <c r="A546" s="35"/>
      <c r="B546" s="146"/>
      <c r="C546" s="147" t="s">
        <v>576</v>
      </c>
      <c r="D546" s="147" t="s">
        <v>197</v>
      </c>
      <c r="E546" s="148" t="s">
        <v>2025</v>
      </c>
      <c r="F546" s="149" t="s">
        <v>2026</v>
      </c>
      <c r="G546" s="150" t="s">
        <v>200</v>
      </c>
      <c r="H546" s="151">
        <v>20</v>
      </c>
      <c r="I546" s="152"/>
      <c r="J546" s="153">
        <f>ROUND(I546*H546,2)</f>
        <v>0</v>
      </c>
      <c r="K546" s="149" t="s">
        <v>201</v>
      </c>
      <c r="L546" s="36"/>
      <c r="M546" s="154" t="s">
        <v>3</v>
      </c>
      <c r="N546" s="155" t="s">
        <v>51</v>
      </c>
      <c r="O546" s="56"/>
      <c r="P546" s="156">
        <f>O546*H546</f>
        <v>0</v>
      </c>
      <c r="Q546" s="156">
        <v>0</v>
      </c>
      <c r="R546" s="156">
        <f>Q546*H546</f>
        <v>0</v>
      </c>
      <c r="S546" s="156">
        <v>0</v>
      </c>
      <c r="T546" s="157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58" t="s">
        <v>646</v>
      </c>
      <c r="AT546" s="158" t="s">
        <v>197</v>
      </c>
      <c r="AU546" s="158" t="s">
        <v>89</v>
      </c>
      <c r="AY546" s="19" t="s">
        <v>195</v>
      </c>
      <c r="BE546" s="159">
        <f>IF(N546="základní",J546,0)</f>
        <v>0</v>
      </c>
      <c r="BF546" s="159">
        <f>IF(N546="snížená",J546,0)</f>
        <v>0</v>
      </c>
      <c r="BG546" s="159">
        <f>IF(N546="zákl. přenesená",J546,0)</f>
        <v>0</v>
      </c>
      <c r="BH546" s="159">
        <f>IF(N546="sníž. přenesená",J546,0)</f>
        <v>0</v>
      </c>
      <c r="BI546" s="159">
        <f>IF(N546="nulová",J546,0)</f>
        <v>0</v>
      </c>
      <c r="BJ546" s="19" t="s">
        <v>87</v>
      </c>
      <c r="BK546" s="159">
        <f>ROUND(I546*H546,2)</f>
        <v>0</v>
      </c>
      <c r="BL546" s="19" t="s">
        <v>646</v>
      </c>
      <c r="BM546" s="158" t="s">
        <v>2027</v>
      </c>
    </row>
    <row r="547" spans="1:65" s="2" customFormat="1">
      <c r="A547" s="35"/>
      <c r="B547" s="36"/>
      <c r="C547" s="35"/>
      <c r="D547" s="160" t="s">
        <v>204</v>
      </c>
      <c r="E547" s="35"/>
      <c r="F547" s="161" t="s">
        <v>2028</v>
      </c>
      <c r="G547" s="35"/>
      <c r="H547" s="35"/>
      <c r="I547" s="162"/>
      <c r="J547" s="35"/>
      <c r="K547" s="35"/>
      <c r="L547" s="36"/>
      <c r="M547" s="163"/>
      <c r="N547" s="164"/>
      <c r="O547" s="56"/>
      <c r="P547" s="56"/>
      <c r="Q547" s="56"/>
      <c r="R547" s="56"/>
      <c r="S547" s="56"/>
      <c r="T547" s="57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T547" s="19" t="s">
        <v>204</v>
      </c>
      <c r="AU547" s="19" t="s">
        <v>89</v>
      </c>
    </row>
    <row r="548" spans="1:65" s="13" customFormat="1">
      <c r="B548" s="165"/>
      <c r="D548" s="166" t="s">
        <v>206</v>
      </c>
      <c r="E548" s="167" t="s">
        <v>3</v>
      </c>
      <c r="F548" s="168" t="s">
        <v>1761</v>
      </c>
      <c r="H548" s="167" t="s">
        <v>3</v>
      </c>
      <c r="I548" s="169"/>
      <c r="L548" s="165"/>
      <c r="M548" s="170"/>
      <c r="N548" s="171"/>
      <c r="O548" s="171"/>
      <c r="P548" s="171"/>
      <c r="Q548" s="171"/>
      <c r="R548" s="171"/>
      <c r="S548" s="171"/>
      <c r="T548" s="172"/>
      <c r="AT548" s="167" t="s">
        <v>206</v>
      </c>
      <c r="AU548" s="167" t="s">
        <v>89</v>
      </c>
      <c r="AV548" s="13" t="s">
        <v>87</v>
      </c>
      <c r="AW548" s="13" t="s">
        <v>41</v>
      </c>
      <c r="AX548" s="13" t="s">
        <v>80</v>
      </c>
      <c r="AY548" s="167" t="s">
        <v>195</v>
      </c>
    </row>
    <row r="549" spans="1:65" s="13" customFormat="1">
      <c r="B549" s="165"/>
      <c r="D549" s="166" t="s">
        <v>206</v>
      </c>
      <c r="E549" s="167" t="s">
        <v>3</v>
      </c>
      <c r="F549" s="168" t="s">
        <v>1762</v>
      </c>
      <c r="H549" s="167" t="s">
        <v>3</v>
      </c>
      <c r="I549" s="169"/>
      <c r="L549" s="165"/>
      <c r="M549" s="170"/>
      <c r="N549" s="171"/>
      <c r="O549" s="171"/>
      <c r="P549" s="171"/>
      <c r="Q549" s="171"/>
      <c r="R549" s="171"/>
      <c r="S549" s="171"/>
      <c r="T549" s="172"/>
      <c r="AT549" s="167" t="s">
        <v>206</v>
      </c>
      <c r="AU549" s="167" t="s">
        <v>89</v>
      </c>
      <c r="AV549" s="13" t="s">
        <v>87</v>
      </c>
      <c r="AW549" s="13" t="s">
        <v>41</v>
      </c>
      <c r="AX549" s="13" t="s">
        <v>80</v>
      </c>
      <c r="AY549" s="167" t="s">
        <v>195</v>
      </c>
    </row>
    <row r="550" spans="1:65" s="13" customFormat="1">
      <c r="B550" s="165"/>
      <c r="D550" s="166" t="s">
        <v>206</v>
      </c>
      <c r="E550" s="167" t="s">
        <v>3</v>
      </c>
      <c r="F550" s="168" t="s">
        <v>1763</v>
      </c>
      <c r="H550" s="167" t="s">
        <v>3</v>
      </c>
      <c r="I550" s="169"/>
      <c r="L550" s="165"/>
      <c r="M550" s="170"/>
      <c r="N550" s="171"/>
      <c r="O550" s="171"/>
      <c r="P550" s="171"/>
      <c r="Q550" s="171"/>
      <c r="R550" s="171"/>
      <c r="S550" s="171"/>
      <c r="T550" s="172"/>
      <c r="AT550" s="167" t="s">
        <v>206</v>
      </c>
      <c r="AU550" s="167" t="s">
        <v>89</v>
      </c>
      <c r="AV550" s="13" t="s">
        <v>87</v>
      </c>
      <c r="AW550" s="13" t="s">
        <v>41</v>
      </c>
      <c r="AX550" s="13" t="s">
        <v>80</v>
      </c>
      <c r="AY550" s="167" t="s">
        <v>195</v>
      </c>
    </row>
    <row r="551" spans="1:65" s="13" customFormat="1">
      <c r="B551" s="165"/>
      <c r="D551" s="166" t="s">
        <v>206</v>
      </c>
      <c r="E551" s="167" t="s">
        <v>3</v>
      </c>
      <c r="F551" s="168" t="s">
        <v>1764</v>
      </c>
      <c r="H551" s="167" t="s">
        <v>3</v>
      </c>
      <c r="I551" s="169"/>
      <c r="L551" s="165"/>
      <c r="M551" s="170"/>
      <c r="N551" s="171"/>
      <c r="O551" s="171"/>
      <c r="P551" s="171"/>
      <c r="Q551" s="171"/>
      <c r="R551" s="171"/>
      <c r="S551" s="171"/>
      <c r="T551" s="172"/>
      <c r="AT551" s="167" t="s">
        <v>206</v>
      </c>
      <c r="AU551" s="167" t="s">
        <v>89</v>
      </c>
      <c r="AV551" s="13" t="s">
        <v>87</v>
      </c>
      <c r="AW551" s="13" t="s">
        <v>41</v>
      </c>
      <c r="AX551" s="13" t="s">
        <v>80</v>
      </c>
      <c r="AY551" s="167" t="s">
        <v>195</v>
      </c>
    </row>
    <row r="552" spans="1:65" s="13" customFormat="1">
      <c r="B552" s="165"/>
      <c r="D552" s="166" t="s">
        <v>206</v>
      </c>
      <c r="E552" s="167" t="s">
        <v>3</v>
      </c>
      <c r="F552" s="168" t="s">
        <v>2029</v>
      </c>
      <c r="H552" s="167" t="s">
        <v>3</v>
      </c>
      <c r="I552" s="169"/>
      <c r="L552" s="165"/>
      <c r="M552" s="170"/>
      <c r="N552" s="171"/>
      <c r="O552" s="171"/>
      <c r="P552" s="171"/>
      <c r="Q552" s="171"/>
      <c r="R552" s="171"/>
      <c r="S552" s="171"/>
      <c r="T552" s="172"/>
      <c r="AT552" s="167" t="s">
        <v>206</v>
      </c>
      <c r="AU552" s="167" t="s">
        <v>89</v>
      </c>
      <c r="AV552" s="13" t="s">
        <v>87</v>
      </c>
      <c r="AW552" s="13" t="s">
        <v>41</v>
      </c>
      <c r="AX552" s="13" t="s">
        <v>80</v>
      </c>
      <c r="AY552" s="167" t="s">
        <v>195</v>
      </c>
    </row>
    <row r="553" spans="1:65" s="14" customFormat="1">
      <c r="B553" s="173"/>
      <c r="D553" s="166" t="s">
        <v>206</v>
      </c>
      <c r="E553" s="174" t="s">
        <v>3</v>
      </c>
      <c r="F553" s="175" t="s">
        <v>1997</v>
      </c>
      <c r="H553" s="176">
        <v>20</v>
      </c>
      <c r="I553" s="177"/>
      <c r="L553" s="173"/>
      <c r="M553" s="178"/>
      <c r="N553" s="179"/>
      <c r="O553" s="179"/>
      <c r="P553" s="179"/>
      <c r="Q553" s="179"/>
      <c r="R553" s="179"/>
      <c r="S553" s="179"/>
      <c r="T553" s="180"/>
      <c r="AT553" s="174" t="s">
        <v>206</v>
      </c>
      <c r="AU553" s="174" t="s">
        <v>89</v>
      </c>
      <c r="AV553" s="14" t="s">
        <v>89</v>
      </c>
      <c r="AW553" s="14" t="s">
        <v>41</v>
      </c>
      <c r="AX553" s="14" t="s">
        <v>80</v>
      </c>
      <c r="AY553" s="174" t="s">
        <v>195</v>
      </c>
    </row>
    <row r="554" spans="1:65" s="15" customFormat="1">
      <c r="B554" s="181"/>
      <c r="D554" s="166" t="s">
        <v>206</v>
      </c>
      <c r="E554" s="182" t="s">
        <v>3</v>
      </c>
      <c r="F554" s="183" t="s">
        <v>215</v>
      </c>
      <c r="H554" s="184">
        <v>20</v>
      </c>
      <c r="I554" s="185"/>
      <c r="L554" s="181"/>
      <c r="M554" s="186"/>
      <c r="N554" s="187"/>
      <c r="O554" s="187"/>
      <c r="P554" s="187"/>
      <c r="Q554" s="187"/>
      <c r="R554" s="187"/>
      <c r="S554" s="187"/>
      <c r="T554" s="188"/>
      <c r="AT554" s="182" t="s">
        <v>206</v>
      </c>
      <c r="AU554" s="182" t="s">
        <v>89</v>
      </c>
      <c r="AV554" s="15" t="s">
        <v>202</v>
      </c>
      <c r="AW554" s="15" t="s">
        <v>41</v>
      </c>
      <c r="AX554" s="15" t="s">
        <v>87</v>
      </c>
      <c r="AY554" s="182" t="s">
        <v>195</v>
      </c>
    </row>
    <row r="555" spans="1:65" s="2" customFormat="1" ht="37.9" customHeight="1">
      <c r="A555" s="35"/>
      <c r="B555" s="146"/>
      <c r="C555" s="147" t="s">
        <v>582</v>
      </c>
      <c r="D555" s="147" t="s">
        <v>197</v>
      </c>
      <c r="E555" s="148" t="s">
        <v>2030</v>
      </c>
      <c r="F555" s="149" t="s">
        <v>2031</v>
      </c>
      <c r="G555" s="150" t="s">
        <v>200</v>
      </c>
      <c r="H555" s="151">
        <v>170</v>
      </c>
      <c r="I555" s="152"/>
      <c r="J555" s="153">
        <f>ROUND(I555*H555,2)</f>
        <v>0</v>
      </c>
      <c r="K555" s="149" t="s">
        <v>201</v>
      </c>
      <c r="L555" s="36"/>
      <c r="M555" s="154" t="s">
        <v>3</v>
      </c>
      <c r="N555" s="155" t="s">
        <v>51</v>
      </c>
      <c r="O555" s="56"/>
      <c r="P555" s="156">
        <f>O555*H555</f>
        <v>0</v>
      </c>
      <c r="Q555" s="156">
        <v>0</v>
      </c>
      <c r="R555" s="156">
        <f>Q555*H555</f>
        <v>0</v>
      </c>
      <c r="S555" s="156">
        <v>0</v>
      </c>
      <c r="T555" s="157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158" t="s">
        <v>646</v>
      </c>
      <c r="AT555" s="158" t="s">
        <v>197</v>
      </c>
      <c r="AU555" s="158" t="s">
        <v>89</v>
      </c>
      <c r="AY555" s="19" t="s">
        <v>195</v>
      </c>
      <c r="BE555" s="159">
        <f>IF(N555="základní",J555,0)</f>
        <v>0</v>
      </c>
      <c r="BF555" s="159">
        <f>IF(N555="snížená",J555,0)</f>
        <v>0</v>
      </c>
      <c r="BG555" s="159">
        <f>IF(N555="zákl. přenesená",J555,0)</f>
        <v>0</v>
      </c>
      <c r="BH555" s="159">
        <f>IF(N555="sníž. přenesená",J555,0)</f>
        <v>0</v>
      </c>
      <c r="BI555" s="159">
        <f>IF(N555="nulová",J555,0)</f>
        <v>0</v>
      </c>
      <c r="BJ555" s="19" t="s">
        <v>87</v>
      </c>
      <c r="BK555" s="159">
        <f>ROUND(I555*H555,2)</f>
        <v>0</v>
      </c>
      <c r="BL555" s="19" t="s">
        <v>646</v>
      </c>
      <c r="BM555" s="158" t="s">
        <v>2032</v>
      </c>
    </row>
    <row r="556" spans="1:65" s="2" customFormat="1">
      <c r="A556" s="35"/>
      <c r="B556" s="36"/>
      <c r="C556" s="35"/>
      <c r="D556" s="160" t="s">
        <v>204</v>
      </c>
      <c r="E556" s="35"/>
      <c r="F556" s="161" t="s">
        <v>2033</v>
      </c>
      <c r="G556" s="35"/>
      <c r="H556" s="35"/>
      <c r="I556" s="162"/>
      <c r="J556" s="35"/>
      <c r="K556" s="35"/>
      <c r="L556" s="36"/>
      <c r="M556" s="163"/>
      <c r="N556" s="164"/>
      <c r="O556" s="56"/>
      <c r="P556" s="56"/>
      <c r="Q556" s="56"/>
      <c r="R556" s="56"/>
      <c r="S556" s="56"/>
      <c r="T556" s="57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T556" s="19" t="s">
        <v>204</v>
      </c>
      <c r="AU556" s="19" t="s">
        <v>89</v>
      </c>
    </row>
    <row r="557" spans="1:65" s="13" customFormat="1">
      <c r="B557" s="165"/>
      <c r="D557" s="166" t="s">
        <v>206</v>
      </c>
      <c r="E557" s="167" t="s">
        <v>3</v>
      </c>
      <c r="F557" s="168" t="s">
        <v>1761</v>
      </c>
      <c r="H557" s="167" t="s">
        <v>3</v>
      </c>
      <c r="I557" s="169"/>
      <c r="L557" s="165"/>
      <c r="M557" s="170"/>
      <c r="N557" s="171"/>
      <c r="O557" s="171"/>
      <c r="P557" s="171"/>
      <c r="Q557" s="171"/>
      <c r="R557" s="171"/>
      <c r="S557" s="171"/>
      <c r="T557" s="172"/>
      <c r="AT557" s="167" t="s">
        <v>206</v>
      </c>
      <c r="AU557" s="167" t="s">
        <v>89</v>
      </c>
      <c r="AV557" s="13" t="s">
        <v>87</v>
      </c>
      <c r="AW557" s="13" t="s">
        <v>41</v>
      </c>
      <c r="AX557" s="13" t="s">
        <v>80</v>
      </c>
      <c r="AY557" s="167" t="s">
        <v>195</v>
      </c>
    </row>
    <row r="558" spans="1:65" s="13" customFormat="1">
      <c r="B558" s="165"/>
      <c r="D558" s="166" t="s">
        <v>206</v>
      </c>
      <c r="E558" s="167" t="s">
        <v>3</v>
      </c>
      <c r="F558" s="168" t="s">
        <v>1762</v>
      </c>
      <c r="H558" s="167" t="s">
        <v>3</v>
      </c>
      <c r="I558" s="169"/>
      <c r="L558" s="165"/>
      <c r="M558" s="170"/>
      <c r="N558" s="171"/>
      <c r="O558" s="171"/>
      <c r="P558" s="171"/>
      <c r="Q558" s="171"/>
      <c r="R558" s="171"/>
      <c r="S558" s="171"/>
      <c r="T558" s="172"/>
      <c r="AT558" s="167" t="s">
        <v>206</v>
      </c>
      <c r="AU558" s="167" t="s">
        <v>89</v>
      </c>
      <c r="AV558" s="13" t="s">
        <v>87</v>
      </c>
      <c r="AW558" s="13" t="s">
        <v>41</v>
      </c>
      <c r="AX558" s="13" t="s">
        <v>80</v>
      </c>
      <c r="AY558" s="167" t="s">
        <v>195</v>
      </c>
    </row>
    <row r="559" spans="1:65" s="13" customFormat="1">
      <c r="B559" s="165"/>
      <c r="D559" s="166" t="s">
        <v>206</v>
      </c>
      <c r="E559" s="167" t="s">
        <v>3</v>
      </c>
      <c r="F559" s="168" t="s">
        <v>1763</v>
      </c>
      <c r="H559" s="167" t="s">
        <v>3</v>
      </c>
      <c r="I559" s="169"/>
      <c r="L559" s="165"/>
      <c r="M559" s="170"/>
      <c r="N559" s="171"/>
      <c r="O559" s="171"/>
      <c r="P559" s="171"/>
      <c r="Q559" s="171"/>
      <c r="R559" s="171"/>
      <c r="S559" s="171"/>
      <c r="T559" s="172"/>
      <c r="AT559" s="167" t="s">
        <v>206</v>
      </c>
      <c r="AU559" s="167" t="s">
        <v>89</v>
      </c>
      <c r="AV559" s="13" t="s">
        <v>87</v>
      </c>
      <c r="AW559" s="13" t="s">
        <v>41</v>
      </c>
      <c r="AX559" s="13" t="s">
        <v>80</v>
      </c>
      <c r="AY559" s="167" t="s">
        <v>195</v>
      </c>
    </row>
    <row r="560" spans="1:65" s="13" customFormat="1">
      <c r="B560" s="165"/>
      <c r="D560" s="166" t="s">
        <v>206</v>
      </c>
      <c r="E560" s="167" t="s">
        <v>3</v>
      </c>
      <c r="F560" s="168" t="s">
        <v>2002</v>
      </c>
      <c r="H560" s="167" t="s">
        <v>3</v>
      </c>
      <c r="I560" s="169"/>
      <c r="L560" s="165"/>
      <c r="M560" s="170"/>
      <c r="N560" s="171"/>
      <c r="O560" s="171"/>
      <c r="P560" s="171"/>
      <c r="Q560" s="171"/>
      <c r="R560" s="171"/>
      <c r="S560" s="171"/>
      <c r="T560" s="172"/>
      <c r="AT560" s="167" t="s">
        <v>206</v>
      </c>
      <c r="AU560" s="167" t="s">
        <v>89</v>
      </c>
      <c r="AV560" s="13" t="s">
        <v>87</v>
      </c>
      <c r="AW560" s="13" t="s">
        <v>41</v>
      </c>
      <c r="AX560" s="13" t="s">
        <v>80</v>
      </c>
      <c r="AY560" s="167" t="s">
        <v>195</v>
      </c>
    </row>
    <row r="561" spans="1:65" s="13" customFormat="1">
      <c r="B561" s="165"/>
      <c r="D561" s="166" t="s">
        <v>206</v>
      </c>
      <c r="E561" s="167" t="s">
        <v>3</v>
      </c>
      <c r="F561" s="168" t="s">
        <v>2034</v>
      </c>
      <c r="H561" s="167" t="s">
        <v>3</v>
      </c>
      <c r="I561" s="169"/>
      <c r="L561" s="165"/>
      <c r="M561" s="170"/>
      <c r="N561" s="171"/>
      <c r="O561" s="171"/>
      <c r="P561" s="171"/>
      <c r="Q561" s="171"/>
      <c r="R561" s="171"/>
      <c r="S561" s="171"/>
      <c r="T561" s="172"/>
      <c r="AT561" s="167" t="s">
        <v>206</v>
      </c>
      <c r="AU561" s="167" t="s">
        <v>89</v>
      </c>
      <c r="AV561" s="13" t="s">
        <v>87</v>
      </c>
      <c r="AW561" s="13" t="s">
        <v>41</v>
      </c>
      <c r="AX561" s="13" t="s">
        <v>80</v>
      </c>
      <c r="AY561" s="167" t="s">
        <v>195</v>
      </c>
    </row>
    <row r="562" spans="1:65" s="14" customFormat="1">
      <c r="B562" s="173"/>
      <c r="D562" s="166" t="s">
        <v>206</v>
      </c>
      <c r="E562" s="174" t="s">
        <v>3</v>
      </c>
      <c r="F562" s="175" t="s">
        <v>2011</v>
      </c>
      <c r="H562" s="176">
        <v>170</v>
      </c>
      <c r="I562" s="177"/>
      <c r="L562" s="173"/>
      <c r="M562" s="178"/>
      <c r="N562" s="179"/>
      <c r="O562" s="179"/>
      <c r="P562" s="179"/>
      <c r="Q562" s="179"/>
      <c r="R562" s="179"/>
      <c r="S562" s="179"/>
      <c r="T562" s="180"/>
      <c r="AT562" s="174" t="s">
        <v>206</v>
      </c>
      <c r="AU562" s="174" t="s">
        <v>89</v>
      </c>
      <c r="AV562" s="14" t="s">
        <v>89</v>
      </c>
      <c r="AW562" s="14" t="s">
        <v>41</v>
      </c>
      <c r="AX562" s="14" t="s">
        <v>80</v>
      </c>
      <c r="AY562" s="174" t="s">
        <v>195</v>
      </c>
    </row>
    <row r="563" spans="1:65" s="15" customFormat="1">
      <c r="B563" s="181"/>
      <c r="D563" s="166" t="s">
        <v>206</v>
      </c>
      <c r="E563" s="182" t="s">
        <v>3</v>
      </c>
      <c r="F563" s="183" t="s">
        <v>215</v>
      </c>
      <c r="H563" s="184">
        <v>170</v>
      </c>
      <c r="I563" s="185"/>
      <c r="L563" s="181"/>
      <c r="M563" s="186"/>
      <c r="N563" s="187"/>
      <c r="O563" s="187"/>
      <c r="P563" s="187"/>
      <c r="Q563" s="187"/>
      <c r="R563" s="187"/>
      <c r="S563" s="187"/>
      <c r="T563" s="188"/>
      <c r="AT563" s="182" t="s">
        <v>206</v>
      </c>
      <c r="AU563" s="182" t="s">
        <v>89</v>
      </c>
      <c r="AV563" s="15" t="s">
        <v>202</v>
      </c>
      <c r="AW563" s="15" t="s">
        <v>41</v>
      </c>
      <c r="AX563" s="15" t="s">
        <v>87</v>
      </c>
      <c r="AY563" s="182" t="s">
        <v>195</v>
      </c>
    </row>
    <row r="564" spans="1:65" s="2" customFormat="1" ht="21.75" customHeight="1">
      <c r="A564" s="35"/>
      <c r="B564" s="146"/>
      <c r="C564" s="147" t="s">
        <v>587</v>
      </c>
      <c r="D564" s="147" t="s">
        <v>197</v>
      </c>
      <c r="E564" s="148" t="s">
        <v>2035</v>
      </c>
      <c r="F564" s="149" t="s">
        <v>2036</v>
      </c>
      <c r="G564" s="150" t="s">
        <v>200</v>
      </c>
      <c r="H564" s="151">
        <v>45</v>
      </c>
      <c r="I564" s="152"/>
      <c r="J564" s="153">
        <f>ROUND(I564*H564,2)</f>
        <v>0</v>
      </c>
      <c r="K564" s="149" t="s">
        <v>201</v>
      </c>
      <c r="L564" s="36"/>
      <c r="M564" s="154" t="s">
        <v>3</v>
      </c>
      <c r="N564" s="155" t="s">
        <v>51</v>
      </c>
      <c r="O564" s="56"/>
      <c r="P564" s="156">
        <f>O564*H564</f>
        <v>0</v>
      </c>
      <c r="Q564" s="156">
        <v>0</v>
      </c>
      <c r="R564" s="156">
        <f>Q564*H564</f>
        <v>0</v>
      </c>
      <c r="S564" s="156">
        <v>0</v>
      </c>
      <c r="T564" s="157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158" t="s">
        <v>646</v>
      </c>
      <c r="AT564" s="158" t="s">
        <v>197</v>
      </c>
      <c r="AU564" s="158" t="s">
        <v>89</v>
      </c>
      <c r="AY564" s="19" t="s">
        <v>195</v>
      </c>
      <c r="BE564" s="159">
        <f>IF(N564="základní",J564,0)</f>
        <v>0</v>
      </c>
      <c r="BF564" s="159">
        <f>IF(N564="snížená",J564,0)</f>
        <v>0</v>
      </c>
      <c r="BG564" s="159">
        <f>IF(N564="zákl. přenesená",J564,0)</f>
        <v>0</v>
      </c>
      <c r="BH564" s="159">
        <f>IF(N564="sníž. přenesená",J564,0)</f>
        <v>0</v>
      </c>
      <c r="BI564" s="159">
        <f>IF(N564="nulová",J564,0)</f>
        <v>0</v>
      </c>
      <c r="BJ564" s="19" t="s">
        <v>87</v>
      </c>
      <c r="BK564" s="159">
        <f>ROUND(I564*H564,2)</f>
        <v>0</v>
      </c>
      <c r="BL564" s="19" t="s">
        <v>646</v>
      </c>
      <c r="BM564" s="158" t="s">
        <v>2037</v>
      </c>
    </row>
    <row r="565" spans="1:65" s="2" customFormat="1">
      <c r="A565" s="35"/>
      <c r="B565" s="36"/>
      <c r="C565" s="35"/>
      <c r="D565" s="160" t="s">
        <v>204</v>
      </c>
      <c r="E565" s="35"/>
      <c r="F565" s="161" t="s">
        <v>2038</v>
      </c>
      <c r="G565" s="35"/>
      <c r="H565" s="35"/>
      <c r="I565" s="162"/>
      <c r="J565" s="35"/>
      <c r="K565" s="35"/>
      <c r="L565" s="36"/>
      <c r="M565" s="163"/>
      <c r="N565" s="164"/>
      <c r="O565" s="56"/>
      <c r="P565" s="56"/>
      <c r="Q565" s="56"/>
      <c r="R565" s="56"/>
      <c r="S565" s="56"/>
      <c r="T565" s="57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T565" s="19" t="s">
        <v>204</v>
      </c>
      <c r="AU565" s="19" t="s">
        <v>89</v>
      </c>
    </row>
    <row r="566" spans="1:65" s="13" customFormat="1">
      <c r="B566" s="165"/>
      <c r="D566" s="166" t="s">
        <v>206</v>
      </c>
      <c r="E566" s="167" t="s">
        <v>3</v>
      </c>
      <c r="F566" s="168" t="s">
        <v>1761</v>
      </c>
      <c r="H566" s="167" t="s">
        <v>3</v>
      </c>
      <c r="I566" s="169"/>
      <c r="L566" s="165"/>
      <c r="M566" s="170"/>
      <c r="N566" s="171"/>
      <c r="O566" s="171"/>
      <c r="P566" s="171"/>
      <c r="Q566" s="171"/>
      <c r="R566" s="171"/>
      <c r="S566" s="171"/>
      <c r="T566" s="172"/>
      <c r="AT566" s="167" t="s">
        <v>206</v>
      </c>
      <c r="AU566" s="167" t="s">
        <v>89</v>
      </c>
      <c r="AV566" s="13" t="s">
        <v>87</v>
      </c>
      <c r="AW566" s="13" t="s">
        <v>41</v>
      </c>
      <c r="AX566" s="13" t="s">
        <v>80</v>
      </c>
      <c r="AY566" s="167" t="s">
        <v>195</v>
      </c>
    </row>
    <row r="567" spans="1:65" s="13" customFormat="1">
      <c r="B567" s="165"/>
      <c r="D567" s="166" t="s">
        <v>206</v>
      </c>
      <c r="E567" s="167" t="s">
        <v>3</v>
      </c>
      <c r="F567" s="168" t="s">
        <v>1762</v>
      </c>
      <c r="H567" s="167" t="s">
        <v>3</v>
      </c>
      <c r="I567" s="169"/>
      <c r="L567" s="165"/>
      <c r="M567" s="170"/>
      <c r="N567" s="171"/>
      <c r="O567" s="171"/>
      <c r="P567" s="171"/>
      <c r="Q567" s="171"/>
      <c r="R567" s="171"/>
      <c r="S567" s="171"/>
      <c r="T567" s="172"/>
      <c r="AT567" s="167" t="s">
        <v>206</v>
      </c>
      <c r="AU567" s="167" t="s">
        <v>89</v>
      </c>
      <c r="AV567" s="13" t="s">
        <v>87</v>
      </c>
      <c r="AW567" s="13" t="s">
        <v>41</v>
      </c>
      <c r="AX567" s="13" t="s">
        <v>80</v>
      </c>
      <c r="AY567" s="167" t="s">
        <v>195</v>
      </c>
    </row>
    <row r="568" spans="1:65" s="13" customFormat="1">
      <c r="B568" s="165"/>
      <c r="D568" s="166" t="s">
        <v>206</v>
      </c>
      <c r="E568" s="167" t="s">
        <v>3</v>
      </c>
      <c r="F568" s="168" t="s">
        <v>1763</v>
      </c>
      <c r="H568" s="167" t="s">
        <v>3</v>
      </c>
      <c r="I568" s="169"/>
      <c r="L568" s="165"/>
      <c r="M568" s="170"/>
      <c r="N568" s="171"/>
      <c r="O568" s="171"/>
      <c r="P568" s="171"/>
      <c r="Q568" s="171"/>
      <c r="R568" s="171"/>
      <c r="S568" s="171"/>
      <c r="T568" s="172"/>
      <c r="AT568" s="167" t="s">
        <v>206</v>
      </c>
      <c r="AU568" s="167" t="s">
        <v>89</v>
      </c>
      <c r="AV568" s="13" t="s">
        <v>87</v>
      </c>
      <c r="AW568" s="13" t="s">
        <v>41</v>
      </c>
      <c r="AX568" s="13" t="s">
        <v>80</v>
      </c>
      <c r="AY568" s="167" t="s">
        <v>195</v>
      </c>
    </row>
    <row r="569" spans="1:65" s="13" customFormat="1">
      <c r="B569" s="165"/>
      <c r="D569" s="166" t="s">
        <v>206</v>
      </c>
      <c r="E569" s="167" t="s">
        <v>3</v>
      </c>
      <c r="F569" s="168" t="s">
        <v>1764</v>
      </c>
      <c r="H569" s="167" t="s">
        <v>3</v>
      </c>
      <c r="I569" s="169"/>
      <c r="L569" s="165"/>
      <c r="M569" s="170"/>
      <c r="N569" s="171"/>
      <c r="O569" s="171"/>
      <c r="P569" s="171"/>
      <c r="Q569" s="171"/>
      <c r="R569" s="171"/>
      <c r="S569" s="171"/>
      <c r="T569" s="172"/>
      <c r="AT569" s="167" t="s">
        <v>206</v>
      </c>
      <c r="AU569" s="167" t="s">
        <v>89</v>
      </c>
      <c r="AV569" s="13" t="s">
        <v>87</v>
      </c>
      <c r="AW569" s="13" t="s">
        <v>41</v>
      </c>
      <c r="AX569" s="13" t="s">
        <v>80</v>
      </c>
      <c r="AY569" s="167" t="s">
        <v>195</v>
      </c>
    </row>
    <row r="570" spans="1:65" s="13" customFormat="1">
      <c r="B570" s="165"/>
      <c r="D570" s="166" t="s">
        <v>206</v>
      </c>
      <c r="E570" s="167" t="s">
        <v>3</v>
      </c>
      <c r="F570" s="168" t="s">
        <v>2039</v>
      </c>
      <c r="H570" s="167" t="s">
        <v>3</v>
      </c>
      <c r="I570" s="169"/>
      <c r="L570" s="165"/>
      <c r="M570" s="170"/>
      <c r="N570" s="171"/>
      <c r="O570" s="171"/>
      <c r="P570" s="171"/>
      <c r="Q570" s="171"/>
      <c r="R570" s="171"/>
      <c r="S570" s="171"/>
      <c r="T570" s="172"/>
      <c r="AT570" s="167" t="s">
        <v>206</v>
      </c>
      <c r="AU570" s="167" t="s">
        <v>89</v>
      </c>
      <c r="AV570" s="13" t="s">
        <v>87</v>
      </c>
      <c r="AW570" s="13" t="s">
        <v>41</v>
      </c>
      <c r="AX570" s="13" t="s">
        <v>80</v>
      </c>
      <c r="AY570" s="167" t="s">
        <v>195</v>
      </c>
    </row>
    <row r="571" spans="1:65" s="13" customFormat="1">
      <c r="B571" s="165"/>
      <c r="D571" s="166" t="s">
        <v>206</v>
      </c>
      <c r="E571" s="167" t="s">
        <v>3</v>
      </c>
      <c r="F571" s="168" t="s">
        <v>2040</v>
      </c>
      <c r="H571" s="167" t="s">
        <v>3</v>
      </c>
      <c r="I571" s="169"/>
      <c r="L571" s="165"/>
      <c r="M571" s="170"/>
      <c r="N571" s="171"/>
      <c r="O571" s="171"/>
      <c r="P571" s="171"/>
      <c r="Q571" s="171"/>
      <c r="R571" s="171"/>
      <c r="S571" s="171"/>
      <c r="T571" s="172"/>
      <c r="AT571" s="167" t="s">
        <v>206</v>
      </c>
      <c r="AU571" s="167" t="s">
        <v>89</v>
      </c>
      <c r="AV571" s="13" t="s">
        <v>87</v>
      </c>
      <c r="AW571" s="13" t="s">
        <v>41</v>
      </c>
      <c r="AX571" s="13" t="s">
        <v>80</v>
      </c>
      <c r="AY571" s="167" t="s">
        <v>195</v>
      </c>
    </row>
    <row r="572" spans="1:65" s="14" customFormat="1">
      <c r="B572" s="173"/>
      <c r="D572" s="166" t="s">
        <v>206</v>
      </c>
      <c r="E572" s="174" t="s">
        <v>3</v>
      </c>
      <c r="F572" s="175" t="s">
        <v>1805</v>
      </c>
      <c r="H572" s="176">
        <v>45</v>
      </c>
      <c r="I572" s="177"/>
      <c r="L572" s="173"/>
      <c r="M572" s="178"/>
      <c r="N572" s="179"/>
      <c r="O572" s="179"/>
      <c r="P572" s="179"/>
      <c r="Q572" s="179"/>
      <c r="R572" s="179"/>
      <c r="S572" s="179"/>
      <c r="T572" s="180"/>
      <c r="AT572" s="174" t="s">
        <v>206</v>
      </c>
      <c r="AU572" s="174" t="s">
        <v>89</v>
      </c>
      <c r="AV572" s="14" t="s">
        <v>89</v>
      </c>
      <c r="AW572" s="14" t="s">
        <v>41</v>
      </c>
      <c r="AX572" s="14" t="s">
        <v>80</v>
      </c>
      <c r="AY572" s="174" t="s">
        <v>195</v>
      </c>
    </row>
    <row r="573" spans="1:65" s="15" customFormat="1">
      <c r="B573" s="181"/>
      <c r="D573" s="166" t="s">
        <v>206</v>
      </c>
      <c r="E573" s="182" t="s">
        <v>3</v>
      </c>
      <c r="F573" s="183" t="s">
        <v>215</v>
      </c>
      <c r="H573" s="184">
        <v>45</v>
      </c>
      <c r="I573" s="185"/>
      <c r="L573" s="181"/>
      <c r="M573" s="186"/>
      <c r="N573" s="187"/>
      <c r="O573" s="187"/>
      <c r="P573" s="187"/>
      <c r="Q573" s="187"/>
      <c r="R573" s="187"/>
      <c r="S573" s="187"/>
      <c r="T573" s="188"/>
      <c r="AT573" s="182" t="s">
        <v>206</v>
      </c>
      <c r="AU573" s="182" t="s">
        <v>89</v>
      </c>
      <c r="AV573" s="15" t="s">
        <v>202</v>
      </c>
      <c r="AW573" s="15" t="s">
        <v>41</v>
      </c>
      <c r="AX573" s="15" t="s">
        <v>87</v>
      </c>
      <c r="AY573" s="182" t="s">
        <v>195</v>
      </c>
    </row>
    <row r="574" spans="1:65" s="2" customFormat="1" ht="16.5" customHeight="1">
      <c r="A574" s="35"/>
      <c r="B574" s="146"/>
      <c r="C574" s="190" t="s">
        <v>592</v>
      </c>
      <c r="D574" s="190" t="s">
        <v>464</v>
      </c>
      <c r="E574" s="191" t="s">
        <v>2041</v>
      </c>
      <c r="F574" s="192" t="s">
        <v>2042</v>
      </c>
      <c r="G574" s="193" t="s">
        <v>200</v>
      </c>
      <c r="H574" s="194">
        <v>45</v>
      </c>
      <c r="I574" s="195"/>
      <c r="J574" s="196">
        <f>ROUND(I574*H574,2)</f>
        <v>0</v>
      </c>
      <c r="K574" s="192" t="s">
        <v>201</v>
      </c>
      <c r="L574" s="197"/>
      <c r="M574" s="198" t="s">
        <v>3</v>
      </c>
      <c r="N574" s="199" t="s">
        <v>51</v>
      </c>
      <c r="O574" s="56"/>
      <c r="P574" s="156">
        <f>O574*H574</f>
        <v>0</v>
      </c>
      <c r="Q574" s="156">
        <v>2.5999999999999998E-4</v>
      </c>
      <c r="R574" s="156">
        <f>Q574*H574</f>
        <v>1.1699999999999999E-2</v>
      </c>
      <c r="S574" s="156">
        <v>0</v>
      </c>
      <c r="T574" s="157">
        <f>S574*H574</f>
        <v>0</v>
      </c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R574" s="158" t="s">
        <v>1905</v>
      </c>
      <c r="AT574" s="158" t="s">
        <v>464</v>
      </c>
      <c r="AU574" s="158" t="s">
        <v>89</v>
      </c>
      <c r="AY574" s="19" t="s">
        <v>195</v>
      </c>
      <c r="BE574" s="159">
        <f>IF(N574="základní",J574,0)</f>
        <v>0</v>
      </c>
      <c r="BF574" s="159">
        <f>IF(N574="snížená",J574,0)</f>
        <v>0</v>
      </c>
      <c r="BG574" s="159">
        <f>IF(N574="zákl. přenesená",J574,0)</f>
        <v>0</v>
      </c>
      <c r="BH574" s="159">
        <f>IF(N574="sníž. přenesená",J574,0)</f>
        <v>0</v>
      </c>
      <c r="BI574" s="159">
        <f>IF(N574="nulová",J574,0)</f>
        <v>0</v>
      </c>
      <c r="BJ574" s="19" t="s">
        <v>87</v>
      </c>
      <c r="BK574" s="159">
        <f>ROUND(I574*H574,2)</f>
        <v>0</v>
      </c>
      <c r="BL574" s="19" t="s">
        <v>1905</v>
      </c>
      <c r="BM574" s="158" t="s">
        <v>2043</v>
      </c>
    </row>
    <row r="575" spans="1:65" s="13" customFormat="1">
      <c r="B575" s="165"/>
      <c r="D575" s="166" t="s">
        <v>206</v>
      </c>
      <c r="E575" s="167" t="s">
        <v>3</v>
      </c>
      <c r="F575" s="168" t="s">
        <v>1761</v>
      </c>
      <c r="H575" s="167" t="s">
        <v>3</v>
      </c>
      <c r="I575" s="169"/>
      <c r="L575" s="165"/>
      <c r="M575" s="170"/>
      <c r="N575" s="171"/>
      <c r="O575" s="171"/>
      <c r="P575" s="171"/>
      <c r="Q575" s="171"/>
      <c r="R575" s="171"/>
      <c r="S575" s="171"/>
      <c r="T575" s="172"/>
      <c r="AT575" s="167" t="s">
        <v>206</v>
      </c>
      <c r="AU575" s="167" t="s">
        <v>89</v>
      </c>
      <c r="AV575" s="13" t="s">
        <v>87</v>
      </c>
      <c r="AW575" s="13" t="s">
        <v>41</v>
      </c>
      <c r="AX575" s="13" t="s">
        <v>80</v>
      </c>
      <c r="AY575" s="167" t="s">
        <v>195</v>
      </c>
    </row>
    <row r="576" spans="1:65" s="13" customFormat="1">
      <c r="B576" s="165"/>
      <c r="D576" s="166" t="s">
        <v>206</v>
      </c>
      <c r="E576" s="167" t="s">
        <v>3</v>
      </c>
      <c r="F576" s="168" t="s">
        <v>1762</v>
      </c>
      <c r="H576" s="167" t="s">
        <v>3</v>
      </c>
      <c r="I576" s="169"/>
      <c r="L576" s="165"/>
      <c r="M576" s="170"/>
      <c r="N576" s="171"/>
      <c r="O576" s="171"/>
      <c r="P576" s="171"/>
      <c r="Q576" s="171"/>
      <c r="R576" s="171"/>
      <c r="S576" s="171"/>
      <c r="T576" s="172"/>
      <c r="AT576" s="167" t="s">
        <v>206</v>
      </c>
      <c r="AU576" s="167" t="s">
        <v>89</v>
      </c>
      <c r="AV576" s="13" t="s">
        <v>87</v>
      </c>
      <c r="AW576" s="13" t="s">
        <v>41</v>
      </c>
      <c r="AX576" s="13" t="s">
        <v>80</v>
      </c>
      <c r="AY576" s="167" t="s">
        <v>195</v>
      </c>
    </row>
    <row r="577" spans="1:65" s="13" customFormat="1">
      <c r="B577" s="165"/>
      <c r="D577" s="166" t="s">
        <v>206</v>
      </c>
      <c r="E577" s="167" t="s">
        <v>3</v>
      </c>
      <c r="F577" s="168" t="s">
        <v>1763</v>
      </c>
      <c r="H577" s="167" t="s">
        <v>3</v>
      </c>
      <c r="I577" s="169"/>
      <c r="L577" s="165"/>
      <c r="M577" s="170"/>
      <c r="N577" s="171"/>
      <c r="O577" s="171"/>
      <c r="P577" s="171"/>
      <c r="Q577" s="171"/>
      <c r="R577" s="171"/>
      <c r="S577" s="171"/>
      <c r="T577" s="172"/>
      <c r="AT577" s="167" t="s">
        <v>206</v>
      </c>
      <c r="AU577" s="167" t="s">
        <v>89</v>
      </c>
      <c r="AV577" s="13" t="s">
        <v>87</v>
      </c>
      <c r="AW577" s="13" t="s">
        <v>41</v>
      </c>
      <c r="AX577" s="13" t="s">
        <v>80</v>
      </c>
      <c r="AY577" s="167" t="s">
        <v>195</v>
      </c>
    </row>
    <row r="578" spans="1:65" s="13" customFormat="1">
      <c r="B578" s="165"/>
      <c r="D578" s="166" t="s">
        <v>206</v>
      </c>
      <c r="E578" s="167" t="s">
        <v>3</v>
      </c>
      <c r="F578" s="168" t="s">
        <v>1770</v>
      </c>
      <c r="H578" s="167" t="s">
        <v>3</v>
      </c>
      <c r="I578" s="169"/>
      <c r="L578" s="165"/>
      <c r="M578" s="170"/>
      <c r="N578" s="171"/>
      <c r="O578" s="171"/>
      <c r="P578" s="171"/>
      <c r="Q578" s="171"/>
      <c r="R578" s="171"/>
      <c r="S578" s="171"/>
      <c r="T578" s="172"/>
      <c r="AT578" s="167" t="s">
        <v>206</v>
      </c>
      <c r="AU578" s="167" t="s">
        <v>89</v>
      </c>
      <c r="AV578" s="13" t="s">
        <v>87</v>
      </c>
      <c r="AW578" s="13" t="s">
        <v>41</v>
      </c>
      <c r="AX578" s="13" t="s">
        <v>80</v>
      </c>
      <c r="AY578" s="167" t="s">
        <v>195</v>
      </c>
    </row>
    <row r="579" spans="1:65" s="13" customFormat="1">
      <c r="B579" s="165"/>
      <c r="D579" s="166" t="s">
        <v>206</v>
      </c>
      <c r="E579" s="167" t="s">
        <v>3</v>
      </c>
      <c r="F579" s="168" t="s">
        <v>2039</v>
      </c>
      <c r="H579" s="167" t="s">
        <v>3</v>
      </c>
      <c r="I579" s="169"/>
      <c r="L579" s="165"/>
      <c r="M579" s="170"/>
      <c r="N579" s="171"/>
      <c r="O579" s="171"/>
      <c r="P579" s="171"/>
      <c r="Q579" s="171"/>
      <c r="R579" s="171"/>
      <c r="S579" s="171"/>
      <c r="T579" s="172"/>
      <c r="AT579" s="167" t="s">
        <v>206</v>
      </c>
      <c r="AU579" s="167" t="s">
        <v>89</v>
      </c>
      <c r="AV579" s="13" t="s">
        <v>87</v>
      </c>
      <c r="AW579" s="13" t="s">
        <v>41</v>
      </c>
      <c r="AX579" s="13" t="s">
        <v>80</v>
      </c>
      <c r="AY579" s="167" t="s">
        <v>195</v>
      </c>
    </row>
    <row r="580" spans="1:65" s="13" customFormat="1">
      <c r="B580" s="165"/>
      <c r="D580" s="166" t="s">
        <v>206</v>
      </c>
      <c r="E580" s="167" t="s">
        <v>3</v>
      </c>
      <c r="F580" s="168" t="s">
        <v>2040</v>
      </c>
      <c r="H580" s="167" t="s">
        <v>3</v>
      </c>
      <c r="I580" s="169"/>
      <c r="L580" s="165"/>
      <c r="M580" s="170"/>
      <c r="N580" s="171"/>
      <c r="O580" s="171"/>
      <c r="P580" s="171"/>
      <c r="Q580" s="171"/>
      <c r="R580" s="171"/>
      <c r="S580" s="171"/>
      <c r="T580" s="172"/>
      <c r="AT580" s="167" t="s">
        <v>206</v>
      </c>
      <c r="AU580" s="167" t="s">
        <v>89</v>
      </c>
      <c r="AV580" s="13" t="s">
        <v>87</v>
      </c>
      <c r="AW580" s="13" t="s">
        <v>41</v>
      </c>
      <c r="AX580" s="13" t="s">
        <v>80</v>
      </c>
      <c r="AY580" s="167" t="s">
        <v>195</v>
      </c>
    </row>
    <row r="581" spans="1:65" s="14" customFormat="1">
      <c r="B581" s="173"/>
      <c r="D581" s="166" t="s">
        <v>206</v>
      </c>
      <c r="E581" s="174" t="s">
        <v>3</v>
      </c>
      <c r="F581" s="175" t="s">
        <v>1805</v>
      </c>
      <c r="H581" s="176">
        <v>45</v>
      </c>
      <c r="I581" s="177"/>
      <c r="L581" s="173"/>
      <c r="M581" s="178"/>
      <c r="N581" s="179"/>
      <c r="O581" s="179"/>
      <c r="P581" s="179"/>
      <c r="Q581" s="179"/>
      <c r="R581" s="179"/>
      <c r="S581" s="179"/>
      <c r="T581" s="180"/>
      <c r="AT581" s="174" t="s">
        <v>206</v>
      </c>
      <c r="AU581" s="174" t="s">
        <v>89</v>
      </c>
      <c r="AV581" s="14" t="s">
        <v>89</v>
      </c>
      <c r="AW581" s="14" t="s">
        <v>41</v>
      </c>
      <c r="AX581" s="14" t="s">
        <v>80</v>
      </c>
      <c r="AY581" s="174" t="s">
        <v>195</v>
      </c>
    </row>
    <row r="582" spans="1:65" s="15" customFormat="1">
      <c r="B582" s="181"/>
      <c r="D582" s="166" t="s">
        <v>206</v>
      </c>
      <c r="E582" s="182" t="s">
        <v>3</v>
      </c>
      <c r="F582" s="183" t="s">
        <v>215</v>
      </c>
      <c r="H582" s="184">
        <v>45</v>
      </c>
      <c r="I582" s="185"/>
      <c r="L582" s="181"/>
      <c r="M582" s="186"/>
      <c r="N582" s="187"/>
      <c r="O582" s="187"/>
      <c r="P582" s="187"/>
      <c r="Q582" s="187"/>
      <c r="R582" s="187"/>
      <c r="S582" s="187"/>
      <c r="T582" s="188"/>
      <c r="AT582" s="182" t="s">
        <v>206</v>
      </c>
      <c r="AU582" s="182" t="s">
        <v>89</v>
      </c>
      <c r="AV582" s="15" t="s">
        <v>202</v>
      </c>
      <c r="AW582" s="15" t="s">
        <v>41</v>
      </c>
      <c r="AX582" s="15" t="s">
        <v>87</v>
      </c>
      <c r="AY582" s="182" t="s">
        <v>195</v>
      </c>
    </row>
    <row r="583" spans="1:65" s="2" customFormat="1" ht="21.75" customHeight="1">
      <c r="A583" s="35"/>
      <c r="B583" s="146"/>
      <c r="C583" s="147" t="s">
        <v>597</v>
      </c>
      <c r="D583" s="147" t="s">
        <v>197</v>
      </c>
      <c r="E583" s="148" t="s">
        <v>2044</v>
      </c>
      <c r="F583" s="149" t="s">
        <v>2045</v>
      </c>
      <c r="G583" s="150" t="s">
        <v>200</v>
      </c>
      <c r="H583" s="151">
        <v>176</v>
      </c>
      <c r="I583" s="152"/>
      <c r="J583" s="153">
        <f>ROUND(I583*H583,2)</f>
        <v>0</v>
      </c>
      <c r="K583" s="149" t="s">
        <v>201</v>
      </c>
      <c r="L583" s="36"/>
      <c r="M583" s="154" t="s">
        <v>3</v>
      </c>
      <c r="N583" s="155" t="s">
        <v>51</v>
      </c>
      <c r="O583" s="56"/>
      <c r="P583" s="156">
        <f>O583*H583</f>
        <v>0</v>
      </c>
      <c r="Q583" s="156">
        <v>0</v>
      </c>
      <c r="R583" s="156">
        <f>Q583*H583</f>
        <v>0</v>
      </c>
      <c r="S583" s="156">
        <v>0</v>
      </c>
      <c r="T583" s="157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158" t="s">
        <v>646</v>
      </c>
      <c r="AT583" s="158" t="s">
        <v>197</v>
      </c>
      <c r="AU583" s="158" t="s">
        <v>89</v>
      </c>
      <c r="AY583" s="19" t="s">
        <v>195</v>
      </c>
      <c r="BE583" s="159">
        <f>IF(N583="základní",J583,0)</f>
        <v>0</v>
      </c>
      <c r="BF583" s="159">
        <f>IF(N583="snížená",J583,0)</f>
        <v>0</v>
      </c>
      <c r="BG583" s="159">
        <f>IF(N583="zákl. přenesená",J583,0)</f>
        <v>0</v>
      </c>
      <c r="BH583" s="159">
        <f>IF(N583="sníž. přenesená",J583,0)</f>
        <v>0</v>
      </c>
      <c r="BI583" s="159">
        <f>IF(N583="nulová",J583,0)</f>
        <v>0</v>
      </c>
      <c r="BJ583" s="19" t="s">
        <v>87</v>
      </c>
      <c r="BK583" s="159">
        <f>ROUND(I583*H583,2)</f>
        <v>0</v>
      </c>
      <c r="BL583" s="19" t="s">
        <v>646</v>
      </c>
      <c r="BM583" s="158" t="s">
        <v>2046</v>
      </c>
    </row>
    <row r="584" spans="1:65" s="2" customFormat="1">
      <c r="A584" s="35"/>
      <c r="B584" s="36"/>
      <c r="C584" s="35"/>
      <c r="D584" s="160" t="s">
        <v>204</v>
      </c>
      <c r="E584" s="35"/>
      <c r="F584" s="161" t="s">
        <v>2047</v>
      </c>
      <c r="G584" s="35"/>
      <c r="H584" s="35"/>
      <c r="I584" s="162"/>
      <c r="J584" s="35"/>
      <c r="K584" s="35"/>
      <c r="L584" s="36"/>
      <c r="M584" s="163"/>
      <c r="N584" s="164"/>
      <c r="O584" s="56"/>
      <c r="P584" s="56"/>
      <c r="Q584" s="56"/>
      <c r="R584" s="56"/>
      <c r="S584" s="56"/>
      <c r="T584" s="57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T584" s="19" t="s">
        <v>204</v>
      </c>
      <c r="AU584" s="19" t="s">
        <v>89</v>
      </c>
    </row>
    <row r="585" spans="1:65" s="13" customFormat="1">
      <c r="B585" s="165"/>
      <c r="D585" s="166" t="s">
        <v>206</v>
      </c>
      <c r="E585" s="167" t="s">
        <v>3</v>
      </c>
      <c r="F585" s="168" t="s">
        <v>1761</v>
      </c>
      <c r="H585" s="167" t="s">
        <v>3</v>
      </c>
      <c r="I585" s="169"/>
      <c r="L585" s="165"/>
      <c r="M585" s="170"/>
      <c r="N585" s="171"/>
      <c r="O585" s="171"/>
      <c r="P585" s="171"/>
      <c r="Q585" s="171"/>
      <c r="R585" s="171"/>
      <c r="S585" s="171"/>
      <c r="T585" s="172"/>
      <c r="AT585" s="167" t="s">
        <v>206</v>
      </c>
      <c r="AU585" s="167" t="s">
        <v>89</v>
      </c>
      <c r="AV585" s="13" t="s">
        <v>87</v>
      </c>
      <c r="AW585" s="13" t="s">
        <v>41</v>
      </c>
      <c r="AX585" s="13" t="s">
        <v>80</v>
      </c>
      <c r="AY585" s="167" t="s">
        <v>195</v>
      </c>
    </row>
    <row r="586" spans="1:65" s="13" customFormat="1">
      <c r="B586" s="165"/>
      <c r="D586" s="166" t="s">
        <v>206</v>
      </c>
      <c r="E586" s="167" t="s">
        <v>3</v>
      </c>
      <c r="F586" s="168" t="s">
        <v>1762</v>
      </c>
      <c r="H586" s="167" t="s">
        <v>3</v>
      </c>
      <c r="I586" s="169"/>
      <c r="L586" s="165"/>
      <c r="M586" s="170"/>
      <c r="N586" s="171"/>
      <c r="O586" s="171"/>
      <c r="P586" s="171"/>
      <c r="Q586" s="171"/>
      <c r="R586" s="171"/>
      <c r="S586" s="171"/>
      <c r="T586" s="172"/>
      <c r="AT586" s="167" t="s">
        <v>206</v>
      </c>
      <c r="AU586" s="167" t="s">
        <v>89</v>
      </c>
      <c r="AV586" s="13" t="s">
        <v>87</v>
      </c>
      <c r="AW586" s="13" t="s">
        <v>41</v>
      </c>
      <c r="AX586" s="13" t="s">
        <v>80</v>
      </c>
      <c r="AY586" s="167" t="s">
        <v>195</v>
      </c>
    </row>
    <row r="587" spans="1:65" s="13" customFormat="1">
      <c r="B587" s="165"/>
      <c r="D587" s="166" t="s">
        <v>206</v>
      </c>
      <c r="E587" s="167" t="s">
        <v>3</v>
      </c>
      <c r="F587" s="168" t="s">
        <v>1763</v>
      </c>
      <c r="H587" s="167" t="s">
        <v>3</v>
      </c>
      <c r="I587" s="169"/>
      <c r="L587" s="165"/>
      <c r="M587" s="170"/>
      <c r="N587" s="171"/>
      <c r="O587" s="171"/>
      <c r="P587" s="171"/>
      <c r="Q587" s="171"/>
      <c r="R587" s="171"/>
      <c r="S587" s="171"/>
      <c r="T587" s="172"/>
      <c r="AT587" s="167" t="s">
        <v>206</v>
      </c>
      <c r="AU587" s="167" t="s">
        <v>89</v>
      </c>
      <c r="AV587" s="13" t="s">
        <v>87</v>
      </c>
      <c r="AW587" s="13" t="s">
        <v>41</v>
      </c>
      <c r="AX587" s="13" t="s">
        <v>80</v>
      </c>
      <c r="AY587" s="167" t="s">
        <v>195</v>
      </c>
    </row>
    <row r="588" spans="1:65" s="13" customFormat="1">
      <c r="B588" s="165"/>
      <c r="D588" s="166" t="s">
        <v>206</v>
      </c>
      <c r="E588" s="167" t="s">
        <v>3</v>
      </c>
      <c r="F588" s="168" t="s">
        <v>1764</v>
      </c>
      <c r="H588" s="167" t="s">
        <v>3</v>
      </c>
      <c r="I588" s="169"/>
      <c r="L588" s="165"/>
      <c r="M588" s="170"/>
      <c r="N588" s="171"/>
      <c r="O588" s="171"/>
      <c r="P588" s="171"/>
      <c r="Q588" s="171"/>
      <c r="R588" s="171"/>
      <c r="S588" s="171"/>
      <c r="T588" s="172"/>
      <c r="AT588" s="167" t="s">
        <v>206</v>
      </c>
      <c r="AU588" s="167" t="s">
        <v>89</v>
      </c>
      <c r="AV588" s="13" t="s">
        <v>87</v>
      </c>
      <c r="AW588" s="13" t="s">
        <v>41</v>
      </c>
      <c r="AX588" s="13" t="s">
        <v>80</v>
      </c>
      <c r="AY588" s="167" t="s">
        <v>195</v>
      </c>
    </row>
    <row r="589" spans="1:65" s="13" customFormat="1">
      <c r="B589" s="165"/>
      <c r="D589" s="166" t="s">
        <v>206</v>
      </c>
      <c r="E589" s="167" t="s">
        <v>3</v>
      </c>
      <c r="F589" s="168" t="s">
        <v>1802</v>
      </c>
      <c r="H589" s="167" t="s">
        <v>3</v>
      </c>
      <c r="I589" s="169"/>
      <c r="L589" s="165"/>
      <c r="M589" s="170"/>
      <c r="N589" s="171"/>
      <c r="O589" s="171"/>
      <c r="P589" s="171"/>
      <c r="Q589" s="171"/>
      <c r="R589" s="171"/>
      <c r="S589" s="171"/>
      <c r="T589" s="172"/>
      <c r="AT589" s="167" t="s">
        <v>206</v>
      </c>
      <c r="AU589" s="167" t="s">
        <v>89</v>
      </c>
      <c r="AV589" s="13" t="s">
        <v>87</v>
      </c>
      <c r="AW589" s="13" t="s">
        <v>41</v>
      </c>
      <c r="AX589" s="13" t="s">
        <v>80</v>
      </c>
      <c r="AY589" s="167" t="s">
        <v>195</v>
      </c>
    </row>
    <row r="590" spans="1:65" s="13" customFormat="1">
      <c r="B590" s="165"/>
      <c r="D590" s="166" t="s">
        <v>206</v>
      </c>
      <c r="E590" s="167" t="s">
        <v>3</v>
      </c>
      <c r="F590" s="168" t="s">
        <v>2048</v>
      </c>
      <c r="H590" s="167" t="s">
        <v>3</v>
      </c>
      <c r="I590" s="169"/>
      <c r="L590" s="165"/>
      <c r="M590" s="170"/>
      <c r="N590" s="171"/>
      <c r="O590" s="171"/>
      <c r="P590" s="171"/>
      <c r="Q590" s="171"/>
      <c r="R590" s="171"/>
      <c r="S590" s="171"/>
      <c r="T590" s="172"/>
      <c r="AT590" s="167" t="s">
        <v>206</v>
      </c>
      <c r="AU590" s="167" t="s">
        <v>89</v>
      </c>
      <c r="AV590" s="13" t="s">
        <v>87</v>
      </c>
      <c r="AW590" s="13" t="s">
        <v>41</v>
      </c>
      <c r="AX590" s="13" t="s">
        <v>80</v>
      </c>
      <c r="AY590" s="167" t="s">
        <v>195</v>
      </c>
    </row>
    <row r="591" spans="1:65" s="14" customFormat="1">
      <c r="B591" s="173"/>
      <c r="D591" s="166" t="s">
        <v>206</v>
      </c>
      <c r="E591" s="174" t="s">
        <v>3</v>
      </c>
      <c r="F591" s="175" t="s">
        <v>1803</v>
      </c>
      <c r="H591" s="176">
        <v>176</v>
      </c>
      <c r="I591" s="177"/>
      <c r="L591" s="173"/>
      <c r="M591" s="178"/>
      <c r="N591" s="179"/>
      <c r="O591" s="179"/>
      <c r="P591" s="179"/>
      <c r="Q591" s="179"/>
      <c r="R591" s="179"/>
      <c r="S591" s="179"/>
      <c r="T591" s="180"/>
      <c r="AT591" s="174" t="s">
        <v>206</v>
      </c>
      <c r="AU591" s="174" t="s">
        <v>89</v>
      </c>
      <c r="AV591" s="14" t="s">
        <v>89</v>
      </c>
      <c r="AW591" s="14" t="s">
        <v>41</v>
      </c>
      <c r="AX591" s="14" t="s">
        <v>80</v>
      </c>
      <c r="AY591" s="174" t="s">
        <v>195</v>
      </c>
    </row>
    <row r="592" spans="1:65" s="15" customFormat="1">
      <c r="B592" s="181"/>
      <c r="D592" s="166" t="s">
        <v>206</v>
      </c>
      <c r="E592" s="182" t="s">
        <v>3</v>
      </c>
      <c r="F592" s="183" t="s">
        <v>215</v>
      </c>
      <c r="H592" s="184">
        <v>176</v>
      </c>
      <c r="I592" s="185"/>
      <c r="L592" s="181"/>
      <c r="M592" s="186"/>
      <c r="N592" s="187"/>
      <c r="O592" s="187"/>
      <c r="P592" s="187"/>
      <c r="Q592" s="187"/>
      <c r="R592" s="187"/>
      <c r="S592" s="187"/>
      <c r="T592" s="188"/>
      <c r="AT592" s="182" t="s">
        <v>206</v>
      </c>
      <c r="AU592" s="182" t="s">
        <v>89</v>
      </c>
      <c r="AV592" s="15" t="s">
        <v>202</v>
      </c>
      <c r="AW592" s="15" t="s">
        <v>41</v>
      </c>
      <c r="AX592" s="15" t="s">
        <v>87</v>
      </c>
      <c r="AY592" s="182" t="s">
        <v>195</v>
      </c>
    </row>
    <row r="593" spans="1:65" s="2" customFormat="1" ht="16.5" customHeight="1">
      <c r="A593" s="35"/>
      <c r="B593" s="146"/>
      <c r="C593" s="190" t="s">
        <v>601</v>
      </c>
      <c r="D593" s="190" t="s">
        <v>464</v>
      </c>
      <c r="E593" s="191" t="s">
        <v>2049</v>
      </c>
      <c r="F593" s="192" t="s">
        <v>2050</v>
      </c>
      <c r="G593" s="193" t="s">
        <v>200</v>
      </c>
      <c r="H593" s="194">
        <v>176</v>
      </c>
      <c r="I593" s="195"/>
      <c r="J593" s="196">
        <f>ROUND(I593*H593,2)</f>
        <v>0</v>
      </c>
      <c r="K593" s="192" t="s">
        <v>201</v>
      </c>
      <c r="L593" s="197"/>
      <c r="M593" s="198" t="s">
        <v>3</v>
      </c>
      <c r="N593" s="199" t="s">
        <v>51</v>
      </c>
      <c r="O593" s="56"/>
      <c r="P593" s="156">
        <f>O593*H593</f>
        <v>0</v>
      </c>
      <c r="Q593" s="156">
        <v>6.8999999999999997E-4</v>
      </c>
      <c r="R593" s="156">
        <f>Q593*H593</f>
        <v>0.12143999999999999</v>
      </c>
      <c r="S593" s="156">
        <v>0</v>
      </c>
      <c r="T593" s="157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158" t="s">
        <v>1905</v>
      </c>
      <c r="AT593" s="158" t="s">
        <v>464</v>
      </c>
      <c r="AU593" s="158" t="s">
        <v>89</v>
      </c>
      <c r="AY593" s="19" t="s">
        <v>195</v>
      </c>
      <c r="BE593" s="159">
        <f>IF(N593="základní",J593,0)</f>
        <v>0</v>
      </c>
      <c r="BF593" s="159">
        <f>IF(N593="snížená",J593,0)</f>
        <v>0</v>
      </c>
      <c r="BG593" s="159">
        <f>IF(N593="zákl. přenesená",J593,0)</f>
        <v>0</v>
      </c>
      <c r="BH593" s="159">
        <f>IF(N593="sníž. přenesená",J593,0)</f>
        <v>0</v>
      </c>
      <c r="BI593" s="159">
        <f>IF(N593="nulová",J593,0)</f>
        <v>0</v>
      </c>
      <c r="BJ593" s="19" t="s">
        <v>87</v>
      </c>
      <c r="BK593" s="159">
        <f>ROUND(I593*H593,2)</f>
        <v>0</v>
      </c>
      <c r="BL593" s="19" t="s">
        <v>1905</v>
      </c>
      <c r="BM593" s="158" t="s">
        <v>2051</v>
      </c>
    </row>
    <row r="594" spans="1:65" s="13" customFormat="1">
      <c r="B594" s="165"/>
      <c r="D594" s="166" t="s">
        <v>206</v>
      </c>
      <c r="E594" s="167" t="s">
        <v>3</v>
      </c>
      <c r="F594" s="168" t="s">
        <v>1761</v>
      </c>
      <c r="H594" s="167" t="s">
        <v>3</v>
      </c>
      <c r="I594" s="169"/>
      <c r="L594" s="165"/>
      <c r="M594" s="170"/>
      <c r="N594" s="171"/>
      <c r="O594" s="171"/>
      <c r="P594" s="171"/>
      <c r="Q594" s="171"/>
      <c r="R594" s="171"/>
      <c r="S594" s="171"/>
      <c r="T594" s="172"/>
      <c r="AT594" s="167" t="s">
        <v>206</v>
      </c>
      <c r="AU594" s="167" t="s">
        <v>89</v>
      </c>
      <c r="AV594" s="13" t="s">
        <v>87</v>
      </c>
      <c r="AW594" s="13" t="s">
        <v>41</v>
      </c>
      <c r="AX594" s="13" t="s">
        <v>80</v>
      </c>
      <c r="AY594" s="167" t="s">
        <v>195</v>
      </c>
    </row>
    <row r="595" spans="1:65" s="13" customFormat="1">
      <c r="B595" s="165"/>
      <c r="D595" s="166" t="s">
        <v>206</v>
      </c>
      <c r="E595" s="167" t="s">
        <v>3</v>
      </c>
      <c r="F595" s="168" t="s">
        <v>1762</v>
      </c>
      <c r="H595" s="167" t="s">
        <v>3</v>
      </c>
      <c r="I595" s="169"/>
      <c r="L595" s="165"/>
      <c r="M595" s="170"/>
      <c r="N595" s="171"/>
      <c r="O595" s="171"/>
      <c r="P595" s="171"/>
      <c r="Q595" s="171"/>
      <c r="R595" s="171"/>
      <c r="S595" s="171"/>
      <c r="T595" s="172"/>
      <c r="AT595" s="167" t="s">
        <v>206</v>
      </c>
      <c r="AU595" s="167" t="s">
        <v>89</v>
      </c>
      <c r="AV595" s="13" t="s">
        <v>87</v>
      </c>
      <c r="AW595" s="13" t="s">
        <v>41</v>
      </c>
      <c r="AX595" s="13" t="s">
        <v>80</v>
      </c>
      <c r="AY595" s="167" t="s">
        <v>195</v>
      </c>
    </row>
    <row r="596" spans="1:65" s="13" customFormat="1">
      <c r="B596" s="165"/>
      <c r="D596" s="166" t="s">
        <v>206</v>
      </c>
      <c r="E596" s="167" t="s">
        <v>3</v>
      </c>
      <c r="F596" s="168" t="s">
        <v>1763</v>
      </c>
      <c r="H596" s="167" t="s">
        <v>3</v>
      </c>
      <c r="I596" s="169"/>
      <c r="L596" s="165"/>
      <c r="M596" s="170"/>
      <c r="N596" s="171"/>
      <c r="O596" s="171"/>
      <c r="P596" s="171"/>
      <c r="Q596" s="171"/>
      <c r="R596" s="171"/>
      <c r="S596" s="171"/>
      <c r="T596" s="172"/>
      <c r="AT596" s="167" t="s">
        <v>206</v>
      </c>
      <c r="AU596" s="167" t="s">
        <v>89</v>
      </c>
      <c r="AV596" s="13" t="s">
        <v>87</v>
      </c>
      <c r="AW596" s="13" t="s">
        <v>41</v>
      </c>
      <c r="AX596" s="13" t="s">
        <v>80</v>
      </c>
      <c r="AY596" s="167" t="s">
        <v>195</v>
      </c>
    </row>
    <row r="597" spans="1:65" s="13" customFormat="1">
      <c r="B597" s="165"/>
      <c r="D597" s="166" t="s">
        <v>206</v>
      </c>
      <c r="E597" s="167" t="s">
        <v>3</v>
      </c>
      <c r="F597" s="168" t="s">
        <v>1770</v>
      </c>
      <c r="H597" s="167" t="s">
        <v>3</v>
      </c>
      <c r="I597" s="169"/>
      <c r="L597" s="165"/>
      <c r="M597" s="170"/>
      <c r="N597" s="171"/>
      <c r="O597" s="171"/>
      <c r="P597" s="171"/>
      <c r="Q597" s="171"/>
      <c r="R597" s="171"/>
      <c r="S597" s="171"/>
      <c r="T597" s="172"/>
      <c r="AT597" s="167" t="s">
        <v>206</v>
      </c>
      <c r="AU597" s="167" t="s">
        <v>89</v>
      </c>
      <c r="AV597" s="13" t="s">
        <v>87</v>
      </c>
      <c r="AW597" s="13" t="s">
        <v>41</v>
      </c>
      <c r="AX597" s="13" t="s">
        <v>80</v>
      </c>
      <c r="AY597" s="167" t="s">
        <v>195</v>
      </c>
    </row>
    <row r="598" spans="1:65" s="13" customFormat="1">
      <c r="B598" s="165"/>
      <c r="D598" s="166" t="s">
        <v>206</v>
      </c>
      <c r="E598" s="167" t="s">
        <v>3</v>
      </c>
      <c r="F598" s="168" t="s">
        <v>1802</v>
      </c>
      <c r="H598" s="167" t="s">
        <v>3</v>
      </c>
      <c r="I598" s="169"/>
      <c r="L598" s="165"/>
      <c r="M598" s="170"/>
      <c r="N598" s="171"/>
      <c r="O598" s="171"/>
      <c r="P598" s="171"/>
      <c r="Q598" s="171"/>
      <c r="R598" s="171"/>
      <c r="S598" s="171"/>
      <c r="T598" s="172"/>
      <c r="AT598" s="167" t="s">
        <v>206</v>
      </c>
      <c r="AU598" s="167" t="s">
        <v>89</v>
      </c>
      <c r="AV598" s="13" t="s">
        <v>87</v>
      </c>
      <c r="AW598" s="13" t="s">
        <v>41</v>
      </c>
      <c r="AX598" s="13" t="s">
        <v>80</v>
      </c>
      <c r="AY598" s="167" t="s">
        <v>195</v>
      </c>
    </row>
    <row r="599" spans="1:65" s="13" customFormat="1">
      <c r="B599" s="165"/>
      <c r="D599" s="166" t="s">
        <v>206</v>
      </c>
      <c r="E599" s="167" t="s">
        <v>3</v>
      </c>
      <c r="F599" s="168" t="s">
        <v>2048</v>
      </c>
      <c r="H599" s="167" t="s">
        <v>3</v>
      </c>
      <c r="I599" s="169"/>
      <c r="L599" s="165"/>
      <c r="M599" s="170"/>
      <c r="N599" s="171"/>
      <c r="O599" s="171"/>
      <c r="P599" s="171"/>
      <c r="Q599" s="171"/>
      <c r="R599" s="171"/>
      <c r="S599" s="171"/>
      <c r="T599" s="172"/>
      <c r="AT599" s="167" t="s">
        <v>206</v>
      </c>
      <c r="AU599" s="167" t="s">
        <v>89</v>
      </c>
      <c r="AV599" s="13" t="s">
        <v>87</v>
      </c>
      <c r="AW599" s="13" t="s">
        <v>41</v>
      </c>
      <c r="AX599" s="13" t="s">
        <v>80</v>
      </c>
      <c r="AY599" s="167" t="s">
        <v>195</v>
      </c>
    </row>
    <row r="600" spans="1:65" s="14" customFormat="1">
      <c r="B600" s="173"/>
      <c r="D600" s="166" t="s">
        <v>206</v>
      </c>
      <c r="E600" s="174" t="s">
        <v>3</v>
      </c>
      <c r="F600" s="175" t="s">
        <v>1803</v>
      </c>
      <c r="H600" s="176">
        <v>176</v>
      </c>
      <c r="I600" s="177"/>
      <c r="L600" s="173"/>
      <c r="M600" s="178"/>
      <c r="N600" s="179"/>
      <c r="O600" s="179"/>
      <c r="P600" s="179"/>
      <c r="Q600" s="179"/>
      <c r="R600" s="179"/>
      <c r="S600" s="179"/>
      <c r="T600" s="180"/>
      <c r="AT600" s="174" t="s">
        <v>206</v>
      </c>
      <c r="AU600" s="174" t="s">
        <v>89</v>
      </c>
      <c r="AV600" s="14" t="s">
        <v>89</v>
      </c>
      <c r="AW600" s="14" t="s">
        <v>41</v>
      </c>
      <c r="AX600" s="14" t="s">
        <v>80</v>
      </c>
      <c r="AY600" s="174" t="s">
        <v>195</v>
      </c>
    </row>
    <row r="601" spans="1:65" s="15" customFormat="1">
      <c r="B601" s="181"/>
      <c r="D601" s="166" t="s">
        <v>206</v>
      </c>
      <c r="E601" s="182" t="s">
        <v>3</v>
      </c>
      <c r="F601" s="183" t="s">
        <v>215</v>
      </c>
      <c r="H601" s="184">
        <v>176</v>
      </c>
      <c r="I601" s="185"/>
      <c r="L601" s="181"/>
      <c r="M601" s="186"/>
      <c r="N601" s="187"/>
      <c r="O601" s="187"/>
      <c r="P601" s="187"/>
      <c r="Q601" s="187"/>
      <c r="R601" s="187"/>
      <c r="S601" s="187"/>
      <c r="T601" s="188"/>
      <c r="AT601" s="182" t="s">
        <v>206</v>
      </c>
      <c r="AU601" s="182" t="s">
        <v>89</v>
      </c>
      <c r="AV601" s="15" t="s">
        <v>202</v>
      </c>
      <c r="AW601" s="15" t="s">
        <v>41</v>
      </c>
      <c r="AX601" s="15" t="s">
        <v>87</v>
      </c>
      <c r="AY601" s="182" t="s">
        <v>195</v>
      </c>
    </row>
    <row r="602" spans="1:65" s="2" customFormat="1" ht="24.25" customHeight="1">
      <c r="A602" s="35"/>
      <c r="B602" s="146"/>
      <c r="C602" s="147" t="s">
        <v>606</v>
      </c>
      <c r="D602" s="147" t="s">
        <v>197</v>
      </c>
      <c r="E602" s="148" t="s">
        <v>2052</v>
      </c>
      <c r="F602" s="149" t="s">
        <v>2053</v>
      </c>
      <c r="G602" s="150" t="s">
        <v>139</v>
      </c>
      <c r="H602" s="151">
        <v>33.1</v>
      </c>
      <c r="I602" s="152"/>
      <c r="J602" s="153">
        <f>ROUND(I602*H602,2)</f>
        <v>0</v>
      </c>
      <c r="K602" s="149" t="s">
        <v>201</v>
      </c>
      <c r="L602" s="36"/>
      <c r="M602" s="154" t="s">
        <v>3</v>
      </c>
      <c r="N602" s="155" t="s">
        <v>51</v>
      </c>
      <c r="O602" s="56"/>
      <c r="P602" s="156">
        <f>O602*H602</f>
        <v>0</v>
      </c>
      <c r="Q602" s="156">
        <v>0</v>
      </c>
      <c r="R602" s="156">
        <f>Q602*H602</f>
        <v>0</v>
      </c>
      <c r="S602" s="156">
        <v>0</v>
      </c>
      <c r="T602" s="157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158" t="s">
        <v>646</v>
      </c>
      <c r="AT602" s="158" t="s">
        <v>197</v>
      </c>
      <c r="AU602" s="158" t="s">
        <v>89</v>
      </c>
      <c r="AY602" s="19" t="s">
        <v>195</v>
      </c>
      <c r="BE602" s="159">
        <f>IF(N602="základní",J602,0)</f>
        <v>0</v>
      </c>
      <c r="BF602" s="159">
        <f>IF(N602="snížená",J602,0)</f>
        <v>0</v>
      </c>
      <c r="BG602" s="159">
        <f>IF(N602="zákl. přenesená",J602,0)</f>
        <v>0</v>
      </c>
      <c r="BH602" s="159">
        <f>IF(N602="sníž. přenesená",J602,0)</f>
        <v>0</v>
      </c>
      <c r="BI602" s="159">
        <f>IF(N602="nulová",J602,0)</f>
        <v>0</v>
      </c>
      <c r="BJ602" s="19" t="s">
        <v>87</v>
      </c>
      <c r="BK602" s="159">
        <f>ROUND(I602*H602,2)</f>
        <v>0</v>
      </c>
      <c r="BL602" s="19" t="s">
        <v>646</v>
      </c>
      <c r="BM602" s="158" t="s">
        <v>2054</v>
      </c>
    </row>
    <row r="603" spans="1:65" s="2" customFormat="1">
      <c r="A603" s="35"/>
      <c r="B603" s="36"/>
      <c r="C603" s="35"/>
      <c r="D603" s="160" t="s">
        <v>204</v>
      </c>
      <c r="E603" s="35"/>
      <c r="F603" s="161" t="s">
        <v>2055</v>
      </c>
      <c r="G603" s="35"/>
      <c r="H603" s="35"/>
      <c r="I603" s="162"/>
      <c r="J603" s="35"/>
      <c r="K603" s="35"/>
      <c r="L603" s="36"/>
      <c r="M603" s="163"/>
      <c r="N603" s="164"/>
      <c r="O603" s="56"/>
      <c r="P603" s="56"/>
      <c r="Q603" s="56"/>
      <c r="R603" s="56"/>
      <c r="S603" s="56"/>
      <c r="T603" s="57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T603" s="19" t="s">
        <v>204</v>
      </c>
      <c r="AU603" s="19" t="s">
        <v>89</v>
      </c>
    </row>
    <row r="604" spans="1:65" s="13" customFormat="1">
      <c r="B604" s="165"/>
      <c r="D604" s="166" t="s">
        <v>206</v>
      </c>
      <c r="E604" s="167" t="s">
        <v>3</v>
      </c>
      <c r="F604" s="168" t="s">
        <v>1761</v>
      </c>
      <c r="H604" s="167" t="s">
        <v>3</v>
      </c>
      <c r="I604" s="169"/>
      <c r="L604" s="165"/>
      <c r="M604" s="170"/>
      <c r="N604" s="171"/>
      <c r="O604" s="171"/>
      <c r="P604" s="171"/>
      <c r="Q604" s="171"/>
      <c r="R604" s="171"/>
      <c r="S604" s="171"/>
      <c r="T604" s="172"/>
      <c r="AT604" s="167" t="s">
        <v>206</v>
      </c>
      <c r="AU604" s="167" t="s">
        <v>89</v>
      </c>
      <c r="AV604" s="13" t="s">
        <v>87</v>
      </c>
      <c r="AW604" s="13" t="s">
        <v>41</v>
      </c>
      <c r="AX604" s="13" t="s">
        <v>80</v>
      </c>
      <c r="AY604" s="167" t="s">
        <v>195</v>
      </c>
    </row>
    <row r="605" spans="1:65" s="13" customFormat="1">
      <c r="B605" s="165"/>
      <c r="D605" s="166" t="s">
        <v>206</v>
      </c>
      <c r="E605" s="167" t="s">
        <v>3</v>
      </c>
      <c r="F605" s="168" t="s">
        <v>1762</v>
      </c>
      <c r="H605" s="167" t="s">
        <v>3</v>
      </c>
      <c r="I605" s="169"/>
      <c r="L605" s="165"/>
      <c r="M605" s="170"/>
      <c r="N605" s="171"/>
      <c r="O605" s="171"/>
      <c r="P605" s="171"/>
      <c r="Q605" s="171"/>
      <c r="R605" s="171"/>
      <c r="S605" s="171"/>
      <c r="T605" s="172"/>
      <c r="AT605" s="167" t="s">
        <v>206</v>
      </c>
      <c r="AU605" s="167" t="s">
        <v>89</v>
      </c>
      <c r="AV605" s="13" t="s">
        <v>87</v>
      </c>
      <c r="AW605" s="13" t="s">
        <v>41</v>
      </c>
      <c r="AX605" s="13" t="s">
        <v>80</v>
      </c>
      <c r="AY605" s="167" t="s">
        <v>195</v>
      </c>
    </row>
    <row r="606" spans="1:65" s="13" customFormat="1">
      <c r="B606" s="165"/>
      <c r="D606" s="166" t="s">
        <v>206</v>
      </c>
      <c r="E606" s="167" t="s">
        <v>3</v>
      </c>
      <c r="F606" s="168" t="s">
        <v>1763</v>
      </c>
      <c r="H606" s="167" t="s">
        <v>3</v>
      </c>
      <c r="I606" s="169"/>
      <c r="L606" s="165"/>
      <c r="M606" s="170"/>
      <c r="N606" s="171"/>
      <c r="O606" s="171"/>
      <c r="P606" s="171"/>
      <c r="Q606" s="171"/>
      <c r="R606" s="171"/>
      <c r="S606" s="171"/>
      <c r="T606" s="172"/>
      <c r="AT606" s="167" t="s">
        <v>206</v>
      </c>
      <c r="AU606" s="167" t="s">
        <v>89</v>
      </c>
      <c r="AV606" s="13" t="s">
        <v>87</v>
      </c>
      <c r="AW606" s="13" t="s">
        <v>41</v>
      </c>
      <c r="AX606" s="13" t="s">
        <v>80</v>
      </c>
      <c r="AY606" s="167" t="s">
        <v>195</v>
      </c>
    </row>
    <row r="607" spans="1:65" s="13" customFormat="1">
      <c r="B607" s="165"/>
      <c r="D607" s="166" t="s">
        <v>206</v>
      </c>
      <c r="E607" s="167" t="s">
        <v>3</v>
      </c>
      <c r="F607" s="168" t="s">
        <v>2002</v>
      </c>
      <c r="H607" s="167" t="s">
        <v>3</v>
      </c>
      <c r="I607" s="169"/>
      <c r="L607" s="165"/>
      <c r="M607" s="170"/>
      <c r="N607" s="171"/>
      <c r="O607" s="171"/>
      <c r="P607" s="171"/>
      <c r="Q607" s="171"/>
      <c r="R607" s="171"/>
      <c r="S607" s="171"/>
      <c r="T607" s="172"/>
      <c r="AT607" s="167" t="s">
        <v>206</v>
      </c>
      <c r="AU607" s="167" t="s">
        <v>89</v>
      </c>
      <c r="AV607" s="13" t="s">
        <v>87</v>
      </c>
      <c r="AW607" s="13" t="s">
        <v>41</v>
      </c>
      <c r="AX607" s="13" t="s">
        <v>80</v>
      </c>
      <c r="AY607" s="167" t="s">
        <v>195</v>
      </c>
    </row>
    <row r="608" spans="1:65" s="13" customFormat="1">
      <c r="B608" s="165"/>
      <c r="D608" s="166" t="s">
        <v>206</v>
      </c>
      <c r="E608" s="167" t="s">
        <v>3</v>
      </c>
      <c r="F608" s="168" t="s">
        <v>2056</v>
      </c>
      <c r="H608" s="167" t="s">
        <v>3</v>
      </c>
      <c r="I608" s="169"/>
      <c r="L608" s="165"/>
      <c r="M608" s="170"/>
      <c r="N608" s="171"/>
      <c r="O608" s="171"/>
      <c r="P608" s="171"/>
      <c r="Q608" s="171"/>
      <c r="R608" s="171"/>
      <c r="S608" s="171"/>
      <c r="T608" s="172"/>
      <c r="AT608" s="167" t="s">
        <v>206</v>
      </c>
      <c r="AU608" s="167" t="s">
        <v>89</v>
      </c>
      <c r="AV608" s="13" t="s">
        <v>87</v>
      </c>
      <c r="AW608" s="13" t="s">
        <v>41</v>
      </c>
      <c r="AX608" s="13" t="s">
        <v>80</v>
      </c>
      <c r="AY608" s="167" t="s">
        <v>195</v>
      </c>
    </row>
    <row r="609" spans="1:65" s="13" customFormat="1">
      <c r="B609" s="165"/>
      <c r="D609" s="166" t="s">
        <v>206</v>
      </c>
      <c r="E609" s="167" t="s">
        <v>3</v>
      </c>
      <c r="F609" s="168" t="s">
        <v>2003</v>
      </c>
      <c r="H609" s="167" t="s">
        <v>3</v>
      </c>
      <c r="I609" s="169"/>
      <c r="L609" s="165"/>
      <c r="M609" s="170"/>
      <c r="N609" s="171"/>
      <c r="O609" s="171"/>
      <c r="P609" s="171"/>
      <c r="Q609" s="171"/>
      <c r="R609" s="171"/>
      <c r="S609" s="171"/>
      <c r="T609" s="172"/>
      <c r="AT609" s="167" t="s">
        <v>206</v>
      </c>
      <c r="AU609" s="167" t="s">
        <v>89</v>
      </c>
      <c r="AV609" s="13" t="s">
        <v>87</v>
      </c>
      <c r="AW609" s="13" t="s">
        <v>41</v>
      </c>
      <c r="AX609" s="13" t="s">
        <v>80</v>
      </c>
      <c r="AY609" s="167" t="s">
        <v>195</v>
      </c>
    </row>
    <row r="610" spans="1:65" s="13" customFormat="1">
      <c r="B610" s="165"/>
      <c r="D610" s="166" t="s">
        <v>206</v>
      </c>
      <c r="E610" s="167" t="s">
        <v>3</v>
      </c>
      <c r="F610" s="168" t="s">
        <v>2004</v>
      </c>
      <c r="H610" s="167" t="s">
        <v>3</v>
      </c>
      <c r="I610" s="169"/>
      <c r="L610" s="165"/>
      <c r="M610" s="170"/>
      <c r="N610" s="171"/>
      <c r="O610" s="171"/>
      <c r="P610" s="171"/>
      <c r="Q610" s="171"/>
      <c r="R610" s="171"/>
      <c r="S610" s="171"/>
      <c r="T610" s="172"/>
      <c r="AT610" s="167" t="s">
        <v>206</v>
      </c>
      <c r="AU610" s="167" t="s">
        <v>89</v>
      </c>
      <c r="AV610" s="13" t="s">
        <v>87</v>
      </c>
      <c r="AW610" s="13" t="s">
        <v>41</v>
      </c>
      <c r="AX610" s="13" t="s">
        <v>80</v>
      </c>
      <c r="AY610" s="167" t="s">
        <v>195</v>
      </c>
    </row>
    <row r="611" spans="1:65" s="13" customFormat="1">
      <c r="B611" s="165"/>
      <c r="D611" s="166" t="s">
        <v>206</v>
      </c>
      <c r="E611" s="167" t="s">
        <v>3</v>
      </c>
      <c r="F611" s="168" t="s">
        <v>2010</v>
      </c>
      <c r="H611" s="167" t="s">
        <v>3</v>
      </c>
      <c r="I611" s="169"/>
      <c r="L611" s="165"/>
      <c r="M611" s="170"/>
      <c r="N611" s="171"/>
      <c r="O611" s="171"/>
      <c r="P611" s="171"/>
      <c r="Q611" s="171"/>
      <c r="R611" s="171"/>
      <c r="S611" s="171"/>
      <c r="T611" s="172"/>
      <c r="AT611" s="167" t="s">
        <v>206</v>
      </c>
      <c r="AU611" s="167" t="s">
        <v>89</v>
      </c>
      <c r="AV611" s="13" t="s">
        <v>87</v>
      </c>
      <c r="AW611" s="13" t="s">
        <v>41</v>
      </c>
      <c r="AX611" s="13" t="s">
        <v>80</v>
      </c>
      <c r="AY611" s="167" t="s">
        <v>195</v>
      </c>
    </row>
    <row r="612" spans="1:65" s="13" customFormat="1">
      <c r="B612" s="165"/>
      <c r="D612" s="166" t="s">
        <v>206</v>
      </c>
      <c r="E612" s="167" t="s">
        <v>3</v>
      </c>
      <c r="F612" s="168" t="s">
        <v>2004</v>
      </c>
      <c r="H612" s="167" t="s">
        <v>3</v>
      </c>
      <c r="I612" s="169"/>
      <c r="L612" s="165"/>
      <c r="M612" s="170"/>
      <c r="N612" s="171"/>
      <c r="O612" s="171"/>
      <c r="P612" s="171"/>
      <c r="Q612" s="171"/>
      <c r="R612" s="171"/>
      <c r="S612" s="171"/>
      <c r="T612" s="172"/>
      <c r="AT612" s="167" t="s">
        <v>206</v>
      </c>
      <c r="AU612" s="167" t="s">
        <v>89</v>
      </c>
      <c r="AV612" s="13" t="s">
        <v>87</v>
      </c>
      <c r="AW612" s="13" t="s">
        <v>41</v>
      </c>
      <c r="AX612" s="13" t="s">
        <v>80</v>
      </c>
      <c r="AY612" s="167" t="s">
        <v>195</v>
      </c>
    </row>
    <row r="613" spans="1:65" s="14" customFormat="1">
      <c r="B613" s="173"/>
      <c r="D613" s="166" t="s">
        <v>206</v>
      </c>
      <c r="E613" s="174" t="s">
        <v>3</v>
      </c>
      <c r="F613" s="175" t="s">
        <v>2057</v>
      </c>
      <c r="H613" s="176">
        <v>33.1</v>
      </c>
      <c r="I613" s="177"/>
      <c r="L613" s="173"/>
      <c r="M613" s="178"/>
      <c r="N613" s="179"/>
      <c r="O613" s="179"/>
      <c r="P613" s="179"/>
      <c r="Q613" s="179"/>
      <c r="R613" s="179"/>
      <c r="S613" s="179"/>
      <c r="T613" s="180"/>
      <c r="AT613" s="174" t="s">
        <v>206</v>
      </c>
      <c r="AU613" s="174" t="s">
        <v>89</v>
      </c>
      <c r="AV613" s="14" t="s">
        <v>89</v>
      </c>
      <c r="AW613" s="14" t="s">
        <v>41</v>
      </c>
      <c r="AX613" s="14" t="s">
        <v>80</v>
      </c>
      <c r="AY613" s="174" t="s">
        <v>195</v>
      </c>
    </row>
    <row r="614" spans="1:65" s="15" customFormat="1">
      <c r="B614" s="181"/>
      <c r="D614" s="166" t="s">
        <v>206</v>
      </c>
      <c r="E614" s="182" t="s">
        <v>3</v>
      </c>
      <c r="F614" s="183" t="s">
        <v>215</v>
      </c>
      <c r="H614" s="184">
        <v>33.1</v>
      </c>
      <c r="I614" s="185"/>
      <c r="L614" s="181"/>
      <c r="M614" s="186"/>
      <c r="N614" s="187"/>
      <c r="O614" s="187"/>
      <c r="P614" s="187"/>
      <c r="Q614" s="187"/>
      <c r="R614" s="187"/>
      <c r="S614" s="187"/>
      <c r="T614" s="188"/>
      <c r="AT614" s="182" t="s">
        <v>206</v>
      </c>
      <c r="AU614" s="182" t="s">
        <v>89</v>
      </c>
      <c r="AV614" s="15" t="s">
        <v>202</v>
      </c>
      <c r="AW614" s="15" t="s">
        <v>41</v>
      </c>
      <c r="AX614" s="15" t="s">
        <v>87</v>
      </c>
      <c r="AY614" s="182" t="s">
        <v>195</v>
      </c>
    </row>
    <row r="615" spans="1:65" s="2" customFormat="1" ht="33" customHeight="1">
      <c r="A615" s="35"/>
      <c r="B615" s="146"/>
      <c r="C615" s="147" t="s">
        <v>611</v>
      </c>
      <c r="D615" s="147" t="s">
        <v>197</v>
      </c>
      <c r="E615" s="148" t="s">
        <v>2058</v>
      </c>
      <c r="F615" s="149" t="s">
        <v>2059</v>
      </c>
      <c r="G615" s="150" t="s">
        <v>139</v>
      </c>
      <c r="H615" s="151">
        <v>297.89999999999998</v>
      </c>
      <c r="I615" s="152"/>
      <c r="J615" s="153">
        <f>ROUND(I615*H615,2)</f>
        <v>0</v>
      </c>
      <c r="K615" s="149" t="s">
        <v>201</v>
      </c>
      <c r="L615" s="36"/>
      <c r="M615" s="154" t="s">
        <v>3</v>
      </c>
      <c r="N615" s="155" t="s">
        <v>51</v>
      </c>
      <c r="O615" s="56"/>
      <c r="P615" s="156">
        <f>O615*H615</f>
        <v>0</v>
      </c>
      <c r="Q615" s="156">
        <v>0</v>
      </c>
      <c r="R615" s="156">
        <f>Q615*H615</f>
        <v>0</v>
      </c>
      <c r="S615" s="156">
        <v>0</v>
      </c>
      <c r="T615" s="157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158" t="s">
        <v>646</v>
      </c>
      <c r="AT615" s="158" t="s">
        <v>197</v>
      </c>
      <c r="AU615" s="158" t="s">
        <v>89</v>
      </c>
      <c r="AY615" s="19" t="s">
        <v>195</v>
      </c>
      <c r="BE615" s="159">
        <f>IF(N615="základní",J615,0)</f>
        <v>0</v>
      </c>
      <c r="BF615" s="159">
        <f>IF(N615="snížená",J615,0)</f>
        <v>0</v>
      </c>
      <c r="BG615" s="159">
        <f>IF(N615="zákl. přenesená",J615,0)</f>
        <v>0</v>
      </c>
      <c r="BH615" s="159">
        <f>IF(N615="sníž. přenesená",J615,0)</f>
        <v>0</v>
      </c>
      <c r="BI615" s="159">
        <f>IF(N615="nulová",J615,0)</f>
        <v>0</v>
      </c>
      <c r="BJ615" s="19" t="s">
        <v>87</v>
      </c>
      <c r="BK615" s="159">
        <f>ROUND(I615*H615,2)</f>
        <v>0</v>
      </c>
      <c r="BL615" s="19" t="s">
        <v>646</v>
      </c>
      <c r="BM615" s="158" t="s">
        <v>2060</v>
      </c>
    </row>
    <row r="616" spans="1:65" s="2" customFormat="1">
      <c r="A616" s="35"/>
      <c r="B616" s="36"/>
      <c r="C616" s="35"/>
      <c r="D616" s="160" t="s">
        <v>204</v>
      </c>
      <c r="E616" s="35"/>
      <c r="F616" s="161" t="s">
        <v>2061</v>
      </c>
      <c r="G616" s="35"/>
      <c r="H616" s="35"/>
      <c r="I616" s="162"/>
      <c r="J616" s="35"/>
      <c r="K616" s="35"/>
      <c r="L616" s="36"/>
      <c r="M616" s="163"/>
      <c r="N616" s="164"/>
      <c r="O616" s="56"/>
      <c r="P616" s="56"/>
      <c r="Q616" s="56"/>
      <c r="R616" s="56"/>
      <c r="S616" s="56"/>
      <c r="T616" s="57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T616" s="19" t="s">
        <v>204</v>
      </c>
      <c r="AU616" s="19" t="s">
        <v>89</v>
      </c>
    </row>
    <row r="617" spans="1:65" s="13" customFormat="1">
      <c r="B617" s="165"/>
      <c r="D617" s="166" t="s">
        <v>206</v>
      </c>
      <c r="E617" s="167" t="s">
        <v>3</v>
      </c>
      <c r="F617" s="168" t="s">
        <v>1761</v>
      </c>
      <c r="H617" s="167" t="s">
        <v>3</v>
      </c>
      <c r="I617" s="169"/>
      <c r="L617" s="165"/>
      <c r="M617" s="170"/>
      <c r="N617" s="171"/>
      <c r="O617" s="171"/>
      <c r="P617" s="171"/>
      <c r="Q617" s="171"/>
      <c r="R617" s="171"/>
      <c r="S617" s="171"/>
      <c r="T617" s="172"/>
      <c r="AT617" s="167" t="s">
        <v>206</v>
      </c>
      <c r="AU617" s="167" t="s">
        <v>89</v>
      </c>
      <c r="AV617" s="13" t="s">
        <v>87</v>
      </c>
      <c r="AW617" s="13" t="s">
        <v>41</v>
      </c>
      <c r="AX617" s="13" t="s">
        <v>80</v>
      </c>
      <c r="AY617" s="167" t="s">
        <v>195</v>
      </c>
    </row>
    <row r="618" spans="1:65" s="13" customFormat="1">
      <c r="B618" s="165"/>
      <c r="D618" s="166" t="s">
        <v>206</v>
      </c>
      <c r="E618" s="167" t="s">
        <v>3</v>
      </c>
      <c r="F618" s="168" t="s">
        <v>1762</v>
      </c>
      <c r="H618" s="167" t="s">
        <v>3</v>
      </c>
      <c r="I618" s="169"/>
      <c r="L618" s="165"/>
      <c r="M618" s="170"/>
      <c r="N618" s="171"/>
      <c r="O618" s="171"/>
      <c r="P618" s="171"/>
      <c r="Q618" s="171"/>
      <c r="R618" s="171"/>
      <c r="S618" s="171"/>
      <c r="T618" s="172"/>
      <c r="AT618" s="167" t="s">
        <v>206</v>
      </c>
      <c r="AU618" s="167" t="s">
        <v>89</v>
      </c>
      <c r="AV618" s="13" t="s">
        <v>87</v>
      </c>
      <c r="AW618" s="13" t="s">
        <v>41</v>
      </c>
      <c r="AX618" s="13" t="s">
        <v>80</v>
      </c>
      <c r="AY618" s="167" t="s">
        <v>195</v>
      </c>
    </row>
    <row r="619" spans="1:65" s="13" customFormat="1">
      <c r="B619" s="165"/>
      <c r="D619" s="166" t="s">
        <v>206</v>
      </c>
      <c r="E619" s="167" t="s">
        <v>3</v>
      </c>
      <c r="F619" s="168" t="s">
        <v>1763</v>
      </c>
      <c r="H619" s="167" t="s">
        <v>3</v>
      </c>
      <c r="I619" s="169"/>
      <c r="L619" s="165"/>
      <c r="M619" s="170"/>
      <c r="N619" s="171"/>
      <c r="O619" s="171"/>
      <c r="P619" s="171"/>
      <c r="Q619" s="171"/>
      <c r="R619" s="171"/>
      <c r="S619" s="171"/>
      <c r="T619" s="172"/>
      <c r="AT619" s="167" t="s">
        <v>206</v>
      </c>
      <c r="AU619" s="167" t="s">
        <v>89</v>
      </c>
      <c r="AV619" s="13" t="s">
        <v>87</v>
      </c>
      <c r="AW619" s="13" t="s">
        <v>41</v>
      </c>
      <c r="AX619" s="13" t="s">
        <v>80</v>
      </c>
      <c r="AY619" s="167" t="s">
        <v>195</v>
      </c>
    </row>
    <row r="620" spans="1:65" s="13" customFormat="1">
      <c r="B620" s="165"/>
      <c r="D620" s="166" t="s">
        <v>206</v>
      </c>
      <c r="E620" s="167" t="s">
        <v>3</v>
      </c>
      <c r="F620" s="168" t="s">
        <v>2002</v>
      </c>
      <c r="H620" s="167" t="s">
        <v>3</v>
      </c>
      <c r="I620" s="169"/>
      <c r="L620" s="165"/>
      <c r="M620" s="170"/>
      <c r="N620" s="171"/>
      <c r="O620" s="171"/>
      <c r="P620" s="171"/>
      <c r="Q620" s="171"/>
      <c r="R620" s="171"/>
      <c r="S620" s="171"/>
      <c r="T620" s="172"/>
      <c r="AT620" s="167" t="s">
        <v>206</v>
      </c>
      <c r="AU620" s="167" t="s">
        <v>89</v>
      </c>
      <c r="AV620" s="13" t="s">
        <v>87</v>
      </c>
      <c r="AW620" s="13" t="s">
        <v>41</v>
      </c>
      <c r="AX620" s="13" t="s">
        <v>80</v>
      </c>
      <c r="AY620" s="167" t="s">
        <v>195</v>
      </c>
    </row>
    <row r="621" spans="1:65" s="13" customFormat="1">
      <c r="B621" s="165"/>
      <c r="D621" s="166" t="s">
        <v>206</v>
      </c>
      <c r="E621" s="167" t="s">
        <v>3</v>
      </c>
      <c r="F621" s="168" t="s">
        <v>2056</v>
      </c>
      <c r="H621" s="167" t="s">
        <v>3</v>
      </c>
      <c r="I621" s="169"/>
      <c r="L621" s="165"/>
      <c r="M621" s="170"/>
      <c r="N621" s="171"/>
      <c r="O621" s="171"/>
      <c r="P621" s="171"/>
      <c r="Q621" s="171"/>
      <c r="R621" s="171"/>
      <c r="S621" s="171"/>
      <c r="T621" s="172"/>
      <c r="AT621" s="167" t="s">
        <v>206</v>
      </c>
      <c r="AU621" s="167" t="s">
        <v>89</v>
      </c>
      <c r="AV621" s="13" t="s">
        <v>87</v>
      </c>
      <c r="AW621" s="13" t="s">
        <v>41</v>
      </c>
      <c r="AX621" s="13" t="s">
        <v>80</v>
      </c>
      <c r="AY621" s="167" t="s">
        <v>195</v>
      </c>
    </row>
    <row r="622" spans="1:65" s="13" customFormat="1">
      <c r="B622" s="165"/>
      <c r="D622" s="166" t="s">
        <v>206</v>
      </c>
      <c r="E622" s="167" t="s">
        <v>3</v>
      </c>
      <c r="F622" s="168" t="s">
        <v>2003</v>
      </c>
      <c r="H622" s="167" t="s">
        <v>3</v>
      </c>
      <c r="I622" s="169"/>
      <c r="L622" s="165"/>
      <c r="M622" s="170"/>
      <c r="N622" s="171"/>
      <c r="O622" s="171"/>
      <c r="P622" s="171"/>
      <c r="Q622" s="171"/>
      <c r="R622" s="171"/>
      <c r="S622" s="171"/>
      <c r="T622" s="172"/>
      <c r="AT622" s="167" t="s">
        <v>206</v>
      </c>
      <c r="AU622" s="167" t="s">
        <v>89</v>
      </c>
      <c r="AV622" s="13" t="s">
        <v>87</v>
      </c>
      <c r="AW622" s="13" t="s">
        <v>41</v>
      </c>
      <c r="AX622" s="13" t="s">
        <v>80</v>
      </c>
      <c r="AY622" s="167" t="s">
        <v>195</v>
      </c>
    </row>
    <row r="623" spans="1:65" s="13" customFormat="1">
      <c r="B623" s="165"/>
      <c r="D623" s="166" t="s">
        <v>206</v>
      </c>
      <c r="E623" s="167" t="s">
        <v>3</v>
      </c>
      <c r="F623" s="168" t="s">
        <v>2004</v>
      </c>
      <c r="H623" s="167" t="s">
        <v>3</v>
      </c>
      <c r="I623" s="169"/>
      <c r="L623" s="165"/>
      <c r="M623" s="170"/>
      <c r="N623" s="171"/>
      <c r="O623" s="171"/>
      <c r="P623" s="171"/>
      <c r="Q623" s="171"/>
      <c r="R623" s="171"/>
      <c r="S623" s="171"/>
      <c r="T623" s="172"/>
      <c r="AT623" s="167" t="s">
        <v>206</v>
      </c>
      <c r="AU623" s="167" t="s">
        <v>89</v>
      </c>
      <c r="AV623" s="13" t="s">
        <v>87</v>
      </c>
      <c r="AW623" s="13" t="s">
        <v>41</v>
      </c>
      <c r="AX623" s="13" t="s">
        <v>80</v>
      </c>
      <c r="AY623" s="167" t="s">
        <v>195</v>
      </c>
    </row>
    <row r="624" spans="1:65" s="13" customFormat="1">
      <c r="B624" s="165"/>
      <c r="D624" s="166" t="s">
        <v>206</v>
      </c>
      <c r="E624" s="167" t="s">
        <v>3</v>
      </c>
      <c r="F624" s="168" t="s">
        <v>2010</v>
      </c>
      <c r="H624" s="167" t="s">
        <v>3</v>
      </c>
      <c r="I624" s="169"/>
      <c r="L624" s="165"/>
      <c r="M624" s="170"/>
      <c r="N624" s="171"/>
      <c r="O624" s="171"/>
      <c r="P624" s="171"/>
      <c r="Q624" s="171"/>
      <c r="R624" s="171"/>
      <c r="S624" s="171"/>
      <c r="T624" s="172"/>
      <c r="AT624" s="167" t="s">
        <v>206</v>
      </c>
      <c r="AU624" s="167" t="s">
        <v>89</v>
      </c>
      <c r="AV624" s="13" t="s">
        <v>87</v>
      </c>
      <c r="AW624" s="13" t="s">
        <v>41</v>
      </c>
      <c r="AX624" s="13" t="s">
        <v>80</v>
      </c>
      <c r="AY624" s="167" t="s">
        <v>195</v>
      </c>
    </row>
    <row r="625" spans="1:65" s="13" customFormat="1">
      <c r="B625" s="165"/>
      <c r="D625" s="166" t="s">
        <v>206</v>
      </c>
      <c r="E625" s="167" t="s">
        <v>3</v>
      </c>
      <c r="F625" s="168" t="s">
        <v>2004</v>
      </c>
      <c r="H625" s="167" t="s">
        <v>3</v>
      </c>
      <c r="I625" s="169"/>
      <c r="L625" s="165"/>
      <c r="M625" s="170"/>
      <c r="N625" s="171"/>
      <c r="O625" s="171"/>
      <c r="P625" s="171"/>
      <c r="Q625" s="171"/>
      <c r="R625" s="171"/>
      <c r="S625" s="171"/>
      <c r="T625" s="172"/>
      <c r="AT625" s="167" t="s">
        <v>206</v>
      </c>
      <c r="AU625" s="167" t="s">
        <v>89</v>
      </c>
      <c r="AV625" s="13" t="s">
        <v>87</v>
      </c>
      <c r="AW625" s="13" t="s">
        <v>41</v>
      </c>
      <c r="AX625" s="13" t="s">
        <v>80</v>
      </c>
      <c r="AY625" s="167" t="s">
        <v>195</v>
      </c>
    </row>
    <row r="626" spans="1:65" s="14" customFormat="1">
      <c r="B626" s="173"/>
      <c r="D626" s="166" t="s">
        <v>206</v>
      </c>
      <c r="E626" s="174" t="s">
        <v>3</v>
      </c>
      <c r="F626" s="175" t="s">
        <v>2057</v>
      </c>
      <c r="H626" s="176">
        <v>33.1</v>
      </c>
      <c r="I626" s="177"/>
      <c r="L626" s="173"/>
      <c r="M626" s="178"/>
      <c r="N626" s="179"/>
      <c r="O626" s="179"/>
      <c r="P626" s="179"/>
      <c r="Q626" s="179"/>
      <c r="R626" s="179"/>
      <c r="S626" s="179"/>
      <c r="T626" s="180"/>
      <c r="AT626" s="174" t="s">
        <v>206</v>
      </c>
      <c r="AU626" s="174" t="s">
        <v>89</v>
      </c>
      <c r="AV626" s="14" t="s">
        <v>89</v>
      </c>
      <c r="AW626" s="14" t="s">
        <v>41</v>
      </c>
      <c r="AX626" s="14" t="s">
        <v>80</v>
      </c>
      <c r="AY626" s="174" t="s">
        <v>195</v>
      </c>
    </row>
    <row r="627" spans="1:65" s="15" customFormat="1">
      <c r="B627" s="181"/>
      <c r="D627" s="166" t="s">
        <v>206</v>
      </c>
      <c r="E627" s="182" t="s">
        <v>3</v>
      </c>
      <c r="F627" s="183" t="s">
        <v>215</v>
      </c>
      <c r="H627" s="184">
        <v>33.1</v>
      </c>
      <c r="I627" s="185"/>
      <c r="L627" s="181"/>
      <c r="M627" s="186"/>
      <c r="N627" s="187"/>
      <c r="O627" s="187"/>
      <c r="P627" s="187"/>
      <c r="Q627" s="187"/>
      <c r="R627" s="187"/>
      <c r="S627" s="187"/>
      <c r="T627" s="188"/>
      <c r="AT627" s="182" t="s">
        <v>206</v>
      </c>
      <c r="AU627" s="182" t="s">
        <v>89</v>
      </c>
      <c r="AV627" s="15" t="s">
        <v>202</v>
      </c>
      <c r="AW627" s="15" t="s">
        <v>41</v>
      </c>
      <c r="AX627" s="15" t="s">
        <v>87</v>
      </c>
      <c r="AY627" s="182" t="s">
        <v>195</v>
      </c>
    </row>
    <row r="628" spans="1:65" s="14" customFormat="1">
      <c r="B628" s="173"/>
      <c r="D628" s="166" t="s">
        <v>206</v>
      </c>
      <c r="F628" s="175" t="s">
        <v>2062</v>
      </c>
      <c r="H628" s="176">
        <v>297.89999999999998</v>
      </c>
      <c r="I628" s="177"/>
      <c r="L628" s="173"/>
      <c r="M628" s="178"/>
      <c r="N628" s="179"/>
      <c r="O628" s="179"/>
      <c r="P628" s="179"/>
      <c r="Q628" s="179"/>
      <c r="R628" s="179"/>
      <c r="S628" s="179"/>
      <c r="T628" s="180"/>
      <c r="AT628" s="174" t="s">
        <v>206</v>
      </c>
      <c r="AU628" s="174" t="s">
        <v>89</v>
      </c>
      <c r="AV628" s="14" t="s">
        <v>89</v>
      </c>
      <c r="AW628" s="14" t="s">
        <v>4</v>
      </c>
      <c r="AX628" s="14" t="s">
        <v>87</v>
      </c>
      <c r="AY628" s="174" t="s">
        <v>195</v>
      </c>
    </row>
    <row r="629" spans="1:65" s="2" customFormat="1" ht="16.5" customHeight="1">
      <c r="A629" s="35"/>
      <c r="B629" s="146"/>
      <c r="C629" s="147" t="s">
        <v>616</v>
      </c>
      <c r="D629" s="147" t="s">
        <v>197</v>
      </c>
      <c r="E629" s="148" t="s">
        <v>2063</v>
      </c>
      <c r="F629" s="149" t="s">
        <v>2064</v>
      </c>
      <c r="G629" s="150" t="s">
        <v>467</v>
      </c>
      <c r="H629" s="151">
        <v>7.9880000000000004</v>
      </c>
      <c r="I629" s="152"/>
      <c r="J629" s="153">
        <f>ROUND(I629*H629,2)</f>
        <v>0</v>
      </c>
      <c r="K629" s="149" t="s">
        <v>201</v>
      </c>
      <c r="L629" s="36"/>
      <c r="M629" s="154" t="s">
        <v>3</v>
      </c>
      <c r="N629" s="155" t="s">
        <v>51</v>
      </c>
      <c r="O629" s="56"/>
      <c r="P629" s="156">
        <f>O629*H629</f>
        <v>0</v>
      </c>
      <c r="Q629" s="156">
        <v>0</v>
      </c>
      <c r="R629" s="156">
        <f>Q629*H629</f>
        <v>0</v>
      </c>
      <c r="S629" s="156">
        <v>0</v>
      </c>
      <c r="T629" s="157">
        <f>S629*H629</f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158" t="s">
        <v>646</v>
      </c>
      <c r="AT629" s="158" t="s">
        <v>197</v>
      </c>
      <c r="AU629" s="158" t="s">
        <v>89</v>
      </c>
      <c r="AY629" s="19" t="s">
        <v>195</v>
      </c>
      <c r="BE629" s="159">
        <f>IF(N629="základní",J629,0)</f>
        <v>0</v>
      </c>
      <c r="BF629" s="159">
        <f>IF(N629="snížená",J629,0)</f>
        <v>0</v>
      </c>
      <c r="BG629" s="159">
        <f>IF(N629="zákl. přenesená",J629,0)</f>
        <v>0</v>
      </c>
      <c r="BH629" s="159">
        <f>IF(N629="sníž. přenesená",J629,0)</f>
        <v>0</v>
      </c>
      <c r="BI629" s="159">
        <f>IF(N629="nulová",J629,0)</f>
        <v>0</v>
      </c>
      <c r="BJ629" s="19" t="s">
        <v>87</v>
      </c>
      <c r="BK629" s="159">
        <f>ROUND(I629*H629,2)</f>
        <v>0</v>
      </c>
      <c r="BL629" s="19" t="s">
        <v>646</v>
      </c>
      <c r="BM629" s="158" t="s">
        <v>2065</v>
      </c>
    </row>
    <row r="630" spans="1:65" s="2" customFormat="1">
      <c r="A630" s="35"/>
      <c r="B630" s="36"/>
      <c r="C630" s="35"/>
      <c r="D630" s="160" t="s">
        <v>204</v>
      </c>
      <c r="E630" s="35"/>
      <c r="F630" s="161" t="s">
        <v>2066</v>
      </c>
      <c r="G630" s="35"/>
      <c r="H630" s="35"/>
      <c r="I630" s="162"/>
      <c r="J630" s="35"/>
      <c r="K630" s="35"/>
      <c r="L630" s="36"/>
      <c r="M630" s="163"/>
      <c r="N630" s="164"/>
      <c r="O630" s="56"/>
      <c r="P630" s="56"/>
      <c r="Q630" s="56"/>
      <c r="R630" s="56"/>
      <c r="S630" s="56"/>
      <c r="T630" s="57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T630" s="19" t="s">
        <v>204</v>
      </c>
      <c r="AU630" s="19" t="s">
        <v>89</v>
      </c>
    </row>
    <row r="631" spans="1:65" s="13" customFormat="1">
      <c r="B631" s="165"/>
      <c r="D631" s="166" t="s">
        <v>206</v>
      </c>
      <c r="E631" s="167" t="s">
        <v>3</v>
      </c>
      <c r="F631" s="168" t="s">
        <v>1761</v>
      </c>
      <c r="H631" s="167" t="s">
        <v>3</v>
      </c>
      <c r="I631" s="169"/>
      <c r="L631" s="165"/>
      <c r="M631" s="170"/>
      <c r="N631" s="171"/>
      <c r="O631" s="171"/>
      <c r="P631" s="171"/>
      <c r="Q631" s="171"/>
      <c r="R631" s="171"/>
      <c r="S631" s="171"/>
      <c r="T631" s="172"/>
      <c r="AT631" s="167" t="s">
        <v>206</v>
      </c>
      <c r="AU631" s="167" t="s">
        <v>89</v>
      </c>
      <c r="AV631" s="13" t="s">
        <v>87</v>
      </c>
      <c r="AW631" s="13" t="s">
        <v>41</v>
      </c>
      <c r="AX631" s="13" t="s">
        <v>80</v>
      </c>
      <c r="AY631" s="167" t="s">
        <v>195</v>
      </c>
    </row>
    <row r="632" spans="1:65" s="13" customFormat="1">
      <c r="B632" s="165"/>
      <c r="D632" s="166" t="s">
        <v>206</v>
      </c>
      <c r="E632" s="167" t="s">
        <v>3</v>
      </c>
      <c r="F632" s="168" t="s">
        <v>1762</v>
      </c>
      <c r="H632" s="167" t="s">
        <v>3</v>
      </c>
      <c r="I632" s="169"/>
      <c r="L632" s="165"/>
      <c r="M632" s="170"/>
      <c r="N632" s="171"/>
      <c r="O632" s="171"/>
      <c r="P632" s="171"/>
      <c r="Q632" s="171"/>
      <c r="R632" s="171"/>
      <c r="S632" s="171"/>
      <c r="T632" s="172"/>
      <c r="AT632" s="167" t="s">
        <v>206</v>
      </c>
      <c r="AU632" s="167" t="s">
        <v>89</v>
      </c>
      <c r="AV632" s="13" t="s">
        <v>87</v>
      </c>
      <c r="AW632" s="13" t="s">
        <v>41</v>
      </c>
      <c r="AX632" s="13" t="s">
        <v>80</v>
      </c>
      <c r="AY632" s="167" t="s">
        <v>195</v>
      </c>
    </row>
    <row r="633" spans="1:65" s="13" customFormat="1">
      <c r="B633" s="165"/>
      <c r="D633" s="166" t="s">
        <v>206</v>
      </c>
      <c r="E633" s="167" t="s">
        <v>3</v>
      </c>
      <c r="F633" s="168" t="s">
        <v>1763</v>
      </c>
      <c r="H633" s="167" t="s">
        <v>3</v>
      </c>
      <c r="I633" s="169"/>
      <c r="L633" s="165"/>
      <c r="M633" s="170"/>
      <c r="N633" s="171"/>
      <c r="O633" s="171"/>
      <c r="P633" s="171"/>
      <c r="Q633" s="171"/>
      <c r="R633" s="171"/>
      <c r="S633" s="171"/>
      <c r="T633" s="172"/>
      <c r="AT633" s="167" t="s">
        <v>206</v>
      </c>
      <c r="AU633" s="167" t="s">
        <v>89</v>
      </c>
      <c r="AV633" s="13" t="s">
        <v>87</v>
      </c>
      <c r="AW633" s="13" t="s">
        <v>41</v>
      </c>
      <c r="AX633" s="13" t="s">
        <v>80</v>
      </c>
      <c r="AY633" s="167" t="s">
        <v>195</v>
      </c>
    </row>
    <row r="634" spans="1:65" s="13" customFormat="1">
      <c r="B634" s="165"/>
      <c r="D634" s="166" t="s">
        <v>206</v>
      </c>
      <c r="E634" s="167" t="s">
        <v>3</v>
      </c>
      <c r="F634" s="168" t="s">
        <v>1785</v>
      </c>
      <c r="H634" s="167" t="s">
        <v>3</v>
      </c>
      <c r="I634" s="169"/>
      <c r="L634" s="165"/>
      <c r="M634" s="170"/>
      <c r="N634" s="171"/>
      <c r="O634" s="171"/>
      <c r="P634" s="171"/>
      <c r="Q634" s="171"/>
      <c r="R634" s="171"/>
      <c r="S634" s="171"/>
      <c r="T634" s="172"/>
      <c r="AT634" s="167" t="s">
        <v>206</v>
      </c>
      <c r="AU634" s="167" t="s">
        <v>89</v>
      </c>
      <c r="AV634" s="13" t="s">
        <v>87</v>
      </c>
      <c r="AW634" s="13" t="s">
        <v>41</v>
      </c>
      <c r="AX634" s="13" t="s">
        <v>80</v>
      </c>
      <c r="AY634" s="167" t="s">
        <v>195</v>
      </c>
    </row>
    <row r="635" spans="1:65" s="13" customFormat="1">
      <c r="B635" s="165"/>
      <c r="D635" s="166" t="s">
        <v>206</v>
      </c>
      <c r="E635" s="167" t="s">
        <v>3</v>
      </c>
      <c r="F635" s="168" t="s">
        <v>2067</v>
      </c>
      <c r="H635" s="167" t="s">
        <v>3</v>
      </c>
      <c r="I635" s="169"/>
      <c r="L635" s="165"/>
      <c r="M635" s="170"/>
      <c r="N635" s="171"/>
      <c r="O635" s="171"/>
      <c r="P635" s="171"/>
      <c r="Q635" s="171"/>
      <c r="R635" s="171"/>
      <c r="S635" s="171"/>
      <c r="T635" s="172"/>
      <c r="AT635" s="167" t="s">
        <v>206</v>
      </c>
      <c r="AU635" s="167" t="s">
        <v>89</v>
      </c>
      <c r="AV635" s="13" t="s">
        <v>87</v>
      </c>
      <c r="AW635" s="13" t="s">
        <v>41</v>
      </c>
      <c r="AX635" s="13" t="s">
        <v>80</v>
      </c>
      <c r="AY635" s="167" t="s">
        <v>195</v>
      </c>
    </row>
    <row r="636" spans="1:65" s="13" customFormat="1">
      <c r="B636" s="165"/>
      <c r="D636" s="166" t="s">
        <v>206</v>
      </c>
      <c r="E636" s="167" t="s">
        <v>3</v>
      </c>
      <c r="F636" s="168" t="s">
        <v>2068</v>
      </c>
      <c r="H636" s="167" t="s">
        <v>3</v>
      </c>
      <c r="I636" s="169"/>
      <c r="L636" s="165"/>
      <c r="M636" s="170"/>
      <c r="N636" s="171"/>
      <c r="O636" s="171"/>
      <c r="P636" s="171"/>
      <c r="Q636" s="171"/>
      <c r="R636" s="171"/>
      <c r="S636" s="171"/>
      <c r="T636" s="172"/>
      <c r="AT636" s="167" t="s">
        <v>206</v>
      </c>
      <c r="AU636" s="167" t="s">
        <v>89</v>
      </c>
      <c r="AV636" s="13" t="s">
        <v>87</v>
      </c>
      <c r="AW636" s="13" t="s">
        <v>41</v>
      </c>
      <c r="AX636" s="13" t="s">
        <v>80</v>
      </c>
      <c r="AY636" s="167" t="s">
        <v>195</v>
      </c>
    </row>
    <row r="637" spans="1:65" s="14" customFormat="1">
      <c r="B637" s="173"/>
      <c r="D637" s="166" t="s">
        <v>206</v>
      </c>
      <c r="E637" s="174" t="s">
        <v>3</v>
      </c>
      <c r="F637" s="175" t="s">
        <v>2069</v>
      </c>
      <c r="H637" s="176">
        <v>7.3220000000000001</v>
      </c>
      <c r="I637" s="177"/>
      <c r="L637" s="173"/>
      <c r="M637" s="178"/>
      <c r="N637" s="179"/>
      <c r="O637" s="179"/>
      <c r="P637" s="179"/>
      <c r="Q637" s="179"/>
      <c r="R637" s="179"/>
      <c r="S637" s="179"/>
      <c r="T637" s="180"/>
      <c r="AT637" s="174" t="s">
        <v>206</v>
      </c>
      <c r="AU637" s="174" t="s">
        <v>89</v>
      </c>
      <c r="AV637" s="14" t="s">
        <v>89</v>
      </c>
      <c r="AW637" s="14" t="s">
        <v>41</v>
      </c>
      <c r="AX637" s="14" t="s">
        <v>80</v>
      </c>
      <c r="AY637" s="174" t="s">
        <v>195</v>
      </c>
    </row>
    <row r="638" spans="1:65" s="13" customFormat="1">
      <c r="B638" s="165"/>
      <c r="D638" s="166" t="s">
        <v>206</v>
      </c>
      <c r="E638" s="167" t="s">
        <v>3</v>
      </c>
      <c r="F638" s="168" t="s">
        <v>1949</v>
      </c>
      <c r="H638" s="167" t="s">
        <v>3</v>
      </c>
      <c r="I638" s="169"/>
      <c r="L638" s="165"/>
      <c r="M638" s="170"/>
      <c r="N638" s="171"/>
      <c r="O638" s="171"/>
      <c r="P638" s="171"/>
      <c r="Q638" s="171"/>
      <c r="R638" s="171"/>
      <c r="S638" s="171"/>
      <c r="T638" s="172"/>
      <c r="AT638" s="167" t="s">
        <v>206</v>
      </c>
      <c r="AU638" s="167" t="s">
        <v>89</v>
      </c>
      <c r="AV638" s="13" t="s">
        <v>87</v>
      </c>
      <c r="AW638" s="13" t="s">
        <v>41</v>
      </c>
      <c r="AX638" s="13" t="s">
        <v>80</v>
      </c>
      <c r="AY638" s="167" t="s">
        <v>195</v>
      </c>
    </row>
    <row r="639" spans="1:65" s="13" customFormat="1">
      <c r="B639" s="165"/>
      <c r="D639" s="166" t="s">
        <v>206</v>
      </c>
      <c r="E639" s="167" t="s">
        <v>3</v>
      </c>
      <c r="F639" s="168" t="s">
        <v>2070</v>
      </c>
      <c r="H639" s="167" t="s">
        <v>3</v>
      </c>
      <c r="I639" s="169"/>
      <c r="L639" s="165"/>
      <c r="M639" s="170"/>
      <c r="N639" s="171"/>
      <c r="O639" s="171"/>
      <c r="P639" s="171"/>
      <c r="Q639" s="171"/>
      <c r="R639" s="171"/>
      <c r="S639" s="171"/>
      <c r="T639" s="172"/>
      <c r="AT639" s="167" t="s">
        <v>206</v>
      </c>
      <c r="AU639" s="167" t="s">
        <v>89</v>
      </c>
      <c r="AV639" s="13" t="s">
        <v>87</v>
      </c>
      <c r="AW639" s="13" t="s">
        <v>41</v>
      </c>
      <c r="AX639" s="13" t="s">
        <v>80</v>
      </c>
      <c r="AY639" s="167" t="s">
        <v>195</v>
      </c>
    </row>
    <row r="640" spans="1:65" s="14" customFormat="1">
      <c r="B640" s="173"/>
      <c r="D640" s="166" t="s">
        <v>206</v>
      </c>
      <c r="E640" s="174" t="s">
        <v>3</v>
      </c>
      <c r="F640" s="175" t="s">
        <v>2071</v>
      </c>
      <c r="H640" s="176">
        <v>0.46</v>
      </c>
      <c r="I640" s="177"/>
      <c r="L640" s="173"/>
      <c r="M640" s="178"/>
      <c r="N640" s="179"/>
      <c r="O640" s="179"/>
      <c r="P640" s="179"/>
      <c r="Q640" s="179"/>
      <c r="R640" s="179"/>
      <c r="S640" s="179"/>
      <c r="T640" s="180"/>
      <c r="AT640" s="174" t="s">
        <v>206</v>
      </c>
      <c r="AU640" s="174" t="s">
        <v>89</v>
      </c>
      <c r="AV640" s="14" t="s">
        <v>89</v>
      </c>
      <c r="AW640" s="14" t="s">
        <v>41</v>
      </c>
      <c r="AX640" s="14" t="s">
        <v>80</v>
      </c>
      <c r="AY640" s="174" t="s">
        <v>195</v>
      </c>
    </row>
    <row r="641" spans="1:65" s="13" customFormat="1">
      <c r="B641" s="165"/>
      <c r="D641" s="166" t="s">
        <v>206</v>
      </c>
      <c r="E641" s="167" t="s">
        <v>3</v>
      </c>
      <c r="F641" s="168" t="s">
        <v>2072</v>
      </c>
      <c r="H641" s="167" t="s">
        <v>3</v>
      </c>
      <c r="I641" s="169"/>
      <c r="L641" s="165"/>
      <c r="M641" s="170"/>
      <c r="N641" s="171"/>
      <c r="O641" s="171"/>
      <c r="P641" s="171"/>
      <c r="Q641" s="171"/>
      <c r="R641" s="171"/>
      <c r="S641" s="171"/>
      <c r="T641" s="172"/>
      <c r="AT641" s="167" t="s">
        <v>206</v>
      </c>
      <c r="AU641" s="167" t="s">
        <v>89</v>
      </c>
      <c r="AV641" s="13" t="s">
        <v>87</v>
      </c>
      <c r="AW641" s="13" t="s">
        <v>41</v>
      </c>
      <c r="AX641" s="13" t="s">
        <v>80</v>
      </c>
      <c r="AY641" s="167" t="s">
        <v>195</v>
      </c>
    </row>
    <row r="642" spans="1:65" s="13" customFormat="1">
      <c r="B642" s="165"/>
      <c r="D642" s="166" t="s">
        <v>206</v>
      </c>
      <c r="E642" s="167" t="s">
        <v>3</v>
      </c>
      <c r="F642" s="168" t="s">
        <v>2073</v>
      </c>
      <c r="H642" s="167" t="s">
        <v>3</v>
      </c>
      <c r="I642" s="169"/>
      <c r="L642" s="165"/>
      <c r="M642" s="170"/>
      <c r="N642" s="171"/>
      <c r="O642" s="171"/>
      <c r="P642" s="171"/>
      <c r="Q642" s="171"/>
      <c r="R642" s="171"/>
      <c r="S642" s="171"/>
      <c r="T642" s="172"/>
      <c r="AT642" s="167" t="s">
        <v>206</v>
      </c>
      <c r="AU642" s="167" t="s">
        <v>89</v>
      </c>
      <c r="AV642" s="13" t="s">
        <v>87</v>
      </c>
      <c r="AW642" s="13" t="s">
        <v>41</v>
      </c>
      <c r="AX642" s="13" t="s">
        <v>80</v>
      </c>
      <c r="AY642" s="167" t="s">
        <v>195</v>
      </c>
    </row>
    <row r="643" spans="1:65" s="14" customFormat="1">
      <c r="B643" s="173"/>
      <c r="D643" s="166" t="s">
        <v>206</v>
      </c>
      <c r="E643" s="174" t="s">
        <v>3</v>
      </c>
      <c r="F643" s="175" t="s">
        <v>2074</v>
      </c>
      <c r="H643" s="176">
        <v>0.152</v>
      </c>
      <c r="I643" s="177"/>
      <c r="L643" s="173"/>
      <c r="M643" s="178"/>
      <c r="N643" s="179"/>
      <c r="O643" s="179"/>
      <c r="P643" s="179"/>
      <c r="Q643" s="179"/>
      <c r="R643" s="179"/>
      <c r="S643" s="179"/>
      <c r="T643" s="180"/>
      <c r="AT643" s="174" t="s">
        <v>206</v>
      </c>
      <c r="AU643" s="174" t="s">
        <v>89</v>
      </c>
      <c r="AV643" s="14" t="s">
        <v>89</v>
      </c>
      <c r="AW643" s="14" t="s">
        <v>41</v>
      </c>
      <c r="AX643" s="14" t="s">
        <v>80</v>
      </c>
      <c r="AY643" s="174" t="s">
        <v>195</v>
      </c>
    </row>
    <row r="644" spans="1:65" s="13" customFormat="1">
      <c r="B644" s="165"/>
      <c r="D644" s="166" t="s">
        <v>206</v>
      </c>
      <c r="E644" s="167" t="s">
        <v>3</v>
      </c>
      <c r="F644" s="168" t="s">
        <v>1954</v>
      </c>
      <c r="H644" s="167" t="s">
        <v>3</v>
      </c>
      <c r="I644" s="169"/>
      <c r="L644" s="165"/>
      <c r="M644" s="170"/>
      <c r="N644" s="171"/>
      <c r="O644" s="171"/>
      <c r="P644" s="171"/>
      <c r="Q644" s="171"/>
      <c r="R644" s="171"/>
      <c r="S644" s="171"/>
      <c r="T644" s="172"/>
      <c r="AT644" s="167" t="s">
        <v>206</v>
      </c>
      <c r="AU644" s="167" t="s">
        <v>89</v>
      </c>
      <c r="AV644" s="13" t="s">
        <v>87</v>
      </c>
      <c r="AW644" s="13" t="s">
        <v>41</v>
      </c>
      <c r="AX644" s="13" t="s">
        <v>80</v>
      </c>
      <c r="AY644" s="167" t="s">
        <v>195</v>
      </c>
    </row>
    <row r="645" spans="1:65" s="13" customFormat="1">
      <c r="B645" s="165"/>
      <c r="D645" s="166" t="s">
        <v>206</v>
      </c>
      <c r="E645" s="167" t="s">
        <v>3</v>
      </c>
      <c r="F645" s="168" t="s">
        <v>2075</v>
      </c>
      <c r="H645" s="167" t="s">
        <v>3</v>
      </c>
      <c r="I645" s="169"/>
      <c r="L645" s="165"/>
      <c r="M645" s="170"/>
      <c r="N645" s="171"/>
      <c r="O645" s="171"/>
      <c r="P645" s="171"/>
      <c r="Q645" s="171"/>
      <c r="R645" s="171"/>
      <c r="S645" s="171"/>
      <c r="T645" s="172"/>
      <c r="AT645" s="167" t="s">
        <v>206</v>
      </c>
      <c r="AU645" s="167" t="s">
        <v>89</v>
      </c>
      <c r="AV645" s="13" t="s">
        <v>87</v>
      </c>
      <c r="AW645" s="13" t="s">
        <v>41</v>
      </c>
      <c r="AX645" s="13" t="s">
        <v>80</v>
      </c>
      <c r="AY645" s="167" t="s">
        <v>195</v>
      </c>
    </row>
    <row r="646" spans="1:65" s="14" customFormat="1">
      <c r="B646" s="173"/>
      <c r="D646" s="166" t="s">
        <v>206</v>
      </c>
      <c r="E646" s="174" t="s">
        <v>3</v>
      </c>
      <c r="F646" s="175" t="s">
        <v>2076</v>
      </c>
      <c r="H646" s="176">
        <v>2.3E-2</v>
      </c>
      <c r="I646" s="177"/>
      <c r="L646" s="173"/>
      <c r="M646" s="178"/>
      <c r="N646" s="179"/>
      <c r="O646" s="179"/>
      <c r="P646" s="179"/>
      <c r="Q646" s="179"/>
      <c r="R646" s="179"/>
      <c r="S646" s="179"/>
      <c r="T646" s="180"/>
      <c r="AT646" s="174" t="s">
        <v>206</v>
      </c>
      <c r="AU646" s="174" t="s">
        <v>89</v>
      </c>
      <c r="AV646" s="14" t="s">
        <v>89</v>
      </c>
      <c r="AW646" s="14" t="s">
        <v>41</v>
      </c>
      <c r="AX646" s="14" t="s">
        <v>80</v>
      </c>
      <c r="AY646" s="174" t="s">
        <v>195</v>
      </c>
    </row>
    <row r="647" spans="1:65" s="13" customFormat="1">
      <c r="B647" s="165"/>
      <c r="D647" s="166" t="s">
        <v>206</v>
      </c>
      <c r="E647" s="167" t="s">
        <v>3</v>
      </c>
      <c r="F647" s="168" t="s">
        <v>1825</v>
      </c>
      <c r="H647" s="167" t="s">
        <v>3</v>
      </c>
      <c r="I647" s="169"/>
      <c r="L647" s="165"/>
      <c r="M647" s="170"/>
      <c r="N647" s="171"/>
      <c r="O647" s="171"/>
      <c r="P647" s="171"/>
      <c r="Q647" s="171"/>
      <c r="R647" s="171"/>
      <c r="S647" s="171"/>
      <c r="T647" s="172"/>
      <c r="AT647" s="167" t="s">
        <v>206</v>
      </c>
      <c r="AU647" s="167" t="s">
        <v>89</v>
      </c>
      <c r="AV647" s="13" t="s">
        <v>87</v>
      </c>
      <c r="AW647" s="13" t="s">
        <v>41</v>
      </c>
      <c r="AX647" s="13" t="s">
        <v>80</v>
      </c>
      <c r="AY647" s="167" t="s">
        <v>195</v>
      </c>
    </row>
    <row r="648" spans="1:65" s="13" customFormat="1">
      <c r="B648" s="165"/>
      <c r="D648" s="166" t="s">
        <v>206</v>
      </c>
      <c r="E648" s="167" t="s">
        <v>3</v>
      </c>
      <c r="F648" s="168" t="s">
        <v>2077</v>
      </c>
      <c r="H648" s="167" t="s">
        <v>3</v>
      </c>
      <c r="I648" s="169"/>
      <c r="L648" s="165"/>
      <c r="M648" s="170"/>
      <c r="N648" s="171"/>
      <c r="O648" s="171"/>
      <c r="P648" s="171"/>
      <c r="Q648" s="171"/>
      <c r="R648" s="171"/>
      <c r="S648" s="171"/>
      <c r="T648" s="172"/>
      <c r="AT648" s="167" t="s">
        <v>206</v>
      </c>
      <c r="AU648" s="167" t="s">
        <v>89</v>
      </c>
      <c r="AV648" s="13" t="s">
        <v>87</v>
      </c>
      <c r="AW648" s="13" t="s">
        <v>41</v>
      </c>
      <c r="AX648" s="13" t="s">
        <v>80</v>
      </c>
      <c r="AY648" s="167" t="s">
        <v>195</v>
      </c>
    </row>
    <row r="649" spans="1:65" s="14" customFormat="1">
      <c r="B649" s="173"/>
      <c r="D649" s="166" t="s">
        <v>206</v>
      </c>
      <c r="E649" s="174" t="s">
        <v>3</v>
      </c>
      <c r="F649" s="175" t="s">
        <v>2078</v>
      </c>
      <c r="H649" s="176">
        <v>0.03</v>
      </c>
      <c r="I649" s="177"/>
      <c r="L649" s="173"/>
      <c r="M649" s="178"/>
      <c r="N649" s="179"/>
      <c r="O649" s="179"/>
      <c r="P649" s="179"/>
      <c r="Q649" s="179"/>
      <c r="R649" s="179"/>
      <c r="S649" s="179"/>
      <c r="T649" s="180"/>
      <c r="AT649" s="174" t="s">
        <v>206</v>
      </c>
      <c r="AU649" s="174" t="s">
        <v>89</v>
      </c>
      <c r="AV649" s="14" t="s">
        <v>89</v>
      </c>
      <c r="AW649" s="14" t="s">
        <v>41</v>
      </c>
      <c r="AX649" s="14" t="s">
        <v>80</v>
      </c>
      <c r="AY649" s="174" t="s">
        <v>195</v>
      </c>
    </row>
    <row r="650" spans="1:65" s="13" customFormat="1">
      <c r="B650" s="165"/>
      <c r="D650" s="166" t="s">
        <v>206</v>
      </c>
      <c r="E650" s="167" t="s">
        <v>3</v>
      </c>
      <c r="F650" s="168" t="s">
        <v>1959</v>
      </c>
      <c r="H650" s="167" t="s">
        <v>3</v>
      </c>
      <c r="I650" s="169"/>
      <c r="L650" s="165"/>
      <c r="M650" s="170"/>
      <c r="N650" s="171"/>
      <c r="O650" s="171"/>
      <c r="P650" s="171"/>
      <c r="Q650" s="171"/>
      <c r="R650" s="171"/>
      <c r="S650" s="171"/>
      <c r="T650" s="172"/>
      <c r="AT650" s="167" t="s">
        <v>206</v>
      </c>
      <c r="AU650" s="167" t="s">
        <v>89</v>
      </c>
      <c r="AV650" s="13" t="s">
        <v>87</v>
      </c>
      <c r="AW650" s="13" t="s">
        <v>41</v>
      </c>
      <c r="AX650" s="13" t="s">
        <v>80</v>
      </c>
      <c r="AY650" s="167" t="s">
        <v>195</v>
      </c>
    </row>
    <row r="651" spans="1:65" s="13" customFormat="1">
      <c r="B651" s="165"/>
      <c r="D651" s="166" t="s">
        <v>206</v>
      </c>
      <c r="E651" s="167" t="s">
        <v>3</v>
      </c>
      <c r="F651" s="168" t="s">
        <v>2079</v>
      </c>
      <c r="H651" s="167" t="s">
        <v>3</v>
      </c>
      <c r="I651" s="169"/>
      <c r="L651" s="165"/>
      <c r="M651" s="170"/>
      <c r="N651" s="171"/>
      <c r="O651" s="171"/>
      <c r="P651" s="171"/>
      <c r="Q651" s="171"/>
      <c r="R651" s="171"/>
      <c r="S651" s="171"/>
      <c r="T651" s="172"/>
      <c r="AT651" s="167" t="s">
        <v>206</v>
      </c>
      <c r="AU651" s="167" t="s">
        <v>89</v>
      </c>
      <c r="AV651" s="13" t="s">
        <v>87</v>
      </c>
      <c r="AW651" s="13" t="s">
        <v>41</v>
      </c>
      <c r="AX651" s="13" t="s">
        <v>80</v>
      </c>
      <c r="AY651" s="167" t="s">
        <v>195</v>
      </c>
    </row>
    <row r="652" spans="1:65" s="14" customFormat="1">
      <c r="B652" s="173"/>
      <c r="D652" s="166" t="s">
        <v>206</v>
      </c>
      <c r="E652" s="174" t="s">
        <v>3</v>
      </c>
      <c r="F652" s="175" t="s">
        <v>2080</v>
      </c>
      <c r="H652" s="176">
        <v>1E-3</v>
      </c>
      <c r="I652" s="177"/>
      <c r="L652" s="173"/>
      <c r="M652" s="178"/>
      <c r="N652" s="179"/>
      <c r="O652" s="179"/>
      <c r="P652" s="179"/>
      <c r="Q652" s="179"/>
      <c r="R652" s="179"/>
      <c r="S652" s="179"/>
      <c r="T652" s="180"/>
      <c r="AT652" s="174" t="s">
        <v>206</v>
      </c>
      <c r="AU652" s="174" t="s">
        <v>89</v>
      </c>
      <c r="AV652" s="14" t="s">
        <v>89</v>
      </c>
      <c r="AW652" s="14" t="s">
        <v>41</v>
      </c>
      <c r="AX652" s="14" t="s">
        <v>80</v>
      </c>
      <c r="AY652" s="174" t="s">
        <v>195</v>
      </c>
    </row>
    <row r="653" spans="1:65" s="15" customFormat="1">
      <c r="B653" s="181"/>
      <c r="D653" s="166" t="s">
        <v>206</v>
      </c>
      <c r="E653" s="182" t="s">
        <v>3</v>
      </c>
      <c r="F653" s="183" t="s">
        <v>215</v>
      </c>
      <c r="H653" s="184">
        <v>7.9880000000000004</v>
      </c>
      <c r="I653" s="185"/>
      <c r="L653" s="181"/>
      <c r="M653" s="186"/>
      <c r="N653" s="187"/>
      <c r="O653" s="187"/>
      <c r="P653" s="187"/>
      <c r="Q653" s="187"/>
      <c r="R653" s="187"/>
      <c r="S653" s="187"/>
      <c r="T653" s="188"/>
      <c r="AT653" s="182" t="s">
        <v>206</v>
      </c>
      <c r="AU653" s="182" t="s">
        <v>89</v>
      </c>
      <c r="AV653" s="15" t="s">
        <v>202</v>
      </c>
      <c r="AW653" s="15" t="s">
        <v>41</v>
      </c>
      <c r="AX653" s="15" t="s">
        <v>87</v>
      </c>
      <c r="AY653" s="182" t="s">
        <v>195</v>
      </c>
    </row>
    <row r="654" spans="1:65" s="2" customFormat="1" ht="21.75" customHeight="1">
      <c r="A654" s="35"/>
      <c r="B654" s="146"/>
      <c r="C654" s="147" t="s">
        <v>621</v>
      </c>
      <c r="D654" s="147" t="s">
        <v>197</v>
      </c>
      <c r="E654" s="148" t="s">
        <v>2081</v>
      </c>
      <c r="F654" s="149" t="s">
        <v>2082</v>
      </c>
      <c r="G654" s="150" t="s">
        <v>467</v>
      </c>
      <c r="H654" s="151">
        <v>71.891999999999996</v>
      </c>
      <c r="I654" s="152"/>
      <c r="J654" s="153">
        <f>ROUND(I654*H654,2)</f>
        <v>0</v>
      </c>
      <c r="K654" s="149" t="s">
        <v>201</v>
      </c>
      <c r="L654" s="36"/>
      <c r="M654" s="154" t="s">
        <v>3</v>
      </c>
      <c r="N654" s="155" t="s">
        <v>51</v>
      </c>
      <c r="O654" s="56"/>
      <c r="P654" s="156">
        <f>O654*H654</f>
        <v>0</v>
      </c>
      <c r="Q654" s="156">
        <v>0</v>
      </c>
      <c r="R654" s="156">
        <f>Q654*H654</f>
        <v>0</v>
      </c>
      <c r="S654" s="156">
        <v>0</v>
      </c>
      <c r="T654" s="157">
        <f>S654*H654</f>
        <v>0</v>
      </c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R654" s="158" t="s">
        <v>646</v>
      </c>
      <c r="AT654" s="158" t="s">
        <v>197</v>
      </c>
      <c r="AU654" s="158" t="s">
        <v>89</v>
      </c>
      <c r="AY654" s="19" t="s">
        <v>195</v>
      </c>
      <c r="BE654" s="159">
        <f>IF(N654="základní",J654,0)</f>
        <v>0</v>
      </c>
      <c r="BF654" s="159">
        <f>IF(N654="snížená",J654,0)</f>
        <v>0</v>
      </c>
      <c r="BG654" s="159">
        <f>IF(N654="zákl. přenesená",J654,0)</f>
        <v>0</v>
      </c>
      <c r="BH654" s="159">
        <f>IF(N654="sníž. přenesená",J654,0)</f>
        <v>0</v>
      </c>
      <c r="BI654" s="159">
        <f>IF(N654="nulová",J654,0)</f>
        <v>0</v>
      </c>
      <c r="BJ654" s="19" t="s">
        <v>87</v>
      </c>
      <c r="BK654" s="159">
        <f>ROUND(I654*H654,2)</f>
        <v>0</v>
      </c>
      <c r="BL654" s="19" t="s">
        <v>646</v>
      </c>
      <c r="BM654" s="158" t="s">
        <v>2083</v>
      </c>
    </row>
    <row r="655" spans="1:65" s="2" customFormat="1">
      <c r="A655" s="35"/>
      <c r="B655" s="36"/>
      <c r="C655" s="35"/>
      <c r="D655" s="160" t="s">
        <v>204</v>
      </c>
      <c r="E655" s="35"/>
      <c r="F655" s="161" t="s">
        <v>2084</v>
      </c>
      <c r="G655" s="35"/>
      <c r="H655" s="35"/>
      <c r="I655" s="162"/>
      <c r="J655" s="35"/>
      <c r="K655" s="35"/>
      <c r="L655" s="36"/>
      <c r="M655" s="163"/>
      <c r="N655" s="164"/>
      <c r="O655" s="56"/>
      <c r="P655" s="56"/>
      <c r="Q655" s="56"/>
      <c r="R655" s="56"/>
      <c r="S655" s="56"/>
      <c r="T655" s="57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T655" s="19" t="s">
        <v>204</v>
      </c>
      <c r="AU655" s="19" t="s">
        <v>89</v>
      </c>
    </row>
    <row r="656" spans="1:65" s="13" customFormat="1">
      <c r="B656" s="165"/>
      <c r="D656" s="166" t="s">
        <v>206</v>
      </c>
      <c r="E656" s="167" t="s">
        <v>3</v>
      </c>
      <c r="F656" s="168" t="s">
        <v>1761</v>
      </c>
      <c r="H656" s="167" t="s">
        <v>3</v>
      </c>
      <c r="I656" s="169"/>
      <c r="L656" s="165"/>
      <c r="M656" s="170"/>
      <c r="N656" s="171"/>
      <c r="O656" s="171"/>
      <c r="P656" s="171"/>
      <c r="Q656" s="171"/>
      <c r="R656" s="171"/>
      <c r="S656" s="171"/>
      <c r="T656" s="172"/>
      <c r="AT656" s="167" t="s">
        <v>206</v>
      </c>
      <c r="AU656" s="167" t="s">
        <v>89</v>
      </c>
      <c r="AV656" s="13" t="s">
        <v>87</v>
      </c>
      <c r="AW656" s="13" t="s">
        <v>41</v>
      </c>
      <c r="AX656" s="13" t="s">
        <v>80</v>
      </c>
      <c r="AY656" s="167" t="s">
        <v>195</v>
      </c>
    </row>
    <row r="657" spans="2:51" s="13" customFormat="1">
      <c r="B657" s="165"/>
      <c r="D657" s="166" t="s">
        <v>206</v>
      </c>
      <c r="E657" s="167" t="s">
        <v>3</v>
      </c>
      <c r="F657" s="168" t="s">
        <v>1762</v>
      </c>
      <c r="H657" s="167" t="s">
        <v>3</v>
      </c>
      <c r="I657" s="169"/>
      <c r="L657" s="165"/>
      <c r="M657" s="170"/>
      <c r="N657" s="171"/>
      <c r="O657" s="171"/>
      <c r="P657" s="171"/>
      <c r="Q657" s="171"/>
      <c r="R657" s="171"/>
      <c r="S657" s="171"/>
      <c r="T657" s="172"/>
      <c r="AT657" s="167" t="s">
        <v>206</v>
      </c>
      <c r="AU657" s="167" t="s">
        <v>89</v>
      </c>
      <c r="AV657" s="13" t="s">
        <v>87</v>
      </c>
      <c r="AW657" s="13" t="s">
        <v>41</v>
      </c>
      <c r="AX657" s="13" t="s">
        <v>80</v>
      </c>
      <c r="AY657" s="167" t="s">
        <v>195</v>
      </c>
    </row>
    <row r="658" spans="2:51" s="13" customFormat="1">
      <c r="B658" s="165"/>
      <c r="D658" s="166" t="s">
        <v>206</v>
      </c>
      <c r="E658" s="167" t="s">
        <v>3</v>
      </c>
      <c r="F658" s="168" t="s">
        <v>1763</v>
      </c>
      <c r="H658" s="167" t="s">
        <v>3</v>
      </c>
      <c r="I658" s="169"/>
      <c r="L658" s="165"/>
      <c r="M658" s="170"/>
      <c r="N658" s="171"/>
      <c r="O658" s="171"/>
      <c r="P658" s="171"/>
      <c r="Q658" s="171"/>
      <c r="R658" s="171"/>
      <c r="S658" s="171"/>
      <c r="T658" s="172"/>
      <c r="AT658" s="167" t="s">
        <v>206</v>
      </c>
      <c r="AU658" s="167" t="s">
        <v>89</v>
      </c>
      <c r="AV658" s="13" t="s">
        <v>87</v>
      </c>
      <c r="AW658" s="13" t="s">
        <v>41</v>
      </c>
      <c r="AX658" s="13" t="s">
        <v>80</v>
      </c>
      <c r="AY658" s="167" t="s">
        <v>195</v>
      </c>
    </row>
    <row r="659" spans="2:51" s="13" customFormat="1">
      <c r="B659" s="165"/>
      <c r="D659" s="166" t="s">
        <v>206</v>
      </c>
      <c r="E659" s="167" t="s">
        <v>3</v>
      </c>
      <c r="F659" s="168" t="s">
        <v>1785</v>
      </c>
      <c r="H659" s="167" t="s">
        <v>3</v>
      </c>
      <c r="I659" s="169"/>
      <c r="L659" s="165"/>
      <c r="M659" s="170"/>
      <c r="N659" s="171"/>
      <c r="O659" s="171"/>
      <c r="P659" s="171"/>
      <c r="Q659" s="171"/>
      <c r="R659" s="171"/>
      <c r="S659" s="171"/>
      <c r="T659" s="172"/>
      <c r="AT659" s="167" t="s">
        <v>206</v>
      </c>
      <c r="AU659" s="167" t="s">
        <v>89</v>
      </c>
      <c r="AV659" s="13" t="s">
        <v>87</v>
      </c>
      <c r="AW659" s="13" t="s">
        <v>41</v>
      </c>
      <c r="AX659" s="13" t="s">
        <v>80</v>
      </c>
      <c r="AY659" s="167" t="s">
        <v>195</v>
      </c>
    </row>
    <row r="660" spans="2:51" s="13" customFormat="1">
      <c r="B660" s="165"/>
      <c r="D660" s="166" t="s">
        <v>206</v>
      </c>
      <c r="E660" s="167" t="s">
        <v>3</v>
      </c>
      <c r="F660" s="168" t="s">
        <v>2067</v>
      </c>
      <c r="H660" s="167" t="s">
        <v>3</v>
      </c>
      <c r="I660" s="169"/>
      <c r="L660" s="165"/>
      <c r="M660" s="170"/>
      <c r="N660" s="171"/>
      <c r="O660" s="171"/>
      <c r="P660" s="171"/>
      <c r="Q660" s="171"/>
      <c r="R660" s="171"/>
      <c r="S660" s="171"/>
      <c r="T660" s="172"/>
      <c r="AT660" s="167" t="s">
        <v>206</v>
      </c>
      <c r="AU660" s="167" t="s">
        <v>89</v>
      </c>
      <c r="AV660" s="13" t="s">
        <v>87</v>
      </c>
      <c r="AW660" s="13" t="s">
        <v>41</v>
      </c>
      <c r="AX660" s="13" t="s">
        <v>80</v>
      </c>
      <c r="AY660" s="167" t="s">
        <v>195</v>
      </c>
    </row>
    <row r="661" spans="2:51" s="13" customFormat="1">
      <c r="B661" s="165"/>
      <c r="D661" s="166" t="s">
        <v>206</v>
      </c>
      <c r="E661" s="167" t="s">
        <v>3</v>
      </c>
      <c r="F661" s="168" t="s">
        <v>2068</v>
      </c>
      <c r="H661" s="167" t="s">
        <v>3</v>
      </c>
      <c r="I661" s="169"/>
      <c r="L661" s="165"/>
      <c r="M661" s="170"/>
      <c r="N661" s="171"/>
      <c r="O661" s="171"/>
      <c r="P661" s="171"/>
      <c r="Q661" s="171"/>
      <c r="R661" s="171"/>
      <c r="S661" s="171"/>
      <c r="T661" s="172"/>
      <c r="AT661" s="167" t="s">
        <v>206</v>
      </c>
      <c r="AU661" s="167" t="s">
        <v>89</v>
      </c>
      <c r="AV661" s="13" t="s">
        <v>87</v>
      </c>
      <c r="AW661" s="13" t="s">
        <v>41</v>
      </c>
      <c r="AX661" s="13" t="s">
        <v>80</v>
      </c>
      <c r="AY661" s="167" t="s">
        <v>195</v>
      </c>
    </row>
    <row r="662" spans="2:51" s="14" customFormat="1">
      <c r="B662" s="173"/>
      <c r="D662" s="166" t="s">
        <v>206</v>
      </c>
      <c r="E662" s="174" t="s">
        <v>3</v>
      </c>
      <c r="F662" s="175" t="s">
        <v>2069</v>
      </c>
      <c r="H662" s="176">
        <v>7.3220000000000001</v>
      </c>
      <c r="I662" s="177"/>
      <c r="L662" s="173"/>
      <c r="M662" s="178"/>
      <c r="N662" s="179"/>
      <c r="O662" s="179"/>
      <c r="P662" s="179"/>
      <c r="Q662" s="179"/>
      <c r="R662" s="179"/>
      <c r="S662" s="179"/>
      <c r="T662" s="180"/>
      <c r="AT662" s="174" t="s">
        <v>206</v>
      </c>
      <c r="AU662" s="174" t="s">
        <v>89</v>
      </c>
      <c r="AV662" s="14" t="s">
        <v>89</v>
      </c>
      <c r="AW662" s="14" t="s">
        <v>41</v>
      </c>
      <c r="AX662" s="14" t="s">
        <v>80</v>
      </c>
      <c r="AY662" s="174" t="s">
        <v>195</v>
      </c>
    </row>
    <row r="663" spans="2:51" s="13" customFormat="1">
      <c r="B663" s="165"/>
      <c r="D663" s="166" t="s">
        <v>206</v>
      </c>
      <c r="E663" s="167" t="s">
        <v>3</v>
      </c>
      <c r="F663" s="168" t="s">
        <v>1949</v>
      </c>
      <c r="H663" s="167" t="s">
        <v>3</v>
      </c>
      <c r="I663" s="169"/>
      <c r="L663" s="165"/>
      <c r="M663" s="170"/>
      <c r="N663" s="171"/>
      <c r="O663" s="171"/>
      <c r="P663" s="171"/>
      <c r="Q663" s="171"/>
      <c r="R663" s="171"/>
      <c r="S663" s="171"/>
      <c r="T663" s="172"/>
      <c r="AT663" s="167" t="s">
        <v>206</v>
      </c>
      <c r="AU663" s="167" t="s">
        <v>89</v>
      </c>
      <c r="AV663" s="13" t="s">
        <v>87</v>
      </c>
      <c r="AW663" s="13" t="s">
        <v>41</v>
      </c>
      <c r="AX663" s="13" t="s">
        <v>80</v>
      </c>
      <c r="AY663" s="167" t="s">
        <v>195</v>
      </c>
    </row>
    <row r="664" spans="2:51" s="13" customFormat="1">
      <c r="B664" s="165"/>
      <c r="D664" s="166" t="s">
        <v>206</v>
      </c>
      <c r="E664" s="167" t="s">
        <v>3</v>
      </c>
      <c r="F664" s="168" t="s">
        <v>2070</v>
      </c>
      <c r="H664" s="167" t="s">
        <v>3</v>
      </c>
      <c r="I664" s="169"/>
      <c r="L664" s="165"/>
      <c r="M664" s="170"/>
      <c r="N664" s="171"/>
      <c r="O664" s="171"/>
      <c r="P664" s="171"/>
      <c r="Q664" s="171"/>
      <c r="R664" s="171"/>
      <c r="S664" s="171"/>
      <c r="T664" s="172"/>
      <c r="AT664" s="167" t="s">
        <v>206</v>
      </c>
      <c r="AU664" s="167" t="s">
        <v>89</v>
      </c>
      <c r="AV664" s="13" t="s">
        <v>87</v>
      </c>
      <c r="AW664" s="13" t="s">
        <v>41</v>
      </c>
      <c r="AX664" s="13" t="s">
        <v>80</v>
      </c>
      <c r="AY664" s="167" t="s">
        <v>195</v>
      </c>
    </row>
    <row r="665" spans="2:51" s="14" customFormat="1">
      <c r="B665" s="173"/>
      <c r="D665" s="166" t="s">
        <v>206</v>
      </c>
      <c r="E665" s="174" t="s">
        <v>3</v>
      </c>
      <c r="F665" s="175" t="s">
        <v>2071</v>
      </c>
      <c r="H665" s="176">
        <v>0.46</v>
      </c>
      <c r="I665" s="177"/>
      <c r="L665" s="173"/>
      <c r="M665" s="178"/>
      <c r="N665" s="179"/>
      <c r="O665" s="179"/>
      <c r="P665" s="179"/>
      <c r="Q665" s="179"/>
      <c r="R665" s="179"/>
      <c r="S665" s="179"/>
      <c r="T665" s="180"/>
      <c r="AT665" s="174" t="s">
        <v>206</v>
      </c>
      <c r="AU665" s="174" t="s">
        <v>89</v>
      </c>
      <c r="AV665" s="14" t="s">
        <v>89</v>
      </c>
      <c r="AW665" s="14" t="s">
        <v>41</v>
      </c>
      <c r="AX665" s="14" t="s">
        <v>80</v>
      </c>
      <c r="AY665" s="174" t="s">
        <v>195</v>
      </c>
    </row>
    <row r="666" spans="2:51" s="13" customFormat="1">
      <c r="B666" s="165"/>
      <c r="D666" s="166" t="s">
        <v>206</v>
      </c>
      <c r="E666" s="167" t="s">
        <v>3</v>
      </c>
      <c r="F666" s="168" t="s">
        <v>2072</v>
      </c>
      <c r="H666" s="167" t="s">
        <v>3</v>
      </c>
      <c r="I666" s="169"/>
      <c r="L666" s="165"/>
      <c r="M666" s="170"/>
      <c r="N666" s="171"/>
      <c r="O666" s="171"/>
      <c r="P666" s="171"/>
      <c r="Q666" s="171"/>
      <c r="R666" s="171"/>
      <c r="S666" s="171"/>
      <c r="T666" s="172"/>
      <c r="AT666" s="167" t="s">
        <v>206</v>
      </c>
      <c r="AU666" s="167" t="s">
        <v>89</v>
      </c>
      <c r="AV666" s="13" t="s">
        <v>87</v>
      </c>
      <c r="AW666" s="13" t="s">
        <v>41</v>
      </c>
      <c r="AX666" s="13" t="s">
        <v>80</v>
      </c>
      <c r="AY666" s="167" t="s">
        <v>195</v>
      </c>
    </row>
    <row r="667" spans="2:51" s="13" customFormat="1">
      <c r="B667" s="165"/>
      <c r="D667" s="166" t="s">
        <v>206</v>
      </c>
      <c r="E667" s="167" t="s">
        <v>3</v>
      </c>
      <c r="F667" s="168" t="s">
        <v>2073</v>
      </c>
      <c r="H667" s="167" t="s">
        <v>3</v>
      </c>
      <c r="I667" s="169"/>
      <c r="L667" s="165"/>
      <c r="M667" s="170"/>
      <c r="N667" s="171"/>
      <c r="O667" s="171"/>
      <c r="P667" s="171"/>
      <c r="Q667" s="171"/>
      <c r="R667" s="171"/>
      <c r="S667" s="171"/>
      <c r="T667" s="172"/>
      <c r="AT667" s="167" t="s">
        <v>206</v>
      </c>
      <c r="AU667" s="167" t="s">
        <v>89</v>
      </c>
      <c r="AV667" s="13" t="s">
        <v>87</v>
      </c>
      <c r="AW667" s="13" t="s">
        <v>41</v>
      </c>
      <c r="AX667" s="13" t="s">
        <v>80</v>
      </c>
      <c r="AY667" s="167" t="s">
        <v>195</v>
      </c>
    </row>
    <row r="668" spans="2:51" s="14" customFormat="1">
      <c r="B668" s="173"/>
      <c r="D668" s="166" t="s">
        <v>206</v>
      </c>
      <c r="E668" s="174" t="s">
        <v>3</v>
      </c>
      <c r="F668" s="175" t="s">
        <v>2074</v>
      </c>
      <c r="H668" s="176">
        <v>0.152</v>
      </c>
      <c r="I668" s="177"/>
      <c r="L668" s="173"/>
      <c r="M668" s="178"/>
      <c r="N668" s="179"/>
      <c r="O668" s="179"/>
      <c r="P668" s="179"/>
      <c r="Q668" s="179"/>
      <c r="R668" s="179"/>
      <c r="S668" s="179"/>
      <c r="T668" s="180"/>
      <c r="AT668" s="174" t="s">
        <v>206</v>
      </c>
      <c r="AU668" s="174" t="s">
        <v>89</v>
      </c>
      <c r="AV668" s="14" t="s">
        <v>89</v>
      </c>
      <c r="AW668" s="14" t="s">
        <v>41</v>
      </c>
      <c r="AX668" s="14" t="s">
        <v>80</v>
      </c>
      <c r="AY668" s="174" t="s">
        <v>195</v>
      </c>
    </row>
    <row r="669" spans="2:51" s="13" customFormat="1">
      <c r="B669" s="165"/>
      <c r="D669" s="166" t="s">
        <v>206</v>
      </c>
      <c r="E669" s="167" t="s">
        <v>3</v>
      </c>
      <c r="F669" s="168" t="s">
        <v>1954</v>
      </c>
      <c r="H669" s="167" t="s">
        <v>3</v>
      </c>
      <c r="I669" s="169"/>
      <c r="L669" s="165"/>
      <c r="M669" s="170"/>
      <c r="N669" s="171"/>
      <c r="O669" s="171"/>
      <c r="P669" s="171"/>
      <c r="Q669" s="171"/>
      <c r="R669" s="171"/>
      <c r="S669" s="171"/>
      <c r="T669" s="172"/>
      <c r="AT669" s="167" t="s">
        <v>206</v>
      </c>
      <c r="AU669" s="167" t="s">
        <v>89</v>
      </c>
      <c r="AV669" s="13" t="s">
        <v>87</v>
      </c>
      <c r="AW669" s="13" t="s">
        <v>41</v>
      </c>
      <c r="AX669" s="13" t="s">
        <v>80</v>
      </c>
      <c r="AY669" s="167" t="s">
        <v>195</v>
      </c>
    </row>
    <row r="670" spans="2:51" s="13" customFormat="1">
      <c r="B670" s="165"/>
      <c r="D670" s="166" t="s">
        <v>206</v>
      </c>
      <c r="E670" s="167" t="s">
        <v>3</v>
      </c>
      <c r="F670" s="168" t="s">
        <v>2075</v>
      </c>
      <c r="H670" s="167" t="s">
        <v>3</v>
      </c>
      <c r="I670" s="169"/>
      <c r="L670" s="165"/>
      <c r="M670" s="170"/>
      <c r="N670" s="171"/>
      <c r="O670" s="171"/>
      <c r="P670" s="171"/>
      <c r="Q670" s="171"/>
      <c r="R670" s="171"/>
      <c r="S670" s="171"/>
      <c r="T670" s="172"/>
      <c r="AT670" s="167" t="s">
        <v>206</v>
      </c>
      <c r="AU670" s="167" t="s">
        <v>89</v>
      </c>
      <c r="AV670" s="13" t="s">
        <v>87</v>
      </c>
      <c r="AW670" s="13" t="s">
        <v>41</v>
      </c>
      <c r="AX670" s="13" t="s">
        <v>80</v>
      </c>
      <c r="AY670" s="167" t="s">
        <v>195</v>
      </c>
    </row>
    <row r="671" spans="2:51" s="14" customFormat="1">
      <c r="B671" s="173"/>
      <c r="D671" s="166" t="s">
        <v>206</v>
      </c>
      <c r="E671" s="174" t="s">
        <v>3</v>
      </c>
      <c r="F671" s="175" t="s">
        <v>2076</v>
      </c>
      <c r="H671" s="176">
        <v>2.3E-2</v>
      </c>
      <c r="I671" s="177"/>
      <c r="L671" s="173"/>
      <c r="M671" s="178"/>
      <c r="N671" s="179"/>
      <c r="O671" s="179"/>
      <c r="P671" s="179"/>
      <c r="Q671" s="179"/>
      <c r="R671" s="179"/>
      <c r="S671" s="179"/>
      <c r="T671" s="180"/>
      <c r="AT671" s="174" t="s">
        <v>206</v>
      </c>
      <c r="AU671" s="174" t="s">
        <v>89</v>
      </c>
      <c r="AV671" s="14" t="s">
        <v>89</v>
      </c>
      <c r="AW671" s="14" t="s">
        <v>41</v>
      </c>
      <c r="AX671" s="14" t="s">
        <v>80</v>
      </c>
      <c r="AY671" s="174" t="s">
        <v>195</v>
      </c>
    </row>
    <row r="672" spans="2:51" s="13" customFormat="1">
      <c r="B672" s="165"/>
      <c r="D672" s="166" t="s">
        <v>206</v>
      </c>
      <c r="E672" s="167" t="s">
        <v>3</v>
      </c>
      <c r="F672" s="168" t="s">
        <v>1825</v>
      </c>
      <c r="H672" s="167" t="s">
        <v>3</v>
      </c>
      <c r="I672" s="169"/>
      <c r="L672" s="165"/>
      <c r="M672" s="170"/>
      <c r="N672" s="171"/>
      <c r="O672" s="171"/>
      <c r="P672" s="171"/>
      <c r="Q672" s="171"/>
      <c r="R672" s="171"/>
      <c r="S672" s="171"/>
      <c r="T672" s="172"/>
      <c r="AT672" s="167" t="s">
        <v>206</v>
      </c>
      <c r="AU672" s="167" t="s">
        <v>89</v>
      </c>
      <c r="AV672" s="13" t="s">
        <v>87</v>
      </c>
      <c r="AW672" s="13" t="s">
        <v>41</v>
      </c>
      <c r="AX672" s="13" t="s">
        <v>80</v>
      </c>
      <c r="AY672" s="167" t="s">
        <v>195</v>
      </c>
    </row>
    <row r="673" spans="1:65" s="13" customFormat="1">
      <c r="B673" s="165"/>
      <c r="D673" s="166" t="s">
        <v>206</v>
      </c>
      <c r="E673" s="167" t="s">
        <v>3</v>
      </c>
      <c r="F673" s="168" t="s">
        <v>2077</v>
      </c>
      <c r="H673" s="167" t="s">
        <v>3</v>
      </c>
      <c r="I673" s="169"/>
      <c r="L673" s="165"/>
      <c r="M673" s="170"/>
      <c r="N673" s="171"/>
      <c r="O673" s="171"/>
      <c r="P673" s="171"/>
      <c r="Q673" s="171"/>
      <c r="R673" s="171"/>
      <c r="S673" s="171"/>
      <c r="T673" s="172"/>
      <c r="AT673" s="167" t="s">
        <v>206</v>
      </c>
      <c r="AU673" s="167" t="s">
        <v>89</v>
      </c>
      <c r="AV673" s="13" t="s">
        <v>87</v>
      </c>
      <c r="AW673" s="13" t="s">
        <v>41</v>
      </c>
      <c r="AX673" s="13" t="s">
        <v>80</v>
      </c>
      <c r="AY673" s="167" t="s">
        <v>195</v>
      </c>
    </row>
    <row r="674" spans="1:65" s="14" customFormat="1">
      <c r="B674" s="173"/>
      <c r="D674" s="166" t="s">
        <v>206</v>
      </c>
      <c r="E674" s="174" t="s">
        <v>3</v>
      </c>
      <c r="F674" s="175" t="s">
        <v>2078</v>
      </c>
      <c r="H674" s="176">
        <v>0.03</v>
      </c>
      <c r="I674" s="177"/>
      <c r="L674" s="173"/>
      <c r="M674" s="178"/>
      <c r="N674" s="179"/>
      <c r="O674" s="179"/>
      <c r="P674" s="179"/>
      <c r="Q674" s="179"/>
      <c r="R674" s="179"/>
      <c r="S674" s="179"/>
      <c r="T674" s="180"/>
      <c r="AT674" s="174" t="s">
        <v>206</v>
      </c>
      <c r="AU674" s="174" t="s">
        <v>89</v>
      </c>
      <c r="AV674" s="14" t="s">
        <v>89</v>
      </c>
      <c r="AW674" s="14" t="s">
        <v>41</v>
      </c>
      <c r="AX674" s="14" t="s">
        <v>80</v>
      </c>
      <c r="AY674" s="174" t="s">
        <v>195</v>
      </c>
    </row>
    <row r="675" spans="1:65" s="13" customFormat="1">
      <c r="B675" s="165"/>
      <c r="D675" s="166" t="s">
        <v>206</v>
      </c>
      <c r="E675" s="167" t="s">
        <v>3</v>
      </c>
      <c r="F675" s="168" t="s">
        <v>1959</v>
      </c>
      <c r="H675" s="167" t="s">
        <v>3</v>
      </c>
      <c r="I675" s="169"/>
      <c r="L675" s="165"/>
      <c r="M675" s="170"/>
      <c r="N675" s="171"/>
      <c r="O675" s="171"/>
      <c r="P675" s="171"/>
      <c r="Q675" s="171"/>
      <c r="R675" s="171"/>
      <c r="S675" s="171"/>
      <c r="T675" s="172"/>
      <c r="AT675" s="167" t="s">
        <v>206</v>
      </c>
      <c r="AU675" s="167" t="s">
        <v>89</v>
      </c>
      <c r="AV675" s="13" t="s">
        <v>87</v>
      </c>
      <c r="AW675" s="13" t="s">
        <v>41</v>
      </c>
      <c r="AX675" s="13" t="s">
        <v>80</v>
      </c>
      <c r="AY675" s="167" t="s">
        <v>195</v>
      </c>
    </row>
    <row r="676" spans="1:65" s="13" customFormat="1">
      <c r="B676" s="165"/>
      <c r="D676" s="166" t="s">
        <v>206</v>
      </c>
      <c r="E676" s="167" t="s">
        <v>3</v>
      </c>
      <c r="F676" s="168" t="s">
        <v>2079</v>
      </c>
      <c r="H676" s="167" t="s">
        <v>3</v>
      </c>
      <c r="I676" s="169"/>
      <c r="L676" s="165"/>
      <c r="M676" s="170"/>
      <c r="N676" s="171"/>
      <c r="O676" s="171"/>
      <c r="P676" s="171"/>
      <c r="Q676" s="171"/>
      <c r="R676" s="171"/>
      <c r="S676" s="171"/>
      <c r="T676" s="172"/>
      <c r="AT676" s="167" t="s">
        <v>206</v>
      </c>
      <c r="AU676" s="167" t="s">
        <v>89</v>
      </c>
      <c r="AV676" s="13" t="s">
        <v>87</v>
      </c>
      <c r="AW676" s="13" t="s">
        <v>41</v>
      </c>
      <c r="AX676" s="13" t="s">
        <v>80</v>
      </c>
      <c r="AY676" s="167" t="s">
        <v>195</v>
      </c>
    </row>
    <row r="677" spans="1:65" s="14" customFormat="1">
      <c r="B677" s="173"/>
      <c r="D677" s="166" t="s">
        <v>206</v>
      </c>
      <c r="E677" s="174" t="s">
        <v>3</v>
      </c>
      <c r="F677" s="175" t="s">
        <v>2080</v>
      </c>
      <c r="H677" s="176">
        <v>1E-3</v>
      </c>
      <c r="I677" s="177"/>
      <c r="L677" s="173"/>
      <c r="M677" s="178"/>
      <c r="N677" s="179"/>
      <c r="O677" s="179"/>
      <c r="P677" s="179"/>
      <c r="Q677" s="179"/>
      <c r="R677" s="179"/>
      <c r="S677" s="179"/>
      <c r="T677" s="180"/>
      <c r="AT677" s="174" t="s">
        <v>206</v>
      </c>
      <c r="AU677" s="174" t="s">
        <v>89</v>
      </c>
      <c r="AV677" s="14" t="s">
        <v>89</v>
      </c>
      <c r="AW677" s="14" t="s">
        <v>41</v>
      </c>
      <c r="AX677" s="14" t="s">
        <v>80</v>
      </c>
      <c r="AY677" s="174" t="s">
        <v>195</v>
      </c>
    </row>
    <row r="678" spans="1:65" s="15" customFormat="1">
      <c r="B678" s="181"/>
      <c r="D678" s="166" t="s">
        <v>206</v>
      </c>
      <c r="E678" s="182" t="s">
        <v>3</v>
      </c>
      <c r="F678" s="183" t="s">
        <v>215</v>
      </c>
      <c r="H678" s="184">
        <v>7.9880000000000004</v>
      </c>
      <c r="I678" s="185"/>
      <c r="L678" s="181"/>
      <c r="M678" s="186"/>
      <c r="N678" s="187"/>
      <c r="O678" s="187"/>
      <c r="P678" s="187"/>
      <c r="Q678" s="187"/>
      <c r="R678" s="187"/>
      <c r="S678" s="187"/>
      <c r="T678" s="188"/>
      <c r="AT678" s="182" t="s">
        <v>206</v>
      </c>
      <c r="AU678" s="182" t="s">
        <v>89</v>
      </c>
      <c r="AV678" s="15" t="s">
        <v>202</v>
      </c>
      <c r="AW678" s="15" t="s">
        <v>41</v>
      </c>
      <c r="AX678" s="15" t="s">
        <v>87</v>
      </c>
      <c r="AY678" s="182" t="s">
        <v>195</v>
      </c>
    </row>
    <row r="679" spans="1:65" s="14" customFormat="1">
      <c r="B679" s="173"/>
      <c r="D679" s="166" t="s">
        <v>206</v>
      </c>
      <c r="F679" s="175" t="s">
        <v>2085</v>
      </c>
      <c r="H679" s="176">
        <v>71.891999999999996</v>
      </c>
      <c r="I679" s="177"/>
      <c r="L679" s="173"/>
      <c r="M679" s="178"/>
      <c r="N679" s="179"/>
      <c r="O679" s="179"/>
      <c r="P679" s="179"/>
      <c r="Q679" s="179"/>
      <c r="R679" s="179"/>
      <c r="S679" s="179"/>
      <c r="T679" s="180"/>
      <c r="AT679" s="174" t="s">
        <v>206</v>
      </c>
      <c r="AU679" s="174" t="s">
        <v>89</v>
      </c>
      <c r="AV679" s="14" t="s">
        <v>89</v>
      </c>
      <c r="AW679" s="14" t="s">
        <v>4</v>
      </c>
      <c r="AX679" s="14" t="s">
        <v>87</v>
      </c>
      <c r="AY679" s="174" t="s">
        <v>195</v>
      </c>
    </row>
    <row r="680" spans="1:65" s="2" customFormat="1" ht="16.5" customHeight="1">
      <c r="A680" s="35"/>
      <c r="B680" s="146"/>
      <c r="C680" s="147" t="s">
        <v>626</v>
      </c>
      <c r="D680" s="147" t="s">
        <v>197</v>
      </c>
      <c r="E680" s="148" t="s">
        <v>2086</v>
      </c>
      <c r="F680" s="149" t="s">
        <v>2087</v>
      </c>
      <c r="G680" s="150" t="s">
        <v>344</v>
      </c>
      <c r="H680" s="151">
        <v>140</v>
      </c>
      <c r="I680" s="152"/>
      <c r="J680" s="153">
        <f>ROUND(I680*H680,2)</f>
        <v>0</v>
      </c>
      <c r="K680" s="149" t="s">
        <v>201</v>
      </c>
      <c r="L680" s="36"/>
      <c r="M680" s="154" t="s">
        <v>3</v>
      </c>
      <c r="N680" s="155" t="s">
        <v>51</v>
      </c>
      <c r="O680" s="56"/>
      <c r="P680" s="156">
        <f>O680*H680</f>
        <v>0</v>
      </c>
      <c r="Q680" s="156">
        <v>0</v>
      </c>
      <c r="R680" s="156">
        <f>Q680*H680</f>
        <v>0</v>
      </c>
      <c r="S680" s="156">
        <v>0</v>
      </c>
      <c r="T680" s="157">
        <f>S680*H680</f>
        <v>0</v>
      </c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R680" s="158" t="s">
        <v>646</v>
      </c>
      <c r="AT680" s="158" t="s">
        <v>197</v>
      </c>
      <c r="AU680" s="158" t="s">
        <v>89</v>
      </c>
      <c r="AY680" s="19" t="s">
        <v>195</v>
      </c>
      <c r="BE680" s="159">
        <f>IF(N680="základní",J680,0)</f>
        <v>0</v>
      </c>
      <c r="BF680" s="159">
        <f>IF(N680="snížená",J680,0)</f>
        <v>0</v>
      </c>
      <c r="BG680" s="159">
        <f>IF(N680="zákl. přenesená",J680,0)</f>
        <v>0</v>
      </c>
      <c r="BH680" s="159">
        <f>IF(N680="sníž. přenesená",J680,0)</f>
        <v>0</v>
      </c>
      <c r="BI680" s="159">
        <f>IF(N680="nulová",J680,0)</f>
        <v>0</v>
      </c>
      <c r="BJ680" s="19" t="s">
        <v>87</v>
      </c>
      <c r="BK680" s="159">
        <f>ROUND(I680*H680,2)</f>
        <v>0</v>
      </c>
      <c r="BL680" s="19" t="s">
        <v>646</v>
      </c>
      <c r="BM680" s="158" t="s">
        <v>2088</v>
      </c>
    </row>
    <row r="681" spans="1:65" s="2" customFormat="1">
      <c r="A681" s="35"/>
      <c r="B681" s="36"/>
      <c r="C681" s="35"/>
      <c r="D681" s="160" t="s">
        <v>204</v>
      </c>
      <c r="E681" s="35"/>
      <c r="F681" s="161" t="s">
        <v>2089</v>
      </c>
      <c r="G681" s="35"/>
      <c r="H681" s="35"/>
      <c r="I681" s="162"/>
      <c r="J681" s="35"/>
      <c r="K681" s="35"/>
      <c r="L681" s="36"/>
      <c r="M681" s="163"/>
      <c r="N681" s="164"/>
      <c r="O681" s="56"/>
      <c r="P681" s="56"/>
      <c r="Q681" s="56"/>
      <c r="R681" s="56"/>
      <c r="S681" s="56"/>
      <c r="T681" s="57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T681" s="19" t="s">
        <v>204</v>
      </c>
      <c r="AU681" s="19" t="s">
        <v>89</v>
      </c>
    </row>
    <row r="682" spans="1:65" s="13" customFormat="1">
      <c r="B682" s="165"/>
      <c r="D682" s="166" t="s">
        <v>206</v>
      </c>
      <c r="E682" s="167" t="s">
        <v>3</v>
      </c>
      <c r="F682" s="168" t="s">
        <v>1761</v>
      </c>
      <c r="H682" s="167" t="s">
        <v>3</v>
      </c>
      <c r="I682" s="169"/>
      <c r="L682" s="165"/>
      <c r="M682" s="170"/>
      <c r="N682" s="171"/>
      <c r="O682" s="171"/>
      <c r="P682" s="171"/>
      <c r="Q682" s="171"/>
      <c r="R682" s="171"/>
      <c r="S682" s="171"/>
      <c r="T682" s="172"/>
      <c r="AT682" s="167" t="s">
        <v>206</v>
      </c>
      <c r="AU682" s="167" t="s">
        <v>89</v>
      </c>
      <c r="AV682" s="13" t="s">
        <v>87</v>
      </c>
      <c r="AW682" s="13" t="s">
        <v>41</v>
      </c>
      <c r="AX682" s="13" t="s">
        <v>80</v>
      </c>
      <c r="AY682" s="167" t="s">
        <v>195</v>
      </c>
    </row>
    <row r="683" spans="1:65" s="13" customFormat="1">
      <c r="B683" s="165"/>
      <c r="D683" s="166" t="s">
        <v>206</v>
      </c>
      <c r="E683" s="167" t="s">
        <v>3</v>
      </c>
      <c r="F683" s="168" t="s">
        <v>1762</v>
      </c>
      <c r="H683" s="167" t="s">
        <v>3</v>
      </c>
      <c r="I683" s="169"/>
      <c r="L683" s="165"/>
      <c r="M683" s="170"/>
      <c r="N683" s="171"/>
      <c r="O683" s="171"/>
      <c r="P683" s="171"/>
      <c r="Q683" s="171"/>
      <c r="R683" s="171"/>
      <c r="S683" s="171"/>
      <c r="T683" s="172"/>
      <c r="AT683" s="167" t="s">
        <v>206</v>
      </c>
      <c r="AU683" s="167" t="s">
        <v>89</v>
      </c>
      <c r="AV683" s="13" t="s">
        <v>87</v>
      </c>
      <c r="AW683" s="13" t="s">
        <v>41</v>
      </c>
      <c r="AX683" s="13" t="s">
        <v>80</v>
      </c>
      <c r="AY683" s="167" t="s">
        <v>195</v>
      </c>
    </row>
    <row r="684" spans="1:65" s="13" customFormat="1">
      <c r="B684" s="165"/>
      <c r="D684" s="166" t="s">
        <v>206</v>
      </c>
      <c r="E684" s="167" t="s">
        <v>3</v>
      </c>
      <c r="F684" s="168" t="s">
        <v>1763</v>
      </c>
      <c r="H684" s="167" t="s">
        <v>3</v>
      </c>
      <c r="I684" s="169"/>
      <c r="L684" s="165"/>
      <c r="M684" s="170"/>
      <c r="N684" s="171"/>
      <c r="O684" s="171"/>
      <c r="P684" s="171"/>
      <c r="Q684" s="171"/>
      <c r="R684" s="171"/>
      <c r="S684" s="171"/>
      <c r="T684" s="172"/>
      <c r="AT684" s="167" t="s">
        <v>206</v>
      </c>
      <c r="AU684" s="167" t="s">
        <v>89</v>
      </c>
      <c r="AV684" s="13" t="s">
        <v>87</v>
      </c>
      <c r="AW684" s="13" t="s">
        <v>41</v>
      </c>
      <c r="AX684" s="13" t="s">
        <v>80</v>
      </c>
      <c r="AY684" s="167" t="s">
        <v>195</v>
      </c>
    </row>
    <row r="685" spans="1:65" s="13" customFormat="1">
      <c r="B685" s="165"/>
      <c r="D685" s="166" t="s">
        <v>206</v>
      </c>
      <c r="E685" s="167" t="s">
        <v>3</v>
      </c>
      <c r="F685" s="168" t="s">
        <v>1764</v>
      </c>
      <c r="H685" s="167" t="s">
        <v>3</v>
      </c>
      <c r="I685" s="169"/>
      <c r="L685" s="165"/>
      <c r="M685" s="170"/>
      <c r="N685" s="171"/>
      <c r="O685" s="171"/>
      <c r="P685" s="171"/>
      <c r="Q685" s="171"/>
      <c r="R685" s="171"/>
      <c r="S685" s="171"/>
      <c r="T685" s="172"/>
      <c r="AT685" s="167" t="s">
        <v>206</v>
      </c>
      <c r="AU685" s="167" t="s">
        <v>89</v>
      </c>
      <c r="AV685" s="13" t="s">
        <v>87</v>
      </c>
      <c r="AW685" s="13" t="s">
        <v>41</v>
      </c>
      <c r="AX685" s="13" t="s">
        <v>80</v>
      </c>
      <c r="AY685" s="167" t="s">
        <v>195</v>
      </c>
    </row>
    <row r="686" spans="1:65" s="13" customFormat="1">
      <c r="B686" s="165"/>
      <c r="D686" s="166" t="s">
        <v>206</v>
      </c>
      <c r="E686" s="167" t="s">
        <v>3</v>
      </c>
      <c r="F686" s="168" t="s">
        <v>2090</v>
      </c>
      <c r="H686" s="167" t="s">
        <v>3</v>
      </c>
      <c r="I686" s="169"/>
      <c r="L686" s="165"/>
      <c r="M686" s="170"/>
      <c r="N686" s="171"/>
      <c r="O686" s="171"/>
      <c r="P686" s="171"/>
      <c r="Q686" s="171"/>
      <c r="R686" s="171"/>
      <c r="S686" s="171"/>
      <c r="T686" s="172"/>
      <c r="AT686" s="167" t="s">
        <v>206</v>
      </c>
      <c r="AU686" s="167" t="s">
        <v>89</v>
      </c>
      <c r="AV686" s="13" t="s">
        <v>87</v>
      </c>
      <c r="AW686" s="13" t="s">
        <v>41</v>
      </c>
      <c r="AX686" s="13" t="s">
        <v>80</v>
      </c>
      <c r="AY686" s="167" t="s">
        <v>195</v>
      </c>
    </row>
    <row r="687" spans="1:65" s="14" customFormat="1">
      <c r="B687" s="173"/>
      <c r="D687" s="166" t="s">
        <v>206</v>
      </c>
      <c r="E687" s="174" t="s">
        <v>3</v>
      </c>
      <c r="F687" s="175" t="s">
        <v>1980</v>
      </c>
      <c r="H687" s="176">
        <v>140</v>
      </c>
      <c r="I687" s="177"/>
      <c r="L687" s="173"/>
      <c r="M687" s="178"/>
      <c r="N687" s="179"/>
      <c r="O687" s="179"/>
      <c r="P687" s="179"/>
      <c r="Q687" s="179"/>
      <c r="R687" s="179"/>
      <c r="S687" s="179"/>
      <c r="T687" s="180"/>
      <c r="AT687" s="174" t="s">
        <v>206</v>
      </c>
      <c r="AU687" s="174" t="s">
        <v>89</v>
      </c>
      <c r="AV687" s="14" t="s">
        <v>89</v>
      </c>
      <c r="AW687" s="14" t="s">
        <v>41</v>
      </c>
      <c r="AX687" s="14" t="s">
        <v>80</v>
      </c>
      <c r="AY687" s="174" t="s">
        <v>195</v>
      </c>
    </row>
    <row r="688" spans="1:65" s="15" customFormat="1">
      <c r="B688" s="181"/>
      <c r="D688" s="166" t="s">
        <v>206</v>
      </c>
      <c r="E688" s="182" t="s">
        <v>3</v>
      </c>
      <c r="F688" s="183" t="s">
        <v>215</v>
      </c>
      <c r="H688" s="184">
        <v>140</v>
      </c>
      <c r="I688" s="185"/>
      <c r="L688" s="181"/>
      <c r="M688" s="186"/>
      <c r="N688" s="187"/>
      <c r="O688" s="187"/>
      <c r="P688" s="187"/>
      <c r="Q688" s="187"/>
      <c r="R688" s="187"/>
      <c r="S688" s="187"/>
      <c r="T688" s="188"/>
      <c r="AT688" s="182" t="s">
        <v>206</v>
      </c>
      <c r="AU688" s="182" t="s">
        <v>89</v>
      </c>
      <c r="AV688" s="15" t="s">
        <v>202</v>
      </c>
      <c r="AW688" s="15" t="s">
        <v>41</v>
      </c>
      <c r="AX688" s="15" t="s">
        <v>87</v>
      </c>
      <c r="AY688" s="182" t="s">
        <v>195</v>
      </c>
    </row>
    <row r="689" spans="1:65" s="2" customFormat="1" ht="21.75" customHeight="1">
      <c r="A689" s="35"/>
      <c r="B689" s="146"/>
      <c r="C689" s="147" t="s">
        <v>630</v>
      </c>
      <c r="D689" s="147" t="s">
        <v>197</v>
      </c>
      <c r="E689" s="148" t="s">
        <v>2091</v>
      </c>
      <c r="F689" s="149" t="s">
        <v>2092</v>
      </c>
      <c r="G689" s="150" t="s">
        <v>139</v>
      </c>
      <c r="H689" s="151">
        <v>2.9159999999999999</v>
      </c>
      <c r="I689" s="152"/>
      <c r="J689" s="153">
        <f>ROUND(I689*H689,2)</f>
        <v>0</v>
      </c>
      <c r="K689" s="149" t="s">
        <v>1796</v>
      </c>
      <c r="L689" s="36"/>
      <c r="M689" s="154" t="s">
        <v>3</v>
      </c>
      <c r="N689" s="155" t="s">
        <v>51</v>
      </c>
      <c r="O689" s="56"/>
      <c r="P689" s="156">
        <f>O689*H689</f>
        <v>0</v>
      </c>
      <c r="Q689" s="156">
        <v>2.45329</v>
      </c>
      <c r="R689" s="156">
        <f>Q689*H689</f>
        <v>7.15379364</v>
      </c>
      <c r="S689" s="156">
        <v>0</v>
      </c>
      <c r="T689" s="157">
        <f>S689*H689</f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158" t="s">
        <v>646</v>
      </c>
      <c r="AT689" s="158" t="s">
        <v>197</v>
      </c>
      <c r="AU689" s="158" t="s">
        <v>89</v>
      </c>
      <c r="AY689" s="19" t="s">
        <v>195</v>
      </c>
      <c r="BE689" s="159">
        <f>IF(N689="základní",J689,0)</f>
        <v>0</v>
      </c>
      <c r="BF689" s="159">
        <f>IF(N689="snížená",J689,0)</f>
        <v>0</v>
      </c>
      <c r="BG689" s="159">
        <f>IF(N689="zákl. přenesená",J689,0)</f>
        <v>0</v>
      </c>
      <c r="BH689" s="159">
        <f>IF(N689="sníž. přenesená",J689,0)</f>
        <v>0</v>
      </c>
      <c r="BI689" s="159">
        <f>IF(N689="nulová",J689,0)</f>
        <v>0</v>
      </c>
      <c r="BJ689" s="19" t="s">
        <v>87</v>
      </c>
      <c r="BK689" s="159">
        <f>ROUND(I689*H689,2)</f>
        <v>0</v>
      </c>
      <c r="BL689" s="19" t="s">
        <v>646</v>
      </c>
      <c r="BM689" s="158" t="s">
        <v>2093</v>
      </c>
    </row>
    <row r="690" spans="1:65" s="13" customFormat="1">
      <c r="B690" s="165"/>
      <c r="D690" s="166" t="s">
        <v>206</v>
      </c>
      <c r="E690" s="167" t="s">
        <v>3</v>
      </c>
      <c r="F690" s="168" t="s">
        <v>1761</v>
      </c>
      <c r="H690" s="167" t="s">
        <v>3</v>
      </c>
      <c r="I690" s="169"/>
      <c r="L690" s="165"/>
      <c r="M690" s="170"/>
      <c r="N690" s="171"/>
      <c r="O690" s="171"/>
      <c r="P690" s="171"/>
      <c r="Q690" s="171"/>
      <c r="R690" s="171"/>
      <c r="S690" s="171"/>
      <c r="T690" s="172"/>
      <c r="AT690" s="167" t="s">
        <v>206</v>
      </c>
      <c r="AU690" s="167" t="s">
        <v>89</v>
      </c>
      <c r="AV690" s="13" t="s">
        <v>87</v>
      </c>
      <c r="AW690" s="13" t="s">
        <v>41</v>
      </c>
      <c r="AX690" s="13" t="s">
        <v>80</v>
      </c>
      <c r="AY690" s="167" t="s">
        <v>195</v>
      </c>
    </row>
    <row r="691" spans="1:65" s="13" customFormat="1">
      <c r="B691" s="165"/>
      <c r="D691" s="166" t="s">
        <v>206</v>
      </c>
      <c r="E691" s="167" t="s">
        <v>3</v>
      </c>
      <c r="F691" s="168" t="s">
        <v>1762</v>
      </c>
      <c r="H691" s="167" t="s">
        <v>3</v>
      </c>
      <c r="I691" s="169"/>
      <c r="L691" s="165"/>
      <c r="M691" s="170"/>
      <c r="N691" s="171"/>
      <c r="O691" s="171"/>
      <c r="P691" s="171"/>
      <c r="Q691" s="171"/>
      <c r="R691" s="171"/>
      <c r="S691" s="171"/>
      <c r="T691" s="172"/>
      <c r="AT691" s="167" t="s">
        <v>206</v>
      </c>
      <c r="AU691" s="167" t="s">
        <v>89</v>
      </c>
      <c r="AV691" s="13" t="s">
        <v>87</v>
      </c>
      <c r="AW691" s="13" t="s">
        <v>41</v>
      </c>
      <c r="AX691" s="13" t="s">
        <v>80</v>
      </c>
      <c r="AY691" s="167" t="s">
        <v>195</v>
      </c>
    </row>
    <row r="692" spans="1:65" s="13" customFormat="1">
      <c r="B692" s="165"/>
      <c r="D692" s="166" t="s">
        <v>206</v>
      </c>
      <c r="E692" s="167" t="s">
        <v>3</v>
      </c>
      <c r="F692" s="168" t="s">
        <v>1763</v>
      </c>
      <c r="H692" s="167" t="s">
        <v>3</v>
      </c>
      <c r="I692" s="169"/>
      <c r="L692" s="165"/>
      <c r="M692" s="170"/>
      <c r="N692" s="171"/>
      <c r="O692" s="171"/>
      <c r="P692" s="171"/>
      <c r="Q692" s="171"/>
      <c r="R692" s="171"/>
      <c r="S692" s="171"/>
      <c r="T692" s="172"/>
      <c r="AT692" s="167" t="s">
        <v>206</v>
      </c>
      <c r="AU692" s="167" t="s">
        <v>89</v>
      </c>
      <c r="AV692" s="13" t="s">
        <v>87</v>
      </c>
      <c r="AW692" s="13" t="s">
        <v>41</v>
      </c>
      <c r="AX692" s="13" t="s">
        <v>80</v>
      </c>
      <c r="AY692" s="167" t="s">
        <v>195</v>
      </c>
    </row>
    <row r="693" spans="1:65" s="13" customFormat="1">
      <c r="B693" s="165"/>
      <c r="D693" s="166" t="s">
        <v>206</v>
      </c>
      <c r="E693" s="167" t="s">
        <v>3</v>
      </c>
      <c r="F693" s="168" t="s">
        <v>2094</v>
      </c>
      <c r="H693" s="167" t="s">
        <v>3</v>
      </c>
      <c r="I693" s="169"/>
      <c r="L693" s="165"/>
      <c r="M693" s="170"/>
      <c r="N693" s="171"/>
      <c r="O693" s="171"/>
      <c r="P693" s="171"/>
      <c r="Q693" s="171"/>
      <c r="R693" s="171"/>
      <c r="S693" s="171"/>
      <c r="T693" s="172"/>
      <c r="AT693" s="167" t="s">
        <v>206</v>
      </c>
      <c r="AU693" s="167" t="s">
        <v>89</v>
      </c>
      <c r="AV693" s="13" t="s">
        <v>87</v>
      </c>
      <c r="AW693" s="13" t="s">
        <v>41</v>
      </c>
      <c r="AX693" s="13" t="s">
        <v>80</v>
      </c>
      <c r="AY693" s="167" t="s">
        <v>195</v>
      </c>
    </row>
    <row r="694" spans="1:65" s="13" customFormat="1">
      <c r="B694" s="165"/>
      <c r="D694" s="166" t="s">
        <v>206</v>
      </c>
      <c r="E694" s="167" t="s">
        <v>3</v>
      </c>
      <c r="F694" s="168" t="s">
        <v>2095</v>
      </c>
      <c r="H694" s="167" t="s">
        <v>3</v>
      </c>
      <c r="I694" s="169"/>
      <c r="L694" s="165"/>
      <c r="M694" s="170"/>
      <c r="N694" s="171"/>
      <c r="O694" s="171"/>
      <c r="P694" s="171"/>
      <c r="Q694" s="171"/>
      <c r="R694" s="171"/>
      <c r="S694" s="171"/>
      <c r="T694" s="172"/>
      <c r="AT694" s="167" t="s">
        <v>206</v>
      </c>
      <c r="AU694" s="167" t="s">
        <v>89</v>
      </c>
      <c r="AV694" s="13" t="s">
        <v>87</v>
      </c>
      <c r="AW694" s="13" t="s">
        <v>41</v>
      </c>
      <c r="AX694" s="13" t="s">
        <v>80</v>
      </c>
      <c r="AY694" s="167" t="s">
        <v>195</v>
      </c>
    </row>
    <row r="695" spans="1:65" s="13" customFormat="1">
      <c r="B695" s="165"/>
      <c r="D695" s="166" t="s">
        <v>206</v>
      </c>
      <c r="E695" s="167" t="s">
        <v>3</v>
      </c>
      <c r="F695" s="168" t="s">
        <v>2096</v>
      </c>
      <c r="H695" s="167" t="s">
        <v>3</v>
      </c>
      <c r="I695" s="169"/>
      <c r="L695" s="165"/>
      <c r="M695" s="170"/>
      <c r="N695" s="171"/>
      <c r="O695" s="171"/>
      <c r="P695" s="171"/>
      <c r="Q695" s="171"/>
      <c r="R695" s="171"/>
      <c r="S695" s="171"/>
      <c r="T695" s="172"/>
      <c r="AT695" s="167" t="s">
        <v>206</v>
      </c>
      <c r="AU695" s="167" t="s">
        <v>89</v>
      </c>
      <c r="AV695" s="13" t="s">
        <v>87</v>
      </c>
      <c r="AW695" s="13" t="s">
        <v>41</v>
      </c>
      <c r="AX695" s="13" t="s">
        <v>80</v>
      </c>
      <c r="AY695" s="167" t="s">
        <v>195</v>
      </c>
    </row>
    <row r="696" spans="1:65" s="14" customFormat="1">
      <c r="B696" s="173"/>
      <c r="D696" s="166" t="s">
        <v>206</v>
      </c>
      <c r="E696" s="174" t="s">
        <v>3</v>
      </c>
      <c r="F696" s="175" t="s">
        <v>1991</v>
      </c>
      <c r="H696" s="176">
        <v>2.9159999999999999</v>
      </c>
      <c r="I696" s="177"/>
      <c r="L696" s="173"/>
      <c r="M696" s="178"/>
      <c r="N696" s="179"/>
      <c r="O696" s="179"/>
      <c r="P696" s="179"/>
      <c r="Q696" s="179"/>
      <c r="R696" s="179"/>
      <c r="S696" s="179"/>
      <c r="T696" s="180"/>
      <c r="AT696" s="174" t="s">
        <v>206</v>
      </c>
      <c r="AU696" s="174" t="s">
        <v>89</v>
      </c>
      <c r="AV696" s="14" t="s">
        <v>89</v>
      </c>
      <c r="AW696" s="14" t="s">
        <v>41</v>
      </c>
      <c r="AX696" s="14" t="s">
        <v>80</v>
      </c>
      <c r="AY696" s="174" t="s">
        <v>195</v>
      </c>
    </row>
    <row r="697" spans="1:65" s="15" customFormat="1">
      <c r="B697" s="181"/>
      <c r="D697" s="166" t="s">
        <v>206</v>
      </c>
      <c r="E697" s="182" t="s">
        <v>3</v>
      </c>
      <c r="F697" s="183" t="s">
        <v>215</v>
      </c>
      <c r="H697" s="184">
        <v>2.9159999999999999</v>
      </c>
      <c r="I697" s="185"/>
      <c r="L697" s="181"/>
      <c r="M697" s="186"/>
      <c r="N697" s="187"/>
      <c r="O697" s="187"/>
      <c r="P697" s="187"/>
      <c r="Q697" s="187"/>
      <c r="R697" s="187"/>
      <c r="S697" s="187"/>
      <c r="T697" s="188"/>
      <c r="AT697" s="182" t="s">
        <v>206</v>
      </c>
      <c r="AU697" s="182" t="s">
        <v>89</v>
      </c>
      <c r="AV697" s="15" t="s">
        <v>202</v>
      </c>
      <c r="AW697" s="15" t="s">
        <v>41</v>
      </c>
      <c r="AX697" s="15" t="s">
        <v>87</v>
      </c>
      <c r="AY697" s="182" t="s">
        <v>195</v>
      </c>
    </row>
    <row r="698" spans="1:65" s="2" customFormat="1" ht="16.5" customHeight="1">
      <c r="A698" s="35"/>
      <c r="B698" s="146"/>
      <c r="C698" s="147" t="s">
        <v>635</v>
      </c>
      <c r="D698" s="147" t="s">
        <v>197</v>
      </c>
      <c r="E698" s="148" t="s">
        <v>2097</v>
      </c>
      <c r="F698" s="149" t="s">
        <v>2098</v>
      </c>
      <c r="G698" s="150" t="s">
        <v>200</v>
      </c>
      <c r="H698" s="151">
        <v>176</v>
      </c>
      <c r="I698" s="152"/>
      <c r="J698" s="153">
        <f>ROUND(I698*H698,2)</f>
        <v>0</v>
      </c>
      <c r="K698" s="149" t="s">
        <v>1796</v>
      </c>
      <c r="L698" s="36"/>
      <c r="M698" s="154" t="s">
        <v>3</v>
      </c>
      <c r="N698" s="155" t="s">
        <v>51</v>
      </c>
      <c r="O698" s="56"/>
      <c r="P698" s="156">
        <f>O698*H698</f>
        <v>0</v>
      </c>
      <c r="Q698" s="156">
        <v>0.22563</v>
      </c>
      <c r="R698" s="156">
        <f>Q698*H698</f>
        <v>39.710880000000003</v>
      </c>
      <c r="S698" s="156">
        <v>0</v>
      </c>
      <c r="T698" s="157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158" t="s">
        <v>646</v>
      </c>
      <c r="AT698" s="158" t="s">
        <v>197</v>
      </c>
      <c r="AU698" s="158" t="s">
        <v>89</v>
      </c>
      <c r="AY698" s="19" t="s">
        <v>195</v>
      </c>
      <c r="BE698" s="159">
        <f>IF(N698="základní",J698,0)</f>
        <v>0</v>
      </c>
      <c r="BF698" s="159">
        <f>IF(N698="snížená",J698,0)</f>
        <v>0</v>
      </c>
      <c r="BG698" s="159">
        <f>IF(N698="zákl. přenesená",J698,0)</f>
        <v>0</v>
      </c>
      <c r="BH698" s="159">
        <f>IF(N698="sníž. přenesená",J698,0)</f>
        <v>0</v>
      </c>
      <c r="BI698" s="159">
        <f>IF(N698="nulová",J698,0)</f>
        <v>0</v>
      </c>
      <c r="BJ698" s="19" t="s">
        <v>87</v>
      </c>
      <c r="BK698" s="159">
        <f>ROUND(I698*H698,2)</f>
        <v>0</v>
      </c>
      <c r="BL698" s="19" t="s">
        <v>646</v>
      </c>
      <c r="BM698" s="158" t="s">
        <v>2099</v>
      </c>
    </row>
    <row r="699" spans="1:65" s="13" customFormat="1">
      <c r="B699" s="165"/>
      <c r="D699" s="166" t="s">
        <v>206</v>
      </c>
      <c r="E699" s="167" t="s">
        <v>3</v>
      </c>
      <c r="F699" s="168" t="s">
        <v>1761</v>
      </c>
      <c r="H699" s="167" t="s">
        <v>3</v>
      </c>
      <c r="I699" s="169"/>
      <c r="L699" s="165"/>
      <c r="M699" s="170"/>
      <c r="N699" s="171"/>
      <c r="O699" s="171"/>
      <c r="P699" s="171"/>
      <c r="Q699" s="171"/>
      <c r="R699" s="171"/>
      <c r="S699" s="171"/>
      <c r="T699" s="172"/>
      <c r="AT699" s="167" t="s">
        <v>206</v>
      </c>
      <c r="AU699" s="167" t="s">
        <v>89</v>
      </c>
      <c r="AV699" s="13" t="s">
        <v>87</v>
      </c>
      <c r="AW699" s="13" t="s">
        <v>41</v>
      </c>
      <c r="AX699" s="13" t="s">
        <v>80</v>
      </c>
      <c r="AY699" s="167" t="s">
        <v>195</v>
      </c>
    </row>
    <row r="700" spans="1:65" s="13" customFormat="1">
      <c r="B700" s="165"/>
      <c r="D700" s="166" t="s">
        <v>206</v>
      </c>
      <c r="E700" s="167" t="s">
        <v>3</v>
      </c>
      <c r="F700" s="168" t="s">
        <v>1762</v>
      </c>
      <c r="H700" s="167" t="s">
        <v>3</v>
      </c>
      <c r="I700" s="169"/>
      <c r="L700" s="165"/>
      <c r="M700" s="170"/>
      <c r="N700" s="171"/>
      <c r="O700" s="171"/>
      <c r="P700" s="171"/>
      <c r="Q700" s="171"/>
      <c r="R700" s="171"/>
      <c r="S700" s="171"/>
      <c r="T700" s="172"/>
      <c r="AT700" s="167" t="s">
        <v>206</v>
      </c>
      <c r="AU700" s="167" t="s">
        <v>89</v>
      </c>
      <c r="AV700" s="13" t="s">
        <v>87</v>
      </c>
      <c r="AW700" s="13" t="s">
        <v>41</v>
      </c>
      <c r="AX700" s="13" t="s">
        <v>80</v>
      </c>
      <c r="AY700" s="167" t="s">
        <v>195</v>
      </c>
    </row>
    <row r="701" spans="1:65" s="13" customFormat="1">
      <c r="B701" s="165"/>
      <c r="D701" s="166" t="s">
        <v>206</v>
      </c>
      <c r="E701" s="167" t="s">
        <v>3</v>
      </c>
      <c r="F701" s="168" t="s">
        <v>1763</v>
      </c>
      <c r="H701" s="167" t="s">
        <v>3</v>
      </c>
      <c r="I701" s="169"/>
      <c r="L701" s="165"/>
      <c r="M701" s="170"/>
      <c r="N701" s="171"/>
      <c r="O701" s="171"/>
      <c r="P701" s="171"/>
      <c r="Q701" s="171"/>
      <c r="R701" s="171"/>
      <c r="S701" s="171"/>
      <c r="T701" s="172"/>
      <c r="AT701" s="167" t="s">
        <v>206</v>
      </c>
      <c r="AU701" s="167" t="s">
        <v>89</v>
      </c>
      <c r="AV701" s="13" t="s">
        <v>87</v>
      </c>
      <c r="AW701" s="13" t="s">
        <v>41</v>
      </c>
      <c r="AX701" s="13" t="s">
        <v>80</v>
      </c>
      <c r="AY701" s="167" t="s">
        <v>195</v>
      </c>
    </row>
    <row r="702" spans="1:65" s="13" customFormat="1">
      <c r="B702" s="165"/>
      <c r="D702" s="166" t="s">
        <v>206</v>
      </c>
      <c r="E702" s="167" t="s">
        <v>3</v>
      </c>
      <c r="F702" s="168" t="s">
        <v>2094</v>
      </c>
      <c r="H702" s="167" t="s">
        <v>3</v>
      </c>
      <c r="I702" s="169"/>
      <c r="L702" s="165"/>
      <c r="M702" s="170"/>
      <c r="N702" s="171"/>
      <c r="O702" s="171"/>
      <c r="P702" s="171"/>
      <c r="Q702" s="171"/>
      <c r="R702" s="171"/>
      <c r="S702" s="171"/>
      <c r="T702" s="172"/>
      <c r="AT702" s="167" t="s">
        <v>206</v>
      </c>
      <c r="AU702" s="167" t="s">
        <v>89</v>
      </c>
      <c r="AV702" s="13" t="s">
        <v>87</v>
      </c>
      <c r="AW702" s="13" t="s">
        <v>41</v>
      </c>
      <c r="AX702" s="13" t="s">
        <v>80</v>
      </c>
      <c r="AY702" s="167" t="s">
        <v>195</v>
      </c>
    </row>
    <row r="703" spans="1:65" s="13" customFormat="1">
      <c r="B703" s="165"/>
      <c r="D703" s="166" t="s">
        <v>206</v>
      </c>
      <c r="E703" s="167" t="s">
        <v>3</v>
      </c>
      <c r="F703" s="168" t="s">
        <v>2100</v>
      </c>
      <c r="H703" s="167" t="s">
        <v>3</v>
      </c>
      <c r="I703" s="169"/>
      <c r="L703" s="165"/>
      <c r="M703" s="170"/>
      <c r="N703" s="171"/>
      <c r="O703" s="171"/>
      <c r="P703" s="171"/>
      <c r="Q703" s="171"/>
      <c r="R703" s="171"/>
      <c r="S703" s="171"/>
      <c r="T703" s="172"/>
      <c r="AT703" s="167" t="s">
        <v>206</v>
      </c>
      <c r="AU703" s="167" t="s">
        <v>89</v>
      </c>
      <c r="AV703" s="13" t="s">
        <v>87</v>
      </c>
      <c r="AW703" s="13" t="s">
        <v>41</v>
      </c>
      <c r="AX703" s="13" t="s">
        <v>80</v>
      </c>
      <c r="AY703" s="167" t="s">
        <v>195</v>
      </c>
    </row>
    <row r="704" spans="1:65" s="14" customFormat="1">
      <c r="B704" s="173"/>
      <c r="D704" s="166" t="s">
        <v>206</v>
      </c>
      <c r="E704" s="174" t="s">
        <v>3</v>
      </c>
      <c r="F704" s="175" t="s">
        <v>1803</v>
      </c>
      <c r="H704" s="176">
        <v>176</v>
      </c>
      <c r="I704" s="177"/>
      <c r="L704" s="173"/>
      <c r="M704" s="178"/>
      <c r="N704" s="179"/>
      <c r="O704" s="179"/>
      <c r="P704" s="179"/>
      <c r="Q704" s="179"/>
      <c r="R704" s="179"/>
      <c r="S704" s="179"/>
      <c r="T704" s="180"/>
      <c r="AT704" s="174" t="s">
        <v>206</v>
      </c>
      <c r="AU704" s="174" t="s">
        <v>89</v>
      </c>
      <c r="AV704" s="14" t="s">
        <v>89</v>
      </c>
      <c r="AW704" s="14" t="s">
        <v>41</v>
      </c>
      <c r="AX704" s="14" t="s">
        <v>80</v>
      </c>
      <c r="AY704" s="174" t="s">
        <v>195</v>
      </c>
    </row>
    <row r="705" spans="1:65" s="15" customFormat="1">
      <c r="B705" s="181"/>
      <c r="D705" s="166" t="s">
        <v>206</v>
      </c>
      <c r="E705" s="182" t="s">
        <v>3</v>
      </c>
      <c r="F705" s="183" t="s">
        <v>215</v>
      </c>
      <c r="H705" s="184">
        <v>176</v>
      </c>
      <c r="I705" s="185"/>
      <c r="L705" s="181"/>
      <c r="M705" s="186"/>
      <c r="N705" s="187"/>
      <c r="O705" s="187"/>
      <c r="P705" s="187"/>
      <c r="Q705" s="187"/>
      <c r="R705" s="187"/>
      <c r="S705" s="187"/>
      <c r="T705" s="188"/>
      <c r="AT705" s="182" t="s">
        <v>206</v>
      </c>
      <c r="AU705" s="182" t="s">
        <v>89</v>
      </c>
      <c r="AV705" s="15" t="s">
        <v>202</v>
      </c>
      <c r="AW705" s="15" t="s">
        <v>41</v>
      </c>
      <c r="AX705" s="15" t="s">
        <v>87</v>
      </c>
      <c r="AY705" s="182" t="s">
        <v>195</v>
      </c>
    </row>
    <row r="706" spans="1:65" s="2" customFormat="1" ht="16.5" customHeight="1">
      <c r="A706" s="35"/>
      <c r="B706" s="146"/>
      <c r="C706" s="147" t="s">
        <v>641</v>
      </c>
      <c r="D706" s="147" t="s">
        <v>197</v>
      </c>
      <c r="E706" s="148" t="s">
        <v>2101</v>
      </c>
      <c r="F706" s="149" t="s">
        <v>2102</v>
      </c>
      <c r="G706" s="150" t="s">
        <v>139</v>
      </c>
      <c r="H706" s="151">
        <v>3.3279999999999998</v>
      </c>
      <c r="I706" s="152"/>
      <c r="J706" s="153">
        <f>ROUND(I706*H706,2)</f>
        <v>0</v>
      </c>
      <c r="K706" s="149" t="s">
        <v>201</v>
      </c>
      <c r="L706" s="36"/>
      <c r="M706" s="154" t="s">
        <v>3</v>
      </c>
      <c r="N706" s="155" t="s">
        <v>51</v>
      </c>
      <c r="O706" s="56"/>
      <c r="P706" s="156">
        <f>O706*H706</f>
        <v>0</v>
      </c>
      <c r="Q706" s="156">
        <v>0</v>
      </c>
      <c r="R706" s="156">
        <f>Q706*H706</f>
        <v>0</v>
      </c>
      <c r="S706" s="156">
        <v>2.2000000000000002</v>
      </c>
      <c r="T706" s="157">
        <f>S706*H706</f>
        <v>7.3216000000000001</v>
      </c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R706" s="158" t="s">
        <v>646</v>
      </c>
      <c r="AT706" s="158" t="s">
        <v>197</v>
      </c>
      <c r="AU706" s="158" t="s">
        <v>89</v>
      </c>
      <c r="AY706" s="19" t="s">
        <v>195</v>
      </c>
      <c r="BE706" s="159">
        <f>IF(N706="základní",J706,0)</f>
        <v>0</v>
      </c>
      <c r="BF706" s="159">
        <f>IF(N706="snížená",J706,0)</f>
        <v>0</v>
      </c>
      <c r="BG706" s="159">
        <f>IF(N706="zákl. přenesená",J706,0)</f>
        <v>0</v>
      </c>
      <c r="BH706" s="159">
        <f>IF(N706="sníž. přenesená",J706,0)</f>
        <v>0</v>
      </c>
      <c r="BI706" s="159">
        <f>IF(N706="nulová",J706,0)</f>
        <v>0</v>
      </c>
      <c r="BJ706" s="19" t="s">
        <v>87</v>
      </c>
      <c r="BK706" s="159">
        <f>ROUND(I706*H706,2)</f>
        <v>0</v>
      </c>
      <c r="BL706" s="19" t="s">
        <v>646</v>
      </c>
      <c r="BM706" s="158" t="s">
        <v>2103</v>
      </c>
    </row>
    <row r="707" spans="1:65" s="2" customFormat="1">
      <c r="A707" s="35"/>
      <c r="B707" s="36"/>
      <c r="C707" s="35"/>
      <c r="D707" s="160" t="s">
        <v>204</v>
      </c>
      <c r="E707" s="35"/>
      <c r="F707" s="161" t="s">
        <v>2104</v>
      </c>
      <c r="G707" s="35"/>
      <c r="H707" s="35"/>
      <c r="I707" s="162"/>
      <c r="J707" s="35"/>
      <c r="K707" s="35"/>
      <c r="L707" s="36"/>
      <c r="M707" s="163"/>
      <c r="N707" s="164"/>
      <c r="O707" s="56"/>
      <c r="P707" s="56"/>
      <c r="Q707" s="56"/>
      <c r="R707" s="56"/>
      <c r="S707" s="56"/>
      <c r="T707" s="57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T707" s="19" t="s">
        <v>204</v>
      </c>
      <c r="AU707" s="19" t="s">
        <v>89</v>
      </c>
    </row>
    <row r="708" spans="1:65" s="13" customFormat="1">
      <c r="B708" s="165"/>
      <c r="D708" s="166" t="s">
        <v>206</v>
      </c>
      <c r="E708" s="167" t="s">
        <v>3</v>
      </c>
      <c r="F708" s="168" t="s">
        <v>1761</v>
      </c>
      <c r="H708" s="167" t="s">
        <v>3</v>
      </c>
      <c r="I708" s="169"/>
      <c r="L708" s="165"/>
      <c r="M708" s="170"/>
      <c r="N708" s="171"/>
      <c r="O708" s="171"/>
      <c r="P708" s="171"/>
      <c r="Q708" s="171"/>
      <c r="R708" s="171"/>
      <c r="S708" s="171"/>
      <c r="T708" s="172"/>
      <c r="AT708" s="167" t="s">
        <v>206</v>
      </c>
      <c r="AU708" s="167" t="s">
        <v>89</v>
      </c>
      <c r="AV708" s="13" t="s">
        <v>87</v>
      </c>
      <c r="AW708" s="13" t="s">
        <v>41</v>
      </c>
      <c r="AX708" s="13" t="s">
        <v>80</v>
      </c>
      <c r="AY708" s="167" t="s">
        <v>195</v>
      </c>
    </row>
    <row r="709" spans="1:65" s="13" customFormat="1">
      <c r="B709" s="165"/>
      <c r="D709" s="166" t="s">
        <v>206</v>
      </c>
      <c r="E709" s="167" t="s">
        <v>3</v>
      </c>
      <c r="F709" s="168" t="s">
        <v>1762</v>
      </c>
      <c r="H709" s="167" t="s">
        <v>3</v>
      </c>
      <c r="I709" s="169"/>
      <c r="L709" s="165"/>
      <c r="M709" s="170"/>
      <c r="N709" s="171"/>
      <c r="O709" s="171"/>
      <c r="P709" s="171"/>
      <c r="Q709" s="171"/>
      <c r="R709" s="171"/>
      <c r="S709" s="171"/>
      <c r="T709" s="172"/>
      <c r="AT709" s="167" t="s">
        <v>206</v>
      </c>
      <c r="AU709" s="167" t="s">
        <v>89</v>
      </c>
      <c r="AV709" s="13" t="s">
        <v>87</v>
      </c>
      <c r="AW709" s="13" t="s">
        <v>41</v>
      </c>
      <c r="AX709" s="13" t="s">
        <v>80</v>
      </c>
      <c r="AY709" s="167" t="s">
        <v>195</v>
      </c>
    </row>
    <row r="710" spans="1:65" s="13" customFormat="1">
      <c r="B710" s="165"/>
      <c r="D710" s="166" t="s">
        <v>206</v>
      </c>
      <c r="E710" s="167" t="s">
        <v>3</v>
      </c>
      <c r="F710" s="168" t="s">
        <v>1763</v>
      </c>
      <c r="H710" s="167" t="s">
        <v>3</v>
      </c>
      <c r="I710" s="169"/>
      <c r="L710" s="165"/>
      <c r="M710" s="170"/>
      <c r="N710" s="171"/>
      <c r="O710" s="171"/>
      <c r="P710" s="171"/>
      <c r="Q710" s="171"/>
      <c r="R710" s="171"/>
      <c r="S710" s="171"/>
      <c r="T710" s="172"/>
      <c r="AT710" s="167" t="s">
        <v>206</v>
      </c>
      <c r="AU710" s="167" t="s">
        <v>89</v>
      </c>
      <c r="AV710" s="13" t="s">
        <v>87</v>
      </c>
      <c r="AW710" s="13" t="s">
        <v>41</v>
      </c>
      <c r="AX710" s="13" t="s">
        <v>80</v>
      </c>
      <c r="AY710" s="167" t="s">
        <v>195</v>
      </c>
    </row>
    <row r="711" spans="1:65" s="13" customFormat="1">
      <c r="B711" s="165"/>
      <c r="D711" s="166" t="s">
        <v>206</v>
      </c>
      <c r="E711" s="167" t="s">
        <v>3</v>
      </c>
      <c r="F711" s="168" t="s">
        <v>1785</v>
      </c>
      <c r="H711" s="167" t="s">
        <v>3</v>
      </c>
      <c r="I711" s="169"/>
      <c r="L711" s="165"/>
      <c r="M711" s="170"/>
      <c r="N711" s="171"/>
      <c r="O711" s="171"/>
      <c r="P711" s="171"/>
      <c r="Q711" s="171"/>
      <c r="R711" s="171"/>
      <c r="S711" s="171"/>
      <c r="T711" s="172"/>
      <c r="AT711" s="167" t="s">
        <v>206</v>
      </c>
      <c r="AU711" s="167" t="s">
        <v>89</v>
      </c>
      <c r="AV711" s="13" t="s">
        <v>87</v>
      </c>
      <c r="AW711" s="13" t="s">
        <v>41</v>
      </c>
      <c r="AX711" s="13" t="s">
        <v>80</v>
      </c>
      <c r="AY711" s="167" t="s">
        <v>195</v>
      </c>
    </row>
    <row r="712" spans="1:65" s="13" customFormat="1">
      <c r="B712" s="165"/>
      <c r="D712" s="166" t="s">
        <v>206</v>
      </c>
      <c r="E712" s="167" t="s">
        <v>3</v>
      </c>
      <c r="F712" s="168" t="s">
        <v>2067</v>
      </c>
      <c r="H712" s="167" t="s">
        <v>3</v>
      </c>
      <c r="I712" s="169"/>
      <c r="L712" s="165"/>
      <c r="M712" s="170"/>
      <c r="N712" s="171"/>
      <c r="O712" s="171"/>
      <c r="P712" s="171"/>
      <c r="Q712" s="171"/>
      <c r="R712" s="171"/>
      <c r="S712" s="171"/>
      <c r="T712" s="172"/>
      <c r="AT712" s="167" t="s">
        <v>206</v>
      </c>
      <c r="AU712" s="167" t="s">
        <v>89</v>
      </c>
      <c r="AV712" s="13" t="s">
        <v>87</v>
      </c>
      <c r="AW712" s="13" t="s">
        <v>41</v>
      </c>
      <c r="AX712" s="13" t="s">
        <v>80</v>
      </c>
      <c r="AY712" s="167" t="s">
        <v>195</v>
      </c>
    </row>
    <row r="713" spans="1:65" s="14" customFormat="1">
      <c r="B713" s="173"/>
      <c r="D713" s="166" t="s">
        <v>206</v>
      </c>
      <c r="E713" s="174" t="s">
        <v>3</v>
      </c>
      <c r="F713" s="175" t="s">
        <v>2105</v>
      </c>
      <c r="H713" s="176">
        <v>3.3279999999999998</v>
      </c>
      <c r="I713" s="177"/>
      <c r="L713" s="173"/>
      <c r="M713" s="178"/>
      <c r="N713" s="179"/>
      <c r="O713" s="179"/>
      <c r="P713" s="179"/>
      <c r="Q713" s="179"/>
      <c r="R713" s="179"/>
      <c r="S713" s="179"/>
      <c r="T713" s="180"/>
      <c r="AT713" s="174" t="s">
        <v>206</v>
      </c>
      <c r="AU713" s="174" t="s">
        <v>89</v>
      </c>
      <c r="AV713" s="14" t="s">
        <v>89</v>
      </c>
      <c r="AW713" s="14" t="s">
        <v>41</v>
      </c>
      <c r="AX713" s="14" t="s">
        <v>80</v>
      </c>
      <c r="AY713" s="174" t="s">
        <v>195</v>
      </c>
    </row>
    <row r="714" spans="1:65" s="15" customFormat="1">
      <c r="B714" s="181"/>
      <c r="D714" s="166" t="s">
        <v>206</v>
      </c>
      <c r="E714" s="182" t="s">
        <v>3</v>
      </c>
      <c r="F714" s="183" t="s">
        <v>215</v>
      </c>
      <c r="H714" s="184">
        <v>3.3279999999999998</v>
      </c>
      <c r="I714" s="185"/>
      <c r="L714" s="181"/>
      <c r="M714" s="186"/>
      <c r="N714" s="187"/>
      <c r="O714" s="187"/>
      <c r="P714" s="187"/>
      <c r="Q714" s="187"/>
      <c r="R714" s="187"/>
      <c r="S714" s="187"/>
      <c r="T714" s="188"/>
      <c r="AT714" s="182" t="s">
        <v>206</v>
      </c>
      <c r="AU714" s="182" t="s">
        <v>89</v>
      </c>
      <c r="AV714" s="15" t="s">
        <v>202</v>
      </c>
      <c r="AW714" s="15" t="s">
        <v>41</v>
      </c>
      <c r="AX714" s="15" t="s">
        <v>87</v>
      </c>
      <c r="AY714" s="182" t="s">
        <v>195</v>
      </c>
    </row>
    <row r="715" spans="1:65" s="2" customFormat="1" ht="16.5" customHeight="1">
      <c r="A715" s="35"/>
      <c r="B715" s="146"/>
      <c r="C715" s="147" t="s">
        <v>646</v>
      </c>
      <c r="D715" s="147" t="s">
        <v>197</v>
      </c>
      <c r="E715" s="148" t="s">
        <v>2106</v>
      </c>
      <c r="F715" s="149" t="s">
        <v>2107</v>
      </c>
      <c r="G715" s="150" t="s">
        <v>467</v>
      </c>
      <c r="H715" s="151">
        <v>155.4</v>
      </c>
      <c r="I715" s="152"/>
      <c r="J715" s="153">
        <f>ROUND(I715*H715,2)</f>
        <v>0</v>
      </c>
      <c r="K715" s="149" t="s">
        <v>201</v>
      </c>
      <c r="L715" s="36"/>
      <c r="M715" s="154" t="s">
        <v>3</v>
      </c>
      <c r="N715" s="155" t="s">
        <v>51</v>
      </c>
      <c r="O715" s="56"/>
      <c r="P715" s="156">
        <f>O715*H715</f>
        <v>0</v>
      </c>
      <c r="Q715" s="156">
        <v>0</v>
      </c>
      <c r="R715" s="156">
        <f>Q715*H715</f>
        <v>0</v>
      </c>
      <c r="S715" s="156">
        <v>0</v>
      </c>
      <c r="T715" s="157">
        <f>S715*H715</f>
        <v>0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158" t="s">
        <v>646</v>
      </c>
      <c r="AT715" s="158" t="s">
        <v>197</v>
      </c>
      <c r="AU715" s="158" t="s">
        <v>89</v>
      </c>
      <c r="AY715" s="19" t="s">
        <v>195</v>
      </c>
      <c r="BE715" s="159">
        <f>IF(N715="základní",J715,0)</f>
        <v>0</v>
      </c>
      <c r="BF715" s="159">
        <f>IF(N715="snížená",J715,0)</f>
        <v>0</v>
      </c>
      <c r="BG715" s="159">
        <f>IF(N715="zákl. přenesená",J715,0)</f>
        <v>0</v>
      </c>
      <c r="BH715" s="159">
        <f>IF(N715="sníž. přenesená",J715,0)</f>
        <v>0</v>
      </c>
      <c r="BI715" s="159">
        <f>IF(N715="nulová",J715,0)</f>
        <v>0</v>
      </c>
      <c r="BJ715" s="19" t="s">
        <v>87</v>
      </c>
      <c r="BK715" s="159">
        <f>ROUND(I715*H715,2)</f>
        <v>0</v>
      </c>
      <c r="BL715" s="19" t="s">
        <v>646</v>
      </c>
      <c r="BM715" s="158" t="s">
        <v>2108</v>
      </c>
    </row>
    <row r="716" spans="1:65" s="2" customFormat="1">
      <c r="A716" s="35"/>
      <c r="B716" s="36"/>
      <c r="C716" s="35"/>
      <c r="D716" s="160" t="s">
        <v>204</v>
      </c>
      <c r="E716" s="35"/>
      <c r="F716" s="161" t="s">
        <v>2109</v>
      </c>
      <c r="G716" s="35"/>
      <c r="H716" s="35"/>
      <c r="I716" s="162"/>
      <c r="J716" s="35"/>
      <c r="K716" s="35"/>
      <c r="L716" s="36"/>
      <c r="M716" s="163"/>
      <c r="N716" s="164"/>
      <c r="O716" s="56"/>
      <c r="P716" s="56"/>
      <c r="Q716" s="56"/>
      <c r="R716" s="56"/>
      <c r="S716" s="56"/>
      <c r="T716" s="57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T716" s="19" t="s">
        <v>204</v>
      </c>
      <c r="AU716" s="19" t="s">
        <v>89</v>
      </c>
    </row>
    <row r="717" spans="1:65" s="12" customFormat="1" ht="25.9" customHeight="1">
      <c r="B717" s="133"/>
      <c r="D717" s="134" t="s">
        <v>79</v>
      </c>
      <c r="E717" s="135" t="s">
        <v>677</v>
      </c>
      <c r="F717" s="135" t="s">
        <v>678</v>
      </c>
      <c r="I717" s="136"/>
      <c r="J717" s="137">
        <f>BK717</f>
        <v>0</v>
      </c>
      <c r="L717" s="133"/>
      <c r="M717" s="138"/>
      <c r="N717" s="139"/>
      <c r="O717" s="139"/>
      <c r="P717" s="140">
        <f>SUM(P718:P741)</f>
        <v>0</v>
      </c>
      <c r="Q717" s="139"/>
      <c r="R717" s="140">
        <f>SUM(R718:R741)</f>
        <v>0</v>
      </c>
      <c r="S717" s="139"/>
      <c r="T717" s="141">
        <f>SUM(T718:T741)</f>
        <v>0</v>
      </c>
      <c r="AR717" s="134" t="s">
        <v>202</v>
      </c>
      <c r="AT717" s="142" t="s">
        <v>79</v>
      </c>
      <c r="AU717" s="142" t="s">
        <v>80</v>
      </c>
      <c r="AY717" s="134" t="s">
        <v>195</v>
      </c>
      <c r="BK717" s="143">
        <f>SUM(BK718:BK741)</f>
        <v>0</v>
      </c>
    </row>
    <row r="718" spans="1:65" s="2" customFormat="1" ht="24.25" customHeight="1">
      <c r="A718" s="35"/>
      <c r="B718" s="146"/>
      <c r="C718" s="147" t="s">
        <v>651</v>
      </c>
      <c r="D718" s="147" t="s">
        <v>197</v>
      </c>
      <c r="E718" s="148" t="s">
        <v>1091</v>
      </c>
      <c r="F718" s="149" t="s">
        <v>1092</v>
      </c>
      <c r="G718" s="150" t="s">
        <v>467</v>
      </c>
      <c r="H718" s="151">
        <v>7.3220000000000001</v>
      </c>
      <c r="I718" s="152"/>
      <c r="J718" s="153">
        <f>ROUND(I718*H718,2)</f>
        <v>0</v>
      </c>
      <c r="K718" s="149" t="s">
        <v>201</v>
      </c>
      <c r="L718" s="36"/>
      <c r="M718" s="154" t="s">
        <v>3</v>
      </c>
      <c r="N718" s="155" t="s">
        <v>51</v>
      </c>
      <c r="O718" s="56"/>
      <c r="P718" s="156">
        <f>O718*H718</f>
        <v>0</v>
      </c>
      <c r="Q718" s="156">
        <v>0</v>
      </c>
      <c r="R718" s="156">
        <f>Q718*H718</f>
        <v>0</v>
      </c>
      <c r="S718" s="156">
        <v>0</v>
      </c>
      <c r="T718" s="157">
        <f>S718*H718</f>
        <v>0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158" t="s">
        <v>2110</v>
      </c>
      <c r="AT718" s="158" t="s">
        <v>197</v>
      </c>
      <c r="AU718" s="158" t="s">
        <v>87</v>
      </c>
      <c r="AY718" s="19" t="s">
        <v>195</v>
      </c>
      <c r="BE718" s="159">
        <f>IF(N718="základní",J718,0)</f>
        <v>0</v>
      </c>
      <c r="BF718" s="159">
        <f>IF(N718="snížená",J718,0)</f>
        <v>0</v>
      </c>
      <c r="BG718" s="159">
        <f>IF(N718="zákl. přenesená",J718,0)</f>
        <v>0</v>
      </c>
      <c r="BH718" s="159">
        <f>IF(N718="sníž. přenesená",J718,0)</f>
        <v>0</v>
      </c>
      <c r="BI718" s="159">
        <f>IF(N718="nulová",J718,0)</f>
        <v>0</v>
      </c>
      <c r="BJ718" s="19" t="s">
        <v>87</v>
      </c>
      <c r="BK718" s="159">
        <f>ROUND(I718*H718,2)</f>
        <v>0</v>
      </c>
      <c r="BL718" s="19" t="s">
        <v>2110</v>
      </c>
      <c r="BM718" s="158" t="s">
        <v>2111</v>
      </c>
    </row>
    <row r="719" spans="1:65" s="2" customFormat="1">
      <c r="A719" s="35"/>
      <c r="B719" s="36"/>
      <c r="C719" s="35"/>
      <c r="D719" s="160" t="s">
        <v>204</v>
      </c>
      <c r="E719" s="35"/>
      <c r="F719" s="161" t="s">
        <v>1094</v>
      </c>
      <c r="G719" s="35"/>
      <c r="H719" s="35"/>
      <c r="I719" s="162"/>
      <c r="J719" s="35"/>
      <c r="K719" s="35"/>
      <c r="L719" s="36"/>
      <c r="M719" s="163"/>
      <c r="N719" s="164"/>
      <c r="O719" s="56"/>
      <c r="P719" s="56"/>
      <c r="Q719" s="56"/>
      <c r="R719" s="56"/>
      <c r="S719" s="56"/>
      <c r="T719" s="57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T719" s="19" t="s">
        <v>204</v>
      </c>
      <c r="AU719" s="19" t="s">
        <v>87</v>
      </c>
    </row>
    <row r="720" spans="1:65" s="13" customFormat="1">
      <c r="B720" s="165"/>
      <c r="D720" s="166" t="s">
        <v>206</v>
      </c>
      <c r="E720" s="167" t="s">
        <v>3</v>
      </c>
      <c r="F720" s="168" t="s">
        <v>1761</v>
      </c>
      <c r="H720" s="167" t="s">
        <v>3</v>
      </c>
      <c r="I720" s="169"/>
      <c r="L720" s="165"/>
      <c r="M720" s="170"/>
      <c r="N720" s="171"/>
      <c r="O720" s="171"/>
      <c r="P720" s="171"/>
      <c r="Q720" s="171"/>
      <c r="R720" s="171"/>
      <c r="S720" s="171"/>
      <c r="T720" s="172"/>
      <c r="AT720" s="167" t="s">
        <v>206</v>
      </c>
      <c r="AU720" s="167" t="s">
        <v>87</v>
      </c>
      <c r="AV720" s="13" t="s">
        <v>87</v>
      </c>
      <c r="AW720" s="13" t="s">
        <v>41</v>
      </c>
      <c r="AX720" s="13" t="s">
        <v>80</v>
      </c>
      <c r="AY720" s="167" t="s">
        <v>195</v>
      </c>
    </row>
    <row r="721" spans="1:65" s="13" customFormat="1">
      <c r="B721" s="165"/>
      <c r="D721" s="166" t="s">
        <v>206</v>
      </c>
      <c r="E721" s="167" t="s">
        <v>3</v>
      </c>
      <c r="F721" s="168" t="s">
        <v>1762</v>
      </c>
      <c r="H721" s="167" t="s">
        <v>3</v>
      </c>
      <c r="I721" s="169"/>
      <c r="L721" s="165"/>
      <c r="M721" s="170"/>
      <c r="N721" s="171"/>
      <c r="O721" s="171"/>
      <c r="P721" s="171"/>
      <c r="Q721" s="171"/>
      <c r="R721" s="171"/>
      <c r="S721" s="171"/>
      <c r="T721" s="172"/>
      <c r="AT721" s="167" t="s">
        <v>206</v>
      </c>
      <c r="AU721" s="167" t="s">
        <v>87</v>
      </c>
      <c r="AV721" s="13" t="s">
        <v>87</v>
      </c>
      <c r="AW721" s="13" t="s">
        <v>41</v>
      </c>
      <c r="AX721" s="13" t="s">
        <v>80</v>
      </c>
      <c r="AY721" s="167" t="s">
        <v>195</v>
      </c>
    </row>
    <row r="722" spans="1:65" s="13" customFormat="1">
      <c r="B722" s="165"/>
      <c r="D722" s="166" t="s">
        <v>206</v>
      </c>
      <c r="E722" s="167" t="s">
        <v>3</v>
      </c>
      <c r="F722" s="168" t="s">
        <v>1763</v>
      </c>
      <c r="H722" s="167" t="s">
        <v>3</v>
      </c>
      <c r="I722" s="169"/>
      <c r="L722" s="165"/>
      <c r="M722" s="170"/>
      <c r="N722" s="171"/>
      <c r="O722" s="171"/>
      <c r="P722" s="171"/>
      <c r="Q722" s="171"/>
      <c r="R722" s="171"/>
      <c r="S722" s="171"/>
      <c r="T722" s="172"/>
      <c r="AT722" s="167" t="s">
        <v>206</v>
      </c>
      <c r="AU722" s="167" t="s">
        <v>87</v>
      </c>
      <c r="AV722" s="13" t="s">
        <v>87</v>
      </c>
      <c r="AW722" s="13" t="s">
        <v>41</v>
      </c>
      <c r="AX722" s="13" t="s">
        <v>80</v>
      </c>
      <c r="AY722" s="167" t="s">
        <v>195</v>
      </c>
    </row>
    <row r="723" spans="1:65" s="13" customFormat="1">
      <c r="B723" s="165"/>
      <c r="D723" s="166" t="s">
        <v>206</v>
      </c>
      <c r="E723" s="167" t="s">
        <v>3</v>
      </c>
      <c r="F723" s="168" t="s">
        <v>1785</v>
      </c>
      <c r="H723" s="167" t="s">
        <v>3</v>
      </c>
      <c r="I723" s="169"/>
      <c r="L723" s="165"/>
      <c r="M723" s="170"/>
      <c r="N723" s="171"/>
      <c r="O723" s="171"/>
      <c r="P723" s="171"/>
      <c r="Q723" s="171"/>
      <c r="R723" s="171"/>
      <c r="S723" s="171"/>
      <c r="T723" s="172"/>
      <c r="AT723" s="167" t="s">
        <v>206</v>
      </c>
      <c r="AU723" s="167" t="s">
        <v>87</v>
      </c>
      <c r="AV723" s="13" t="s">
        <v>87</v>
      </c>
      <c r="AW723" s="13" t="s">
        <v>41</v>
      </c>
      <c r="AX723" s="13" t="s">
        <v>80</v>
      </c>
      <c r="AY723" s="167" t="s">
        <v>195</v>
      </c>
    </row>
    <row r="724" spans="1:65" s="13" customFormat="1">
      <c r="B724" s="165"/>
      <c r="D724" s="166" t="s">
        <v>206</v>
      </c>
      <c r="E724" s="167" t="s">
        <v>3</v>
      </c>
      <c r="F724" s="168" t="s">
        <v>2067</v>
      </c>
      <c r="H724" s="167" t="s">
        <v>3</v>
      </c>
      <c r="I724" s="169"/>
      <c r="L724" s="165"/>
      <c r="M724" s="170"/>
      <c r="N724" s="171"/>
      <c r="O724" s="171"/>
      <c r="P724" s="171"/>
      <c r="Q724" s="171"/>
      <c r="R724" s="171"/>
      <c r="S724" s="171"/>
      <c r="T724" s="172"/>
      <c r="AT724" s="167" t="s">
        <v>206</v>
      </c>
      <c r="AU724" s="167" t="s">
        <v>87</v>
      </c>
      <c r="AV724" s="13" t="s">
        <v>87</v>
      </c>
      <c r="AW724" s="13" t="s">
        <v>41</v>
      </c>
      <c r="AX724" s="13" t="s">
        <v>80</v>
      </c>
      <c r="AY724" s="167" t="s">
        <v>195</v>
      </c>
    </row>
    <row r="725" spans="1:65" s="13" customFormat="1">
      <c r="B725" s="165"/>
      <c r="D725" s="166" t="s">
        <v>206</v>
      </c>
      <c r="E725" s="167" t="s">
        <v>3</v>
      </c>
      <c r="F725" s="168" t="s">
        <v>2068</v>
      </c>
      <c r="H725" s="167" t="s">
        <v>3</v>
      </c>
      <c r="I725" s="169"/>
      <c r="L725" s="165"/>
      <c r="M725" s="170"/>
      <c r="N725" s="171"/>
      <c r="O725" s="171"/>
      <c r="P725" s="171"/>
      <c r="Q725" s="171"/>
      <c r="R725" s="171"/>
      <c r="S725" s="171"/>
      <c r="T725" s="172"/>
      <c r="AT725" s="167" t="s">
        <v>206</v>
      </c>
      <c r="AU725" s="167" t="s">
        <v>87</v>
      </c>
      <c r="AV725" s="13" t="s">
        <v>87</v>
      </c>
      <c r="AW725" s="13" t="s">
        <v>41</v>
      </c>
      <c r="AX725" s="13" t="s">
        <v>80</v>
      </c>
      <c r="AY725" s="167" t="s">
        <v>195</v>
      </c>
    </row>
    <row r="726" spans="1:65" s="14" customFormat="1">
      <c r="B726" s="173"/>
      <c r="D726" s="166" t="s">
        <v>206</v>
      </c>
      <c r="E726" s="174" t="s">
        <v>3</v>
      </c>
      <c r="F726" s="175" t="s">
        <v>2069</v>
      </c>
      <c r="H726" s="176">
        <v>7.3220000000000001</v>
      </c>
      <c r="I726" s="177"/>
      <c r="L726" s="173"/>
      <c r="M726" s="178"/>
      <c r="N726" s="179"/>
      <c r="O726" s="179"/>
      <c r="P726" s="179"/>
      <c r="Q726" s="179"/>
      <c r="R726" s="179"/>
      <c r="S726" s="179"/>
      <c r="T726" s="180"/>
      <c r="AT726" s="174" t="s">
        <v>206</v>
      </c>
      <c r="AU726" s="174" t="s">
        <v>87</v>
      </c>
      <c r="AV726" s="14" t="s">
        <v>89</v>
      </c>
      <c r="AW726" s="14" t="s">
        <v>41</v>
      </c>
      <c r="AX726" s="14" t="s">
        <v>80</v>
      </c>
      <c r="AY726" s="174" t="s">
        <v>195</v>
      </c>
    </row>
    <row r="727" spans="1:65" s="15" customFormat="1">
      <c r="B727" s="181"/>
      <c r="D727" s="166" t="s">
        <v>206</v>
      </c>
      <c r="E727" s="182" t="s">
        <v>3</v>
      </c>
      <c r="F727" s="183" t="s">
        <v>215</v>
      </c>
      <c r="H727" s="184">
        <v>7.3220000000000001</v>
      </c>
      <c r="I727" s="185"/>
      <c r="L727" s="181"/>
      <c r="M727" s="186"/>
      <c r="N727" s="187"/>
      <c r="O727" s="187"/>
      <c r="P727" s="187"/>
      <c r="Q727" s="187"/>
      <c r="R727" s="187"/>
      <c r="S727" s="187"/>
      <c r="T727" s="188"/>
      <c r="AT727" s="182" t="s">
        <v>206</v>
      </c>
      <c r="AU727" s="182" t="s">
        <v>87</v>
      </c>
      <c r="AV727" s="15" t="s">
        <v>202</v>
      </c>
      <c r="AW727" s="15" t="s">
        <v>41</v>
      </c>
      <c r="AX727" s="15" t="s">
        <v>87</v>
      </c>
      <c r="AY727" s="182" t="s">
        <v>195</v>
      </c>
    </row>
    <row r="728" spans="1:65" s="2" customFormat="1" ht="24.25" customHeight="1">
      <c r="A728" s="35"/>
      <c r="B728" s="146"/>
      <c r="C728" s="147" t="s">
        <v>656</v>
      </c>
      <c r="D728" s="147" t="s">
        <v>197</v>
      </c>
      <c r="E728" s="148" t="s">
        <v>2112</v>
      </c>
      <c r="F728" s="149" t="s">
        <v>681</v>
      </c>
      <c r="G728" s="150" t="s">
        <v>467</v>
      </c>
      <c r="H728" s="151">
        <v>59.58</v>
      </c>
      <c r="I728" s="152"/>
      <c r="J728" s="153">
        <f>ROUND(I728*H728,2)</f>
        <v>0</v>
      </c>
      <c r="K728" s="149" t="s">
        <v>201</v>
      </c>
      <c r="L728" s="36"/>
      <c r="M728" s="154" t="s">
        <v>3</v>
      </c>
      <c r="N728" s="155" t="s">
        <v>51</v>
      </c>
      <c r="O728" s="56"/>
      <c r="P728" s="156">
        <f>O728*H728</f>
        <v>0</v>
      </c>
      <c r="Q728" s="156">
        <v>0</v>
      </c>
      <c r="R728" s="156">
        <f>Q728*H728</f>
        <v>0</v>
      </c>
      <c r="S728" s="156">
        <v>0</v>
      </c>
      <c r="T728" s="157">
        <f>S728*H728</f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158" t="s">
        <v>2110</v>
      </c>
      <c r="AT728" s="158" t="s">
        <v>197</v>
      </c>
      <c r="AU728" s="158" t="s">
        <v>87</v>
      </c>
      <c r="AY728" s="19" t="s">
        <v>195</v>
      </c>
      <c r="BE728" s="159">
        <f>IF(N728="základní",J728,0)</f>
        <v>0</v>
      </c>
      <c r="BF728" s="159">
        <f>IF(N728="snížená",J728,0)</f>
        <v>0</v>
      </c>
      <c r="BG728" s="159">
        <f>IF(N728="zákl. přenesená",J728,0)</f>
        <v>0</v>
      </c>
      <c r="BH728" s="159">
        <f>IF(N728="sníž. přenesená",J728,0)</f>
        <v>0</v>
      </c>
      <c r="BI728" s="159">
        <f>IF(N728="nulová",J728,0)</f>
        <v>0</v>
      </c>
      <c r="BJ728" s="19" t="s">
        <v>87</v>
      </c>
      <c r="BK728" s="159">
        <f>ROUND(I728*H728,2)</f>
        <v>0</v>
      </c>
      <c r="BL728" s="19" t="s">
        <v>2110</v>
      </c>
      <c r="BM728" s="158" t="s">
        <v>2113</v>
      </c>
    </row>
    <row r="729" spans="1:65" s="2" customFormat="1">
      <c r="A729" s="35"/>
      <c r="B729" s="36"/>
      <c r="C729" s="35"/>
      <c r="D729" s="160" t="s">
        <v>204</v>
      </c>
      <c r="E729" s="35"/>
      <c r="F729" s="161" t="s">
        <v>2114</v>
      </c>
      <c r="G729" s="35"/>
      <c r="H729" s="35"/>
      <c r="I729" s="162"/>
      <c r="J729" s="35"/>
      <c r="K729" s="35"/>
      <c r="L729" s="36"/>
      <c r="M729" s="163"/>
      <c r="N729" s="164"/>
      <c r="O729" s="56"/>
      <c r="P729" s="56"/>
      <c r="Q729" s="56"/>
      <c r="R729" s="56"/>
      <c r="S729" s="56"/>
      <c r="T729" s="57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T729" s="19" t="s">
        <v>204</v>
      </c>
      <c r="AU729" s="19" t="s">
        <v>87</v>
      </c>
    </row>
    <row r="730" spans="1:65" s="13" customFormat="1">
      <c r="B730" s="165"/>
      <c r="D730" s="166" t="s">
        <v>206</v>
      </c>
      <c r="E730" s="167" t="s">
        <v>3</v>
      </c>
      <c r="F730" s="168" t="s">
        <v>1761</v>
      </c>
      <c r="H730" s="167" t="s">
        <v>3</v>
      </c>
      <c r="I730" s="169"/>
      <c r="L730" s="165"/>
      <c r="M730" s="170"/>
      <c r="N730" s="171"/>
      <c r="O730" s="171"/>
      <c r="P730" s="171"/>
      <c r="Q730" s="171"/>
      <c r="R730" s="171"/>
      <c r="S730" s="171"/>
      <c r="T730" s="172"/>
      <c r="AT730" s="167" t="s">
        <v>206</v>
      </c>
      <c r="AU730" s="167" t="s">
        <v>87</v>
      </c>
      <c r="AV730" s="13" t="s">
        <v>87</v>
      </c>
      <c r="AW730" s="13" t="s">
        <v>41</v>
      </c>
      <c r="AX730" s="13" t="s">
        <v>80</v>
      </c>
      <c r="AY730" s="167" t="s">
        <v>195</v>
      </c>
    </row>
    <row r="731" spans="1:65" s="13" customFormat="1">
      <c r="B731" s="165"/>
      <c r="D731" s="166" t="s">
        <v>206</v>
      </c>
      <c r="E731" s="167" t="s">
        <v>3</v>
      </c>
      <c r="F731" s="168" t="s">
        <v>1762</v>
      </c>
      <c r="H731" s="167" t="s">
        <v>3</v>
      </c>
      <c r="I731" s="169"/>
      <c r="L731" s="165"/>
      <c r="M731" s="170"/>
      <c r="N731" s="171"/>
      <c r="O731" s="171"/>
      <c r="P731" s="171"/>
      <c r="Q731" s="171"/>
      <c r="R731" s="171"/>
      <c r="S731" s="171"/>
      <c r="T731" s="172"/>
      <c r="AT731" s="167" t="s">
        <v>206</v>
      </c>
      <c r="AU731" s="167" t="s">
        <v>87</v>
      </c>
      <c r="AV731" s="13" t="s">
        <v>87</v>
      </c>
      <c r="AW731" s="13" t="s">
        <v>41</v>
      </c>
      <c r="AX731" s="13" t="s">
        <v>80</v>
      </c>
      <c r="AY731" s="167" t="s">
        <v>195</v>
      </c>
    </row>
    <row r="732" spans="1:65" s="13" customFormat="1">
      <c r="B732" s="165"/>
      <c r="D732" s="166" t="s">
        <v>206</v>
      </c>
      <c r="E732" s="167" t="s">
        <v>3</v>
      </c>
      <c r="F732" s="168" t="s">
        <v>1763</v>
      </c>
      <c r="H732" s="167" t="s">
        <v>3</v>
      </c>
      <c r="I732" s="169"/>
      <c r="L732" s="165"/>
      <c r="M732" s="170"/>
      <c r="N732" s="171"/>
      <c r="O732" s="171"/>
      <c r="P732" s="171"/>
      <c r="Q732" s="171"/>
      <c r="R732" s="171"/>
      <c r="S732" s="171"/>
      <c r="T732" s="172"/>
      <c r="AT732" s="167" t="s">
        <v>206</v>
      </c>
      <c r="AU732" s="167" t="s">
        <v>87</v>
      </c>
      <c r="AV732" s="13" t="s">
        <v>87</v>
      </c>
      <c r="AW732" s="13" t="s">
        <v>41</v>
      </c>
      <c r="AX732" s="13" t="s">
        <v>80</v>
      </c>
      <c r="AY732" s="167" t="s">
        <v>195</v>
      </c>
    </row>
    <row r="733" spans="1:65" s="13" customFormat="1">
      <c r="B733" s="165"/>
      <c r="D733" s="166" t="s">
        <v>206</v>
      </c>
      <c r="E733" s="167" t="s">
        <v>3</v>
      </c>
      <c r="F733" s="168" t="s">
        <v>2002</v>
      </c>
      <c r="H733" s="167" t="s">
        <v>3</v>
      </c>
      <c r="I733" s="169"/>
      <c r="L733" s="165"/>
      <c r="M733" s="170"/>
      <c r="N733" s="171"/>
      <c r="O733" s="171"/>
      <c r="P733" s="171"/>
      <c r="Q733" s="171"/>
      <c r="R733" s="171"/>
      <c r="S733" s="171"/>
      <c r="T733" s="172"/>
      <c r="AT733" s="167" t="s">
        <v>206</v>
      </c>
      <c r="AU733" s="167" t="s">
        <v>87</v>
      </c>
      <c r="AV733" s="13" t="s">
        <v>87</v>
      </c>
      <c r="AW733" s="13" t="s">
        <v>41</v>
      </c>
      <c r="AX733" s="13" t="s">
        <v>80</v>
      </c>
      <c r="AY733" s="167" t="s">
        <v>195</v>
      </c>
    </row>
    <row r="734" spans="1:65" s="13" customFormat="1">
      <c r="B734" s="165"/>
      <c r="D734" s="166" t="s">
        <v>206</v>
      </c>
      <c r="E734" s="167" t="s">
        <v>3</v>
      </c>
      <c r="F734" s="168" t="s">
        <v>2056</v>
      </c>
      <c r="H734" s="167" t="s">
        <v>3</v>
      </c>
      <c r="I734" s="169"/>
      <c r="L734" s="165"/>
      <c r="M734" s="170"/>
      <c r="N734" s="171"/>
      <c r="O734" s="171"/>
      <c r="P734" s="171"/>
      <c r="Q734" s="171"/>
      <c r="R734" s="171"/>
      <c r="S734" s="171"/>
      <c r="T734" s="172"/>
      <c r="AT734" s="167" t="s">
        <v>206</v>
      </c>
      <c r="AU734" s="167" t="s">
        <v>87</v>
      </c>
      <c r="AV734" s="13" t="s">
        <v>87</v>
      </c>
      <c r="AW734" s="13" t="s">
        <v>41</v>
      </c>
      <c r="AX734" s="13" t="s">
        <v>80</v>
      </c>
      <c r="AY734" s="167" t="s">
        <v>195</v>
      </c>
    </row>
    <row r="735" spans="1:65" s="13" customFormat="1">
      <c r="B735" s="165"/>
      <c r="D735" s="166" t="s">
        <v>206</v>
      </c>
      <c r="E735" s="167" t="s">
        <v>3</v>
      </c>
      <c r="F735" s="168" t="s">
        <v>2003</v>
      </c>
      <c r="H735" s="167" t="s">
        <v>3</v>
      </c>
      <c r="I735" s="169"/>
      <c r="L735" s="165"/>
      <c r="M735" s="170"/>
      <c r="N735" s="171"/>
      <c r="O735" s="171"/>
      <c r="P735" s="171"/>
      <c r="Q735" s="171"/>
      <c r="R735" s="171"/>
      <c r="S735" s="171"/>
      <c r="T735" s="172"/>
      <c r="AT735" s="167" t="s">
        <v>206</v>
      </c>
      <c r="AU735" s="167" t="s">
        <v>87</v>
      </c>
      <c r="AV735" s="13" t="s">
        <v>87</v>
      </c>
      <c r="AW735" s="13" t="s">
        <v>41</v>
      </c>
      <c r="AX735" s="13" t="s">
        <v>80</v>
      </c>
      <c r="AY735" s="167" t="s">
        <v>195</v>
      </c>
    </row>
    <row r="736" spans="1:65" s="13" customFormat="1">
      <c r="B736" s="165"/>
      <c r="D736" s="166" t="s">
        <v>206</v>
      </c>
      <c r="E736" s="167" t="s">
        <v>3</v>
      </c>
      <c r="F736" s="168" t="s">
        <v>2004</v>
      </c>
      <c r="H736" s="167" t="s">
        <v>3</v>
      </c>
      <c r="I736" s="169"/>
      <c r="L736" s="165"/>
      <c r="M736" s="170"/>
      <c r="N736" s="171"/>
      <c r="O736" s="171"/>
      <c r="P736" s="171"/>
      <c r="Q736" s="171"/>
      <c r="R736" s="171"/>
      <c r="S736" s="171"/>
      <c r="T736" s="172"/>
      <c r="AT736" s="167" t="s">
        <v>206</v>
      </c>
      <c r="AU736" s="167" t="s">
        <v>87</v>
      </c>
      <c r="AV736" s="13" t="s">
        <v>87</v>
      </c>
      <c r="AW736" s="13" t="s">
        <v>41</v>
      </c>
      <c r="AX736" s="13" t="s">
        <v>80</v>
      </c>
      <c r="AY736" s="167" t="s">
        <v>195</v>
      </c>
    </row>
    <row r="737" spans="1:51" s="13" customFormat="1">
      <c r="B737" s="165"/>
      <c r="D737" s="166" t="s">
        <v>206</v>
      </c>
      <c r="E737" s="167" t="s">
        <v>3</v>
      </c>
      <c r="F737" s="168" t="s">
        <v>2010</v>
      </c>
      <c r="H737" s="167" t="s">
        <v>3</v>
      </c>
      <c r="I737" s="169"/>
      <c r="L737" s="165"/>
      <c r="M737" s="170"/>
      <c r="N737" s="171"/>
      <c r="O737" s="171"/>
      <c r="P737" s="171"/>
      <c r="Q737" s="171"/>
      <c r="R737" s="171"/>
      <c r="S737" s="171"/>
      <c r="T737" s="172"/>
      <c r="AT737" s="167" t="s">
        <v>206</v>
      </c>
      <c r="AU737" s="167" t="s">
        <v>87</v>
      </c>
      <c r="AV737" s="13" t="s">
        <v>87</v>
      </c>
      <c r="AW737" s="13" t="s">
        <v>41</v>
      </c>
      <c r="AX737" s="13" t="s">
        <v>80</v>
      </c>
      <c r="AY737" s="167" t="s">
        <v>195</v>
      </c>
    </row>
    <row r="738" spans="1:51" s="13" customFormat="1">
      <c r="B738" s="165"/>
      <c r="D738" s="166" t="s">
        <v>206</v>
      </c>
      <c r="E738" s="167" t="s">
        <v>3</v>
      </c>
      <c r="F738" s="168" t="s">
        <v>2004</v>
      </c>
      <c r="H738" s="167" t="s">
        <v>3</v>
      </c>
      <c r="I738" s="169"/>
      <c r="L738" s="165"/>
      <c r="M738" s="170"/>
      <c r="N738" s="171"/>
      <c r="O738" s="171"/>
      <c r="P738" s="171"/>
      <c r="Q738" s="171"/>
      <c r="R738" s="171"/>
      <c r="S738" s="171"/>
      <c r="T738" s="172"/>
      <c r="AT738" s="167" t="s">
        <v>206</v>
      </c>
      <c r="AU738" s="167" t="s">
        <v>87</v>
      </c>
      <c r="AV738" s="13" t="s">
        <v>87</v>
      </c>
      <c r="AW738" s="13" t="s">
        <v>41</v>
      </c>
      <c r="AX738" s="13" t="s">
        <v>80</v>
      </c>
      <c r="AY738" s="167" t="s">
        <v>195</v>
      </c>
    </row>
    <row r="739" spans="1:51" s="14" customFormat="1">
      <c r="B739" s="173"/>
      <c r="D739" s="166" t="s">
        <v>206</v>
      </c>
      <c r="E739" s="174" t="s">
        <v>3</v>
      </c>
      <c r="F739" s="175" t="s">
        <v>2057</v>
      </c>
      <c r="H739" s="176">
        <v>33.1</v>
      </c>
      <c r="I739" s="177"/>
      <c r="L739" s="173"/>
      <c r="M739" s="178"/>
      <c r="N739" s="179"/>
      <c r="O739" s="179"/>
      <c r="P739" s="179"/>
      <c r="Q739" s="179"/>
      <c r="R739" s="179"/>
      <c r="S739" s="179"/>
      <c r="T739" s="180"/>
      <c r="AT739" s="174" t="s">
        <v>206</v>
      </c>
      <c r="AU739" s="174" t="s">
        <v>87</v>
      </c>
      <c r="AV739" s="14" t="s">
        <v>89</v>
      </c>
      <c r="AW739" s="14" t="s">
        <v>41</v>
      </c>
      <c r="AX739" s="14" t="s">
        <v>80</v>
      </c>
      <c r="AY739" s="174" t="s">
        <v>195</v>
      </c>
    </row>
    <row r="740" spans="1:51" s="15" customFormat="1">
      <c r="B740" s="181"/>
      <c r="D740" s="166" t="s">
        <v>206</v>
      </c>
      <c r="E740" s="182" t="s">
        <v>3</v>
      </c>
      <c r="F740" s="183" t="s">
        <v>215</v>
      </c>
      <c r="H740" s="184">
        <v>33.1</v>
      </c>
      <c r="I740" s="185"/>
      <c r="L740" s="181"/>
      <c r="M740" s="186"/>
      <c r="N740" s="187"/>
      <c r="O740" s="187"/>
      <c r="P740" s="187"/>
      <c r="Q740" s="187"/>
      <c r="R740" s="187"/>
      <c r="S740" s="187"/>
      <c r="T740" s="188"/>
      <c r="AT740" s="182" t="s">
        <v>206</v>
      </c>
      <c r="AU740" s="182" t="s">
        <v>87</v>
      </c>
      <c r="AV740" s="15" t="s">
        <v>202</v>
      </c>
      <c r="AW740" s="15" t="s">
        <v>41</v>
      </c>
      <c r="AX740" s="15" t="s">
        <v>87</v>
      </c>
      <c r="AY740" s="182" t="s">
        <v>195</v>
      </c>
    </row>
    <row r="741" spans="1:51" s="14" customFormat="1">
      <c r="B741" s="173"/>
      <c r="D741" s="166" t="s">
        <v>206</v>
      </c>
      <c r="F741" s="175" t="s">
        <v>2115</v>
      </c>
      <c r="H741" s="176">
        <v>59.58</v>
      </c>
      <c r="I741" s="177"/>
      <c r="L741" s="173"/>
      <c r="M741" s="207"/>
      <c r="N741" s="208"/>
      <c r="O741" s="208"/>
      <c r="P741" s="208"/>
      <c r="Q741" s="208"/>
      <c r="R741" s="208"/>
      <c r="S741" s="208"/>
      <c r="T741" s="209"/>
      <c r="AT741" s="174" t="s">
        <v>206</v>
      </c>
      <c r="AU741" s="174" t="s">
        <v>87</v>
      </c>
      <c r="AV741" s="14" t="s">
        <v>89</v>
      </c>
      <c r="AW741" s="14" t="s">
        <v>4</v>
      </c>
      <c r="AX741" s="14" t="s">
        <v>87</v>
      </c>
      <c r="AY741" s="174" t="s">
        <v>195</v>
      </c>
    </row>
    <row r="742" spans="1:51" s="2" customFormat="1" ht="7" customHeight="1">
      <c r="A742" s="35"/>
      <c r="B742" s="45"/>
      <c r="C742" s="46"/>
      <c r="D742" s="46"/>
      <c r="E742" s="46"/>
      <c r="F742" s="46"/>
      <c r="G742" s="46"/>
      <c r="H742" s="46"/>
      <c r="I742" s="46"/>
      <c r="J742" s="46"/>
      <c r="K742" s="46"/>
      <c r="L742" s="36"/>
      <c r="M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</row>
  </sheetData>
  <sheetProtection algorithmName="SHA-512" hashValue="kmaVfrx5J14J98ZKjfZzDTB9TuQoFkjkQCM9IJu8MgwYNS/DdQrjkGf1Y8eeVEMVKMimxB30HewWQOGla/QFgg==" saltValue="fHBd9+Qa9i77PAecgCHlFg==" spinCount="100000" sheet="1" objects="1" scenarios="1"/>
  <autoFilter ref="C84:K741" xr:uid="{00000000-0009-0000-0000-000007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700-000000000000}"/>
    <hyperlink ref="F107" r:id="rId2" xr:uid="{00000000-0004-0000-0700-000001000000}"/>
    <hyperlink ref="F125" r:id="rId3" xr:uid="{00000000-0004-0000-0700-000002000000}"/>
    <hyperlink ref="F135" r:id="rId4" xr:uid="{00000000-0004-0000-0700-000003000000}"/>
    <hyperlink ref="F145" r:id="rId5" xr:uid="{00000000-0004-0000-0700-000004000000}"/>
    <hyperlink ref="F156" r:id="rId6" xr:uid="{00000000-0004-0000-0700-000005000000}"/>
    <hyperlink ref="F175" r:id="rId7" xr:uid="{00000000-0004-0000-0700-000006000000}"/>
    <hyperlink ref="F184" r:id="rId8" xr:uid="{00000000-0004-0000-0700-000007000000}"/>
    <hyperlink ref="F195" r:id="rId9" xr:uid="{00000000-0004-0000-0700-000008000000}"/>
    <hyperlink ref="F215" r:id="rId10" xr:uid="{00000000-0004-0000-0700-000009000000}"/>
    <hyperlink ref="F235" r:id="rId11" xr:uid="{00000000-0004-0000-0700-00000A000000}"/>
    <hyperlink ref="F262" r:id="rId12" xr:uid="{00000000-0004-0000-0700-00000B000000}"/>
    <hyperlink ref="F271" r:id="rId13" xr:uid="{00000000-0004-0000-0700-00000C000000}"/>
    <hyperlink ref="F304" r:id="rId14" xr:uid="{00000000-0004-0000-0700-00000D000000}"/>
    <hyperlink ref="F323" r:id="rId15" xr:uid="{00000000-0004-0000-0700-00000E000000}"/>
    <hyperlink ref="F352" r:id="rId16" xr:uid="{00000000-0004-0000-0700-00000F000000}"/>
    <hyperlink ref="F369" r:id="rId17" xr:uid="{00000000-0004-0000-0700-000010000000}"/>
    <hyperlink ref="F407" r:id="rId18" xr:uid="{00000000-0004-0000-0700-000011000000}"/>
    <hyperlink ref="F417" r:id="rId19" xr:uid="{00000000-0004-0000-0700-000012000000}"/>
    <hyperlink ref="F427" r:id="rId20" xr:uid="{00000000-0004-0000-0700-000013000000}"/>
    <hyperlink ref="F438" r:id="rId21" xr:uid="{00000000-0004-0000-0700-000014000000}"/>
    <hyperlink ref="F458" r:id="rId22" xr:uid="{00000000-0004-0000-0700-000015000000}"/>
    <hyperlink ref="F475" r:id="rId23" xr:uid="{00000000-0004-0000-0700-000016000000}"/>
    <hyperlink ref="F484" r:id="rId24" xr:uid="{00000000-0004-0000-0700-000017000000}"/>
    <hyperlink ref="F493" r:id="rId25" xr:uid="{00000000-0004-0000-0700-000018000000}"/>
    <hyperlink ref="F503" r:id="rId26" xr:uid="{00000000-0004-0000-0700-000019000000}"/>
    <hyperlink ref="F513" r:id="rId27" xr:uid="{00000000-0004-0000-0700-00001A000000}"/>
    <hyperlink ref="F538" r:id="rId28" xr:uid="{00000000-0004-0000-0700-00001B000000}"/>
    <hyperlink ref="F547" r:id="rId29" xr:uid="{00000000-0004-0000-0700-00001C000000}"/>
    <hyperlink ref="F556" r:id="rId30" xr:uid="{00000000-0004-0000-0700-00001D000000}"/>
    <hyperlink ref="F565" r:id="rId31" xr:uid="{00000000-0004-0000-0700-00001E000000}"/>
    <hyperlink ref="F584" r:id="rId32" xr:uid="{00000000-0004-0000-0700-00001F000000}"/>
    <hyperlink ref="F603" r:id="rId33" xr:uid="{00000000-0004-0000-0700-000020000000}"/>
    <hyperlink ref="F616" r:id="rId34" xr:uid="{00000000-0004-0000-0700-000021000000}"/>
    <hyperlink ref="F630" r:id="rId35" xr:uid="{00000000-0004-0000-0700-000022000000}"/>
    <hyperlink ref="F655" r:id="rId36" xr:uid="{00000000-0004-0000-0700-000023000000}"/>
    <hyperlink ref="F681" r:id="rId37" xr:uid="{00000000-0004-0000-0700-000024000000}"/>
    <hyperlink ref="F707" r:id="rId38" xr:uid="{00000000-0004-0000-0700-000025000000}"/>
    <hyperlink ref="F716" r:id="rId39" xr:uid="{00000000-0004-0000-0700-000026000000}"/>
    <hyperlink ref="F719" r:id="rId40" xr:uid="{00000000-0004-0000-0700-000027000000}"/>
    <hyperlink ref="F729" r:id="rId41" xr:uid="{00000000-0004-0000-0700-000028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42"/>
  <headerFooter>
    <oddFooter>&amp;CStrana &amp;P z &amp;N</oddFooter>
  </headerFooter>
  <drawing r:id="rId4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788"/>
  <sheetViews>
    <sheetView showGridLines="0" workbookViewId="0"/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L2" s="320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122</v>
      </c>
      <c r="AZ2" s="96" t="s">
        <v>2116</v>
      </c>
      <c r="BA2" s="96" t="s">
        <v>3</v>
      </c>
      <c r="BB2" s="96" t="s">
        <v>3</v>
      </c>
      <c r="BC2" s="96" t="s">
        <v>433</v>
      </c>
      <c r="BD2" s="96" t="s">
        <v>89</v>
      </c>
    </row>
    <row r="3" spans="1:5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89</v>
      </c>
      <c r="AZ3" s="96" t="s">
        <v>135</v>
      </c>
      <c r="BA3" s="96" t="s">
        <v>3</v>
      </c>
      <c r="BB3" s="96" t="s">
        <v>3</v>
      </c>
      <c r="BC3" s="96" t="s">
        <v>2117</v>
      </c>
      <c r="BD3" s="96" t="s">
        <v>89</v>
      </c>
    </row>
    <row r="4" spans="1:56" s="1" customFormat="1" ht="25" customHeight="1">
      <c r="B4" s="22"/>
      <c r="D4" s="23" t="s">
        <v>141</v>
      </c>
      <c r="L4" s="22"/>
      <c r="M4" s="97" t="s">
        <v>11</v>
      </c>
      <c r="AT4" s="19" t="s">
        <v>4</v>
      </c>
      <c r="AZ4" s="96" t="s">
        <v>2118</v>
      </c>
      <c r="BA4" s="96" t="s">
        <v>3</v>
      </c>
      <c r="BB4" s="96" t="s">
        <v>3</v>
      </c>
      <c r="BC4" s="96" t="s">
        <v>2119</v>
      </c>
      <c r="BD4" s="96" t="s">
        <v>89</v>
      </c>
    </row>
    <row r="5" spans="1:56" s="1" customFormat="1" ht="7" customHeight="1">
      <c r="B5" s="22"/>
      <c r="L5" s="22"/>
      <c r="AZ5" s="96" t="s">
        <v>2120</v>
      </c>
      <c r="BA5" s="96" t="s">
        <v>3</v>
      </c>
      <c r="BB5" s="96" t="s">
        <v>3</v>
      </c>
      <c r="BC5" s="96" t="s">
        <v>2121</v>
      </c>
      <c r="BD5" s="96" t="s">
        <v>89</v>
      </c>
    </row>
    <row r="6" spans="1:56" s="1" customFormat="1" ht="12" customHeight="1">
      <c r="B6" s="22"/>
      <c r="D6" s="29" t="s">
        <v>17</v>
      </c>
      <c r="L6" s="22"/>
      <c r="AZ6" s="96" t="s">
        <v>2122</v>
      </c>
      <c r="BA6" s="96" t="s">
        <v>3</v>
      </c>
      <c r="BB6" s="96" t="s">
        <v>3</v>
      </c>
      <c r="BC6" s="96" t="s">
        <v>2123</v>
      </c>
      <c r="BD6" s="96" t="s">
        <v>89</v>
      </c>
    </row>
    <row r="7" spans="1:56" s="1" customFormat="1" ht="16.5" customHeight="1">
      <c r="B7" s="22"/>
      <c r="E7" s="354" t="str">
        <f>'Rekapitulace stavby'!K6</f>
        <v>DPS-Sezemovo Ústí, ul. Pod Vrbou</v>
      </c>
      <c r="F7" s="355"/>
      <c r="G7" s="355"/>
      <c r="H7" s="355"/>
      <c r="L7" s="22"/>
      <c r="AZ7" s="96" t="s">
        <v>2124</v>
      </c>
      <c r="BA7" s="96" t="s">
        <v>3</v>
      </c>
      <c r="BB7" s="96" t="s">
        <v>344</v>
      </c>
      <c r="BC7" s="96" t="s">
        <v>2123</v>
      </c>
      <c r="BD7" s="96" t="s">
        <v>89</v>
      </c>
    </row>
    <row r="8" spans="1:56" s="1" customFormat="1" ht="12" customHeight="1">
      <c r="B8" s="22"/>
      <c r="D8" s="29" t="s">
        <v>150</v>
      </c>
      <c r="L8" s="22"/>
      <c r="AZ8" s="96" t="s">
        <v>2125</v>
      </c>
      <c r="BA8" s="96" t="s">
        <v>3</v>
      </c>
      <c r="BB8" s="96" t="s">
        <v>3</v>
      </c>
      <c r="BC8" s="96" t="s">
        <v>2126</v>
      </c>
      <c r="BD8" s="96" t="s">
        <v>89</v>
      </c>
    </row>
    <row r="9" spans="1:56" s="2" customFormat="1" ht="16.5" customHeight="1">
      <c r="A9" s="35"/>
      <c r="B9" s="36"/>
      <c r="C9" s="35"/>
      <c r="D9" s="35"/>
      <c r="E9" s="354" t="s">
        <v>2127</v>
      </c>
      <c r="F9" s="353"/>
      <c r="G9" s="353"/>
      <c r="H9" s="353"/>
      <c r="I9" s="35"/>
      <c r="J9" s="35"/>
      <c r="K9" s="35"/>
      <c r="L9" s="9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96" t="s">
        <v>2128</v>
      </c>
      <c r="BA9" s="96" t="s">
        <v>3</v>
      </c>
      <c r="BB9" s="96" t="s">
        <v>3</v>
      </c>
      <c r="BC9" s="96" t="s">
        <v>2129</v>
      </c>
      <c r="BD9" s="96" t="s">
        <v>89</v>
      </c>
    </row>
    <row r="10" spans="1:56" s="2" customFormat="1" ht="12" customHeight="1">
      <c r="A10" s="35"/>
      <c r="B10" s="36"/>
      <c r="C10" s="35"/>
      <c r="D10" s="29" t="s">
        <v>156</v>
      </c>
      <c r="E10" s="35"/>
      <c r="F10" s="35"/>
      <c r="G10" s="35"/>
      <c r="H10" s="35"/>
      <c r="I10" s="35"/>
      <c r="J10" s="35"/>
      <c r="K10" s="35"/>
      <c r="L10" s="9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96" t="s">
        <v>144</v>
      </c>
      <c r="BA10" s="96" t="s">
        <v>3</v>
      </c>
      <c r="BB10" s="96" t="s">
        <v>3</v>
      </c>
      <c r="BC10" s="96" t="s">
        <v>2130</v>
      </c>
      <c r="BD10" s="96" t="s">
        <v>89</v>
      </c>
    </row>
    <row r="11" spans="1:56" s="2" customFormat="1" ht="16.5" customHeight="1">
      <c r="A11" s="35"/>
      <c r="B11" s="36"/>
      <c r="C11" s="35"/>
      <c r="D11" s="35"/>
      <c r="E11" s="348" t="s">
        <v>2131</v>
      </c>
      <c r="F11" s="353"/>
      <c r="G11" s="353"/>
      <c r="H11" s="353"/>
      <c r="I11" s="35"/>
      <c r="J11" s="35"/>
      <c r="K11" s="35"/>
      <c r="L11" s="9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96" t="s">
        <v>2132</v>
      </c>
      <c r="BA11" s="96" t="s">
        <v>3</v>
      </c>
      <c r="BB11" s="96" t="s">
        <v>3</v>
      </c>
      <c r="BC11" s="96" t="s">
        <v>2133</v>
      </c>
      <c r="BD11" s="96" t="s">
        <v>89</v>
      </c>
    </row>
    <row r="12" spans="1:5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96" t="s">
        <v>146</v>
      </c>
      <c r="BA12" s="96" t="s">
        <v>3</v>
      </c>
      <c r="BB12" s="96" t="s">
        <v>3</v>
      </c>
      <c r="BC12" s="96" t="s">
        <v>2134</v>
      </c>
      <c r="BD12" s="96" t="s">
        <v>89</v>
      </c>
    </row>
    <row r="13" spans="1:56" s="2" customFormat="1" ht="12" customHeight="1">
      <c r="A13" s="35"/>
      <c r="B13" s="36"/>
      <c r="C13" s="35"/>
      <c r="D13" s="29" t="s">
        <v>19</v>
      </c>
      <c r="E13" s="35"/>
      <c r="F13" s="27" t="s">
        <v>3</v>
      </c>
      <c r="G13" s="35"/>
      <c r="H13" s="35"/>
      <c r="I13" s="29" t="s">
        <v>21</v>
      </c>
      <c r="J13" s="27" t="s">
        <v>3</v>
      </c>
      <c r="K13" s="35"/>
      <c r="L13" s="9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96" t="s">
        <v>2135</v>
      </c>
      <c r="BA13" s="96" t="s">
        <v>3</v>
      </c>
      <c r="BB13" s="96" t="s">
        <v>3</v>
      </c>
      <c r="BC13" s="96" t="s">
        <v>2136</v>
      </c>
      <c r="BD13" s="96" t="s">
        <v>89</v>
      </c>
    </row>
    <row r="14" spans="1:56" s="2" customFormat="1" ht="12" customHeight="1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26. 1. 2022</v>
      </c>
      <c r="K14" s="35"/>
      <c r="L14" s="9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96" t="s">
        <v>148</v>
      </c>
      <c r="BA14" s="96" t="s">
        <v>3</v>
      </c>
      <c r="BB14" s="96" t="s">
        <v>3</v>
      </c>
      <c r="BC14" s="96" t="s">
        <v>2137</v>
      </c>
      <c r="BD14" s="96" t="s">
        <v>89</v>
      </c>
    </row>
    <row r="15" spans="1:5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96" t="s">
        <v>2138</v>
      </c>
      <c r="BA15" s="96" t="s">
        <v>3</v>
      </c>
      <c r="BB15" s="96" t="s">
        <v>3</v>
      </c>
      <c r="BC15" s="96" t="s">
        <v>2139</v>
      </c>
      <c r="BD15" s="96" t="s">
        <v>89</v>
      </c>
    </row>
    <row r="16" spans="1:56" s="2" customFormat="1" ht="12" customHeight="1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Z16" s="96" t="s">
        <v>151</v>
      </c>
      <c r="BA16" s="96" t="s">
        <v>3</v>
      </c>
      <c r="BB16" s="96" t="s">
        <v>3</v>
      </c>
      <c r="BC16" s="96" t="s">
        <v>2140</v>
      </c>
      <c r="BD16" s="96" t="s">
        <v>89</v>
      </c>
    </row>
    <row r="17" spans="1:56" s="2" customFormat="1" ht="18" customHeight="1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Z17" s="96" t="s">
        <v>2141</v>
      </c>
      <c r="BA17" s="96" t="s">
        <v>3</v>
      </c>
      <c r="BB17" s="96" t="s">
        <v>3</v>
      </c>
      <c r="BC17" s="96" t="s">
        <v>2142</v>
      </c>
      <c r="BD17" s="96" t="s">
        <v>89</v>
      </c>
    </row>
    <row r="18" spans="1:56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Z18" s="96" t="s">
        <v>154</v>
      </c>
      <c r="BA18" s="96" t="s">
        <v>3</v>
      </c>
      <c r="BB18" s="96" t="s">
        <v>3</v>
      </c>
      <c r="BC18" s="96" t="s">
        <v>2143</v>
      </c>
      <c r="BD18" s="96" t="s">
        <v>89</v>
      </c>
    </row>
    <row r="19" spans="1:56" s="2" customFormat="1" ht="12" customHeight="1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Z19" s="96" t="s">
        <v>2144</v>
      </c>
      <c r="BA19" s="96" t="s">
        <v>3</v>
      </c>
      <c r="BB19" s="96" t="s">
        <v>3</v>
      </c>
      <c r="BC19" s="96" t="s">
        <v>2145</v>
      </c>
      <c r="BD19" s="96" t="s">
        <v>89</v>
      </c>
    </row>
    <row r="20" spans="1:56" s="2" customFormat="1" ht="18" customHeight="1">
      <c r="A20" s="35"/>
      <c r="B20" s="36"/>
      <c r="C20" s="35"/>
      <c r="D20" s="35"/>
      <c r="E20" s="356" t="str">
        <f>'Rekapitulace stavby'!E14</f>
        <v>Vyplň údaj</v>
      </c>
      <c r="F20" s="338"/>
      <c r="G20" s="338"/>
      <c r="H20" s="338"/>
      <c r="I20" s="29" t="s">
        <v>35</v>
      </c>
      <c r="J20" s="30" t="str">
        <f>'Rekapitulace stavby'!AN14</f>
        <v>Vyplň údaj</v>
      </c>
      <c r="K20" s="35"/>
      <c r="L20" s="9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Z20" s="96" t="s">
        <v>157</v>
      </c>
      <c r="BA20" s="96" t="s">
        <v>3</v>
      </c>
      <c r="BB20" s="96" t="s">
        <v>3</v>
      </c>
      <c r="BC20" s="96" t="s">
        <v>2146</v>
      </c>
      <c r="BD20" s="96" t="s">
        <v>89</v>
      </c>
    </row>
    <row r="21" spans="1:56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Z21" s="96" t="s">
        <v>2147</v>
      </c>
      <c r="BA21" s="96" t="s">
        <v>3</v>
      </c>
      <c r="BB21" s="96" t="s">
        <v>3</v>
      </c>
      <c r="BC21" s="96" t="s">
        <v>2148</v>
      </c>
      <c r="BD21" s="96" t="s">
        <v>89</v>
      </c>
    </row>
    <row r="22" spans="1:56" s="2" customFormat="1" ht="12" customHeight="1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Z22" s="96" t="s">
        <v>160</v>
      </c>
      <c r="BA22" s="96" t="s">
        <v>3</v>
      </c>
      <c r="BB22" s="96" t="s">
        <v>3</v>
      </c>
      <c r="BC22" s="96" t="s">
        <v>2149</v>
      </c>
      <c r="BD22" s="96" t="s">
        <v>89</v>
      </c>
    </row>
    <row r="23" spans="1:56" s="2" customFormat="1" ht="18" customHeight="1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Z23" s="96" t="s">
        <v>162</v>
      </c>
      <c r="BA23" s="96" t="s">
        <v>3</v>
      </c>
      <c r="BB23" s="96" t="s">
        <v>3</v>
      </c>
      <c r="BC23" s="96" t="s">
        <v>2150</v>
      </c>
      <c r="BD23" s="96" t="s">
        <v>89</v>
      </c>
    </row>
    <row r="24" spans="1:56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Z24" s="96" t="s">
        <v>2151</v>
      </c>
      <c r="BA24" s="96" t="s">
        <v>3</v>
      </c>
      <c r="BB24" s="96" t="s">
        <v>3</v>
      </c>
      <c r="BC24" s="96" t="s">
        <v>2152</v>
      </c>
      <c r="BD24" s="96" t="s">
        <v>89</v>
      </c>
    </row>
    <row r="25" spans="1:56" s="2" customFormat="1" ht="12" customHeight="1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3</v>
      </c>
      <c r="K25" s="35"/>
      <c r="L25" s="9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Z25" s="96" t="s">
        <v>164</v>
      </c>
      <c r="BA25" s="96" t="s">
        <v>3</v>
      </c>
      <c r="BB25" s="96" t="s">
        <v>3</v>
      </c>
      <c r="BC25" s="96" t="s">
        <v>2134</v>
      </c>
      <c r="BD25" s="96" t="s">
        <v>89</v>
      </c>
    </row>
    <row r="26" spans="1:56" s="2" customFormat="1" ht="18" customHeight="1">
      <c r="A26" s="35"/>
      <c r="B26" s="36"/>
      <c r="C26" s="35"/>
      <c r="D26" s="35"/>
      <c r="E26" s="27" t="s">
        <v>43</v>
      </c>
      <c r="F26" s="35"/>
      <c r="G26" s="35"/>
      <c r="H26" s="35"/>
      <c r="I26" s="29" t="s">
        <v>35</v>
      </c>
      <c r="J26" s="27" t="s">
        <v>3</v>
      </c>
      <c r="K26" s="35"/>
      <c r="L26" s="9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Z26" s="96" t="s">
        <v>165</v>
      </c>
      <c r="BA26" s="96" t="s">
        <v>3</v>
      </c>
      <c r="BB26" s="96" t="s">
        <v>3</v>
      </c>
      <c r="BC26" s="96" t="s">
        <v>564</v>
      </c>
      <c r="BD26" s="96" t="s">
        <v>89</v>
      </c>
    </row>
    <row r="27" spans="1:56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8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Z27" s="96" t="s">
        <v>2153</v>
      </c>
      <c r="BA27" s="96" t="s">
        <v>3</v>
      </c>
      <c r="BB27" s="96" t="s">
        <v>3</v>
      </c>
      <c r="BC27" s="96" t="s">
        <v>2154</v>
      </c>
      <c r="BD27" s="96" t="s">
        <v>89</v>
      </c>
    </row>
    <row r="28" spans="1:56" s="2" customFormat="1" ht="12" customHeight="1">
      <c r="A28" s="35"/>
      <c r="B28" s="36"/>
      <c r="C28" s="35"/>
      <c r="D28" s="29" t="s">
        <v>44</v>
      </c>
      <c r="E28" s="35"/>
      <c r="F28" s="35"/>
      <c r="G28" s="35"/>
      <c r="H28" s="35"/>
      <c r="I28" s="35"/>
      <c r="J28" s="35"/>
      <c r="K28" s="35"/>
      <c r="L28" s="9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56" s="8" customFormat="1" ht="59.25" customHeight="1">
      <c r="A29" s="99"/>
      <c r="B29" s="100"/>
      <c r="C29" s="99"/>
      <c r="D29" s="99"/>
      <c r="E29" s="342" t="s">
        <v>169</v>
      </c>
      <c r="F29" s="342"/>
      <c r="G29" s="342"/>
      <c r="H29" s="342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56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56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56" s="2" customFormat="1" ht="25.4" customHeight="1">
      <c r="A32" s="35"/>
      <c r="B32" s="36"/>
      <c r="C32" s="35"/>
      <c r="D32" s="102" t="s">
        <v>46</v>
      </c>
      <c r="E32" s="35"/>
      <c r="F32" s="35"/>
      <c r="G32" s="35"/>
      <c r="H32" s="35"/>
      <c r="I32" s="35"/>
      <c r="J32" s="69">
        <f>ROUND(J96, 2)</f>
        <v>0</v>
      </c>
      <c r="K32" s="35"/>
      <c r="L32" s="9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5" customHeight="1">
      <c r="A34" s="35"/>
      <c r="B34" s="36"/>
      <c r="C34" s="35"/>
      <c r="D34" s="35"/>
      <c r="E34" s="35"/>
      <c r="F34" s="39" t="s">
        <v>48</v>
      </c>
      <c r="G34" s="35"/>
      <c r="H34" s="35"/>
      <c r="I34" s="39" t="s">
        <v>47</v>
      </c>
      <c r="J34" s="39" t="s">
        <v>49</v>
      </c>
      <c r="K34" s="35"/>
      <c r="L34" s="9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5" customHeight="1">
      <c r="A35" s="35"/>
      <c r="B35" s="36"/>
      <c r="C35" s="35"/>
      <c r="D35" s="103" t="s">
        <v>50</v>
      </c>
      <c r="E35" s="29" t="s">
        <v>51</v>
      </c>
      <c r="F35" s="104">
        <f>ROUND((SUM(BE96:BE787)),  2)</f>
        <v>0</v>
      </c>
      <c r="G35" s="35"/>
      <c r="H35" s="35"/>
      <c r="I35" s="105">
        <v>0.21</v>
      </c>
      <c r="J35" s="104">
        <f>ROUND(((SUM(BE96:BE787))*I35),  2)</f>
        <v>0</v>
      </c>
      <c r="K35" s="35"/>
      <c r="L35" s="9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customHeight="1">
      <c r="A36" s="35"/>
      <c r="B36" s="36"/>
      <c r="C36" s="35"/>
      <c r="D36" s="35"/>
      <c r="E36" s="29" t="s">
        <v>52</v>
      </c>
      <c r="F36" s="104">
        <f>ROUND((SUM(BF96:BF787)),  2)</f>
        <v>0</v>
      </c>
      <c r="G36" s="35"/>
      <c r="H36" s="35"/>
      <c r="I36" s="105">
        <v>0.15</v>
      </c>
      <c r="J36" s="104">
        <f>ROUND(((SUM(BF96:BF787))*I36),  2)</f>
        <v>0</v>
      </c>
      <c r="K36" s="35"/>
      <c r="L36" s="9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hidden="1" customHeight="1">
      <c r="A37" s="35"/>
      <c r="B37" s="36"/>
      <c r="C37" s="35"/>
      <c r="D37" s="35"/>
      <c r="E37" s="29" t="s">
        <v>53</v>
      </c>
      <c r="F37" s="104">
        <f>ROUND((SUM(BG96:BG787)),  2)</f>
        <v>0</v>
      </c>
      <c r="G37" s="35"/>
      <c r="H37" s="35"/>
      <c r="I37" s="105">
        <v>0.21</v>
      </c>
      <c r="J37" s="104">
        <f>0</f>
        <v>0</v>
      </c>
      <c r="K37" s="35"/>
      <c r="L37" s="9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5" hidden="1" customHeight="1">
      <c r="A38" s="35"/>
      <c r="B38" s="36"/>
      <c r="C38" s="35"/>
      <c r="D38" s="35"/>
      <c r="E38" s="29" t="s">
        <v>54</v>
      </c>
      <c r="F38" s="104">
        <f>ROUND((SUM(BH96:BH787)),  2)</f>
        <v>0</v>
      </c>
      <c r="G38" s="35"/>
      <c r="H38" s="35"/>
      <c r="I38" s="105">
        <v>0.15</v>
      </c>
      <c r="J38" s="104">
        <f>0</f>
        <v>0</v>
      </c>
      <c r="K38" s="35"/>
      <c r="L38" s="9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5" hidden="1" customHeight="1">
      <c r="A39" s="35"/>
      <c r="B39" s="36"/>
      <c r="C39" s="35"/>
      <c r="D39" s="35"/>
      <c r="E39" s="29" t="s">
        <v>55</v>
      </c>
      <c r="F39" s="104">
        <f>ROUND((SUM(BI96:BI787)),  2)</f>
        <v>0</v>
      </c>
      <c r="G39" s="35"/>
      <c r="H39" s="35"/>
      <c r="I39" s="105">
        <v>0</v>
      </c>
      <c r="J39" s="104">
        <f>0</f>
        <v>0</v>
      </c>
      <c r="K39" s="35"/>
      <c r="L39" s="9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36"/>
      <c r="C41" s="106"/>
      <c r="D41" s="107" t="s">
        <v>56</v>
      </c>
      <c r="E41" s="58"/>
      <c r="F41" s="58"/>
      <c r="G41" s="108" t="s">
        <v>57</v>
      </c>
      <c r="H41" s="109" t="s">
        <v>58</v>
      </c>
      <c r="I41" s="58"/>
      <c r="J41" s="110">
        <f>SUM(J32:J39)</f>
        <v>0</v>
      </c>
      <c r="K41" s="111"/>
      <c r="L41" s="9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5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3" t="s">
        <v>170</v>
      </c>
      <c r="D47" s="35"/>
      <c r="E47" s="35"/>
      <c r="F47" s="35"/>
      <c r="G47" s="35"/>
      <c r="H47" s="35"/>
      <c r="I47" s="35"/>
      <c r="J47" s="35"/>
      <c r="K47" s="35"/>
      <c r="L47" s="9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54" t="str">
        <f>E7</f>
        <v>DPS-Sezemovo Ústí, ul. Pod Vrbou</v>
      </c>
      <c r="F50" s="355"/>
      <c r="G50" s="355"/>
      <c r="H50" s="355"/>
      <c r="I50" s="35"/>
      <c r="J50" s="35"/>
      <c r="K50" s="35"/>
      <c r="L50" s="9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29" t="s">
        <v>150</v>
      </c>
      <c r="L51" s="22"/>
    </row>
    <row r="52" spans="1:47" s="2" customFormat="1" ht="16.5" customHeight="1">
      <c r="A52" s="35"/>
      <c r="B52" s="36"/>
      <c r="C52" s="35"/>
      <c r="D52" s="35"/>
      <c r="E52" s="354" t="s">
        <v>2127</v>
      </c>
      <c r="F52" s="353"/>
      <c r="G52" s="353"/>
      <c r="H52" s="353"/>
      <c r="I52" s="35"/>
      <c r="J52" s="35"/>
      <c r="K52" s="35"/>
      <c r="L52" s="9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156</v>
      </c>
      <c r="D53" s="35"/>
      <c r="E53" s="35"/>
      <c r="F53" s="35"/>
      <c r="G53" s="35"/>
      <c r="H53" s="35"/>
      <c r="I53" s="35"/>
      <c r="J53" s="35"/>
      <c r="K53" s="35"/>
      <c r="L53" s="9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348" t="str">
        <f>E11</f>
        <v xml:space="preserve">SO 04a - Rušení a obnova komunikace </v>
      </c>
      <c r="F54" s="353"/>
      <c r="G54" s="353"/>
      <c r="H54" s="353"/>
      <c r="I54" s="35"/>
      <c r="J54" s="35"/>
      <c r="K54" s="35"/>
      <c r="L54" s="9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23</v>
      </c>
      <c r="D56" s="35"/>
      <c r="E56" s="35"/>
      <c r="F56" s="27" t="str">
        <f>F14</f>
        <v>Sezimovo Ústí</v>
      </c>
      <c r="G56" s="35"/>
      <c r="H56" s="35"/>
      <c r="I56" s="29" t="s">
        <v>25</v>
      </c>
      <c r="J56" s="53" t="str">
        <f>IF(J14="","",J14)</f>
        <v>26. 1. 2022</v>
      </c>
      <c r="K56" s="35"/>
      <c r="L56" s="9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5" customHeight="1">
      <c r="A58" s="35"/>
      <c r="B58" s="36"/>
      <c r="C58" s="29" t="s">
        <v>31</v>
      </c>
      <c r="D58" s="35"/>
      <c r="E58" s="35"/>
      <c r="F58" s="27" t="str">
        <f>E17</f>
        <v>Vodárenská společnost Táborsko s. r. o.</v>
      </c>
      <c r="G58" s="35"/>
      <c r="H58" s="35"/>
      <c r="I58" s="29" t="s">
        <v>38</v>
      </c>
      <c r="J58" s="33" t="str">
        <f>E23</f>
        <v>Sweco Hydroprojekt a.s.</v>
      </c>
      <c r="K58" s="35"/>
      <c r="L58" s="9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5" customHeight="1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Bc. Barbora Chladová</v>
      </c>
      <c r="K59" s="35"/>
      <c r="L59" s="9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4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2" t="s">
        <v>171</v>
      </c>
      <c r="D61" s="106"/>
      <c r="E61" s="106"/>
      <c r="F61" s="106"/>
      <c r="G61" s="106"/>
      <c r="H61" s="106"/>
      <c r="I61" s="106"/>
      <c r="J61" s="113" t="s">
        <v>172</v>
      </c>
      <c r="K61" s="106"/>
      <c r="L61" s="9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4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8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14" t="s">
        <v>78</v>
      </c>
      <c r="D63" s="35"/>
      <c r="E63" s="35"/>
      <c r="F63" s="35"/>
      <c r="G63" s="35"/>
      <c r="H63" s="35"/>
      <c r="I63" s="35"/>
      <c r="J63" s="69">
        <f>J96</f>
        <v>0</v>
      </c>
      <c r="K63" s="35"/>
      <c r="L63" s="98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173</v>
      </c>
    </row>
    <row r="64" spans="1:47" s="9" customFormat="1" ht="25" customHeight="1">
      <c r="B64" s="115"/>
      <c r="D64" s="116" t="s">
        <v>174</v>
      </c>
      <c r="E64" s="117"/>
      <c r="F64" s="117"/>
      <c r="G64" s="117"/>
      <c r="H64" s="117"/>
      <c r="I64" s="117"/>
      <c r="J64" s="118">
        <f>J97</f>
        <v>0</v>
      </c>
      <c r="L64" s="115"/>
    </row>
    <row r="65" spans="1:31" s="10" customFormat="1" ht="19.899999999999999" customHeight="1">
      <c r="B65" s="119"/>
      <c r="D65" s="120" t="s">
        <v>175</v>
      </c>
      <c r="E65" s="121"/>
      <c r="F65" s="121"/>
      <c r="G65" s="121"/>
      <c r="H65" s="121"/>
      <c r="I65" s="121"/>
      <c r="J65" s="122">
        <f>J98</f>
        <v>0</v>
      </c>
      <c r="L65" s="119"/>
    </row>
    <row r="66" spans="1:31" s="10" customFormat="1" ht="19.899999999999999" customHeight="1">
      <c r="B66" s="119"/>
      <c r="D66" s="120" t="s">
        <v>2155</v>
      </c>
      <c r="E66" s="121"/>
      <c r="F66" s="121"/>
      <c r="G66" s="121"/>
      <c r="H66" s="121"/>
      <c r="I66" s="121"/>
      <c r="J66" s="122">
        <f>J457</f>
        <v>0</v>
      </c>
      <c r="L66" s="119"/>
    </row>
    <row r="67" spans="1:31" s="10" customFormat="1" ht="19.899999999999999" customHeight="1">
      <c r="B67" s="119"/>
      <c r="D67" s="120" t="s">
        <v>176</v>
      </c>
      <c r="E67" s="121"/>
      <c r="F67" s="121"/>
      <c r="G67" s="121"/>
      <c r="H67" s="121"/>
      <c r="I67" s="121"/>
      <c r="J67" s="122">
        <f>J465</f>
        <v>0</v>
      </c>
      <c r="L67" s="119"/>
    </row>
    <row r="68" spans="1:31" s="10" customFormat="1" ht="19.899999999999999" customHeight="1">
      <c r="B68" s="119"/>
      <c r="D68" s="120" t="s">
        <v>2156</v>
      </c>
      <c r="E68" s="121"/>
      <c r="F68" s="121"/>
      <c r="G68" s="121"/>
      <c r="H68" s="121"/>
      <c r="I68" s="121"/>
      <c r="J68" s="122">
        <f>J478</f>
        <v>0</v>
      </c>
      <c r="L68" s="119"/>
    </row>
    <row r="69" spans="1:31" s="10" customFormat="1" ht="19.899999999999999" customHeight="1">
      <c r="B69" s="119"/>
      <c r="D69" s="120" t="s">
        <v>177</v>
      </c>
      <c r="E69" s="121"/>
      <c r="F69" s="121"/>
      <c r="G69" s="121"/>
      <c r="H69" s="121"/>
      <c r="I69" s="121"/>
      <c r="J69" s="122">
        <f>J567</f>
        <v>0</v>
      </c>
      <c r="L69" s="119"/>
    </row>
    <row r="70" spans="1:31" s="10" customFormat="1" ht="14.9" customHeight="1">
      <c r="B70" s="119"/>
      <c r="D70" s="120" t="s">
        <v>959</v>
      </c>
      <c r="E70" s="121"/>
      <c r="F70" s="121"/>
      <c r="G70" s="121"/>
      <c r="H70" s="121"/>
      <c r="I70" s="121"/>
      <c r="J70" s="122">
        <f>J634</f>
        <v>0</v>
      </c>
      <c r="L70" s="119"/>
    </row>
    <row r="71" spans="1:31" s="10" customFormat="1" ht="19.899999999999999" customHeight="1">
      <c r="B71" s="119"/>
      <c r="D71" s="120" t="s">
        <v>960</v>
      </c>
      <c r="E71" s="121"/>
      <c r="F71" s="121"/>
      <c r="G71" s="121"/>
      <c r="H71" s="121"/>
      <c r="I71" s="121"/>
      <c r="J71" s="122">
        <f>J643</f>
        <v>0</v>
      </c>
      <c r="L71" s="119"/>
    </row>
    <row r="72" spans="1:31" s="10" customFormat="1" ht="19.899999999999999" customHeight="1">
      <c r="B72" s="119"/>
      <c r="D72" s="120" t="s">
        <v>961</v>
      </c>
      <c r="E72" s="121"/>
      <c r="F72" s="121"/>
      <c r="G72" s="121"/>
      <c r="H72" s="121"/>
      <c r="I72" s="121"/>
      <c r="J72" s="122">
        <f>J683</f>
        <v>0</v>
      </c>
      <c r="L72" s="119"/>
    </row>
    <row r="73" spans="1:31" s="10" customFormat="1" ht="19.899999999999999" customHeight="1">
      <c r="B73" s="119"/>
      <c r="D73" s="120" t="s">
        <v>178</v>
      </c>
      <c r="E73" s="121"/>
      <c r="F73" s="121"/>
      <c r="G73" s="121"/>
      <c r="H73" s="121"/>
      <c r="I73" s="121"/>
      <c r="J73" s="122">
        <f>J752</f>
        <v>0</v>
      </c>
      <c r="L73" s="119"/>
    </row>
    <row r="74" spans="1:31" s="9" customFormat="1" ht="25" customHeight="1">
      <c r="B74" s="115"/>
      <c r="D74" s="116" t="s">
        <v>179</v>
      </c>
      <c r="E74" s="117"/>
      <c r="F74" s="117"/>
      <c r="G74" s="117"/>
      <c r="H74" s="117"/>
      <c r="I74" s="117"/>
      <c r="J74" s="118">
        <f>J757</f>
        <v>0</v>
      </c>
      <c r="L74" s="115"/>
    </row>
    <row r="75" spans="1:31" s="2" customFormat="1" ht="21.75" customHeight="1">
      <c r="A75" s="35"/>
      <c r="B75" s="36"/>
      <c r="C75" s="35"/>
      <c r="D75" s="35"/>
      <c r="E75" s="35"/>
      <c r="F75" s="35"/>
      <c r="G75" s="35"/>
      <c r="H75" s="35"/>
      <c r="I75" s="35"/>
      <c r="J75" s="35"/>
      <c r="K75" s="35"/>
      <c r="L75" s="9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7" customHeight="1">
      <c r="A76" s="35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9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80" spans="1:31" s="2" customFormat="1" ht="7" customHeight="1">
      <c r="A80" s="35"/>
      <c r="B80" s="47"/>
      <c r="C80" s="48"/>
      <c r="D80" s="48"/>
      <c r="E80" s="48"/>
      <c r="F80" s="48"/>
      <c r="G80" s="48"/>
      <c r="H80" s="48"/>
      <c r="I80" s="48"/>
      <c r="J80" s="48"/>
      <c r="K80" s="48"/>
      <c r="L80" s="9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3" s="2" customFormat="1" ht="25" customHeight="1">
      <c r="A81" s="35"/>
      <c r="B81" s="36"/>
      <c r="C81" s="23" t="s">
        <v>180</v>
      </c>
      <c r="D81" s="35"/>
      <c r="E81" s="35"/>
      <c r="F81" s="35"/>
      <c r="G81" s="35"/>
      <c r="H81" s="35"/>
      <c r="I81" s="35"/>
      <c r="J81" s="35"/>
      <c r="K81" s="35"/>
      <c r="L81" s="9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3" s="2" customFormat="1" ht="7" customHeight="1">
      <c r="A82" s="35"/>
      <c r="B82" s="36"/>
      <c r="C82" s="35"/>
      <c r="D82" s="35"/>
      <c r="E82" s="35"/>
      <c r="F82" s="35"/>
      <c r="G82" s="35"/>
      <c r="H82" s="35"/>
      <c r="I82" s="35"/>
      <c r="J82" s="35"/>
      <c r="K82" s="35"/>
      <c r="L82" s="9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3" s="2" customFormat="1" ht="12" customHeight="1">
      <c r="A83" s="35"/>
      <c r="B83" s="36"/>
      <c r="C83" s="29" t="s">
        <v>17</v>
      </c>
      <c r="D83" s="35"/>
      <c r="E83" s="35"/>
      <c r="F83" s="35"/>
      <c r="G83" s="35"/>
      <c r="H83" s="35"/>
      <c r="I83" s="35"/>
      <c r="J83" s="35"/>
      <c r="K83" s="35"/>
      <c r="L83" s="9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3" s="2" customFormat="1" ht="16.5" customHeight="1">
      <c r="A84" s="35"/>
      <c r="B84" s="36"/>
      <c r="C84" s="35"/>
      <c r="D84" s="35"/>
      <c r="E84" s="354" t="str">
        <f>E7</f>
        <v>DPS-Sezemovo Ústí, ul. Pod Vrbou</v>
      </c>
      <c r="F84" s="355"/>
      <c r="G84" s="355"/>
      <c r="H84" s="355"/>
      <c r="I84" s="35"/>
      <c r="J84" s="35"/>
      <c r="K84" s="35"/>
      <c r="L84" s="9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3" s="1" customFormat="1" ht="12" customHeight="1">
      <c r="B85" s="22"/>
      <c r="C85" s="29" t="s">
        <v>150</v>
      </c>
      <c r="L85" s="22"/>
    </row>
    <row r="86" spans="1:63" s="2" customFormat="1" ht="16.5" customHeight="1">
      <c r="A86" s="35"/>
      <c r="B86" s="36"/>
      <c r="C86" s="35"/>
      <c r="D86" s="35"/>
      <c r="E86" s="354" t="s">
        <v>2127</v>
      </c>
      <c r="F86" s="353"/>
      <c r="G86" s="353"/>
      <c r="H86" s="353"/>
      <c r="I86" s="35"/>
      <c r="J86" s="35"/>
      <c r="K86" s="35"/>
      <c r="L86" s="9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3" s="2" customFormat="1" ht="12" customHeight="1">
      <c r="A87" s="35"/>
      <c r="B87" s="36"/>
      <c r="C87" s="29" t="s">
        <v>156</v>
      </c>
      <c r="D87" s="35"/>
      <c r="E87" s="35"/>
      <c r="F87" s="35"/>
      <c r="G87" s="35"/>
      <c r="H87" s="35"/>
      <c r="I87" s="35"/>
      <c r="J87" s="35"/>
      <c r="K87" s="35"/>
      <c r="L87" s="9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3" s="2" customFormat="1" ht="16.5" customHeight="1">
      <c r="A88" s="35"/>
      <c r="B88" s="36"/>
      <c r="C88" s="35"/>
      <c r="D88" s="35"/>
      <c r="E88" s="348" t="str">
        <f>E11</f>
        <v xml:space="preserve">SO 04a - Rušení a obnova komunikace </v>
      </c>
      <c r="F88" s="353"/>
      <c r="G88" s="353"/>
      <c r="H88" s="353"/>
      <c r="I88" s="35"/>
      <c r="J88" s="35"/>
      <c r="K88" s="35"/>
      <c r="L88" s="9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3" s="2" customFormat="1" ht="7" customHeight="1">
      <c r="A89" s="35"/>
      <c r="B89" s="36"/>
      <c r="C89" s="35"/>
      <c r="D89" s="35"/>
      <c r="E89" s="35"/>
      <c r="F89" s="35"/>
      <c r="G89" s="35"/>
      <c r="H89" s="35"/>
      <c r="I89" s="35"/>
      <c r="J89" s="35"/>
      <c r="K89" s="35"/>
      <c r="L89" s="9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3" s="2" customFormat="1" ht="12" customHeight="1">
      <c r="A90" s="35"/>
      <c r="B90" s="36"/>
      <c r="C90" s="29" t="s">
        <v>23</v>
      </c>
      <c r="D90" s="35"/>
      <c r="E90" s="35"/>
      <c r="F90" s="27" t="str">
        <f>F14</f>
        <v>Sezimovo Ústí</v>
      </c>
      <c r="G90" s="35"/>
      <c r="H90" s="35"/>
      <c r="I90" s="29" t="s">
        <v>25</v>
      </c>
      <c r="J90" s="53" t="str">
        <f>IF(J14="","",J14)</f>
        <v>26. 1. 2022</v>
      </c>
      <c r="K90" s="35"/>
      <c r="L90" s="9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3" s="2" customFormat="1" ht="7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9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3" s="2" customFormat="1" ht="25.75" customHeight="1">
      <c r="A92" s="35"/>
      <c r="B92" s="36"/>
      <c r="C92" s="29" t="s">
        <v>31</v>
      </c>
      <c r="D92" s="35"/>
      <c r="E92" s="35"/>
      <c r="F92" s="27" t="str">
        <f>E17</f>
        <v>Vodárenská společnost Táborsko s. r. o.</v>
      </c>
      <c r="G92" s="35"/>
      <c r="H92" s="35"/>
      <c r="I92" s="29" t="s">
        <v>38</v>
      </c>
      <c r="J92" s="33" t="str">
        <f>E23</f>
        <v>Sweco Hydroprojekt a.s.</v>
      </c>
      <c r="K92" s="35"/>
      <c r="L92" s="98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63" s="2" customFormat="1" ht="15.25" customHeight="1">
      <c r="A93" s="35"/>
      <c r="B93" s="36"/>
      <c r="C93" s="29" t="s">
        <v>36</v>
      </c>
      <c r="D93" s="35"/>
      <c r="E93" s="35"/>
      <c r="F93" s="27" t="str">
        <f>IF(E20="","",E20)</f>
        <v>Vyplň údaj</v>
      </c>
      <c r="G93" s="35"/>
      <c r="H93" s="35"/>
      <c r="I93" s="29" t="s">
        <v>42</v>
      </c>
      <c r="J93" s="33" t="str">
        <f>E26</f>
        <v>Bc. Barbora Chladová</v>
      </c>
      <c r="K93" s="35"/>
      <c r="L93" s="98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63" s="2" customFormat="1" ht="10.4" customHeight="1">
      <c r="A94" s="35"/>
      <c r="B94" s="36"/>
      <c r="C94" s="35"/>
      <c r="D94" s="35"/>
      <c r="E94" s="35"/>
      <c r="F94" s="35"/>
      <c r="G94" s="35"/>
      <c r="H94" s="35"/>
      <c r="I94" s="35"/>
      <c r="J94" s="35"/>
      <c r="K94" s="35"/>
      <c r="L94" s="98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63" s="11" customFormat="1" ht="29.25" customHeight="1">
      <c r="A95" s="123"/>
      <c r="B95" s="124"/>
      <c r="C95" s="125" t="s">
        <v>181</v>
      </c>
      <c r="D95" s="126" t="s">
        <v>65</v>
      </c>
      <c r="E95" s="126" t="s">
        <v>61</v>
      </c>
      <c r="F95" s="126" t="s">
        <v>62</v>
      </c>
      <c r="G95" s="126" t="s">
        <v>182</v>
      </c>
      <c r="H95" s="126" t="s">
        <v>183</v>
      </c>
      <c r="I95" s="126" t="s">
        <v>184</v>
      </c>
      <c r="J95" s="126" t="s">
        <v>172</v>
      </c>
      <c r="K95" s="127" t="s">
        <v>185</v>
      </c>
      <c r="L95" s="128"/>
      <c r="M95" s="60" t="s">
        <v>3</v>
      </c>
      <c r="N95" s="61" t="s">
        <v>50</v>
      </c>
      <c r="O95" s="61" t="s">
        <v>186</v>
      </c>
      <c r="P95" s="61" t="s">
        <v>187</v>
      </c>
      <c r="Q95" s="61" t="s">
        <v>188</v>
      </c>
      <c r="R95" s="61" t="s">
        <v>189</v>
      </c>
      <c r="S95" s="61" t="s">
        <v>190</v>
      </c>
      <c r="T95" s="62" t="s">
        <v>191</v>
      </c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</row>
    <row r="96" spans="1:63" s="2" customFormat="1" ht="22.9" customHeight="1">
      <c r="A96" s="35"/>
      <c r="B96" s="36"/>
      <c r="C96" s="67" t="s">
        <v>192</v>
      </c>
      <c r="D96" s="35"/>
      <c r="E96" s="35"/>
      <c r="F96" s="35"/>
      <c r="G96" s="35"/>
      <c r="H96" s="35"/>
      <c r="I96" s="35"/>
      <c r="J96" s="129">
        <f>BK96</f>
        <v>0</v>
      </c>
      <c r="K96" s="35"/>
      <c r="L96" s="36"/>
      <c r="M96" s="63"/>
      <c r="N96" s="54"/>
      <c r="O96" s="64"/>
      <c r="P96" s="130">
        <f>P97+P757</f>
        <v>0</v>
      </c>
      <c r="Q96" s="64"/>
      <c r="R96" s="130">
        <f>R97+R757</f>
        <v>2110.5769414199995</v>
      </c>
      <c r="S96" s="64"/>
      <c r="T96" s="131">
        <f>T97+T757</f>
        <v>751.07258000000002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9" t="s">
        <v>79</v>
      </c>
      <c r="AU96" s="19" t="s">
        <v>173</v>
      </c>
      <c r="BK96" s="132">
        <f>BK97+BK757</f>
        <v>0</v>
      </c>
    </row>
    <row r="97" spans="1:65" s="12" customFormat="1" ht="25.9" customHeight="1">
      <c r="B97" s="133"/>
      <c r="D97" s="134" t="s">
        <v>79</v>
      </c>
      <c r="E97" s="135" t="s">
        <v>193</v>
      </c>
      <c r="F97" s="135" t="s">
        <v>194</v>
      </c>
      <c r="I97" s="136"/>
      <c r="J97" s="137">
        <f>BK97</f>
        <v>0</v>
      </c>
      <c r="L97" s="133"/>
      <c r="M97" s="138"/>
      <c r="N97" s="139"/>
      <c r="O97" s="139"/>
      <c r="P97" s="140">
        <f>P98+P457+P465+P478+P567+P643+P683+P752</f>
        <v>0</v>
      </c>
      <c r="Q97" s="139"/>
      <c r="R97" s="140">
        <f>R98+R457+R465+R478+R567+R643+R683+R752</f>
        <v>2110.5769414199995</v>
      </c>
      <c r="S97" s="139"/>
      <c r="T97" s="141">
        <f>T98+T457+T465+T478+T567+T643+T683+T752</f>
        <v>751.07258000000002</v>
      </c>
      <c r="AR97" s="134" t="s">
        <v>87</v>
      </c>
      <c r="AT97" s="142" t="s">
        <v>79</v>
      </c>
      <c r="AU97" s="142" t="s">
        <v>80</v>
      </c>
      <c r="AY97" s="134" t="s">
        <v>195</v>
      </c>
      <c r="BK97" s="143">
        <f>BK98+BK457+BK465+BK478+BK567+BK643+BK683+BK752</f>
        <v>0</v>
      </c>
    </row>
    <row r="98" spans="1:65" s="12" customFormat="1" ht="22.9" customHeight="1">
      <c r="B98" s="133"/>
      <c r="D98" s="134" t="s">
        <v>79</v>
      </c>
      <c r="E98" s="144" t="s">
        <v>87</v>
      </c>
      <c r="F98" s="144" t="s">
        <v>196</v>
      </c>
      <c r="I98" s="136"/>
      <c r="J98" s="145">
        <f>BK98</f>
        <v>0</v>
      </c>
      <c r="L98" s="133"/>
      <c r="M98" s="138"/>
      <c r="N98" s="139"/>
      <c r="O98" s="139"/>
      <c r="P98" s="140">
        <f>SUM(P99:P456)</f>
        <v>0</v>
      </c>
      <c r="Q98" s="139"/>
      <c r="R98" s="140">
        <f>SUM(R99:R456)</f>
        <v>58.77474024</v>
      </c>
      <c r="S98" s="139"/>
      <c r="T98" s="141">
        <f>SUM(T99:T456)</f>
        <v>742.47278000000006</v>
      </c>
      <c r="AR98" s="134" t="s">
        <v>87</v>
      </c>
      <c r="AT98" s="142" t="s">
        <v>79</v>
      </c>
      <c r="AU98" s="142" t="s">
        <v>87</v>
      </c>
      <c r="AY98" s="134" t="s">
        <v>195</v>
      </c>
      <c r="BK98" s="143">
        <f>SUM(BK99:BK456)</f>
        <v>0</v>
      </c>
    </row>
    <row r="99" spans="1:65" s="2" customFormat="1" ht="37.9" customHeight="1">
      <c r="A99" s="35"/>
      <c r="B99" s="146"/>
      <c r="C99" s="147" t="s">
        <v>87</v>
      </c>
      <c r="D99" s="147" t="s">
        <v>197</v>
      </c>
      <c r="E99" s="148" t="s">
        <v>2157</v>
      </c>
      <c r="F99" s="149" t="s">
        <v>2158</v>
      </c>
      <c r="G99" s="150" t="s">
        <v>344</v>
      </c>
      <c r="H99" s="151">
        <v>29</v>
      </c>
      <c r="I99" s="152"/>
      <c r="J99" s="153">
        <f>ROUND(I99*H99,2)</f>
        <v>0</v>
      </c>
      <c r="K99" s="149" t="s">
        <v>201</v>
      </c>
      <c r="L99" s="36"/>
      <c r="M99" s="154" t="s">
        <v>3</v>
      </c>
      <c r="N99" s="155" t="s">
        <v>51</v>
      </c>
      <c r="O99" s="56"/>
      <c r="P99" s="156">
        <f>O99*H99</f>
        <v>0</v>
      </c>
      <c r="Q99" s="156">
        <v>0</v>
      </c>
      <c r="R99" s="156">
        <f>Q99*H99</f>
        <v>0</v>
      </c>
      <c r="S99" s="156">
        <v>0.26</v>
      </c>
      <c r="T99" s="157">
        <f>S99*H99</f>
        <v>7.54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58" t="s">
        <v>202</v>
      </c>
      <c r="AT99" s="158" t="s">
        <v>197</v>
      </c>
      <c r="AU99" s="158" t="s">
        <v>89</v>
      </c>
      <c r="AY99" s="19" t="s">
        <v>195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87</v>
      </c>
      <c r="BK99" s="159">
        <f>ROUND(I99*H99,2)</f>
        <v>0</v>
      </c>
      <c r="BL99" s="19" t="s">
        <v>202</v>
      </c>
      <c r="BM99" s="158" t="s">
        <v>2159</v>
      </c>
    </row>
    <row r="100" spans="1:65" s="2" customFormat="1">
      <c r="A100" s="35"/>
      <c r="B100" s="36"/>
      <c r="C100" s="35"/>
      <c r="D100" s="160" t="s">
        <v>204</v>
      </c>
      <c r="E100" s="35"/>
      <c r="F100" s="161" t="s">
        <v>2160</v>
      </c>
      <c r="G100" s="35"/>
      <c r="H100" s="35"/>
      <c r="I100" s="162"/>
      <c r="J100" s="35"/>
      <c r="K100" s="35"/>
      <c r="L100" s="36"/>
      <c r="M100" s="163"/>
      <c r="N100" s="164"/>
      <c r="O100" s="56"/>
      <c r="P100" s="56"/>
      <c r="Q100" s="56"/>
      <c r="R100" s="56"/>
      <c r="S100" s="56"/>
      <c r="T100" s="57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9" t="s">
        <v>204</v>
      </c>
      <c r="AU100" s="19" t="s">
        <v>89</v>
      </c>
    </row>
    <row r="101" spans="1:65" s="13" customFormat="1">
      <c r="B101" s="165"/>
      <c r="D101" s="166" t="s">
        <v>206</v>
      </c>
      <c r="E101" s="167" t="s">
        <v>3</v>
      </c>
      <c r="F101" s="168" t="s">
        <v>207</v>
      </c>
      <c r="H101" s="167" t="s">
        <v>3</v>
      </c>
      <c r="I101" s="169"/>
      <c r="L101" s="165"/>
      <c r="M101" s="170"/>
      <c r="N101" s="171"/>
      <c r="O101" s="171"/>
      <c r="P101" s="171"/>
      <c r="Q101" s="171"/>
      <c r="R101" s="171"/>
      <c r="S101" s="171"/>
      <c r="T101" s="172"/>
      <c r="AT101" s="167" t="s">
        <v>206</v>
      </c>
      <c r="AU101" s="167" t="s">
        <v>89</v>
      </c>
      <c r="AV101" s="13" t="s">
        <v>87</v>
      </c>
      <c r="AW101" s="13" t="s">
        <v>41</v>
      </c>
      <c r="AX101" s="13" t="s">
        <v>80</v>
      </c>
      <c r="AY101" s="167" t="s">
        <v>195</v>
      </c>
    </row>
    <row r="102" spans="1:65" s="13" customFormat="1">
      <c r="B102" s="165"/>
      <c r="D102" s="166" t="s">
        <v>206</v>
      </c>
      <c r="E102" s="167" t="s">
        <v>3</v>
      </c>
      <c r="F102" s="168" t="s">
        <v>208</v>
      </c>
      <c r="H102" s="167" t="s">
        <v>3</v>
      </c>
      <c r="I102" s="169"/>
      <c r="L102" s="165"/>
      <c r="M102" s="170"/>
      <c r="N102" s="171"/>
      <c r="O102" s="171"/>
      <c r="P102" s="171"/>
      <c r="Q102" s="171"/>
      <c r="R102" s="171"/>
      <c r="S102" s="171"/>
      <c r="T102" s="172"/>
      <c r="AT102" s="167" t="s">
        <v>206</v>
      </c>
      <c r="AU102" s="167" t="s">
        <v>89</v>
      </c>
      <c r="AV102" s="13" t="s">
        <v>87</v>
      </c>
      <c r="AW102" s="13" t="s">
        <v>41</v>
      </c>
      <c r="AX102" s="13" t="s">
        <v>80</v>
      </c>
      <c r="AY102" s="167" t="s">
        <v>195</v>
      </c>
    </row>
    <row r="103" spans="1:65" s="13" customFormat="1">
      <c r="B103" s="165"/>
      <c r="D103" s="166" t="s">
        <v>206</v>
      </c>
      <c r="E103" s="167" t="s">
        <v>3</v>
      </c>
      <c r="F103" s="168" t="s">
        <v>2161</v>
      </c>
      <c r="H103" s="167" t="s">
        <v>3</v>
      </c>
      <c r="I103" s="169"/>
      <c r="L103" s="165"/>
      <c r="M103" s="170"/>
      <c r="N103" s="171"/>
      <c r="O103" s="171"/>
      <c r="P103" s="171"/>
      <c r="Q103" s="171"/>
      <c r="R103" s="171"/>
      <c r="S103" s="171"/>
      <c r="T103" s="172"/>
      <c r="AT103" s="167" t="s">
        <v>206</v>
      </c>
      <c r="AU103" s="167" t="s">
        <v>89</v>
      </c>
      <c r="AV103" s="13" t="s">
        <v>87</v>
      </c>
      <c r="AW103" s="13" t="s">
        <v>41</v>
      </c>
      <c r="AX103" s="13" t="s">
        <v>80</v>
      </c>
      <c r="AY103" s="167" t="s">
        <v>195</v>
      </c>
    </row>
    <row r="104" spans="1:65" s="14" customFormat="1">
      <c r="B104" s="173"/>
      <c r="D104" s="166" t="s">
        <v>206</v>
      </c>
      <c r="E104" s="174" t="s">
        <v>3</v>
      </c>
      <c r="F104" s="175" t="s">
        <v>2162</v>
      </c>
      <c r="H104" s="176">
        <v>29</v>
      </c>
      <c r="I104" s="177"/>
      <c r="L104" s="173"/>
      <c r="M104" s="178"/>
      <c r="N104" s="179"/>
      <c r="O104" s="179"/>
      <c r="P104" s="179"/>
      <c r="Q104" s="179"/>
      <c r="R104" s="179"/>
      <c r="S104" s="179"/>
      <c r="T104" s="180"/>
      <c r="AT104" s="174" t="s">
        <v>206</v>
      </c>
      <c r="AU104" s="174" t="s">
        <v>89</v>
      </c>
      <c r="AV104" s="14" t="s">
        <v>89</v>
      </c>
      <c r="AW104" s="14" t="s">
        <v>41</v>
      </c>
      <c r="AX104" s="14" t="s">
        <v>80</v>
      </c>
      <c r="AY104" s="174" t="s">
        <v>195</v>
      </c>
    </row>
    <row r="105" spans="1:65" s="15" customFormat="1">
      <c r="B105" s="181"/>
      <c r="D105" s="166" t="s">
        <v>206</v>
      </c>
      <c r="E105" s="182" t="s">
        <v>2163</v>
      </c>
      <c r="F105" s="183" t="s">
        <v>215</v>
      </c>
      <c r="H105" s="184">
        <v>29</v>
      </c>
      <c r="I105" s="185"/>
      <c r="L105" s="181"/>
      <c r="M105" s="186"/>
      <c r="N105" s="187"/>
      <c r="O105" s="187"/>
      <c r="P105" s="187"/>
      <c r="Q105" s="187"/>
      <c r="R105" s="187"/>
      <c r="S105" s="187"/>
      <c r="T105" s="188"/>
      <c r="AT105" s="182" t="s">
        <v>206</v>
      </c>
      <c r="AU105" s="182" t="s">
        <v>89</v>
      </c>
      <c r="AV105" s="15" t="s">
        <v>202</v>
      </c>
      <c r="AW105" s="15" t="s">
        <v>41</v>
      </c>
      <c r="AX105" s="15" t="s">
        <v>87</v>
      </c>
      <c r="AY105" s="182" t="s">
        <v>195</v>
      </c>
    </row>
    <row r="106" spans="1:65" s="2" customFormat="1" ht="33" customHeight="1">
      <c r="A106" s="35"/>
      <c r="B106" s="146"/>
      <c r="C106" s="147" t="s">
        <v>89</v>
      </c>
      <c r="D106" s="147" t="s">
        <v>197</v>
      </c>
      <c r="E106" s="148" t="s">
        <v>2164</v>
      </c>
      <c r="F106" s="149" t="s">
        <v>2165</v>
      </c>
      <c r="G106" s="150" t="s">
        <v>344</v>
      </c>
      <c r="H106" s="151">
        <v>29</v>
      </c>
      <c r="I106" s="152"/>
      <c r="J106" s="153">
        <f>ROUND(I106*H106,2)</f>
        <v>0</v>
      </c>
      <c r="K106" s="149" t="s">
        <v>201</v>
      </c>
      <c r="L106" s="36"/>
      <c r="M106" s="154" t="s">
        <v>3</v>
      </c>
      <c r="N106" s="155" t="s">
        <v>51</v>
      </c>
      <c r="O106" s="56"/>
      <c r="P106" s="156">
        <f>O106*H106</f>
        <v>0</v>
      </c>
      <c r="Q106" s="156">
        <v>0</v>
      </c>
      <c r="R106" s="156">
        <f>Q106*H106</f>
        <v>0</v>
      </c>
      <c r="S106" s="156">
        <v>0.3</v>
      </c>
      <c r="T106" s="157">
        <f>S106*H106</f>
        <v>8.6999999999999993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58" t="s">
        <v>202</v>
      </c>
      <c r="AT106" s="158" t="s">
        <v>197</v>
      </c>
      <c r="AU106" s="158" t="s">
        <v>89</v>
      </c>
      <c r="AY106" s="19" t="s">
        <v>195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87</v>
      </c>
      <c r="BK106" s="159">
        <f>ROUND(I106*H106,2)</f>
        <v>0</v>
      </c>
      <c r="BL106" s="19" t="s">
        <v>202</v>
      </c>
      <c r="BM106" s="158" t="s">
        <v>2166</v>
      </c>
    </row>
    <row r="107" spans="1:65" s="2" customFormat="1">
      <c r="A107" s="35"/>
      <c r="B107" s="36"/>
      <c r="C107" s="35"/>
      <c r="D107" s="160" t="s">
        <v>204</v>
      </c>
      <c r="E107" s="35"/>
      <c r="F107" s="161" t="s">
        <v>2167</v>
      </c>
      <c r="G107" s="35"/>
      <c r="H107" s="35"/>
      <c r="I107" s="162"/>
      <c r="J107" s="35"/>
      <c r="K107" s="35"/>
      <c r="L107" s="36"/>
      <c r="M107" s="163"/>
      <c r="N107" s="164"/>
      <c r="O107" s="56"/>
      <c r="P107" s="56"/>
      <c r="Q107" s="56"/>
      <c r="R107" s="56"/>
      <c r="S107" s="56"/>
      <c r="T107" s="57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9" t="s">
        <v>204</v>
      </c>
      <c r="AU107" s="19" t="s">
        <v>89</v>
      </c>
    </row>
    <row r="108" spans="1:65" s="13" customFormat="1">
      <c r="B108" s="165"/>
      <c r="D108" s="166" t="s">
        <v>206</v>
      </c>
      <c r="E108" s="167" t="s">
        <v>3</v>
      </c>
      <c r="F108" s="168" t="s">
        <v>207</v>
      </c>
      <c r="H108" s="167" t="s">
        <v>3</v>
      </c>
      <c r="I108" s="169"/>
      <c r="L108" s="165"/>
      <c r="M108" s="170"/>
      <c r="N108" s="171"/>
      <c r="O108" s="171"/>
      <c r="P108" s="171"/>
      <c r="Q108" s="171"/>
      <c r="R108" s="171"/>
      <c r="S108" s="171"/>
      <c r="T108" s="172"/>
      <c r="AT108" s="167" t="s">
        <v>206</v>
      </c>
      <c r="AU108" s="167" t="s">
        <v>89</v>
      </c>
      <c r="AV108" s="13" t="s">
        <v>87</v>
      </c>
      <c r="AW108" s="13" t="s">
        <v>41</v>
      </c>
      <c r="AX108" s="13" t="s">
        <v>80</v>
      </c>
      <c r="AY108" s="167" t="s">
        <v>195</v>
      </c>
    </row>
    <row r="109" spans="1:65" s="13" customFormat="1">
      <c r="B109" s="165"/>
      <c r="D109" s="166" t="s">
        <v>206</v>
      </c>
      <c r="E109" s="167" t="s">
        <v>3</v>
      </c>
      <c r="F109" s="168" t="s">
        <v>208</v>
      </c>
      <c r="H109" s="167" t="s">
        <v>3</v>
      </c>
      <c r="I109" s="169"/>
      <c r="L109" s="165"/>
      <c r="M109" s="170"/>
      <c r="N109" s="171"/>
      <c r="O109" s="171"/>
      <c r="P109" s="171"/>
      <c r="Q109" s="171"/>
      <c r="R109" s="171"/>
      <c r="S109" s="171"/>
      <c r="T109" s="172"/>
      <c r="AT109" s="167" t="s">
        <v>206</v>
      </c>
      <c r="AU109" s="167" t="s">
        <v>89</v>
      </c>
      <c r="AV109" s="13" t="s">
        <v>87</v>
      </c>
      <c r="AW109" s="13" t="s">
        <v>41</v>
      </c>
      <c r="AX109" s="13" t="s">
        <v>80</v>
      </c>
      <c r="AY109" s="167" t="s">
        <v>195</v>
      </c>
    </row>
    <row r="110" spans="1:65" s="13" customFormat="1">
      <c r="B110" s="165"/>
      <c r="D110" s="166" t="s">
        <v>206</v>
      </c>
      <c r="E110" s="167" t="s">
        <v>3</v>
      </c>
      <c r="F110" s="168" t="s">
        <v>2161</v>
      </c>
      <c r="H110" s="167" t="s">
        <v>3</v>
      </c>
      <c r="I110" s="169"/>
      <c r="L110" s="165"/>
      <c r="M110" s="170"/>
      <c r="N110" s="171"/>
      <c r="O110" s="171"/>
      <c r="P110" s="171"/>
      <c r="Q110" s="171"/>
      <c r="R110" s="171"/>
      <c r="S110" s="171"/>
      <c r="T110" s="172"/>
      <c r="AT110" s="167" t="s">
        <v>206</v>
      </c>
      <c r="AU110" s="167" t="s">
        <v>89</v>
      </c>
      <c r="AV110" s="13" t="s">
        <v>87</v>
      </c>
      <c r="AW110" s="13" t="s">
        <v>41</v>
      </c>
      <c r="AX110" s="13" t="s">
        <v>80</v>
      </c>
      <c r="AY110" s="167" t="s">
        <v>195</v>
      </c>
    </row>
    <row r="111" spans="1:65" s="14" customFormat="1">
      <c r="B111" s="173"/>
      <c r="D111" s="166" t="s">
        <v>206</v>
      </c>
      <c r="E111" s="174" t="s">
        <v>3</v>
      </c>
      <c r="F111" s="175" t="s">
        <v>2162</v>
      </c>
      <c r="H111" s="176">
        <v>29</v>
      </c>
      <c r="I111" s="177"/>
      <c r="L111" s="173"/>
      <c r="M111" s="178"/>
      <c r="N111" s="179"/>
      <c r="O111" s="179"/>
      <c r="P111" s="179"/>
      <c r="Q111" s="179"/>
      <c r="R111" s="179"/>
      <c r="S111" s="179"/>
      <c r="T111" s="180"/>
      <c r="AT111" s="174" t="s">
        <v>206</v>
      </c>
      <c r="AU111" s="174" t="s">
        <v>89</v>
      </c>
      <c r="AV111" s="14" t="s">
        <v>89</v>
      </c>
      <c r="AW111" s="14" t="s">
        <v>41</v>
      </c>
      <c r="AX111" s="14" t="s">
        <v>80</v>
      </c>
      <c r="AY111" s="174" t="s">
        <v>195</v>
      </c>
    </row>
    <row r="112" spans="1:65" s="15" customFormat="1">
      <c r="B112" s="181"/>
      <c r="D112" s="166" t="s">
        <v>206</v>
      </c>
      <c r="E112" s="182" t="s">
        <v>2116</v>
      </c>
      <c r="F112" s="183" t="s">
        <v>215</v>
      </c>
      <c r="H112" s="184">
        <v>29</v>
      </c>
      <c r="I112" s="185"/>
      <c r="L112" s="181"/>
      <c r="M112" s="186"/>
      <c r="N112" s="187"/>
      <c r="O112" s="187"/>
      <c r="P112" s="187"/>
      <c r="Q112" s="187"/>
      <c r="R112" s="187"/>
      <c r="S112" s="187"/>
      <c r="T112" s="188"/>
      <c r="AT112" s="182" t="s">
        <v>206</v>
      </c>
      <c r="AU112" s="182" t="s">
        <v>89</v>
      </c>
      <c r="AV112" s="15" t="s">
        <v>202</v>
      </c>
      <c r="AW112" s="15" t="s">
        <v>41</v>
      </c>
      <c r="AX112" s="15" t="s">
        <v>87</v>
      </c>
      <c r="AY112" s="182" t="s">
        <v>195</v>
      </c>
    </row>
    <row r="113" spans="1:65" s="2" customFormat="1" ht="37.9" customHeight="1">
      <c r="A113" s="35"/>
      <c r="B113" s="146"/>
      <c r="C113" s="147" t="s">
        <v>223</v>
      </c>
      <c r="D113" s="147" t="s">
        <v>197</v>
      </c>
      <c r="E113" s="148" t="s">
        <v>2168</v>
      </c>
      <c r="F113" s="149" t="s">
        <v>2169</v>
      </c>
      <c r="G113" s="150" t="s">
        <v>344</v>
      </c>
      <c r="H113" s="151">
        <v>964.30600000000004</v>
      </c>
      <c r="I113" s="152"/>
      <c r="J113" s="153">
        <f>ROUND(I113*H113,2)</f>
        <v>0</v>
      </c>
      <c r="K113" s="149" t="s">
        <v>201</v>
      </c>
      <c r="L113" s="36"/>
      <c r="M113" s="154" t="s">
        <v>3</v>
      </c>
      <c r="N113" s="155" t="s">
        <v>51</v>
      </c>
      <c r="O113" s="56"/>
      <c r="P113" s="156">
        <f>O113*H113</f>
        <v>0</v>
      </c>
      <c r="Q113" s="156">
        <v>0</v>
      </c>
      <c r="R113" s="156">
        <f>Q113*H113</f>
        <v>0</v>
      </c>
      <c r="S113" s="156">
        <v>0.44</v>
      </c>
      <c r="T113" s="157">
        <f>S113*H113</f>
        <v>424.29464000000002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58" t="s">
        <v>202</v>
      </c>
      <c r="AT113" s="158" t="s">
        <v>197</v>
      </c>
      <c r="AU113" s="158" t="s">
        <v>89</v>
      </c>
      <c r="AY113" s="19" t="s">
        <v>195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87</v>
      </c>
      <c r="BK113" s="159">
        <f>ROUND(I113*H113,2)</f>
        <v>0</v>
      </c>
      <c r="BL113" s="19" t="s">
        <v>202</v>
      </c>
      <c r="BM113" s="158" t="s">
        <v>2170</v>
      </c>
    </row>
    <row r="114" spans="1:65" s="2" customFormat="1">
      <c r="A114" s="35"/>
      <c r="B114" s="36"/>
      <c r="C114" s="35"/>
      <c r="D114" s="160" t="s">
        <v>204</v>
      </c>
      <c r="E114" s="35"/>
      <c r="F114" s="161" t="s">
        <v>2171</v>
      </c>
      <c r="G114" s="35"/>
      <c r="H114" s="35"/>
      <c r="I114" s="162"/>
      <c r="J114" s="35"/>
      <c r="K114" s="35"/>
      <c r="L114" s="36"/>
      <c r="M114" s="163"/>
      <c r="N114" s="164"/>
      <c r="O114" s="56"/>
      <c r="P114" s="56"/>
      <c r="Q114" s="56"/>
      <c r="R114" s="56"/>
      <c r="S114" s="56"/>
      <c r="T114" s="57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9" t="s">
        <v>204</v>
      </c>
      <c r="AU114" s="19" t="s">
        <v>89</v>
      </c>
    </row>
    <row r="115" spans="1:65" s="13" customFormat="1">
      <c r="B115" s="165"/>
      <c r="D115" s="166" t="s">
        <v>206</v>
      </c>
      <c r="E115" s="167" t="s">
        <v>3</v>
      </c>
      <c r="F115" s="168" t="s">
        <v>207</v>
      </c>
      <c r="H115" s="167" t="s">
        <v>3</v>
      </c>
      <c r="I115" s="169"/>
      <c r="L115" s="165"/>
      <c r="M115" s="170"/>
      <c r="N115" s="171"/>
      <c r="O115" s="171"/>
      <c r="P115" s="171"/>
      <c r="Q115" s="171"/>
      <c r="R115" s="171"/>
      <c r="S115" s="171"/>
      <c r="T115" s="172"/>
      <c r="AT115" s="167" t="s">
        <v>206</v>
      </c>
      <c r="AU115" s="167" t="s">
        <v>89</v>
      </c>
      <c r="AV115" s="13" t="s">
        <v>87</v>
      </c>
      <c r="AW115" s="13" t="s">
        <v>41</v>
      </c>
      <c r="AX115" s="13" t="s">
        <v>80</v>
      </c>
      <c r="AY115" s="167" t="s">
        <v>195</v>
      </c>
    </row>
    <row r="116" spans="1:65" s="13" customFormat="1">
      <c r="B116" s="165"/>
      <c r="D116" s="166" t="s">
        <v>206</v>
      </c>
      <c r="E116" s="167" t="s">
        <v>3</v>
      </c>
      <c r="F116" s="168" t="s">
        <v>208</v>
      </c>
      <c r="H116" s="167" t="s">
        <v>3</v>
      </c>
      <c r="I116" s="169"/>
      <c r="L116" s="165"/>
      <c r="M116" s="170"/>
      <c r="N116" s="171"/>
      <c r="O116" s="171"/>
      <c r="P116" s="171"/>
      <c r="Q116" s="171"/>
      <c r="R116" s="171"/>
      <c r="S116" s="171"/>
      <c r="T116" s="172"/>
      <c r="AT116" s="167" t="s">
        <v>206</v>
      </c>
      <c r="AU116" s="167" t="s">
        <v>89</v>
      </c>
      <c r="AV116" s="13" t="s">
        <v>87</v>
      </c>
      <c r="AW116" s="13" t="s">
        <v>41</v>
      </c>
      <c r="AX116" s="13" t="s">
        <v>80</v>
      </c>
      <c r="AY116" s="167" t="s">
        <v>195</v>
      </c>
    </row>
    <row r="117" spans="1:65" s="13" customFormat="1">
      <c r="B117" s="165"/>
      <c r="D117" s="166" t="s">
        <v>206</v>
      </c>
      <c r="E117" s="167" t="s">
        <v>3</v>
      </c>
      <c r="F117" s="168" t="s">
        <v>2172</v>
      </c>
      <c r="H117" s="167" t="s">
        <v>3</v>
      </c>
      <c r="I117" s="169"/>
      <c r="L117" s="165"/>
      <c r="M117" s="170"/>
      <c r="N117" s="171"/>
      <c r="O117" s="171"/>
      <c r="P117" s="171"/>
      <c r="Q117" s="171"/>
      <c r="R117" s="171"/>
      <c r="S117" s="171"/>
      <c r="T117" s="172"/>
      <c r="AT117" s="167" t="s">
        <v>206</v>
      </c>
      <c r="AU117" s="167" t="s">
        <v>89</v>
      </c>
      <c r="AV117" s="13" t="s">
        <v>87</v>
      </c>
      <c r="AW117" s="13" t="s">
        <v>41</v>
      </c>
      <c r="AX117" s="13" t="s">
        <v>80</v>
      </c>
      <c r="AY117" s="167" t="s">
        <v>195</v>
      </c>
    </row>
    <row r="118" spans="1:65" s="13" customFormat="1">
      <c r="B118" s="165"/>
      <c r="D118" s="166" t="s">
        <v>206</v>
      </c>
      <c r="E118" s="167" t="s">
        <v>3</v>
      </c>
      <c r="F118" s="168" t="s">
        <v>2173</v>
      </c>
      <c r="H118" s="167" t="s">
        <v>3</v>
      </c>
      <c r="I118" s="169"/>
      <c r="L118" s="165"/>
      <c r="M118" s="170"/>
      <c r="N118" s="171"/>
      <c r="O118" s="171"/>
      <c r="P118" s="171"/>
      <c r="Q118" s="171"/>
      <c r="R118" s="171"/>
      <c r="S118" s="171"/>
      <c r="T118" s="172"/>
      <c r="AT118" s="167" t="s">
        <v>206</v>
      </c>
      <c r="AU118" s="167" t="s">
        <v>89</v>
      </c>
      <c r="AV118" s="13" t="s">
        <v>87</v>
      </c>
      <c r="AW118" s="13" t="s">
        <v>41</v>
      </c>
      <c r="AX118" s="13" t="s">
        <v>80</v>
      </c>
      <c r="AY118" s="167" t="s">
        <v>195</v>
      </c>
    </row>
    <row r="119" spans="1:65" s="14" customFormat="1">
      <c r="B119" s="173"/>
      <c r="D119" s="166" t="s">
        <v>206</v>
      </c>
      <c r="E119" s="174" t="s">
        <v>3</v>
      </c>
      <c r="F119" s="175" t="s">
        <v>2174</v>
      </c>
      <c r="H119" s="176">
        <v>935.30600000000004</v>
      </c>
      <c r="I119" s="177"/>
      <c r="L119" s="173"/>
      <c r="M119" s="178"/>
      <c r="N119" s="179"/>
      <c r="O119" s="179"/>
      <c r="P119" s="179"/>
      <c r="Q119" s="179"/>
      <c r="R119" s="179"/>
      <c r="S119" s="179"/>
      <c r="T119" s="180"/>
      <c r="AT119" s="174" t="s">
        <v>206</v>
      </c>
      <c r="AU119" s="174" t="s">
        <v>89</v>
      </c>
      <c r="AV119" s="14" t="s">
        <v>89</v>
      </c>
      <c r="AW119" s="14" t="s">
        <v>41</v>
      </c>
      <c r="AX119" s="14" t="s">
        <v>80</v>
      </c>
      <c r="AY119" s="174" t="s">
        <v>195</v>
      </c>
    </row>
    <row r="120" spans="1:65" s="13" customFormat="1">
      <c r="B120" s="165"/>
      <c r="D120" s="166" t="s">
        <v>206</v>
      </c>
      <c r="E120" s="167" t="s">
        <v>3</v>
      </c>
      <c r="F120" s="168" t="s">
        <v>2161</v>
      </c>
      <c r="H120" s="167" t="s">
        <v>3</v>
      </c>
      <c r="I120" s="169"/>
      <c r="L120" s="165"/>
      <c r="M120" s="170"/>
      <c r="N120" s="171"/>
      <c r="O120" s="171"/>
      <c r="P120" s="171"/>
      <c r="Q120" s="171"/>
      <c r="R120" s="171"/>
      <c r="S120" s="171"/>
      <c r="T120" s="172"/>
      <c r="AT120" s="167" t="s">
        <v>206</v>
      </c>
      <c r="AU120" s="167" t="s">
        <v>89</v>
      </c>
      <c r="AV120" s="13" t="s">
        <v>87</v>
      </c>
      <c r="AW120" s="13" t="s">
        <v>41</v>
      </c>
      <c r="AX120" s="13" t="s">
        <v>80</v>
      </c>
      <c r="AY120" s="167" t="s">
        <v>195</v>
      </c>
    </row>
    <row r="121" spans="1:65" s="14" customFormat="1">
      <c r="B121" s="173"/>
      <c r="D121" s="166" t="s">
        <v>206</v>
      </c>
      <c r="E121" s="174" t="s">
        <v>3</v>
      </c>
      <c r="F121" s="175" t="s">
        <v>2162</v>
      </c>
      <c r="H121" s="176">
        <v>29</v>
      </c>
      <c r="I121" s="177"/>
      <c r="L121" s="173"/>
      <c r="M121" s="178"/>
      <c r="N121" s="179"/>
      <c r="O121" s="179"/>
      <c r="P121" s="179"/>
      <c r="Q121" s="179"/>
      <c r="R121" s="179"/>
      <c r="S121" s="179"/>
      <c r="T121" s="180"/>
      <c r="AT121" s="174" t="s">
        <v>206</v>
      </c>
      <c r="AU121" s="174" t="s">
        <v>89</v>
      </c>
      <c r="AV121" s="14" t="s">
        <v>89</v>
      </c>
      <c r="AW121" s="14" t="s">
        <v>41</v>
      </c>
      <c r="AX121" s="14" t="s">
        <v>80</v>
      </c>
      <c r="AY121" s="174" t="s">
        <v>195</v>
      </c>
    </row>
    <row r="122" spans="1:65" s="15" customFormat="1">
      <c r="B122" s="181"/>
      <c r="D122" s="166" t="s">
        <v>206</v>
      </c>
      <c r="E122" s="182" t="s">
        <v>2125</v>
      </c>
      <c r="F122" s="183" t="s">
        <v>215</v>
      </c>
      <c r="H122" s="184">
        <v>964.30600000000004</v>
      </c>
      <c r="I122" s="185"/>
      <c r="L122" s="181"/>
      <c r="M122" s="186"/>
      <c r="N122" s="187"/>
      <c r="O122" s="187"/>
      <c r="P122" s="187"/>
      <c r="Q122" s="187"/>
      <c r="R122" s="187"/>
      <c r="S122" s="187"/>
      <c r="T122" s="188"/>
      <c r="AT122" s="182" t="s">
        <v>206</v>
      </c>
      <c r="AU122" s="182" t="s">
        <v>89</v>
      </c>
      <c r="AV122" s="15" t="s">
        <v>202</v>
      </c>
      <c r="AW122" s="15" t="s">
        <v>41</v>
      </c>
      <c r="AX122" s="15" t="s">
        <v>87</v>
      </c>
      <c r="AY122" s="182" t="s">
        <v>195</v>
      </c>
    </row>
    <row r="123" spans="1:65" s="2" customFormat="1" ht="33" customHeight="1">
      <c r="A123" s="35"/>
      <c r="B123" s="146"/>
      <c r="C123" s="147" t="s">
        <v>202</v>
      </c>
      <c r="D123" s="147" t="s">
        <v>197</v>
      </c>
      <c r="E123" s="148" t="s">
        <v>2175</v>
      </c>
      <c r="F123" s="149" t="s">
        <v>2176</v>
      </c>
      <c r="G123" s="150" t="s">
        <v>344</v>
      </c>
      <c r="H123" s="151">
        <v>935.30600000000004</v>
      </c>
      <c r="I123" s="152"/>
      <c r="J123" s="153">
        <f>ROUND(I123*H123,2)</f>
        <v>0</v>
      </c>
      <c r="K123" s="149" t="s">
        <v>201</v>
      </c>
      <c r="L123" s="36"/>
      <c r="M123" s="154" t="s">
        <v>3</v>
      </c>
      <c r="N123" s="155" t="s">
        <v>51</v>
      </c>
      <c r="O123" s="56"/>
      <c r="P123" s="156">
        <f>O123*H123</f>
        <v>0</v>
      </c>
      <c r="Q123" s="156">
        <v>0</v>
      </c>
      <c r="R123" s="156">
        <f>Q123*H123</f>
        <v>0</v>
      </c>
      <c r="S123" s="156">
        <v>9.8000000000000004E-2</v>
      </c>
      <c r="T123" s="157">
        <f>S123*H123</f>
        <v>91.659988000000013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58" t="s">
        <v>202</v>
      </c>
      <c r="AT123" s="158" t="s">
        <v>197</v>
      </c>
      <c r="AU123" s="158" t="s">
        <v>89</v>
      </c>
      <c r="AY123" s="19" t="s">
        <v>195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87</v>
      </c>
      <c r="BK123" s="159">
        <f>ROUND(I123*H123,2)</f>
        <v>0</v>
      </c>
      <c r="BL123" s="19" t="s">
        <v>202</v>
      </c>
      <c r="BM123" s="158" t="s">
        <v>2177</v>
      </c>
    </row>
    <row r="124" spans="1:65" s="2" customFormat="1">
      <c r="A124" s="35"/>
      <c r="B124" s="36"/>
      <c r="C124" s="35"/>
      <c r="D124" s="160" t="s">
        <v>204</v>
      </c>
      <c r="E124" s="35"/>
      <c r="F124" s="161" t="s">
        <v>2178</v>
      </c>
      <c r="G124" s="35"/>
      <c r="H124" s="35"/>
      <c r="I124" s="162"/>
      <c r="J124" s="35"/>
      <c r="K124" s="35"/>
      <c r="L124" s="36"/>
      <c r="M124" s="163"/>
      <c r="N124" s="164"/>
      <c r="O124" s="56"/>
      <c r="P124" s="56"/>
      <c r="Q124" s="56"/>
      <c r="R124" s="56"/>
      <c r="S124" s="56"/>
      <c r="T124" s="57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9" t="s">
        <v>204</v>
      </c>
      <c r="AU124" s="19" t="s">
        <v>89</v>
      </c>
    </row>
    <row r="125" spans="1:65" s="13" customFormat="1">
      <c r="B125" s="165"/>
      <c r="D125" s="166" t="s">
        <v>206</v>
      </c>
      <c r="E125" s="167" t="s">
        <v>3</v>
      </c>
      <c r="F125" s="168" t="s">
        <v>207</v>
      </c>
      <c r="H125" s="167" t="s">
        <v>3</v>
      </c>
      <c r="I125" s="169"/>
      <c r="L125" s="165"/>
      <c r="M125" s="170"/>
      <c r="N125" s="171"/>
      <c r="O125" s="171"/>
      <c r="P125" s="171"/>
      <c r="Q125" s="171"/>
      <c r="R125" s="171"/>
      <c r="S125" s="171"/>
      <c r="T125" s="172"/>
      <c r="AT125" s="167" t="s">
        <v>206</v>
      </c>
      <c r="AU125" s="167" t="s">
        <v>89</v>
      </c>
      <c r="AV125" s="13" t="s">
        <v>87</v>
      </c>
      <c r="AW125" s="13" t="s">
        <v>41</v>
      </c>
      <c r="AX125" s="13" t="s">
        <v>80</v>
      </c>
      <c r="AY125" s="167" t="s">
        <v>195</v>
      </c>
    </row>
    <row r="126" spans="1:65" s="13" customFormat="1">
      <c r="B126" s="165"/>
      <c r="D126" s="166" t="s">
        <v>206</v>
      </c>
      <c r="E126" s="167" t="s">
        <v>3</v>
      </c>
      <c r="F126" s="168" t="s">
        <v>208</v>
      </c>
      <c r="H126" s="167" t="s">
        <v>3</v>
      </c>
      <c r="I126" s="169"/>
      <c r="L126" s="165"/>
      <c r="M126" s="170"/>
      <c r="N126" s="171"/>
      <c r="O126" s="171"/>
      <c r="P126" s="171"/>
      <c r="Q126" s="171"/>
      <c r="R126" s="171"/>
      <c r="S126" s="171"/>
      <c r="T126" s="172"/>
      <c r="AT126" s="167" t="s">
        <v>206</v>
      </c>
      <c r="AU126" s="167" t="s">
        <v>89</v>
      </c>
      <c r="AV126" s="13" t="s">
        <v>87</v>
      </c>
      <c r="AW126" s="13" t="s">
        <v>41</v>
      </c>
      <c r="AX126" s="13" t="s">
        <v>80</v>
      </c>
      <c r="AY126" s="167" t="s">
        <v>195</v>
      </c>
    </row>
    <row r="127" spans="1:65" s="13" customFormat="1">
      <c r="B127" s="165"/>
      <c r="D127" s="166" t="s">
        <v>206</v>
      </c>
      <c r="E127" s="167" t="s">
        <v>3</v>
      </c>
      <c r="F127" s="168" t="s">
        <v>2172</v>
      </c>
      <c r="H127" s="167" t="s">
        <v>3</v>
      </c>
      <c r="I127" s="169"/>
      <c r="L127" s="165"/>
      <c r="M127" s="170"/>
      <c r="N127" s="171"/>
      <c r="O127" s="171"/>
      <c r="P127" s="171"/>
      <c r="Q127" s="171"/>
      <c r="R127" s="171"/>
      <c r="S127" s="171"/>
      <c r="T127" s="172"/>
      <c r="AT127" s="167" t="s">
        <v>206</v>
      </c>
      <c r="AU127" s="167" t="s">
        <v>89</v>
      </c>
      <c r="AV127" s="13" t="s">
        <v>87</v>
      </c>
      <c r="AW127" s="13" t="s">
        <v>41</v>
      </c>
      <c r="AX127" s="13" t="s">
        <v>80</v>
      </c>
      <c r="AY127" s="167" t="s">
        <v>195</v>
      </c>
    </row>
    <row r="128" spans="1:65" s="13" customFormat="1">
      <c r="B128" s="165"/>
      <c r="D128" s="166" t="s">
        <v>206</v>
      </c>
      <c r="E128" s="167" t="s">
        <v>3</v>
      </c>
      <c r="F128" s="168" t="s">
        <v>2173</v>
      </c>
      <c r="H128" s="167" t="s">
        <v>3</v>
      </c>
      <c r="I128" s="169"/>
      <c r="L128" s="165"/>
      <c r="M128" s="170"/>
      <c r="N128" s="171"/>
      <c r="O128" s="171"/>
      <c r="P128" s="171"/>
      <c r="Q128" s="171"/>
      <c r="R128" s="171"/>
      <c r="S128" s="171"/>
      <c r="T128" s="172"/>
      <c r="AT128" s="167" t="s">
        <v>206</v>
      </c>
      <c r="AU128" s="167" t="s">
        <v>89</v>
      </c>
      <c r="AV128" s="13" t="s">
        <v>87</v>
      </c>
      <c r="AW128" s="13" t="s">
        <v>41</v>
      </c>
      <c r="AX128" s="13" t="s">
        <v>80</v>
      </c>
      <c r="AY128" s="167" t="s">
        <v>195</v>
      </c>
    </row>
    <row r="129" spans="1:65" s="14" customFormat="1">
      <c r="B129" s="173"/>
      <c r="D129" s="166" t="s">
        <v>206</v>
      </c>
      <c r="E129" s="174" t="s">
        <v>3</v>
      </c>
      <c r="F129" s="175" t="s">
        <v>2174</v>
      </c>
      <c r="H129" s="176">
        <v>935.30600000000004</v>
      </c>
      <c r="I129" s="177"/>
      <c r="L129" s="173"/>
      <c r="M129" s="178"/>
      <c r="N129" s="179"/>
      <c r="O129" s="179"/>
      <c r="P129" s="179"/>
      <c r="Q129" s="179"/>
      <c r="R129" s="179"/>
      <c r="S129" s="179"/>
      <c r="T129" s="180"/>
      <c r="AT129" s="174" t="s">
        <v>206</v>
      </c>
      <c r="AU129" s="174" t="s">
        <v>89</v>
      </c>
      <c r="AV129" s="14" t="s">
        <v>89</v>
      </c>
      <c r="AW129" s="14" t="s">
        <v>41</v>
      </c>
      <c r="AX129" s="14" t="s">
        <v>80</v>
      </c>
      <c r="AY129" s="174" t="s">
        <v>195</v>
      </c>
    </row>
    <row r="130" spans="1:65" s="15" customFormat="1">
      <c r="B130" s="181"/>
      <c r="D130" s="166" t="s">
        <v>206</v>
      </c>
      <c r="E130" s="182" t="s">
        <v>2122</v>
      </c>
      <c r="F130" s="183" t="s">
        <v>215</v>
      </c>
      <c r="H130" s="184">
        <v>935.30600000000004</v>
      </c>
      <c r="I130" s="185"/>
      <c r="L130" s="181"/>
      <c r="M130" s="186"/>
      <c r="N130" s="187"/>
      <c r="O130" s="187"/>
      <c r="P130" s="187"/>
      <c r="Q130" s="187"/>
      <c r="R130" s="187"/>
      <c r="S130" s="187"/>
      <c r="T130" s="188"/>
      <c r="AT130" s="182" t="s">
        <v>206</v>
      </c>
      <c r="AU130" s="182" t="s">
        <v>89</v>
      </c>
      <c r="AV130" s="15" t="s">
        <v>202</v>
      </c>
      <c r="AW130" s="15" t="s">
        <v>41</v>
      </c>
      <c r="AX130" s="15" t="s">
        <v>87</v>
      </c>
      <c r="AY130" s="182" t="s">
        <v>195</v>
      </c>
    </row>
    <row r="131" spans="1:65" s="2" customFormat="1" ht="24.25" customHeight="1">
      <c r="A131" s="35"/>
      <c r="B131" s="146"/>
      <c r="C131" s="147" t="s">
        <v>236</v>
      </c>
      <c r="D131" s="147" t="s">
        <v>197</v>
      </c>
      <c r="E131" s="148" t="s">
        <v>2179</v>
      </c>
      <c r="F131" s="149" t="s">
        <v>2180</v>
      </c>
      <c r="G131" s="150" t="s">
        <v>344</v>
      </c>
      <c r="H131" s="151">
        <v>935.30600000000004</v>
      </c>
      <c r="I131" s="152"/>
      <c r="J131" s="153">
        <f>ROUND(I131*H131,2)</f>
        <v>0</v>
      </c>
      <c r="K131" s="149" t="s">
        <v>201</v>
      </c>
      <c r="L131" s="36"/>
      <c r="M131" s="154" t="s">
        <v>3</v>
      </c>
      <c r="N131" s="155" t="s">
        <v>51</v>
      </c>
      <c r="O131" s="56"/>
      <c r="P131" s="156">
        <f>O131*H131</f>
        <v>0</v>
      </c>
      <c r="Q131" s="156">
        <v>4.0000000000000003E-5</v>
      </c>
      <c r="R131" s="156">
        <f>Q131*H131</f>
        <v>3.7412240000000006E-2</v>
      </c>
      <c r="S131" s="156">
        <v>9.1999999999999998E-2</v>
      </c>
      <c r="T131" s="157">
        <f>S131*H131</f>
        <v>86.048152000000002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58" t="s">
        <v>202</v>
      </c>
      <c r="AT131" s="158" t="s">
        <v>197</v>
      </c>
      <c r="AU131" s="158" t="s">
        <v>89</v>
      </c>
      <c r="AY131" s="19" t="s">
        <v>195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87</v>
      </c>
      <c r="BK131" s="159">
        <f>ROUND(I131*H131,2)</f>
        <v>0</v>
      </c>
      <c r="BL131" s="19" t="s">
        <v>202</v>
      </c>
      <c r="BM131" s="158" t="s">
        <v>2181</v>
      </c>
    </row>
    <row r="132" spans="1:65" s="2" customFormat="1">
      <c r="A132" s="35"/>
      <c r="B132" s="36"/>
      <c r="C132" s="35"/>
      <c r="D132" s="160" t="s">
        <v>204</v>
      </c>
      <c r="E132" s="35"/>
      <c r="F132" s="161" t="s">
        <v>2182</v>
      </c>
      <c r="G132" s="35"/>
      <c r="H132" s="35"/>
      <c r="I132" s="162"/>
      <c r="J132" s="35"/>
      <c r="K132" s="35"/>
      <c r="L132" s="36"/>
      <c r="M132" s="163"/>
      <c r="N132" s="164"/>
      <c r="O132" s="56"/>
      <c r="P132" s="56"/>
      <c r="Q132" s="56"/>
      <c r="R132" s="56"/>
      <c r="S132" s="56"/>
      <c r="T132" s="57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9" t="s">
        <v>204</v>
      </c>
      <c r="AU132" s="19" t="s">
        <v>89</v>
      </c>
    </row>
    <row r="133" spans="1:65" s="13" customFormat="1">
      <c r="B133" s="165"/>
      <c r="D133" s="166" t="s">
        <v>206</v>
      </c>
      <c r="E133" s="167" t="s">
        <v>3</v>
      </c>
      <c r="F133" s="168" t="s">
        <v>207</v>
      </c>
      <c r="H133" s="167" t="s">
        <v>3</v>
      </c>
      <c r="I133" s="169"/>
      <c r="L133" s="165"/>
      <c r="M133" s="170"/>
      <c r="N133" s="171"/>
      <c r="O133" s="171"/>
      <c r="P133" s="171"/>
      <c r="Q133" s="171"/>
      <c r="R133" s="171"/>
      <c r="S133" s="171"/>
      <c r="T133" s="172"/>
      <c r="AT133" s="167" t="s">
        <v>206</v>
      </c>
      <c r="AU133" s="167" t="s">
        <v>89</v>
      </c>
      <c r="AV133" s="13" t="s">
        <v>87</v>
      </c>
      <c r="AW133" s="13" t="s">
        <v>41</v>
      </c>
      <c r="AX133" s="13" t="s">
        <v>80</v>
      </c>
      <c r="AY133" s="167" t="s">
        <v>195</v>
      </c>
    </row>
    <row r="134" spans="1:65" s="13" customFormat="1">
      <c r="B134" s="165"/>
      <c r="D134" s="166" t="s">
        <v>206</v>
      </c>
      <c r="E134" s="167" t="s">
        <v>3</v>
      </c>
      <c r="F134" s="168" t="s">
        <v>208</v>
      </c>
      <c r="H134" s="167" t="s">
        <v>3</v>
      </c>
      <c r="I134" s="169"/>
      <c r="L134" s="165"/>
      <c r="M134" s="170"/>
      <c r="N134" s="171"/>
      <c r="O134" s="171"/>
      <c r="P134" s="171"/>
      <c r="Q134" s="171"/>
      <c r="R134" s="171"/>
      <c r="S134" s="171"/>
      <c r="T134" s="172"/>
      <c r="AT134" s="167" t="s">
        <v>206</v>
      </c>
      <c r="AU134" s="167" t="s">
        <v>89</v>
      </c>
      <c r="AV134" s="13" t="s">
        <v>87</v>
      </c>
      <c r="AW134" s="13" t="s">
        <v>41</v>
      </c>
      <c r="AX134" s="13" t="s">
        <v>80</v>
      </c>
      <c r="AY134" s="167" t="s">
        <v>195</v>
      </c>
    </row>
    <row r="135" spans="1:65" s="13" customFormat="1">
      <c r="B135" s="165"/>
      <c r="D135" s="166" t="s">
        <v>206</v>
      </c>
      <c r="E135" s="167" t="s">
        <v>3</v>
      </c>
      <c r="F135" s="168" t="s">
        <v>2172</v>
      </c>
      <c r="H135" s="167" t="s">
        <v>3</v>
      </c>
      <c r="I135" s="169"/>
      <c r="L135" s="165"/>
      <c r="M135" s="170"/>
      <c r="N135" s="171"/>
      <c r="O135" s="171"/>
      <c r="P135" s="171"/>
      <c r="Q135" s="171"/>
      <c r="R135" s="171"/>
      <c r="S135" s="171"/>
      <c r="T135" s="172"/>
      <c r="AT135" s="167" t="s">
        <v>206</v>
      </c>
      <c r="AU135" s="167" t="s">
        <v>89</v>
      </c>
      <c r="AV135" s="13" t="s">
        <v>87</v>
      </c>
      <c r="AW135" s="13" t="s">
        <v>41</v>
      </c>
      <c r="AX135" s="13" t="s">
        <v>80</v>
      </c>
      <c r="AY135" s="167" t="s">
        <v>195</v>
      </c>
    </row>
    <row r="136" spans="1:65" s="13" customFormat="1">
      <c r="B136" s="165"/>
      <c r="D136" s="166" t="s">
        <v>206</v>
      </c>
      <c r="E136" s="167" t="s">
        <v>3</v>
      </c>
      <c r="F136" s="168" t="s">
        <v>2173</v>
      </c>
      <c r="H136" s="167" t="s">
        <v>3</v>
      </c>
      <c r="I136" s="169"/>
      <c r="L136" s="165"/>
      <c r="M136" s="170"/>
      <c r="N136" s="171"/>
      <c r="O136" s="171"/>
      <c r="P136" s="171"/>
      <c r="Q136" s="171"/>
      <c r="R136" s="171"/>
      <c r="S136" s="171"/>
      <c r="T136" s="172"/>
      <c r="AT136" s="167" t="s">
        <v>206</v>
      </c>
      <c r="AU136" s="167" t="s">
        <v>89</v>
      </c>
      <c r="AV136" s="13" t="s">
        <v>87</v>
      </c>
      <c r="AW136" s="13" t="s">
        <v>41</v>
      </c>
      <c r="AX136" s="13" t="s">
        <v>80</v>
      </c>
      <c r="AY136" s="167" t="s">
        <v>195</v>
      </c>
    </row>
    <row r="137" spans="1:65" s="14" customFormat="1">
      <c r="B137" s="173"/>
      <c r="D137" s="166" t="s">
        <v>206</v>
      </c>
      <c r="E137" s="174" t="s">
        <v>3</v>
      </c>
      <c r="F137" s="175" t="s">
        <v>2174</v>
      </c>
      <c r="H137" s="176">
        <v>935.30600000000004</v>
      </c>
      <c r="I137" s="177"/>
      <c r="L137" s="173"/>
      <c r="M137" s="178"/>
      <c r="N137" s="179"/>
      <c r="O137" s="179"/>
      <c r="P137" s="179"/>
      <c r="Q137" s="179"/>
      <c r="R137" s="179"/>
      <c r="S137" s="179"/>
      <c r="T137" s="180"/>
      <c r="AT137" s="174" t="s">
        <v>206</v>
      </c>
      <c r="AU137" s="174" t="s">
        <v>89</v>
      </c>
      <c r="AV137" s="14" t="s">
        <v>89</v>
      </c>
      <c r="AW137" s="14" t="s">
        <v>41</v>
      </c>
      <c r="AX137" s="14" t="s">
        <v>80</v>
      </c>
      <c r="AY137" s="174" t="s">
        <v>195</v>
      </c>
    </row>
    <row r="138" spans="1:65" s="15" customFormat="1">
      <c r="B138" s="181"/>
      <c r="D138" s="166" t="s">
        <v>206</v>
      </c>
      <c r="E138" s="182" t="s">
        <v>2124</v>
      </c>
      <c r="F138" s="183" t="s">
        <v>215</v>
      </c>
      <c r="H138" s="184">
        <v>935.30600000000004</v>
      </c>
      <c r="I138" s="185"/>
      <c r="L138" s="181"/>
      <c r="M138" s="186"/>
      <c r="N138" s="187"/>
      <c r="O138" s="187"/>
      <c r="P138" s="187"/>
      <c r="Q138" s="187"/>
      <c r="R138" s="187"/>
      <c r="S138" s="187"/>
      <c r="T138" s="188"/>
      <c r="AT138" s="182" t="s">
        <v>206</v>
      </c>
      <c r="AU138" s="182" t="s">
        <v>89</v>
      </c>
      <c r="AV138" s="15" t="s">
        <v>202</v>
      </c>
      <c r="AW138" s="15" t="s">
        <v>41</v>
      </c>
      <c r="AX138" s="15" t="s">
        <v>87</v>
      </c>
      <c r="AY138" s="182" t="s">
        <v>195</v>
      </c>
    </row>
    <row r="139" spans="1:65" s="2" customFormat="1" ht="24.25" customHeight="1">
      <c r="A139" s="35"/>
      <c r="B139" s="146"/>
      <c r="C139" s="147" t="s">
        <v>243</v>
      </c>
      <c r="D139" s="147" t="s">
        <v>197</v>
      </c>
      <c r="E139" s="148" t="s">
        <v>2183</v>
      </c>
      <c r="F139" s="149" t="s">
        <v>2184</v>
      </c>
      <c r="G139" s="150" t="s">
        <v>200</v>
      </c>
      <c r="H139" s="151">
        <v>606</v>
      </c>
      <c r="I139" s="152"/>
      <c r="J139" s="153">
        <f>ROUND(I139*H139,2)</f>
        <v>0</v>
      </c>
      <c r="K139" s="149" t="s">
        <v>201</v>
      </c>
      <c r="L139" s="36"/>
      <c r="M139" s="154" t="s">
        <v>3</v>
      </c>
      <c r="N139" s="155" t="s">
        <v>51</v>
      </c>
      <c r="O139" s="56"/>
      <c r="P139" s="156">
        <f>O139*H139</f>
        <v>0</v>
      </c>
      <c r="Q139" s="156">
        <v>0</v>
      </c>
      <c r="R139" s="156">
        <f>Q139*H139</f>
        <v>0</v>
      </c>
      <c r="S139" s="156">
        <v>0.20499999999999999</v>
      </c>
      <c r="T139" s="157">
        <f>S139*H139</f>
        <v>124.22999999999999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58" t="s">
        <v>202</v>
      </c>
      <c r="AT139" s="158" t="s">
        <v>197</v>
      </c>
      <c r="AU139" s="158" t="s">
        <v>89</v>
      </c>
      <c r="AY139" s="19" t="s">
        <v>195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87</v>
      </c>
      <c r="BK139" s="159">
        <f>ROUND(I139*H139,2)</f>
        <v>0</v>
      </c>
      <c r="BL139" s="19" t="s">
        <v>202</v>
      </c>
      <c r="BM139" s="158" t="s">
        <v>2185</v>
      </c>
    </row>
    <row r="140" spans="1:65" s="2" customFormat="1">
      <c r="A140" s="35"/>
      <c r="B140" s="36"/>
      <c r="C140" s="35"/>
      <c r="D140" s="160" t="s">
        <v>204</v>
      </c>
      <c r="E140" s="35"/>
      <c r="F140" s="161" t="s">
        <v>2186</v>
      </c>
      <c r="G140" s="35"/>
      <c r="H140" s="35"/>
      <c r="I140" s="162"/>
      <c r="J140" s="35"/>
      <c r="K140" s="35"/>
      <c r="L140" s="36"/>
      <c r="M140" s="163"/>
      <c r="N140" s="164"/>
      <c r="O140" s="56"/>
      <c r="P140" s="56"/>
      <c r="Q140" s="56"/>
      <c r="R140" s="56"/>
      <c r="S140" s="56"/>
      <c r="T140" s="57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9" t="s">
        <v>204</v>
      </c>
      <c r="AU140" s="19" t="s">
        <v>89</v>
      </c>
    </row>
    <row r="141" spans="1:65" s="13" customFormat="1">
      <c r="B141" s="165"/>
      <c r="D141" s="166" t="s">
        <v>206</v>
      </c>
      <c r="E141" s="167" t="s">
        <v>3</v>
      </c>
      <c r="F141" s="168" t="s">
        <v>207</v>
      </c>
      <c r="H141" s="167" t="s">
        <v>3</v>
      </c>
      <c r="I141" s="169"/>
      <c r="L141" s="165"/>
      <c r="M141" s="170"/>
      <c r="N141" s="171"/>
      <c r="O141" s="171"/>
      <c r="P141" s="171"/>
      <c r="Q141" s="171"/>
      <c r="R141" s="171"/>
      <c r="S141" s="171"/>
      <c r="T141" s="172"/>
      <c r="AT141" s="167" t="s">
        <v>206</v>
      </c>
      <c r="AU141" s="167" t="s">
        <v>89</v>
      </c>
      <c r="AV141" s="13" t="s">
        <v>87</v>
      </c>
      <c r="AW141" s="13" t="s">
        <v>41</v>
      </c>
      <c r="AX141" s="13" t="s">
        <v>80</v>
      </c>
      <c r="AY141" s="167" t="s">
        <v>195</v>
      </c>
    </row>
    <row r="142" spans="1:65" s="13" customFormat="1">
      <c r="B142" s="165"/>
      <c r="D142" s="166" t="s">
        <v>206</v>
      </c>
      <c r="E142" s="167" t="s">
        <v>3</v>
      </c>
      <c r="F142" s="168" t="s">
        <v>208</v>
      </c>
      <c r="H142" s="167" t="s">
        <v>3</v>
      </c>
      <c r="I142" s="169"/>
      <c r="L142" s="165"/>
      <c r="M142" s="170"/>
      <c r="N142" s="171"/>
      <c r="O142" s="171"/>
      <c r="P142" s="171"/>
      <c r="Q142" s="171"/>
      <c r="R142" s="171"/>
      <c r="S142" s="171"/>
      <c r="T142" s="172"/>
      <c r="AT142" s="167" t="s">
        <v>206</v>
      </c>
      <c r="AU142" s="167" t="s">
        <v>89</v>
      </c>
      <c r="AV142" s="13" t="s">
        <v>87</v>
      </c>
      <c r="AW142" s="13" t="s">
        <v>41</v>
      </c>
      <c r="AX142" s="13" t="s">
        <v>80</v>
      </c>
      <c r="AY142" s="167" t="s">
        <v>195</v>
      </c>
    </row>
    <row r="143" spans="1:65" s="13" customFormat="1">
      <c r="B143" s="165"/>
      <c r="D143" s="166" t="s">
        <v>206</v>
      </c>
      <c r="E143" s="167" t="s">
        <v>3</v>
      </c>
      <c r="F143" s="168" t="s">
        <v>2172</v>
      </c>
      <c r="H143" s="167" t="s">
        <v>3</v>
      </c>
      <c r="I143" s="169"/>
      <c r="L143" s="165"/>
      <c r="M143" s="170"/>
      <c r="N143" s="171"/>
      <c r="O143" s="171"/>
      <c r="P143" s="171"/>
      <c r="Q143" s="171"/>
      <c r="R143" s="171"/>
      <c r="S143" s="171"/>
      <c r="T143" s="172"/>
      <c r="AT143" s="167" t="s">
        <v>206</v>
      </c>
      <c r="AU143" s="167" t="s">
        <v>89</v>
      </c>
      <c r="AV143" s="13" t="s">
        <v>87</v>
      </c>
      <c r="AW143" s="13" t="s">
        <v>41</v>
      </c>
      <c r="AX143" s="13" t="s">
        <v>80</v>
      </c>
      <c r="AY143" s="167" t="s">
        <v>195</v>
      </c>
    </row>
    <row r="144" spans="1:65" s="13" customFormat="1">
      <c r="B144" s="165"/>
      <c r="D144" s="166" t="s">
        <v>206</v>
      </c>
      <c r="E144" s="167" t="s">
        <v>3</v>
      </c>
      <c r="F144" s="168" t="s">
        <v>2187</v>
      </c>
      <c r="H144" s="167" t="s">
        <v>3</v>
      </c>
      <c r="I144" s="169"/>
      <c r="L144" s="165"/>
      <c r="M144" s="170"/>
      <c r="N144" s="171"/>
      <c r="O144" s="171"/>
      <c r="P144" s="171"/>
      <c r="Q144" s="171"/>
      <c r="R144" s="171"/>
      <c r="S144" s="171"/>
      <c r="T144" s="172"/>
      <c r="AT144" s="167" t="s">
        <v>206</v>
      </c>
      <c r="AU144" s="167" t="s">
        <v>89</v>
      </c>
      <c r="AV144" s="13" t="s">
        <v>87</v>
      </c>
      <c r="AW144" s="13" t="s">
        <v>41</v>
      </c>
      <c r="AX144" s="13" t="s">
        <v>80</v>
      </c>
      <c r="AY144" s="167" t="s">
        <v>195</v>
      </c>
    </row>
    <row r="145" spans="1:65" s="13" customFormat="1">
      <c r="B145" s="165"/>
      <c r="D145" s="166" t="s">
        <v>206</v>
      </c>
      <c r="E145" s="167" t="s">
        <v>3</v>
      </c>
      <c r="F145" s="168" t="s">
        <v>2188</v>
      </c>
      <c r="H145" s="167" t="s">
        <v>3</v>
      </c>
      <c r="I145" s="169"/>
      <c r="L145" s="165"/>
      <c r="M145" s="170"/>
      <c r="N145" s="171"/>
      <c r="O145" s="171"/>
      <c r="P145" s="171"/>
      <c r="Q145" s="171"/>
      <c r="R145" s="171"/>
      <c r="S145" s="171"/>
      <c r="T145" s="172"/>
      <c r="AT145" s="167" t="s">
        <v>206</v>
      </c>
      <c r="AU145" s="167" t="s">
        <v>89</v>
      </c>
      <c r="AV145" s="13" t="s">
        <v>87</v>
      </c>
      <c r="AW145" s="13" t="s">
        <v>41</v>
      </c>
      <c r="AX145" s="13" t="s">
        <v>80</v>
      </c>
      <c r="AY145" s="167" t="s">
        <v>195</v>
      </c>
    </row>
    <row r="146" spans="1:65" s="13" customFormat="1">
      <c r="B146" s="165"/>
      <c r="D146" s="166" t="s">
        <v>206</v>
      </c>
      <c r="E146" s="167" t="s">
        <v>3</v>
      </c>
      <c r="F146" s="168" t="s">
        <v>2189</v>
      </c>
      <c r="H146" s="167" t="s">
        <v>3</v>
      </c>
      <c r="I146" s="169"/>
      <c r="L146" s="165"/>
      <c r="M146" s="170"/>
      <c r="N146" s="171"/>
      <c r="O146" s="171"/>
      <c r="P146" s="171"/>
      <c r="Q146" s="171"/>
      <c r="R146" s="171"/>
      <c r="S146" s="171"/>
      <c r="T146" s="172"/>
      <c r="AT146" s="167" t="s">
        <v>206</v>
      </c>
      <c r="AU146" s="167" t="s">
        <v>89</v>
      </c>
      <c r="AV146" s="13" t="s">
        <v>87</v>
      </c>
      <c r="AW146" s="13" t="s">
        <v>41</v>
      </c>
      <c r="AX146" s="13" t="s">
        <v>80</v>
      </c>
      <c r="AY146" s="167" t="s">
        <v>195</v>
      </c>
    </row>
    <row r="147" spans="1:65" s="14" customFormat="1">
      <c r="B147" s="173"/>
      <c r="D147" s="166" t="s">
        <v>206</v>
      </c>
      <c r="E147" s="174" t="s">
        <v>2118</v>
      </c>
      <c r="F147" s="175" t="s">
        <v>2190</v>
      </c>
      <c r="H147" s="176">
        <v>606</v>
      </c>
      <c r="I147" s="177"/>
      <c r="L147" s="173"/>
      <c r="M147" s="178"/>
      <c r="N147" s="179"/>
      <c r="O147" s="179"/>
      <c r="P147" s="179"/>
      <c r="Q147" s="179"/>
      <c r="R147" s="179"/>
      <c r="S147" s="179"/>
      <c r="T147" s="180"/>
      <c r="AT147" s="174" t="s">
        <v>206</v>
      </c>
      <c r="AU147" s="174" t="s">
        <v>89</v>
      </c>
      <c r="AV147" s="14" t="s">
        <v>89</v>
      </c>
      <c r="AW147" s="14" t="s">
        <v>41</v>
      </c>
      <c r="AX147" s="14" t="s">
        <v>80</v>
      </c>
      <c r="AY147" s="174" t="s">
        <v>195</v>
      </c>
    </row>
    <row r="148" spans="1:65" s="15" customFormat="1">
      <c r="B148" s="181"/>
      <c r="D148" s="166" t="s">
        <v>206</v>
      </c>
      <c r="E148" s="182" t="s">
        <v>3</v>
      </c>
      <c r="F148" s="183" t="s">
        <v>215</v>
      </c>
      <c r="H148" s="184">
        <v>606</v>
      </c>
      <c r="I148" s="185"/>
      <c r="L148" s="181"/>
      <c r="M148" s="186"/>
      <c r="N148" s="187"/>
      <c r="O148" s="187"/>
      <c r="P148" s="187"/>
      <c r="Q148" s="187"/>
      <c r="R148" s="187"/>
      <c r="S148" s="187"/>
      <c r="T148" s="188"/>
      <c r="AT148" s="182" t="s">
        <v>206</v>
      </c>
      <c r="AU148" s="182" t="s">
        <v>89</v>
      </c>
      <c r="AV148" s="15" t="s">
        <v>202</v>
      </c>
      <c r="AW148" s="15" t="s">
        <v>41</v>
      </c>
      <c r="AX148" s="15" t="s">
        <v>87</v>
      </c>
      <c r="AY148" s="182" t="s">
        <v>195</v>
      </c>
    </row>
    <row r="149" spans="1:65" s="2" customFormat="1" ht="21.75" customHeight="1">
      <c r="A149" s="35"/>
      <c r="B149" s="146"/>
      <c r="C149" s="147" t="s">
        <v>250</v>
      </c>
      <c r="D149" s="147" t="s">
        <v>197</v>
      </c>
      <c r="E149" s="148" t="s">
        <v>2191</v>
      </c>
      <c r="F149" s="149" t="s">
        <v>2192</v>
      </c>
      <c r="G149" s="150" t="s">
        <v>139</v>
      </c>
      <c r="H149" s="151">
        <v>99.2</v>
      </c>
      <c r="I149" s="152"/>
      <c r="J149" s="153">
        <f>ROUND(I149*H149,2)</f>
        <v>0</v>
      </c>
      <c r="K149" s="149" t="s">
        <v>201</v>
      </c>
      <c r="L149" s="36"/>
      <c r="M149" s="154" t="s">
        <v>3</v>
      </c>
      <c r="N149" s="155" t="s">
        <v>51</v>
      </c>
      <c r="O149" s="56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58" t="s">
        <v>202</v>
      </c>
      <c r="AT149" s="158" t="s">
        <v>197</v>
      </c>
      <c r="AU149" s="158" t="s">
        <v>89</v>
      </c>
      <c r="AY149" s="19" t="s">
        <v>195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87</v>
      </c>
      <c r="BK149" s="159">
        <f>ROUND(I149*H149,2)</f>
        <v>0</v>
      </c>
      <c r="BL149" s="19" t="s">
        <v>202</v>
      </c>
      <c r="BM149" s="158" t="s">
        <v>2193</v>
      </c>
    </row>
    <row r="150" spans="1:65" s="2" customFormat="1">
      <c r="A150" s="35"/>
      <c r="B150" s="36"/>
      <c r="C150" s="35"/>
      <c r="D150" s="160" t="s">
        <v>204</v>
      </c>
      <c r="E150" s="35"/>
      <c r="F150" s="161" t="s">
        <v>2194</v>
      </c>
      <c r="G150" s="35"/>
      <c r="H150" s="35"/>
      <c r="I150" s="162"/>
      <c r="J150" s="35"/>
      <c r="K150" s="35"/>
      <c r="L150" s="36"/>
      <c r="M150" s="163"/>
      <c r="N150" s="164"/>
      <c r="O150" s="56"/>
      <c r="P150" s="56"/>
      <c r="Q150" s="56"/>
      <c r="R150" s="56"/>
      <c r="S150" s="56"/>
      <c r="T150" s="57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9" t="s">
        <v>204</v>
      </c>
      <c r="AU150" s="19" t="s">
        <v>89</v>
      </c>
    </row>
    <row r="151" spans="1:65" s="13" customFormat="1">
      <c r="B151" s="165"/>
      <c r="D151" s="166" t="s">
        <v>206</v>
      </c>
      <c r="E151" s="167" t="s">
        <v>3</v>
      </c>
      <c r="F151" s="168" t="s">
        <v>207</v>
      </c>
      <c r="H151" s="167" t="s">
        <v>3</v>
      </c>
      <c r="I151" s="169"/>
      <c r="L151" s="165"/>
      <c r="M151" s="170"/>
      <c r="N151" s="171"/>
      <c r="O151" s="171"/>
      <c r="P151" s="171"/>
      <c r="Q151" s="171"/>
      <c r="R151" s="171"/>
      <c r="S151" s="171"/>
      <c r="T151" s="172"/>
      <c r="AT151" s="167" t="s">
        <v>206</v>
      </c>
      <c r="AU151" s="167" t="s">
        <v>89</v>
      </c>
      <c r="AV151" s="13" t="s">
        <v>87</v>
      </c>
      <c r="AW151" s="13" t="s">
        <v>41</v>
      </c>
      <c r="AX151" s="13" t="s">
        <v>80</v>
      </c>
      <c r="AY151" s="167" t="s">
        <v>195</v>
      </c>
    </row>
    <row r="152" spans="1:65" s="13" customFormat="1">
      <c r="B152" s="165"/>
      <c r="D152" s="166" t="s">
        <v>206</v>
      </c>
      <c r="E152" s="167" t="s">
        <v>3</v>
      </c>
      <c r="F152" s="168" t="s">
        <v>208</v>
      </c>
      <c r="H152" s="167" t="s">
        <v>3</v>
      </c>
      <c r="I152" s="169"/>
      <c r="L152" s="165"/>
      <c r="M152" s="170"/>
      <c r="N152" s="171"/>
      <c r="O152" s="171"/>
      <c r="P152" s="171"/>
      <c r="Q152" s="171"/>
      <c r="R152" s="171"/>
      <c r="S152" s="171"/>
      <c r="T152" s="172"/>
      <c r="AT152" s="167" t="s">
        <v>206</v>
      </c>
      <c r="AU152" s="167" t="s">
        <v>89</v>
      </c>
      <c r="AV152" s="13" t="s">
        <v>87</v>
      </c>
      <c r="AW152" s="13" t="s">
        <v>41</v>
      </c>
      <c r="AX152" s="13" t="s">
        <v>80</v>
      </c>
      <c r="AY152" s="167" t="s">
        <v>195</v>
      </c>
    </row>
    <row r="153" spans="1:65" s="13" customFormat="1">
      <c r="B153" s="165"/>
      <c r="D153" s="166" t="s">
        <v>206</v>
      </c>
      <c r="E153" s="167" t="s">
        <v>3</v>
      </c>
      <c r="F153" s="168" t="s">
        <v>2172</v>
      </c>
      <c r="H153" s="167" t="s">
        <v>3</v>
      </c>
      <c r="I153" s="169"/>
      <c r="L153" s="165"/>
      <c r="M153" s="170"/>
      <c r="N153" s="171"/>
      <c r="O153" s="171"/>
      <c r="P153" s="171"/>
      <c r="Q153" s="171"/>
      <c r="R153" s="171"/>
      <c r="S153" s="171"/>
      <c r="T153" s="172"/>
      <c r="AT153" s="167" t="s">
        <v>206</v>
      </c>
      <c r="AU153" s="167" t="s">
        <v>89</v>
      </c>
      <c r="AV153" s="13" t="s">
        <v>87</v>
      </c>
      <c r="AW153" s="13" t="s">
        <v>41</v>
      </c>
      <c r="AX153" s="13" t="s">
        <v>80</v>
      </c>
      <c r="AY153" s="167" t="s">
        <v>195</v>
      </c>
    </row>
    <row r="154" spans="1:65" s="13" customFormat="1">
      <c r="B154" s="165"/>
      <c r="D154" s="166" t="s">
        <v>206</v>
      </c>
      <c r="E154" s="167" t="s">
        <v>3</v>
      </c>
      <c r="F154" s="168" t="s">
        <v>2195</v>
      </c>
      <c r="H154" s="167" t="s">
        <v>3</v>
      </c>
      <c r="I154" s="169"/>
      <c r="L154" s="165"/>
      <c r="M154" s="170"/>
      <c r="N154" s="171"/>
      <c r="O154" s="171"/>
      <c r="P154" s="171"/>
      <c r="Q154" s="171"/>
      <c r="R154" s="171"/>
      <c r="S154" s="171"/>
      <c r="T154" s="172"/>
      <c r="AT154" s="167" t="s">
        <v>206</v>
      </c>
      <c r="AU154" s="167" t="s">
        <v>89</v>
      </c>
      <c r="AV154" s="13" t="s">
        <v>87</v>
      </c>
      <c r="AW154" s="13" t="s">
        <v>41</v>
      </c>
      <c r="AX154" s="13" t="s">
        <v>80</v>
      </c>
      <c r="AY154" s="167" t="s">
        <v>195</v>
      </c>
    </row>
    <row r="155" spans="1:65" s="14" customFormat="1">
      <c r="B155" s="173"/>
      <c r="D155" s="166" t="s">
        <v>206</v>
      </c>
      <c r="E155" s="174" t="s">
        <v>3</v>
      </c>
      <c r="F155" s="175" t="s">
        <v>2196</v>
      </c>
      <c r="H155" s="176">
        <v>99.2</v>
      </c>
      <c r="I155" s="177"/>
      <c r="L155" s="173"/>
      <c r="M155" s="178"/>
      <c r="N155" s="179"/>
      <c r="O155" s="179"/>
      <c r="P155" s="179"/>
      <c r="Q155" s="179"/>
      <c r="R155" s="179"/>
      <c r="S155" s="179"/>
      <c r="T155" s="180"/>
      <c r="AT155" s="174" t="s">
        <v>206</v>
      </c>
      <c r="AU155" s="174" t="s">
        <v>89</v>
      </c>
      <c r="AV155" s="14" t="s">
        <v>89</v>
      </c>
      <c r="AW155" s="14" t="s">
        <v>41</v>
      </c>
      <c r="AX155" s="14" t="s">
        <v>80</v>
      </c>
      <c r="AY155" s="174" t="s">
        <v>195</v>
      </c>
    </row>
    <row r="156" spans="1:65" s="15" customFormat="1">
      <c r="B156" s="181"/>
      <c r="D156" s="166" t="s">
        <v>206</v>
      </c>
      <c r="E156" s="182" t="s">
        <v>2120</v>
      </c>
      <c r="F156" s="183" t="s">
        <v>215</v>
      </c>
      <c r="H156" s="184">
        <v>99.2</v>
      </c>
      <c r="I156" s="185"/>
      <c r="L156" s="181"/>
      <c r="M156" s="186"/>
      <c r="N156" s="187"/>
      <c r="O156" s="187"/>
      <c r="P156" s="187"/>
      <c r="Q156" s="187"/>
      <c r="R156" s="187"/>
      <c r="S156" s="187"/>
      <c r="T156" s="188"/>
      <c r="AT156" s="182" t="s">
        <v>206</v>
      </c>
      <c r="AU156" s="182" t="s">
        <v>89</v>
      </c>
      <c r="AV156" s="15" t="s">
        <v>202</v>
      </c>
      <c r="AW156" s="15" t="s">
        <v>41</v>
      </c>
      <c r="AX156" s="15" t="s">
        <v>87</v>
      </c>
      <c r="AY156" s="182" t="s">
        <v>195</v>
      </c>
    </row>
    <row r="157" spans="1:65" s="2" customFormat="1" ht="33" customHeight="1">
      <c r="A157" s="35"/>
      <c r="B157" s="146"/>
      <c r="C157" s="147" t="s">
        <v>257</v>
      </c>
      <c r="D157" s="147" t="s">
        <v>197</v>
      </c>
      <c r="E157" s="148" t="s">
        <v>2197</v>
      </c>
      <c r="F157" s="149" t="s">
        <v>2198</v>
      </c>
      <c r="G157" s="150" t="s">
        <v>139</v>
      </c>
      <c r="H157" s="151">
        <v>0.40300000000000002</v>
      </c>
      <c r="I157" s="152"/>
      <c r="J157" s="153">
        <f>ROUND(I157*H157,2)</f>
        <v>0</v>
      </c>
      <c r="K157" s="149" t="s">
        <v>201</v>
      </c>
      <c r="L157" s="36"/>
      <c r="M157" s="154" t="s">
        <v>3</v>
      </c>
      <c r="N157" s="155" t="s">
        <v>51</v>
      </c>
      <c r="O157" s="56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58" t="s">
        <v>202</v>
      </c>
      <c r="AT157" s="158" t="s">
        <v>197</v>
      </c>
      <c r="AU157" s="158" t="s">
        <v>89</v>
      </c>
      <c r="AY157" s="19" t="s">
        <v>195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87</v>
      </c>
      <c r="BK157" s="159">
        <f>ROUND(I157*H157,2)</f>
        <v>0</v>
      </c>
      <c r="BL157" s="19" t="s">
        <v>202</v>
      </c>
      <c r="BM157" s="158" t="s">
        <v>2199</v>
      </c>
    </row>
    <row r="158" spans="1:65" s="2" customFormat="1">
      <c r="A158" s="35"/>
      <c r="B158" s="36"/>
      <c r="C158" s="35"/>
      <c r="D158" s="160" t="s">
        <v>204</v>
      </c>
      <c r="E158" s="35"/>
      <c r="F158" s="161" t="s">
        <v>2200</v>
      </c>
      <c r="G158" s="35"/>
      <c r="H158" s="35"/>
      <c r="I158" s="162"/>
      <c r="J158" s="35"/>
      <c r="K158" s="35"/>
      <c r="L158" s="36"/>
      <c r="M158" s="163"/>
      <c r="N158" s="164"/>
      <c r="O158" s="56"/>
      <c r="P158" s="56"/>
      <c r="Q158" s="56"/>
      <c r="R158" s="56"/>
      <c r="S158" s="56"/>
      <c r="T158" s="57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9" t="s">
        <v>204</v>
      </c>
      <c r="AU158" s="19" t="s">
        <v>89</v>
      </c>
    </row>
    <row r="159" spans="1:65" s="13" customFormat="1">
      <c r="B159" s="165"/>
      <c r="D159" s="166" t="s">
        <v>206</v>
      </c>
      <c r="E159" s="167" t="s">
        <v>3</v>
      </c>
      <c r="F159" s="168" t="s">
        <v>207</v>
      </c>
      <c r="H159" s="167" t="s">
        <v>3</v>
      </c>
      <c r="I159" s="169"/>
      <c r="L159" s="165"/>
      <c r="M159" s="170"/>
      <c r="N159" s="171"/>
      <c r="O159" s="171"/>
      <c r="P159" s="171"/>
      <c r="Q159" s="171"/>
      <c r="R159" s="171"/>
      <c r="S159" s="171"/>
      <c r="T159" s="172"/>
      <c r="AT159" s="167" t="s">
        <v>206</v>
      </c>
      <c r="AU159" s="167" t="s">
        <v>89</v>
      </c>
      <c r="AV159" s="13" t="s">
        <v>87</v>
      </c>
      <c r="AW159" s="13" t="s">
        <v>41</v>
      </c>
      <c r="AX159" s="13" t="s">
        <v>80</v>
      </c>
      <c r="AY159" s="167" t="s">
        <v>195</v>
      </c>
    </row>
    <row r="160" spans="1:65" s="13" customFormat="1">
      <c r="B160" s="165"/>
      <c r="D160" s="166" t="s">
        <v>206</v>
      </c>
      <c r="E160" s="167" t="s">
        <v>3</v>
      </c>
      <c r="F160" s="168" t="s">
        <v>208</v>
      </c>
      <c r="H160" s="167" t="s">
        <v>3</v>
      </c>
      <c r="I160" s="169"/>
      <c r="L160" s="165"/>
      <c r="M160" s="170"/>
      <c r="N160" s="171"/>
      <c r="O160" s="171"/>
      <c r="P160" s="171"/>
      <c r="Q160" s="171"/>
      <c r="R160" s="171"/>
      <c r="S160" s="171"/>
      <c r="T160" s="172"/>
      <c r="AT160" s="167" t="s">
        <v>206</v>
      </c>
      <c r="AU160" s="167" t="s">
        <v>89</v>
      </c>
      <c r="AV160" s="13" t="s">
        <v>87</v>
      </c>
      <c r="AW160" s="13" t="s">
        <v>41</v>
      </c>
      <c r="AX160" s="13" t="s">
        <v>80</v>
      </c>
      <c r="AY160" s="167" t="s">
        <v>195</v>
      </c>
    </row>
    <row r="161" spans="1:65" s="13" customFormat="1">
      <c r="B161" s="165"/>
      <c r="D161" s="166" t="s">
        <v>206</v>
      </c>
      <c r="E161" s="167" t="s">
        <v>3</v>
      </c>
      <c r="F161" s="168" t="s">
        <v>2201</v>
      </c>
      <c r="H161" s="167" t="s">
        <v>3</v>
      </c>
      <c r="I161" s="169"/>
      <c r="L161" s="165"/>
      <c r="M161" s="170"/>
      <c r="N161" s="171"/>
      <c r="O161" s="171"/>
      <c r="P161" s="171"/>
      <c r="Q161" s="171"/>
      <c r="R161" s="171"/>
      <c r="S161" s="171"/>
      <c r="T161" s="172"/>
      <c r="AT161" s="167" t="s">
        <v>206</v>
      </c>
      <c r="AU161" s="167" t="s">
        <v>89</v>
      </c>
      <c r="AV161" s="13" t="s">
        <v>87</v>
      </c>
      <c r="AW161" s="13" t="s">
        <v>41</v>
      </c>
      <c r="AX161" s="13" t="s">
        <v>80</v>
      </c>
      <c r="AY161" s="167" t="s">
        <v>195</v>
      </c>
    </row>
    <row r="162" spans="1:65" s="13" customFormat="1">
      <c r="B162" s="165"/>
      <c r="D162" s="166" t="s">
        <v>206</v>
      </c>
      <c r="E162" s="167" t="s">
        <v>3</v>
      </c>
      <c r="F162" s="168" t="s">
        <v>262</v>
      </c>
      <c r="H162" s="167" t="s">
        <v>3</v>
      </c>
      <c r="I162" s="169"/>
      <c r="L162" s="165"/>
      <c r="M162" s="170"/>
      <c r="N162" s="171"/>
      <c r="O162" s="171"/>
      <c r="P162" s="171"/>
      <c r="Q162" s="171"/>
      <c r="R162" s="171"/>
      <c r="S162" s="171"/>
      <c r="T162" s="172"/>
      <c r="AT162" s="167" t="s">
        <v>206</v>
      </c>
      <c r="AU162" s="167" t="s">
        <v>89</v>
      </c>
      <c r="AV162" s="13" t="s">
        <v>87</v>
      </c>
      <c r="AW162" s="13" t="s">
        <v>41</v>
      </c>
      <c r="AX162" s="13" t="s">
        <v>80</v>
      </c>
      <c r="AY162" s="167" t="s">
        <v>195</v>
      </c>
    </row>
    <row r="163" spans="1:65" s="13" customFormat="1">
      <c r="B163" s="165"/>
      <c r="D163" s="166" t="s">
        <v>206</v>
      </c>
      <c r="E163" s="167" t="s">
        <v>3</v>
      </c>
      <c r="F163" s="168" t="s">
        <v>263</v>
      </c>
      <c r="H163" s="167" t="s">
        <v>3</v>
      </c>
      <c r="I163" s="169"/>
      <c r="L163" s="165"/>
      <c r="M163" s="170"/>
      <c r="N163" s="171"/>
      <c r="O163" s="171"/>
      <c r="P163" s="171"/>
      <c r="Q163" s="171"/>
      <c r="R163" s="171"/>
      <c r="S163" s="171"/>
      <c r="T163" s="172"/>
      <c r="AT163" s="167" t="s">
        <v>206</v>
      </c>
      <c r="AU163" s="167" t="s">
        <v>89</v>
      </c>
      <c r="AV163" s="13" t="s">
        <v>87</v>
      </c>
      <c r="AW163" s="13" t="s">
        <v>41</v>
      </c>
      <c r="AX163" s="13" t="s">
        <v>80</v>
      </c>
      <c r="AY163" s="167" t="s">
        <v>195</v>
      </c>
    </row>
    <row r="164" spans="1:65" s="14" customFormat="1">
      <c r="B164" s="173"/>
      <c r="D164" s="166" t="s">
        <v>206</v>
      </c>
      <c r="E164" s="174" t="s">
        <v>3</v>
      </c>
      <c r="F164" s="175" t="s">
        <v>2202</v>
      </c>
      <c r="H164" s="176">
        <v>0.40300000000000002</v>
      </c>
      <c r="I164" s="177"/>
      <c r="L164" s="173"/>
      <c r="M164" s="178"/>
      <c r="N164" s="179"/>
      <c r="O164" s="179"/>
      <c r="P164" s="179"/>
      <c r="Q164" s="179"/>
      <c r="R164" s="179"/>
      <c r="S164" s="179"/>
      <c r="T164" s="180"/>
      <c r="AT164" s="174" t="s">
        <v>206</v>
      </c>
      <c r="AU164" s="174" t="s">
        <v>89</v>
      </c>
      <c r="AV164" s="14" t="s">
        <v>89</v>
      </c>
      <c r="AW164" s="14" t="s">
        <v>41</v>
      </c>
      <c r="AX164" s="14" t="s">
        <v>80</v>
      </c>
      <c r="AY164" s="174" t="s">
        <v>195</v>
      </c>
    </row>
    <row r="165" spans="1:65" s="15" customFormat="1">
      <c r="B165" s="181"/>
      <c r="D165" s="166" t="s">
        <v>206</v>
      </c>
      <c r="E165" s="182" t="s">
        <v>2132</v>
      </c>
      <c r="F165" s="183" t="s">
        <v>215</v>
      </c>
      <c r="H165" s="184">
        <v>0.40300000000000002</v>
      </c>
      <c r="I165" s="185"/>
      <c r="L165" s="181"/>
      <c r="M165" s="186"/>
      <c r="N165" s="187"/>
      <c r="O165" s="187"/>
      <c r="P165" s="187"/>
      <c r="Q165" s="187"/>
      <c r="R165" s="187"/>
      <c r="S165" s="187"/>
      <c r="T165" s="188"/>
      <c r="AT165" s="182" t="s">
        <v>206</v>
      </c>
      <c r="AU165" s="182" t="s">
        <v>89</v>
      </c>
      <c r="AV165" s="15" t="s">
        <v>202</v>
      </c>
      <c r="AW165" s="15" t="s">
        <v>41</v>
      </c>
      <c r="AX165" s="15" t="s">
        <v>87</v>
      </c>
      <c r="AY165" s="182" t="s">
        <v>195</v>
      </c>
    </row>
    <row r="166" spans="1:65" s="2" customFormat="1" ht="24.25" customHeight="1">
      <c r="A166" s="35"/>
      <c r="B166" s="146"/>
      <c r="C166" s="147" t="s">
        <v>265</v>
      </c>
      <c r="D166" s="147" t="s">
        <v>197</v>
      </c>
      <c r="E166" s="148" t="s">
        <v>2203</v>
      </c>
      <c r="F166" s="149" t="s">
        <v>2204</v>
      </c>
      <c r="G166" s="150" t="s">
        <v>139</v>
      </c>
      <c r="H166" s="151">
        <v>0.94099999999999995</v>
      </c>
      <c r="I166" s="152"/>
      <c r="J166" s="153">
        <f>ROUND(I166*H166,2)</f>
        <v>0</v>
      </c>
      <c r="K166" s="149" t="s">
        <v>201</v>
      </c>
      <c r="L166" s="36"/>
      <c r="M166" s="154" t="s">
        <v>3</v>
      </c>
      <c r="N166" s="155" t="s">
        <v>51</v>
      </c>
      <c r="O166" s="56"/>
      <c r="P166" s="156">
        <f>O166*H166</f>
        <v>0</v>
      </c>
      <c r="Q166" s="156">
        <v>0</v>
      </c>
      <c r="R166" s="156">
        <f>Q166*H166</f>
        <v>0</v>
      </c>
      <c r="S166" s="156">
        <v>0</v>
      </c>
      <c r="T166" s="157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58" t="s">
        <v>202</v>
      </c>
      <c r="AT166" s="158" t="s">
        <v>197</v>
      </c>
      <c r="AU166" s="158" t="s">
        <v>89</v>
      </c>
      <c r="AY166" s="19" t="s">
        <v>195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87</v>
      </c>
      <c r="BK166" s="159">
        <f>ROUND(I166*H166,2)</f>
        <v>0</v>
      </c>
      <c r="BL166" s="19" t="s">
        <v>202</v>
      </c>
      <c r="BM166" s="158" t="s">
        <v>2205</v>
      </c>
    </row>
    <row r="167" spans="1:65" s="2" customFormat="1">
      <c r="A167" s="35"/>
      <c r="B167" s="36"/>
      <c r="C167" s="35"/>
      <c r="D167" s="160" t="s">
        <v>204</v>
      </c>
      <c r="E167" s="35"/>
      <c r="F167" s="161" t="s">
        <v>2206</v>
      </c>
      <c r="G167" s="35"/>
      <c r="H167" s="35"/>
      <c r="I167" s="162"/>
      <c r="J167" s="35"/>
      <c r="K167" s="35"/>
      <c r="L167" s="36"/>
      <c r="M167" s="163"/>
      <c r="N167" s="164"/>
      <c r="O167" s="56"/>
      <c r="P167" s="56"/>
      <c r="Q167" s="56"/>
      <c r="R167" s="56"/>
      <c r="S167" s="56"/>
      <c r="T167" s="57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9" t="s">
        <v>204</v>
      </c>
      <c r="AU167" s="19" t="s">
        <v>89</v>
      </c>
    </row>
    <row r="168" spans="1:65" s="13" customFormat="1">
      <c r="B168" s="165"/>
      <c r="D168" s="166" t="s">
        <v>206</v>
      </c>
      <c r="E168" s="167" t="s">
        <v>3</v>
      </c>
      <c r="F168" s="168" t="s">
        <v>207</v>
      </c>
      <c r="H168" s="167" t="s">
        <v>3</v>
      </c>
      <c r="I168" s="169"/>
      <c r="L168" s="165"/>
      <c r="M168" s="170"/>
      <c r="N168" s="171"/>
      <c r="O168" s="171"/>
      <c r="P168" s="171"/>
      <c r="Q168" s="171"/>
      <c r="R168" s="171"/>
      <c r="S168" s="171"/>
      <c r="T168" s="172"/>
      <c r="AT168" s="167" t="s">
        <v>206</v>
      </c>
      <c r="AU168" s="167" t="s">
        <v>89</v>
      </c>
      <c r="AV168" s="13" t="s">
        <v>87</v>
      </c>
      <c r="AW168" s="13" t="s">
        <v>41</v>
      </c>
      <c r="AX168" s="13" t="s">
        <v>80</v>
      </c>
      <c r="AY168" s="167" t="s">
        <v>195</v>
      </c>
    </row>
    <row r="169" spans="1:65" s="13" customFormat="1">
      <c r="B169" s="165"/>
      <c r="D169" s="166" t="s">
        <v>206</v>
      </c>
      <c r="E169" s="167" t="s">
        <v>3</v>
      </c>
      <c r="F169" s="168" t="s">
        <v>208</v>
      </c>
      <c r="H169" s="167" t="s">
        <v>3</v>
      </c>
      <c r="I169" s="169"/>
      <c r="L169" s="165"/>
      <c r="M169" s="170"/>
      <c r="N169" s="171"/>
      <c r="O169" s="171"/>
      <c r="P169" s="171"/>
      <c r="Q169" s="171"/>
      <c r="R169" s="171"/>
      <c r="S169" s="171"/>
      <c r="T169" s="172"/>
      <c r="AT169" s="167" t="s">
        <v>206</v>
      </c>
      <c r="AU169" s="167" t="s">
        <v>89</v>
      </c>
      <c r="AV169" s="13" t="s">
        <v>87</v>
      </c>
      <c r="AW169" s="13" t="s">
        <v>41</v>
      </c>
      <c r="AX169" s="13" t="s">
        <v>80</v>
      </c>
      <c r="AY169" s="167" t="s">
        <v>195</v>
      </c>
    </row>
    <row r="170" spans="1:65" s="13" customFormat="1">
      <c r="B170" s="165"/>
      <c r="D170" s="166" t="s">
        <v>206</v>
      </c>
      <c r="E170" s="167" t="s">
        <v>3</v>
      </c>
      <c r="F170" s="168" t="s">
        <v>2201</v>
      </c>
      <c r="H170" s="167" t="s">
        <v>3</v>
      </c>
      <c r="I170" s="169"/>
      <c r="L170" s="165"/>
      <c r="M170" s="170"/>
      <c r="N170" s="171"/>
      <c r="O170" s="171"/>
      <c r="P170" s="171"/>
      <c r="Q170" s="171"/>
      <c r="R170" s="171"/>
      <c r="S170" s="171"/>
      <c r="T170" s="172"/>
      <c r="AT170" s="167" t="s">
        <v>206</v>
      </c>
      <c r="AU170" s="167" t="s">
        <v>89</v>
      </c>
      <c r="AV170" s="13" t="s">
        <v>87</v>
      </c>
      <c r="AW170" s="13" t="s">
        <v>41</v>
      </c>
      <c r="AX170" s="13" t="s">
        <v>80</v>
      </c>
      <c r="AY170" s="167" t="s">
        <v>195</v>
      </c>
    </row>
    <row r="171" spans="1:65" s="13" customFormat="1">
      <c r="B171" s="165"/>
      <c r="D171" s="166" t="s">
        <v>206</v>
      </c>
      <c r="E171" s="167" t="s">
        <v>3</v>
      </c>
      <c r="F171" s="168" t="s">
        <v>2207</v>
      </c>
      <c r="H171" s="167" t="s">
        <v>3</v>
      </c>
      <c r="I171" s="169"/>
      <c r="L171" s="165"/>
      <c r="M171" s="170"/>
      <c r="N171" s="171"/>
      <c r="O171" s="171"/>
      <c r="P171" s="171"/>
      <c r="Q171" s="171"/>
      <c r="R171" s="171"/>
      <c r="S171" s="171"/>
      <c r="T171" s="172"/>
      <c r="AT171" s="167" t="s">
        <v>206</v>
      </c>
      <c r="AU171" s="167" t="s">
        <v>89</v>
      </c>
      <c r="AV171" s="13" t="s">
        <v>87</v>
      </c>
      <c r="AW171" s="13" t="s">
        <v>41</v>
      </c>
      <c r="AX171" s="13" t="s">
        <v>80</v>
      </c>
      <c r="AY171" s="167" t="s">
        <v>195</v>
      </c>
    </row>
    <row r="172" spans="1:65" s="13" customFormat="1">
      <c r="B172" s="165"/>
      <c r="D172" s="166" t="s">
        <v>206</v>
      </c>
      <c r="E172" s="167" t="s">
        <v>3</v>
      </c>
      <c r="F172" s="168" t="s">
        <v>1154</v>
      </c>
      <c r="H172" s="167" t="s">
        <v>3</v>
      </c>
      <c r="I172" s="169"/>
      <c r="L172" s="165"/>
      <c r="M172" s="170"/>
      <c r="N172" s="171"/>
      <c r="O172" s="171"/>
      <c r="P172" s="171"/>
      <c r="Q172" s="171"/>
      <c r="R172" s="171"/>
      <c r="S172" s="171"/>
      <c r="T172" s="172"/>
      <c r="AT172" s="167" t="s">
        <v>206</v>
      </c>
      <c r="AU172" s="167" t="s">
        <v>89</v>
      </c>
      <c r="AV172" s="13" t="s">
        <v>87</v>
      </c>
      <c r="AW172" s="13" t="s">
        <v>41</v>
      </c>
      <c r="AX172" s="13" t="s">
        <v>80</v>
      </c>
      <c r="AY172" s="167" t="s">
        <v>195</v>
      </c>
    </row>
    <row r="173" spans="1:65" s="14" customFormat="1">
      <c r="B173" s="173"/>
      <c r="D173" s="166" t="s">
        <v>206</v>
      </c>
      <c r="E173" s="174" t="s">
        <v>3</v>
      </c>
      <c r="F173" s="175" t="s">
        <v>2208</v>
      </c>
      <c r="H173" s="176">
        <v>19.2</v>
      </c>
      <c r="I173" s="177"/>
      <c r="L173" s="173"/>
      <c r="M173" s="178"/>
      <c r="N173" s="179"/>
      <c r="O173" s="179"/>
      <c r="P173" s="179"/>
      <c r="Q173" s="179"/>
      <c r="R173" s="179"/>
      <c r="S173" s="179"/>
      <c r="T173" s="180"/>
      <c r="AT173" s="174" t="s">
        <v>206</v>
      </c>
      <c r="AU173" s="174" t="s">
        <v>89</v>
      </c>
      <c r="AV173" s="14" t="s">
        <v>89</v>
      </c>
      <c r="AW173" s="14" t="s">
        <v>41</v>
      </c>
      <c r="AX173" s="14" t="s">
        <v>80</v>
      </c>
      <c r="AY173" s="174" t="s">
        <v>195</v>
      </c>
    </row>
    <row r="174" spans="1:65" s="15" customFormat="1">
      <c r="B174" s="181"/>
      <c r="D174" s="166" t="s">
        <v>206</v>
      </c>
      <c r="E174" s="182" t="s">
        <v>2153</v>
      </c>
      <c r="F174" s="183" t="s">
        <v>215</v>
      </c>
      <c r="H174" s="184">
        <v>19.2</v>
      </c>
      <c r="I174" s="185"/>
      <c r="L174" s="181"/>
      <c r="M174" s="186"/>
      <c r="N174" s="187"/>
      <c r="O174" s="187"/>
      <c r="P174" s="187"/>
      <c r="Q174" s="187"/>
      <c r="R174" s="187"/>
      <c r="S174" s="187"/>
      <c r="T174" s="188"/>
      <c r="AT174" s="182" t="s">
        <v>206</v>
      </c>
      <c r="AU174" s="182" t="s">
        <v>89</v>
      </c>
      <c r="AV174" s="15" t="s">
        <v>202</v>
      </c>
      <c r="AW174" s="15" t="s">
        <v>41</v>
      </c>
      <c r="AX174" s="15" t="s">
        <v>80</v>
      </c>
      <c r="AY174" s="182" t="s">
        <v>195</v>
      </c>
    </row>
    <row r="175" spans="1:65" s="13" customFormat="1">
      <c r="B175" s="165"/>
      <c r="D175" s="166" t="s">
        <v>206</v>
      </c>
      <c r="E175" s="167" t="s">
        <v>3</v>
      </c>
      <c r="F175" s="168" t="s">
        <v>262</v>
      </c>
      <c r="H175" s="167" t="s">
        <v>3</v>
      </c>
      <c r="I175" s="169"/>
      <c r="L175" s="165"/>
      <c r="M175" s="170"/>
      <c r="N175" s="171"/>
      <c r="O175" s="171"/>
      <c r="P175" s="171"/>
      <c r="Q175" s="171"/>
      <c r="R175" s="171"/>
      <c r="S175" s="171"/>
      <c r="T175" s="172"/>
      <c r="AT175" s="167" t="s">
        <v>206</v>
      </c>
      <c r="AU175" s="167" t="s">
        <v>89</v>
      </c>
      <c r="AV175" s="13" t="s">
        <v>87</v>
      </c>
      <c r="AW175" s="13" t="s">
        <v>41</v>
      </c>
      <c r="AX175" s="13" t="s">
        <v>80</v>
      </c>
      <c r="AY175" s="167" t="s">
        <v>195</v>
      </c>
    </row>
    <row r="176" spans="1:65" s="13" customFormat="1">
      <c r="B176" s="165"/>
      <c r="D176" s="166" t="s">
        <v>206</v>
      </c>
      <c r="E176" s="167" t="s">
        <v>3</v>
      </c>
      <c r="F176" s="168" t="s">
        <v>263</v>
      </c>
      <c r="H176" s="167" t="s">
        <v>3</v>
      </c>
      <c r="I176" s="169"/>
      <c r="L176" s="165"/>
      <c r="M176" s="170"/>
      <c r="N176" s="171"/>
      <c r="O176" s="171"/>
      <c r="P176" s="171"/>
      <c r="Q176" s="171"/>
      <c r="R176" s="171"/>
      <c r="S176" s="171"/>
      <c r="T176" s="172"/>
      <c r="AT176" s="167" t="s">
        <v>206</v>
      </c>
      <c r="AU176" s="167" t="s">
        <v>89</v>
      </c>
      <c r="AV176" s="13" t="s">
        <v>87</v>
      </c>
      <c r="AW176" s="13" t="s">
        <v>41</v>
      </c>
      <c r="AX176" s="13" t="s">
        <v>80</v>
      </c>
      <c r="AY176" s="167" t="s">
        <v>195</v>
      </c>
    </row>
    <row r="177" spans="1:65" s="14" customFormat="1">
      <c r="B177" s="173"/>
      <c r="D177" s="166" t="s">
        <v>206</v>
      </c>
      <c r="E177" s="174" t="s">
        <v>2135</v>
      </c>
      <c r="F177" s="175" t="s">
        <v>2209</v>
      </c>
      <c r="H177" s="176">
        <v>0.94099999999999995</v>
      </c>
      <c r="I177" s="177"/>
      <c r="L177" s="173"/>
      <c r="M177" s="178"/>
      <c r="N177" s="179"/>
      <c r="O177" s="179"/>
      <c r="P177" s="179"/>
      <c r="Q177" s="179"/>
      <c r="R177" s="179"/>
      <c r="S177" s="179"/>
      <c r="T177" s="180"/>
      <c r="AT177" s="174" t="s">
        <v>206</v>
      </c>
      <c r="AU177" s="174" t="s">
        <v>89</v>
      </c>
      <c r="AV177" s="14" t="s">
        <v>89</v>
      </c>
      <c r="AW177" s="14" t="s">
        <v>41</v>
      </c>
      <c r="AX177" s="14" t="s">
        <v>80</v>
      </c>
      <c r="AY177" s="174" t="s">
        <v>195</v>
      </c>
    </row>
    <row r="178" spans="1:65" s="15" customFormat="1">
      <c r="B178" s="181"/>
      <c r="D178" s="166" t="s">
        <v>206</v>
      </c>
      <c r="E178" s="182" t="s">
        <v>3</v>
      </c>
      <c r="F178" s="183" t="s">
        <v>215</v>
      </c>
      <c r="H178" s="184">
        <v>0.94099999999999995</v>
      </c>
      <c r="I178" s="185"/>
      <c r="L178" s="181"/>
      <c r="M178" s="186"/>
      <c r="N178" s="187"/>
      <c r="O178" s="187"/>
      <c r="P178" s="187"/>
      <c r="Q178" s="187"/>
      <c r="R178" s="187"/>
      <c r="S178" s="187"/>
      <c r="T178" s="188"/>
      <c r="AT178" s="182" t="s">
        <v>206</v>
      </c>
      <c r="AU178" s="182" t="s">
        <v>89</v>
      </c>
      <c r="AV178" s="15" t="s">
        <v>202</v>
      </c>
      <c r="AW178" s="15" t="s">
        <v>41</v>
      </c>
      <c r="AX178" s="15" t="s">
        <v>87</v>
      </c>
      <c r="AY178" s="182" t="s">
        <v>195</v>
      </c>
    </row>
    <row r="179" spans="1:65" s="2" customFormat="1" ht="33" customHeight="1">
      <c r="A179" s="35"/>
      <c r="B179" s="146"/>
      <c r="C179" s="147" t="s">
        <v>302</v>
      </c>
      <c r="D179" s="147" t="s">
        <v>197</v>
      </c>
      <c r="E179" s="148" t="s">
        <v>2210</v>
      </c>
      <c r="F179" s="149" t="s">
        <v>2211</v>
      </c>
      <c r="G179" s="150" t="s">
        <v>139</v>
      </c>
      <c r="H179" s="151">
        <v>1.3819999999999999</v>
      </c>
      <c r="I179" s="152"/>
      <c r="J179" s="153">
        <f>ROUND(I179*H179,2)</f>
        <v>0</v>
      </c>
      <c r="K179" s="149" t="s">
        <v>201</v>
      </c>
      <c r="L179" s="36"/>
      <c r="M179" s="154" t="s">
        <v>3</v>
      </c>
      <c r="N179" s="155" t="s">
        <v>51</v>
      </c>
      <c r="O179" s="56"/>
      <c r="P179" s="156">
        <f>O179*H179</f>
        <v>0</v>
      </c>
      <c r="Q179" s="156">
        <v>0</v>
      </c>
      <c r="R179" s="156">
        <f>Q179*H179</f>
        <v>0</v>
      </c>
      <c r="S179" s="156">
        <v>0</v>
      </c>
      <c r="T179" s="157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58" t="s">
        <v>202</v>
      </c>
      <c r="AT179" s="158" t="s">
        <v>197</v>
      </c>
      <c r="AU179" s="158" t="s">
        <v>89</v>
      </c>
      <c r="AY179" s="19" t="s">
        <v>195</v>
      </c>
      <c r="BE179" s="159">
        <f>IF(N179="základní",J179,0)</f>
        <v>0</v>
      </c>
      <c r="BF179" s="159">
        <f>IF(N179="snížená",J179,0)</f>
        <v>0</v>
      </c>
      <c r="BG179" s="159">
        <f>IF(N179="zákl. přenesená",J179,0)</f>
        <v>0</v>
      </c>
      <c r="BH179" s="159">
        <f>IF(N179="sníž. přenesená",J179,0)</f>
        <v>0</v>
      </c>
      <c r="BI179" s="159">
        <f>IF(N179="nulová",J179,0)</f>
        <v>0</v>
      </c>
      <c r="BJ179" s="19" t="s">
        <v>87</v>
      </c>
      <c r="BK179" s="159">
        <f>ROUND(I179*H179,2)</f>
        <v>0</v>
      </c>
      <c r="BL179" s="19" t="s">
        <v>202</v>
      </c>
      <c r="BM179" s="158" t="s">
        <v>2212</v>
      </c>
    </row>
    <row r="180" spans="1:65" s="2" customFormat="1">
      <c r="A180" s="35"/>
      <c r="B180" s="36"/>
      <c r="C180" s="35"/>
      <c r="D180" s="160" t="s">
        <v>204</v>
      </c>
      <c r="E180" s="35"/>
      <c r="F180" s="161" t="s">
        <v>2213</v>
      </c>
      <c r="G180" s="35"/>
      <c r="H180" s="35"/>
      <c r="I180" s="162"/>
      <c r="J180" s="35"/>
      <c r="K180" s="35"/>
      <c r="L180" s="36"/>
      <c r="M180" s="163"/>
      <c r="N180" s="164"/>
      <c r="O180" s="56"/>
      <c r="P180" s="56"/>
      <c r="Q180" s="56"/>
      <c r="R180" s="56"/>
      <c r="S180" s="56"/>
      <c r="T180" s="57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9" t="s">
        <v>204</v>
      </c>
      <c r="AU180" s="19" t="s">
        <v>89</v>
      </c>
    </row>
    <row r="181" spans="1:65" s="13" customFormat="1">
      <c r="B181" s="165"/>
      <c r="D181" s="166" t="s">
        <v>206</v>
      </c>
      <c r="E181" s="167" t="s">
        <v>3</v>
      </c>
      <c r="F181" s="168" t="s">
        <v>207</v>
      </c>
      <c r="H181" s="167" t="s">
        <v>3</v>
      </c>
      <c r="I181" s="169"/>
      <c r="L181" s="165"/>
      <c r="M181" s="170"/>
      <c r="N181" s="171"/>
      <c r="O181" s="171"/>
      <c r="P181" s="171"/>
      <c r="Q181" s="171"/>
      <c r="R181" s="171"/>
      <c r="S181" s="171"/>
      <c r="T181" s="172"/>
      <c r="AT181" s="167" t="s">
        <v>206</v>
      </c>
      <c r="AU181" s="167" t="s">
        <v>89</v>
      </c>
      <c r="AV181" s="13" t="s">
        <v>87</v>
      </c>
      <c r="AW181" s="13" t="s">
        <v>41</v>
      </c>
      <c r="AX181" s="13" t="s">
        <v>80</v>
      </c>
      <c r="AY181" s="167" t="s">
        <v>195</v>
      </c>
    </row>
    <row r="182" spans="1:65" s="13" customFormat="1">
      <c r="B182" s="165"/>
      <c r="D182" s="166" t="s">
        <v>206</v>
      </c>
      <c r="E182" s="167" t="s">
        <v>3</v>
      </c>
      <c r="F182" s="168" t="s">
        <v>208</v>
      </c>
      <c r="H182" s="167" t="s">
        <v>3</v>
      </c>
      <c r="I182" s="169"/>
      <c r="L182" s="165"/>
      <c r="M182" s="170"/>
      <c r="N182" s="171"/>
      <c r="O182" s="171"/>
      <c r="P182" s="171"/>
      <c r="Q182" s="171"/>
      <c r="R182" s="171"/>
      <c r="S182" s="171"/>
      <c r="T182" s="172"/>
      <c r="AT182" s="167" t="s">
        <v>206</v>
      </c>
      <c r="AU182" s="167" t="s">
        <v>89</v>
      </c>
      <c r="AV182" s="13" t="s">
        <v>87</v>
      </c>
      <c r="AW182" s="13" t="s">
        <v>41</v>
      </c>
      <c r="AX182" s="13" t="s">
        <v>80</v>
      </c>
      <c r="AY182" s="167" t="s">
        <v>195</v>
      </c>
    </row>
    <row r="183" spans="1:65" s="13" customFormat="1">
      <c r="B183" s="165"/>
      <c r="D183" s="166" t="s">
        <v>206</v>
      </c>
      <c r="E183" s="167" t="s">
        <v>3</v>
      </c>
      <c r="F183" s="168" t="s">
        <v>2201</v>
      </c>
      <c r="H183" s="167" t="s">
        <v>3</v>
      </c>
      <c r="I183" s="169"/>
      <c r="L183" s="165"/>
      <c r="M183" s="170"/>
      <c r="N183" s="171"/>
      <c r="O183" s="171"/>
      <c r="P183" s="171"/>
      <c r="Q183" s="171"/>
      <c r="R183" s="171"/>
      <c r="S183" s="171"/>
      <c r="T183" s="172"/>
      <c r="AT183" s="167" t="s">
        <v>206</v>
      </c>
      <c r="AU183" s="167" t="s">
        <v>89</v>
      </c>
      <c r="AV183" s="13" t="s">
        <v>87</v>
      </c>
      <c r="AW183" s="13" t="s">
        <v>41</v>
      </c>
      <c r="AX183" s="13" t="s">
        <v>80</v>
      </c>
      <c r="AY183" s="167" t="s">
        <v>195</v>
      </c>
    </row>
    <row r="184" spans="1:65" s="13" customFormat="1">
      <c r="B184" s="165"/>
      <c r="D184" s="166" t="s">
        <v>206</v>
      </c>
      <c r="E184" s="167" t="s">
        <v>3</v>
      </c>
      <c r="F184" s="168" t="s">
        <v>262</v>
      </c>
      <c r="H184" s="167" t="s">
        <v>3</v>
      </c>
      <c r="I184" s="169"/>
      <c r="L184" s="165"/>
      <c r="M184" s="170"/>
      <c r="N184" s="171"/>
      <c r="O184" s="171"/>
      <c r="P184" s="171"/>
      <c r="Q184" s="171"/>
      <c r="R184" s="171"/>
      <c r="S184" s="171"/>
      <c r="T184" s="172"/>
      <c r="AT184" s="167" t="s">
        <v>206</v>
      </c>
      <c r="AU184" s="167" t="s">
        <v>89</v>
      </c>
      <c r="AV184" s="13" t="s">
        <v>87</v>
      </c>
      <c r="AW184" s="13" t="s">
        <v>41</v>
      </c>
      <c r="AX184" s="13" t="s">
        <v>80</v>
      </c>
      <c r="AY184" s="167" t="s">
        <v>195</v>
      </c>
    </row>
    <row r="185" spans="1:65" s="13" customFormat="1">
      <c r="B185" s="165"/>
      <c r="D185" s="166" t="s">
        <v>206</v>
      </c>
      <c r="E185" s="167" t="s">
        <v>3</v>
      </c>
      <c r="F185" s="168" t="s">
        <v>263</v>
      </c>
      <c r="H185" s="167" t="s">
        <v>3</v>
      </c>
      <c r="I185" s="169"/>
      <c r="L185" s="165"/>
      <c r="M185" s="170"/>
      <c r="N185" s="171"/>
      <c r="O185" s="171"/>
      <c r="P185" s="171"/>
      <c r="Q185" s="171"/>
      <c r="R185" s="171"/>
      <c r="S185" s="171"/>
      <c r="T185" s="172"/>
      <c r="AT185" s="167" t="s">
        <v>206</v>
      </c>
      <c r="AU185" s="167" t="s">
        <v>89</v>
      </c>
      <c r="AV185" s="13" t="s">
        <v>87</v>
      </c>
      <c r="AW185" s="13" t="s">
        <v>41</v>
      </c>
      <c r="AX185" s="13" t="s">
        <v>80</v>
      </c>
      <c r="AY185" s="167" t="s">
        <v>195</v>
      </c>
    </row>
    <row r="186" spans="1:65" s="14" customFormat="1">
      <c r="B186" s="173"/>
      <c r="D186" s="166" t="s">
        <v>206</v>
      </c>
      <c r="E186" s="174" t="s">
        <v>3</v>
      </c>
      <c r="F186" s="175" t="s">
        <v>2214</v>
      </c>
      <c r="H186" s="176">
        <v>1.3819999999999999</v>
      </c>
      <c r="I186" s="177"/>
      <c r="L186" s="173"/>
      <c r="M186" s="178"/>
      <c r="N186" s="179"/>
      <c r="O186" s="179"/>
      <c r="P186" s="179"/>
      <c r="Q186" s="179"/>
      <c r="R186" s="179"/>
      <c r="S186" s="179"/>
      <c r="T186" s="180"/>
      <c r="AT186" s="174" t="s">
        <v>206</v>
      </c>
      <c r="AU186" s="174" t="s">
        <v>89</v>
      </c>
      <c r="AV186" s="14" t="s">
        <v>89</v>
      </c>
      <c r="AW186" s="14" t="s">
        <v>41</v>
      </c>
      <c r="AX186" s="14" t="s">
        <v>80</v>
      </c>
      <c r="AY186" s="174" t="s">
        <v>195</v>
      </c>
    </row>
    <row r="187" spans="1:65" s="15" customFormat="1">
      <c r="B187" s="181"/>
      <c r="D187" s="166" t="s">
        <v>206</v>
      </c>
      <c r="E187" s="182" t="s">
        <v>2138</v>
      </c>
      <c r="F187" s="183" t="s">
        <v>215</v>
      </c>
      <c r="H187" s="184">
        <v>1.3819999999999999</v>
      </c>
      <c r="I187" s="185"/>
      <c r="L187" s="181"/>
      <c r="M187" s="186"/>
      <c r="N187" s="187"/>
      <c r="O187" s="187"/>
      <c r="P187" s="187"/>
      <c r="Q187" s="187"/>
      <c r="R187" s="187"/>
      <c r="S187" s="187"/>
      <c r="T187" s="188"/>
      <c r="AT187" s="182" t="s">
        <v>206</v>
      </c>
      <c r="AU187" s="182" t="s">
        <v>89</v>
      </c>
      <c r="AV187" s="15" t="s">
        <v>202</v>
      </c>
      <c r="AW187" s="15" t="s">
        <v>41</v>
      </c>
      <c r="AX187" s="15" t="s">
        <v>87</v>
      </c>
      <c r="AY187" s="182" t="s">
        <v>195</v>
      </c>
    </row>
    <row r="188" spans="1:65" s="2" customFormat="1" ht="24.25" customHeight="1">
      <c r="A188" s="35"/>
      <c r="B188" s="146"/>
      <c r="C188" s="147" t="s">
        <v>307</v>
      </c>
      <c r="D188" s="147" t="s">
        <v>197</v>
      </c>
      <c r="E188" s="148" t="s">
        <v>2215</v>
      </c>
      <c r="F188" s="149" t="s">
        <v>2216</v>
      </c>
      <c r="G188" s="150" t="s">
        <v>139</v>
      </c>
      <c r="H188" s="151">
        <v>3.226</v>
      </c>
      <c r="I188" s="152"/>
      <c r="J188" s="153">
        <f>ROUND(I188*H188,2)</f>
        <v>0</v>
      </c>
      <c r="K188" s="149" t="s">
        <v>201</v>
      </c>
      <c r="L188" s="36"/>
      <c r="M188" s="154" t="s">
        <v>3</v>
      </c>
      <c r="N188" s="155" t="s">
        <v>51</v>
      </c>
      <c r="O188" s="56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58" t="s">
        <v>202</v>
      </c>
      <c r="AT188" s="158" t="s">
        <v>197</v>
      </c>
      <c r="AU188" s="158" t="s">
        <v>89</v>
      </c>
      <c r="AY188" s="19" t="s">
        <v>195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87</v>
      </c>
      <c r="BK188" s="159">
        <f>ROUND(I188*H188,2)</f>
        <v>0</v>
      </c>
      <c r="BL188" s="19" t="s">
        <v>202</v>
      </c>
      <c r="BM188" s="158" t="s">
        <v>2217</v>
      </c>
    </row>
    <row r="189" spans="1:65" s="2" customFormat="1">
      <c r="A189" s="35"/>
      <c r="B189" s="36"/>
      <c r="C189" s="35"/>
      <c r="D189" s="160" t="s">
        <v>204</v>
      </c>
      <c r="E189" s="35"/>
      <c r="F189" s="161" t="s">
        <v>2218</v>
      </c>
      <c r="G189" s="35"/>
      <c r="H189" s="35"/>
      <c r="I189" s="162"/>
      <c r="J189" s="35"/>
      <c r="K189" s="35"/>
      <c r="L189" s="36"/>
      <c r="M189" s="163"/>
      <c r="N189" s="164"/>
      <c r="O189" s="56"/>
      <c r="P189" s="56"/>
      <c r="Q189" s="56"/>
      <c r="R189" s="56"/>
      <c r="S189" s="56"/>
      <c r="T189" s="57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9" t="s">
        <v>204</v>
      </c>
      <c r="AU189" s="19" t="s">
        <v>89</v>
      </c>
    </row>
    <row r="190" spans="1:65" s="2" customFormat="1" ht="18">
      <c r="A190" s="35"/>
      <c r="B190" s="36"/>
      <c r="C190" s="35"/>
      <c r="D190" s="166" t="s">
        <v>312</v>
      </c>
      <c r="E190" s="35"/>
      <c r="F190" s="189" t="s">
        <v>313</v>
      </c>
      <c r="G190" s="35"/>
      <c r="H190" s="35"/>
      <c r="I190" s="162"/>
      <c r="J190" s="35"/>
      <c r="K190" s="35"/>
      <c r="L190" s="36"/>
      <c r="M190" s="163"/>
      <c r="N190" s="164"/>
      <c r="O190" s="56"/>
      <c r="P190" s="56"/>
      <c r="Q190" s="56"/>
      <c r="R190" s="56"/>
      <c r="S190" s="56"/>
      <c r="T190" s="57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9" t="s">
        <v>312</v>
      </c>
      <c r="AU190" s="19" t="s">
        <v>89</v>
      </c>
    </row>
    <row r="191" spans="1:65" s="13" customFormat="1">
      <c r="B191" s="165"/>
      <c r="D191" s="166" t="s">
        <v>206</v>
      </c>
      <c r="E191" s="167" t="s">
        <v>3</v>
      </c>
      <c r="F191" s="168" t="s">
        <v>207</v>
      </c>
      <c r="H191" s="167" t="s">
        <v>3</v>
      </c>
      <c r="I191" s="169"/>
      <c r="L191" s="165"/>
      <c r="M191" s="170"/>
      <c r="N191" s="171"/>
      <c r="O191" s="171"/>
      <c r="P191" s="171"/>
      <c r="Q191" s="171"/>
      <c r="R191" s="171"/>
      <c r="S191" s="171"/>
      <c r="T191" s="172"/>
      <c r="AT191" s="167" t="s">
        <v>206</v>
      </c>
      <c r="AU191" s="167" t="s">
        <v>89</v>
      </c>
      <c r="AV191" s="13" t="s">
        <v>87</v>
      </c>
      <c r="AW191" s="13" t="s">
        <v>41</v>
      </c>
      <c r="AX191" s="13" t="s">
        <v>80</v>
      </c>
      <c r="AY191" s="167" t="s">
        <v>195</v>
      </c>
    </row>
    <row r="192" spans="1:65" s="13" customFormat="1">
      <c r="B192" s="165"/>
      <c r="D192" s="166" t="s">
        <v>206</v>
      </c>
      <c r="E192" s="167" t="s">
        <v>3</v>
      </c>
      <c r="F192" s="168" t="s">
        <v>208</v>
      </c>
      <c r="H192" s="167" t="s">
        <v>3</v>
      </c>
      <c r="I192" s="169"/>
      <c r="L192" s="165"/>
      <c r="M192" s="170"/>
      <c r="N192" s="171"/>
      <c r="O192" s="171"/>
      <c r="P192" s="171"/>
      <c r="Q192" s="171"/>
      <c r="R192" s="171"/>
      <c r="S192" s="171"/>
      <c r="T192" s="172"/>
      <c r="AT192" s="167" t="s">
        <v>206</v>
      </c>
      <c r="AU192" s="167" t="s">
        <v>89</v>
      </c>
      <c r="AV192" s="13" t="s">
        <v>87</v>
      </c>
      <c r="AW192" s="13" t="s">
        <v>41</v>
      </c>
      <c r="AX192" s="13" t="s">
        <v>80</v>
      </c>
      <c r="AY192" s="167" t="s">
        <v>195</v>
      </c>
    </row>
    <row r="193" spans="1:65" s="13" customFormat="1">
      <c r="B193" s="165"/>
      <c r="D193" s="166" t="s">
        <v>206</v>
      </c>
      <c r="E193" s="167" t="s">
        <v>3</v>
      </c>
      <c r="F193" s="168" t="s">
        <v>2201</v>
      </c>
      <c r="H193" s="167" t="s">
        <v>3</v>
      </c>
      <c r="I193" s="169"/>
      <c r="L193" s="165"/>
      <c r="M193" s="170"/>
      <c r="N193" s="171"/>
      <c r="O193" s="171"/>
      <c r="P193" s="171"/>
      <c r="Q193" s="171"/>
      <c r="R193" s="171"/>
      <c r="S193" s="171"/>
      <c r="T193" s="172"/>
      <c r="AT193" s="167" t="s">
        <v>206</v>
      </c>
      <c r="AU193" s="167" t="s">
        <v>89</v>
      </c>
      <c r="AV193" s="13" t="s">
        <v>87</v>
      </c>
      <c r="AW193" s="13" t="s">
        <v>41</v>
      </c>
      <c r="AX193" s="13" t="s">
        <v>80</v>
      </c>
      <c r="AY193" s="167" t="s">
        <v>195</v>
      </c>
    </row>
    <row r="194" spans="1:65" s="13" customFormat="1">
      <c r="B194" s="165"/>
      <c r="D194" s="166" t="s">
        <v>206</v>
      </c>
      <c r="E194" s="167" t="s">
        <v>3</v>
      </c>
      <c r="F194" s="168" t="s">
        <v>262</v>
      </c>
      <c r="H194" s="167" t="s">
        <v>3</v>
      </c>
      <c r="I194" s="169"/>
      <c r="L194" s="165"/>
      <c r="M194" s="170"/>
      <c r="N194" s="171"/>
      <c r="O194" s="171"/>
      <c r="P194" s="171"/>
      <c r="Q194" s="171"/>
      <c r="R194" s="171"/>
      <c r="S194" s="171"/>
      <c r="T194" s="172"/>
      <c r="AT194" s="167" t="s">
        <v>206</v>
      </c>
      <c r="AU194" s="167" t="s">
        <v>89</v>
      </c>
      <c r="AV194" s="13" t="s">
        <v>87</v>
      </c>
      <c r="AW194" s="13" t="s">
        <v>41</v>
      </c>
      <c r="AX194" s="13" t="s">
        <v>80</v>
      </c>
      <c r="AY194" s="167" t="s">
        <v>195</v>
      </c>
    </row>
    <row r="195" spans="1:65" s="13" customFormat="1">
      <c r="B195" s="165"/>
      <c r="D195" s="166" t="s">
        <v>206</v>
      </c>
      <c r="E195" s="167" t="s">
        <v>3</v>
      </c>
      <c r="F195" s="168" t="s">
        <v>263</v>
      </c>
      <c r="H195" s="167" t="s">
        <v>3</v>
      </c>
      <c r="I195" s="169"/>
      <c r="L195" s="165"/>
      <c r="M195" s="170"/>
      <c r="N195" s="171"/>
      <c r="O195" s="171"/>
      <c r="P195" s="171"/>
      <c r="Q195" s="171"/>
      <c r="R195" s="171"/>
      <c r="S195" s="171"/>
      <c r="T195" s="172"/>
      <c r="AT195" s="167" t="s">
        <v>206</v>
      </c>
      <c r="AU195" s="167" t="s">
        <v>89</v>
      </c>
      <c r="AV195" s="13" t="s">
        <v>87</v>
      </c>
      <c r="AW195" s="13" t="s">
        <v>41</v>
      </c>
      <c r="AX195" s="13" t="s">
        <v>80</v>
      </c>
      <c r="AY195" s="167" t="s">
        <v>195</v>
      </c>
    </row>
    <row r="196" spans="1:65" s="14" customFormat="1">
      <c r="B196" s="173"/>
      <c r="D196" s="166" t="s">
        <v>206</v>
      </c>
      <c r="E196" s="174" t="s">
        <v>2141</v>
      </c>
      <c r="F196" s="175" t="s">
        <v>2219</v>
      </c>
      <c r="H196" s="176">
        <v>3.226</v>
      </c>
      <c r="I196" s="177"/>
      <c r="L196" s="173"/>
      <c r="M196" s="178"/>
      <c r="N196" s="179"/>
      <c r="O196" s="179"/>
      <c r="P196" s="179"/>
      <c r="Q196" s="179"/>
      <c r="R196" s="179"/>
      <c r="S196" s="179"/>
      <c r="T196" s="180"/>
      <c r="AT196" s="174" t="s">
        <v>206</v>
      </c>
      <c r="AU196" s="174" t="s">
        <v>89</v>
      </c>
      <c r="AV196" s="14" t="s">
        <v>89</v>
      </c>
      <c r="AW196" s="14" t="s">
        <v>41</v>
      </c>
      <c r="AX196" s="14" t="s">
        <v>80</v>
      </c>
      <c r="AY196" s="174" t="s">
        <v>195</v>
      </c>
    </row>
    <row r="197" spans="1:65" s="15" customFormat="1">
      <c r="B197" s="181"/>
      <c r="D197" s="166" t="s">
        <v>206</v>
      </c>
      <c r="E197" s="182" t="s">
        <v>3</v>
      </c>
      <c r="F197" s="183" t="s">
        <v>215</v>
      </c>
      <c r="H197" s="184">
        <v>3.226</v>
      </c>
      <c r="I197" s="185"/>
      <c r="L197" s="181"/>
      <c r="M197" s="186"/>
      <c r="N197" s="187"/>
      <c r="O197" s="187"/>
      <c r="P197" s="187"/>
      <c r="Q197" s="187"/>
      <c r="R197" s="187"/>
      <c r="S197" s="187"/>
      <c r="T197" s="188"/>
      <c r="AT197" s="182" t="s">
        <v>206</v>
      </c>
      <c r="AU197" s="182" t="s">
        <v>89</v>
      </c>
      <c r="AV197" s="15" t="s">
        <v>202</v>
      </c>
      <c r="AW197" s="15" t="s">
        <v>41</v>
      </c>
      <c r="AX197" s="15" t="s">
        <v>87</v>
      </c>
      <c r="AY197" s="182" t="s">
        <v>195</v>
      </c>
    </row>
    <row r="198" spans="1:65" s="2" customFormat="1" ht="33" customHeight="1">
      <c r="A198" s="35"/>
      <c r="B198" s="146"/>
      <c r="C198" s="147" t="s">
        <v>315</v>
      </c>
      <c r="D198" s="147" t="s">
        <v>197</v>
      </c>
      <c r="E198" s="148" t="s">
        <v>2220</v>
      </c>
      <c r="F198" s="149" t="s">
        <v>2221</v>
      </c>
      <c r="G198" s="150" t="s">
        <v>139</v>
      </c>
      <c r="H198" s="151">
        <v>1.958</v>
      </c>
      <c r="I198" s="152"/>
      <c r="J198" s="153">
        <f>ROUND(I198*H198,2)</f>
        <v>0</v>
      </c>
      <c r="K198" s="149" t="s">
        <v>201</v>
      </c>
      <c r="L198" s="36"/>
      <c r="M198" s="154" t="s">
        <v>3</v>
      </c>
      <c r="N198" s="155" t="s">
        <v>51</v>
      </c>
      <c r="O198" s="56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58" t="s">
        <v>202</v>
      </c>
      <c r="AT198" s="158" t="s">
        <v>197</v>
      </c>
      <c r="AU198" s="158" t="s">
        <v>89</v>
      </c>
      <c r="AY198" s="19" t="s">
        <v>195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87</v>
      </c>
      <c r="BK198" s="159">
        <f>ROUND(I198*H198,2)</f>
        <v>0</v>
      </c>
      <c r="BL198" s="19" t="s">
        <v>202</v>
      </c>
      <c r="BM198" s="158" t="s">
        <v>2222</v>
      </c>
    </row>
    <row r="199" spans="1:65" s="2" customFormat="1">
      <c r="A199" s="35"/>
      <c r="B199" s="36"/>
      <c r="C199" s="35"/>
      <c r="D199" s="160" t="s">
        <v>204</v>
      </c>
      <c r="E199" s="35"/>
      <c r="F199" s="161" t="s">
        <v>2223</v>
      </c>
      <c r="G199" s="35"/>
      <c r="H199" s="35"/>
      <c r="I199" s="162"/>
      <c r="J199" s="35"/>
      <c r="K199" s="35"/>
      <c r="L199" s="36"/>
      <c r="M199" s="163"/>
      <c r="N199" s="164"/>
      <c r="O199" s="56"/>
      <c r="P199" s="56"/>
      <c r="Q199" s="56"/>
      <c r="R199" s="56"/>
      <c r="S199" s="56"/>
      <c r="T199" s="57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9" t="s">
        <v>204</v>
      </c>
      <c r="AU199" s="19" t="s">
        <v>89</v>
      </c>
    </row>
    <row r="200" spans="1:65" s="13" customFormat="1">
      <c r="B200" s="165"/>
      <c r="D200" s="166" t="s">
        <v>206</v>
      </c>
      <c r="E200" s="167" t="s">
        <v>3</v>
      </c>
      <c r="F200" s="168" t="s">
        <v>207</v>
      </c>
      <c r="H200" s="167" t="s">
        <v>3</v>
      </c>
      <c r="I200" s="169"/>
      <c r="L200" s="165"/>
      <c r="M200" s="170"/>
      <c r="N200" s="171"/>
      <c r="O200" s="171"/>
      <c r="P200" s="171"/>
      <c r="Q200" s="171"/>
      <c r="R200" s="171"/>
      <c r="S200" s="171"/>
      <c r="T200" s="172"/>
      <c r="AT200" s="167" t="s">
        <v>206</v>
      </c>
      <c r="AU200" s="167" t="s">
        <v>89</v>
      </c>
      <c r="AV200" s="13" t="s">
        <v>87</v>
      </c>
      <c r="AW200" s="13" t="s">
        <v>41</v>
      </c>
      <c r="AX200" s="13" t="s">
        <v>80</v>
      </c>
      <c r="AY200" s="167" t="s">
        <v>195</v>
      </c>
    </row>
    <row r="201" spans="1:65" s="13" customFormat="1">
      <c r="B201" s="165"/>
      <c r="D201" s="166" t="s">
        <v>206</v>
      </c>
      <c r="E201" s="167" t="s">
        <v>3</v>
      </c>
      <c r="F201" s="168" t="s">
        <v>208</v>
      </c>
      <c r="H201" s="167" t="s">
        <v>3</v>
      </c>
      <c r="I201" s="169"/>
      <c r="L201" s="165"/>
      <c r="M201" s="170"/>
      <c r="N201" s="171"/>
      <c r="O201" s="171"/>
      <c r="P201" s="171"/>
      <c r="Q201" s="171"/>
      <c r="R201" s="171"/>
      <c r="S201" s="171"/>
      <c r="T201" s="172"/>
      <c r="AT201" s="167" t="s">
        <v>206</v>
      </c>
      <c r="AU201" s="167" t="s">
        <v>89</v>
      </c>
      <c r="AV201" s="13" t="s">
        <v>87</v>
      </c>
      <c r="AW201" s="13" t="s">
        <v>41</v>
      </c>
      <c r="AX201" s="13" t="s">
        <v>80</v>
      </c>
      <c r="AY201" s="167" t="s">
        <v>195</v>
      </c>
    </row>
    <row r="202" spans="1:65" s="13" customFormat="1">
      <c r="B202" s="165"/>
      <c r="D202" s="166" t="s">
        <v>206</v>
      </c>
      <c r="E202" s="167" t="s">
        <v>3</v>
      </c>
      <c r="F202" s="168" t="s">
        <v>2201</v>
      </c>
      <c r="H202" s="167" t="s">
        <v>3</v>
      </c>
      <c r="I202" s="169"/>
      <c r="L202" s="165"/>
      <c r="M202" s="170"/>
      <c r="N202" s="171"/>
      <c r="O202" s="171"/>
      <c r="P202" s="171"/>
      <c r="Q202" s="171"/>
      <c r="R202" s="171"/>
      <c r="S202" s="171"/>
      <c r="T202" s="172"/>
      <c r="AT202" s="167" t="s">
        <v>206</v>
      </c>
      <c r="AU202" s="167" t="s">
        <v>89</v>
      </c>
      <c r="AV202" s="13" t="s">
        <v>87</v>
      </c>
      <c r="AW202" s="13" t="s">
        <v>41</v>
      </c>
      <c r="AX202" s="13" t="s">
        <v>80</v>
      </c>
      <c r="AY202" s="167" t="s">
        <v>195</v>
      </c>
    </row>
    <row r="203" spans="1:65" s="13" customFormat="1">
      <c r="B203" s="165"/>
      <c r="D203" s="166" t="s">
        <v>206</v>
      </c>
      <c r="E203" s="167" t="s">
        <v>3</v>
      </c>
      <c r="F203" s="168" t="s">
        <v>262</v>
      </c>
      <c r="H203" s="167" t="s">
        <v>3</v>
      </c>
      <c r="I203" s="169"/>
      <c r="L203" s="165"/>
      <c r="M203" s="170"/>
      <c r="N203" s="171"/>
      <c r="O203" s="171"/>
      <c r="P203" s="171"/>
      <c r="Q203" s="171"/>
      <c r="R203" s="171"/>
      <c r="S203" s="171"/>
      <c r="T203" s="172"/>
      <c r="AT203" s="167" t="s">
        <v>206</v>
      </c>
      <c r="AU203" s="167" t="s">
        <v>89</v>
      </c>
      <c r="AV203" s="13" t="s">
        <v>87</v>
      </c>
      <c r="AW203" s="13" t="s">
        <v>41</v>
      </c>
      <c r="AX203" s="13" t="s">
        <v>80</v>
      </c>
      <c r="AY203" s="167" t="s">
        <v>195</v>
      </c>
    </row>
    <row r="204" spans="1:65" s="13" customFormat="1">
      <c r="B204" s="165"/>
      <c r="D204" s="166" t="s">
        <v>206</v>
      </c>
      <c r="E204" s="167" t="s">
        <v>3</v>
      </c>
      <c r="F204" s="168" t="s">
        <v>263</v>
      </c>
      <c r="H204" s="167" t="s">
        <v>3</v>
      </c>
      <c r="I204" s="169"/>
      <c r="L204" s="165"/>
      <c r="M204" s="170"/>
      <c r="N204" s="171"/>
      <c r="O204" s="171"/>
      <c r="P204" s="171"/>
      <c r="Q204" s="171"/>
      <c r="R204" s="171"/>
      <c r="S204" s="171"/>
      <c r="T204" s="172"/>
      <c r="AT204" s="167" t="s">
        <v>206</v>
      </c>
      <c r="AU204" s="167" t="s">
        <v>89</v>
      </c>
      <c r="AV204" s="13" t="s">
        <v>87</v>
      </c>
      <c r="AW204" s="13" t="s">
        <v>41</v>
      </c>
      <c r="AX204" s="13" t="s">
        <v>80</v>
      </c>
      <c r="AY204" s="167" t="s">
        <v>195</v>
      </c>
    </row>
    <row r="205" spans="1:65" s="14" customFormat="1">
      <c r="B205" s="173"/>
      <c r="D205" s="166" t="s">
        <v>206</v>
      </c>
      <c r="E205" s="174" t="s">
        <v>3</v>
      </c>
      <c r="F205" s="175" t="s">
        <v>2224</v>
      </c>
      <c r="H205" s="176">
        <v>1.958</v>
      </c>
      <c r="I205" s="177"/>
      <c r="L205" s="173"/>
      <c r="M205" s="178"/>
      <c r="N205" s="179"/>
      <c r="O205" s="179"/>
      <c r="P205" s="179"/>
      <c r="Q205" s="179"/>
      <c r="R205" s="179"/>
      <c r="S205" s="179"/>
      <c r="T205" s="180"/>
      <c r="AT205" s="174" t="s">
        <v>206</v>
      </c>
      <c r="AU205" s="174" t="s">
        <v>89</v>
      </c>
      <c r="AV205" s="14" t="s">
        <v>89</v>
      </c>
      <c r="AW205" s="14" t="s">
        <v>41</v>
      </c>
      <c r="AX205" s="14" t="s">
        <v>80</v>
      </c>
      <c r="AY205" s="174" t="s">
        <v>195</v>
      </c>
    </row>
    <row r="206" spans="1:65" s="15" customFormat="1">
      <c r="B206" s="181"/>
      <c r="D206" s="166" t="s">
        <v>206</v>
      </c>
      <c r="E206" s="182" t="s">
        <v>2144</v>
      </c>
      <c r="F206" s="183" t="s">
        <v>215</v>
      </c>
      <c r="H206" s="184">
        <v>1.958</v>
      </c>
      <c r="I206" s="185"/>
      <c r="L206" s="181"/>
      <c r="M206" s="186"/>
      <c r="N206" s="187"/>
      <c r="O206" s="187"/>
      <c r="P206" s="187"/>
      <c r="Q206" s="187"/>
      <c r="R206" s="187"/>
      <c r="S206" s="187"/>
      <c r="T206" s="188"/>
      <c r="AT206" s="182" t="s">
        <v>206</v>
      </c>
      <c r="AU206" s="182" t="s">
        <v>89</v>
      </c>
      <c r="AV206" s="15" t="s">
        <v>202</v>
      </c>
      <c r="AW206" s="15" t="s">
        <v>41</v>
      </c>
      <c r="AX206" s="15" t="s">
        <v>87</v>
      </c>
      <c r="AY206" s="182" t="s">
        <v>195</v>
      </c>
    </row>
    <row r="207" spans="1:65" s="2" customFormat="1" ht="24.25" customHeight="1">
      <c r="A207" s="35"/>
      <c r="B207" s="146"/>
      <c r="C207" s="147" t="s">
        <v>320</v>
      </c>
      <c r="D207" s="147" t="s">
        <v>197</v>
      </c>
      <c r="E207" s="148" t="s">
        <v>2225</v>
      </c>
      <c r="F207" s="149" t="s">
        <v>2226</v>
      </c>
      <c r="G207" s="150" t="s">
        <v>139</v>
      </c>
      <c r="H207" s="151">
        <v>4.57</v>
      </c>
      <c r="I207" s="152"/>
      <c r="J207" s="153">
        <f>ROUND(I207*H207,2)</f>
        <v>0</v>
      </c>
      <c r="K207" s="149" t="s">
        <v>201</v>
      </c>
      <c r="L207" s="36"/>
      <c r="M207" s="154" t="s">
        <v>3</v>
      </c>
      <c r="N207" s="155" t="s">
        <v>51</v>
      </c>
      <c r="O207" s="56"/>
      <c r="P207" s="156">
        <f>O207*H207</f>
        <v>0</v>
      </c>
      <c r="Q207" s="156">
        <v>0</v>
      </c>
      <c r="R207" s="156">
        <f>Q207*H207</f>
        <v>0</v>
      </c>
      <c r="S207" s="156">
        <v>0</v>
      </c>
      <c r="T207" s="157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58" t="s">
        <v>202</v>
      </c>
      <c r="AT207" s="158" t="s">
        <v>197</v>
      </c>
      <c r="AU207" s="158" t="s">
        <v>89</v>
      </c>
      <c r="AY207" s="19" t="s">
        <v>195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9" t="s">
        <v>87</v>
      </c>
      <c r="BK207" s="159">
        <f>ROUND(I207*H207,2)</f>
        <v>0</v>
      </c>
      <c r="BL207" s="19" t="s">
        <v>202</v>
      </c>
      <c r="BM207" s="158" t="s">
        <v>2227</v>
      </c>
    </row>
    <row r="208" spans="1:65" s="2" customFormat="1">
      <c r="A208" s="35"/>
      <c r="B208" s="36"/>
      <c r="C208" s="35"/>
      <c r="D208" s="160" t="s">
        <v>204</v>
      </c>
      <c r="E208" s="35"/>
      <c r="F208" s="161" t="s">
        <v>2228</v>
      </c>
      <c r="G208" s="35"/>
      <c r="H208" s="35"/>
      <c r="I208" s="162"/>
      <c r="J208" s="35"/>
      <c r="K208" s="35"/>
      <c r="L208" s="36"/>
      <c r="M208" s="163"/>
      <c r="N208" s="164"/>
      <c r="O208" s="56"/>
      <c r="P208" s="56"/>
      <c r="Q208" s="56"/>
      <c r="R208" s="56"/>
      <c r="S208" s="56"/>
      <c r="T208" s="57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9" t="s">
        <v>204</v>
      </c>
      <c r="AU208" s="19" t="s">
        <v>89</v>
      </c>
    </row>
    <row r="209" spans="1:65" s="13" customFormat="1">
      <c r="B209" s="165"/>
      <c r="D209" s="166" t="s">
        <v>206</v>
      </c>
      <c r="E209" s="167" t="s">
        <v>3</v>
      </c>
      <c r="F209" s="168" t="s">
        <v>207</v>
      </c>
      <c r="H209" s="167" t="s">
        <v>3</v>
      </c>
      <c r="I209" s="169"/>
      <c r="L209" s="165"/>
      <c r="M209" s="170"/>
      <c r="N209" s="171"/>
      <c r="O209" s="171"/>
      <c r="P209" s="171"/>
      <c r="Q209" s="171"/>
      <c r="R209" s="171"/>
      <c r="S209" s="171"/>
      <c r="T209" s="172"/>
      <c r="AT209" s="167" t="s">
        <v>206</v>
      </c>
      <c r="AU209" s="167" t="s">
        <v>89</v>
      </c>
      <c r="AV209" s="13" t="s">
        <v>87</v>
      </c>
      <c r="AW209" s="13" t="s">
        <v>41</v>
      </c>
      <c r="AX209" s="13" t="s">
        <v>80</v>
      </c>
      <c r="AY209" s="167" t="s">
        <v>195</v>
      </c>
    </row>
    <row r="210" spans="1:65" s="13" customFormat="1">
      <c r="B210" s="165"/>
      <c r="D210" s="166" t="s">
        <v>206</v>
      </c>
      <c r="E210" s="167" t="s">
        <v>3</v>
      </c>
      <c r="F210" s="168" t="s">
        <v>208</v>
      </c>
      <c r="H210" s="167" t="s">
        <v>3</v>
      </c>
      <c r="I210" s="169"/>
      <c r="L210" s="165"/>
      <c r="M210" s="170"/>
      <c r="N210" s="171"/>
      <c r="O210" s="171"/>
      <c r="P210" s="171"/>
      <c r="Q210" s="171"/>
      <c r="R210" s="171"/>
      <c r="S210" s="171"/>
      <c r="T210" s="172"/>
      <c r="AT210" s="167" t="s">
        <v>206</v>
      </c>
      <c r="AU210" s="167" t="s">
        <v>89</v>
      </c>
      <c r="AV210" s="13" t="s">
        <v>87</v>
      </c>
      <c r="AW210" s="13" t="s">
        <v>41</v>
      </c>
      <c r="AX210" s="13" t="s">
        <v>80</v>
      </c>
      <c r="AY210" s="167" t="s">
        <v>195</v>
      </c>
    </row>
    <row r="211" spans="1:65" s="13" customFormat="1">
      <c r="B211" s="165"/>
      <c r="D211" s="166" t="s">
        <v>206</v>
      </c>
      <c r="E211" s="167" t="s">
        <v>3</v>
      </c>
      <c r="F211" s="168" t="s">
        <v>2201</v>
      </c>
      <c r="H211" s="167" t="s">
        <v>3</v>
      </c>
      <c r="I211" s="169"/>
      <c r="L211" s="165"/>
      <c r="M211" s="170"/>
      <c r="N211" s="171"/>
      <c r="O211" s="171"/>
      <c r="P211" s="171"/>
      <c r="Q211" s="171"/>
      <c r="R211" s="171"/>
      <c r="S211" s="171"/>
      <c r="T211" s="172"/>
      <c r="AT211" s="167" t="s">
        <v>206</v>
      </c>
      <c r="AU211" s="167" t="s">
        <v>89</v>
      </c>
      <c r="AV211" s="13" t="s">
        <v>87</v>
      </c>
      <c r="AW211" s="13" t="s">
        <v>41</v>
      </c>
      <c r="AX211" s="13" t="s">
        <v>80</v>
      </c>
      <c r="AY211" s="167" t="s">
        <v>195</v>
      </c>
    </row>
    <row r="212" spans="1:65" s="13" customFormat="1">
      <c r="B212" s="165"/>
      <c r="D212" s="166" t="s">
        <v>206</v>
      </c>
      <c r="E212" s="167" t="s">
        <v>3</v>
      </c>
      <c r="F212" s="168" t="s">
        <v>262</v>
      </c>
      <c r="H212" s="167" t="s">
        <v>3</v>
      </c>
      <c r="I212" s="169"/>
      <c r="L212" s="165"/>
      <c r="M212" s="170"/>
      <c r="N212" s="171"/>
      <c r="O212" s="171"/>
      <c r="P212" s="171"/>
      <c r="Q212" s="171"/>
      <c r="R212" s="171"/>
      <c r="S212" s="171"/>
      <c r="T212" s="172"/>
      <c r="AT212" s="167" t="s">
        <v>206</v>
      </c>
      <c r="AU212" s="167" t="s">
        <v>89</v>
      </c>
      <c r="AV212" s="13" t="s">
        <v>87</v>
      </c>
      <c r="AW212" s="13" t="s">
        <v>41</v>
      </c>
      <c r="AX212" s="13" t="s">
        <v>80</v>
      </c>
      <c r="AY212" s="167" t="s">
        <v>195</v>
      </c>
    </row>
    <row r="213" spans="1:65" s="13" customFormat="1">
      <c r="B213" s="165"/>
      <c r="D213" s="166" t="s">
        <v>206</v>
      </c>
      <c r="E213" s="167" t="s">
        <v>3</v>
      </c>
      <c r="F213" s="168" t="s">
        <v>263</v>
      </c>
      <c r="H213" s="167" t="s">
        <v>3</v>
      </c>
      <c r="I213" s="169"/>
      <c r="L213" s="165"/>
      <c r="M213" s="170"/>
      <c r="N213" s="171"/>
      <c r="O213" s="171"/>
      <c r="P213" s="171"/>
      <c r="Q213" s="171"/>
      <c r="R213" s="171"/>
      <c r="S213" s="171"/>
      <c r="T213" s="172"/>
      <c r="AT213" s="167" t="s">
        <v>206</v>
      </c>
      <c r="AU213" s="167" t="s">
        <v>89</v>
      </c>
      <c r="AV213" s="13" t="s">
        <v>87</v>
      </c>
      <c r="AW213" s="13" t="s">
        <v>41</v>
      </c>
      <c r="AX213" s="13" t="s">
        <v>80</v>
      </c>
      <c r="AY213" s="167" t="s">
        <v>195</v>
      </c>
    </row>
    <row r="214" spans="1:65" s="14" customFormat="1">
      <c r="B214" s="173"/>
      <c r="D214" s="166" t="s">
        <v>206</v>
      </c>
      <c r="E214" s="174" t="s">
        <v>2147</v>
      </c>
      <c r="F214" s="175" t="s">
        <v>2229</v>
      </c>
      <c r="H214" s="176">
        <v>4.57</v>
      </c>
      <c r="I214" s="177"/>
      <c r="L214" s="173"/>
      <c r="M214" s="178"/>
      <c r="N214" s="179"/>
      <c r="O214" s="179"/>
      <c r="P214" s="179"/>
      <c r="Q214" s="179"/>
      <c r="R214" s="179"/>
      <c r="S214" s="179"/>
      <c r="T214" s="180"/>
      <c r="AT214" s="174" t="s">
        <v>206</v>
      </c>
      <c r="AU214" s="174" t="s">
        <v>89</v>
      </c>
      <c r="AV214" s="14" t="s">
        <v>89</v>
      </c>
      <c r="AW214" s="14" t="s">
        <v>41</v>
      </c>
      <c r="AX214" s="14" t="s">
        <v>80</v>
      </c>
      <c r="AY214" s="174" t="s">
        <v>195</v>
      </c>
    </row>
    <row r="215" spans="1:65" s="15" customFormat="1">
      <c r="B215" s="181"/>
      <c r="D215" s="166" t="s">
        <v>206</v>
      </c>
      <c r="E215" s="182" t="s">
        <v>3</v>
      </c>
      <c r="F215" s="183" t="s">
        <v>215</v>
      </c>
      <c r="H215" s="184">
        <v>4.57</v>
      </c>
      <c r="I215" s="185"/>
      <c r="L215" s="181"/>
      <c r="M215" s="186"/>
      <c r="N215" s="187"/>
      <c r="O215" s="187"/>
      <c r="P215" s="187"/>
      <c r="Q215" s="187"/>
      <c r="R215" s="187"/>
      <c r="S215" s="187"/>
      <c r="T215" s="188"/>
      <c r="AT215" s="182" t="s">
        <v>206</v>
      </c>
      <c r="AU215" s="182" t="s">
        <v>89</v>
      </c>
      <c r="AV215" s="15" t="s">
        <v>202</v>
      </c>
      <c r="AW215" s="15" t="s">
        <v>41</v>
      </c>
      <c r="AX215" s="15" t="s">
        <v>87</v>
      </c>
      <c r="AY215" s="182" t="s">
        <v>195</v>
      </c>
    </row>
    <row r="216" spans="1:65" s="2" customFormat="1" ht="33" customHeight="1">
      <c r="A216" s="35"/>
      <c r="B216" s="146"/>
      <c r="C216" s="147" t="s">
        <v>326</v>
      </c>
      <c r="D216" s="147" t="s">
        <v>197</v>
      </c>
      <c r="E216" s="148" t="s">
        <v>2230</v>
      </c>
      <c r="F216" s="149" t="s">
        <v>2231</v>
      </c>
      <c r="G216" s="150" t="s">
        <v>139</v>
      </c>
      <c r="H216" s="151">
        <v>2.016</v>
      </c>
      <c r="I216" s="152"/>
      <c r="J216" s="153">
        <f>ROUND(I216*H216,2)</f>
        <v>0</v>
      </c>
      <c r="K216" s="149" t="s">
        <v>201</v>
      </c>
      <c r="L216" s="36"/>
      <c r="M216" s="154" t="s">
        <v>3</v>
      </c>
      <c r="N216" s="155" t="s">
        <v>51</v>
      </c>
      <c r="O216" s="56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58" t="s">
        <v>202</v>
      </c>
      <c r="AT216" s="158" t="s">
        <v>197</v>
      </c>
      <c r="AU216" s="158" t="s">
        <v>89</v>
      </c>
      <c r="AY216" s="19" t="s">
        <v>195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9" t="s">
        <v>87</v>
      </c>
      <c r="BK216" s="159">
        <f>ROUND(I216*H216,2)</f>
        <v>0</v>
      </c>
      <c r="BL216" s="19" t="s">
        <v>202</v>
      </c>
      <c r="BM216" s="158" t="s">
        <v>2232</v>
      </c>
    </row>
    <row r="217" spans="1:65" s="2" customFormat="1">
      <c r="A217" s="35"/>
      <c r="B217" s="36"/>
      <c r="C217" s="35"/>
      <c r="D217" s="160" t="s">
        <v>204</v>
      </c>
      <c r="E217" s="35"/>
      <c r="F217" s="161" t="s">
        <v>2233</v>
      </c>
      <c r="G217" s="35"/>
      <c r="H217" s="35"/>
      <c r="I217" s="162"/>
      <c r="J217" s="35"/>
      <c r="K217" s="35"/>
      <c r="L217" s="36"/>
      <c r="M217" s="163"/>
      <c r="N217" s="164"/>
      <c r="O217" s="56"/>
      <c r="P217" s="56"/>
      <c r="Q217" s="56"/>
      <c r="R217" s="56"/>
      <c r="S217" s="56"/>
      <c r="T217" s="57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9" t="s">
        <v>204</v>
      </c>
      <c r="AU217" s="19" t="s">
        <v>89</v>
      </c>
    </row>
    <row r="218" spans="1:65" s="13" customFormat="1">
      <c r="B218" s="165"/>
      <c r="D218" s="166" t="s">
        <v>206</v>
      </c>
      <c r="E218" s="167" t="s">
        <v>3</v>
      </c>
      <c r="F218" s="168" t="s">
        <v>207</v>
      </c>
      <c r="H218" s="167" t="s">
        <v>3</v>
      </c>
      <c r="I218" s="169"/>
      <c r="L218" s="165"/>
      <c r="M218" s="170"/>
      <c r="N218" s="171"/>
      <c r="O218" s="171"/>
      <c r="P218" s="171"/>
      <c r="Q218" s="171"/>
      <c r="R218" s="171"/>
      <c r="S218" s="171"/>
      <c r="T218" s="172"/>
      <c r="AT218" s="167" t="s">
        <v>206</v>
      </c>
      <c r="AU218" s="167" t="s">
        <v>89</v>
      </c>
      <c r="AV218" s="13" t="s">
        <v>87</v>
      </c>
      <c r="AW218" s="13" t="s">
        <v>41</v>
      </c>
      <c r="AX218" s="13" t="s">
        <v>80</v>
      </c>
      <c r="AY218" s="167" t="s">
        <v>195</v>
      </c>
    </row>
    <row r="219" spans="1:65" s="13" customFormat="1">
      <c r="B219" s="165"/>
      <c r="D219" s="166" t="s">
        <v>206</v>
      </c>
      <c r="E219" s="167" t="s">
        <v>3</v>
      </c>
      <c r="F219" s="168" t="s">
        <v>208</v>
      </c>
      <c r="H219" s="167" t="s">
        <v>3</v>
      </c>
      <c r="I219" s="169"/>
      <c r="L219" s="165"/>
      <c r="M219" s="170"/>
      <c r="N219" s="171"/>
      <c r="O219" s="171"/>
      <c r="P219" s="171"/>
      <c r="Q219" s="171"/>
      <c r="R219" s="171"/>
      <c r="S219" s="171"/>
      <c r="T219" s="172"/>
      <c r="AT219" s="167" t="s">
        <v>206</v>
      </c>
      <c r="AU219" s="167" t="s">
        <v>89</v>
      </c>
      <c r="AV219" s="13" t="s">
        <v>87</v>
      </c>
      <c r="AW219" s="13" t="s">
        <v>41</v>
      </c>
      <c r="AX219" s="13" t="s">
        <v>80</v>
      </c>
      <c r="AY219" s="167" t="s">
        <v>195</v>
      </c>
    </row>
    <row r="220" spans="1:65" s="13" customFormat="1">
      <c r="B220" s="165"/>
      <c r="D220" s="166" t="s">
        <v>206</v>
      </c>
      <c r="E220" s="167" t="s">
        <v>3</v>
      </c>
      <c r="F220" s="168" t="s">
        <v>2201</v>
      </c>
      <c r="H220" s="167" t="s">
        <v>3</v>
      </c>
      <c r="I220" s="169"/>
      <c r="L220" s="165"/>
      <c r="M220" s="170"/>
      <c r="N220" s="171"/>
      <c r="O220" s="171"/>
      <c r="P220" s="171"/>
      <c r="Q220" s="171"/>
      <c r="R220" s="171"/>
      <c r="S220" s="171"/>
      <c r="T220" s="172"/>
      <c r="AT220" s="167" t="s">
        <v>206</v>
      </c>
      <c r="AU220" s="167" t="s">
        <v>89</v>
      </c>
      <c r="AV220" s="13" t="s">
        <v>87</v>
      </c>
      <c r="AW220" s="13" t="s">
        <v>41</v>
      </c>
      <c r="AX220" s="13" t="s">
        <v>80</v>
      </c>
      <c r="AY220" s="167" t="s">
        <v>195</v>
      </c>
    </row>
    <row r="221" spans="1:65" s="13" customFormat="1">
      <c r="B221" s="165"/>
      <c r="D221" s="166" t="s">
        <v>206</v>
      </c>
      <c r="E221" s="167" t="s">
        <v>3</v>
      </c>
      <c r="F221" s="168" t="s">
        <v>262</v>
      </c>
      <c r="H221" s="167" t="s">
        <v>3</v>
      </c>
      <c r="I221" s="169"/>
      <c r="L221" s="165"/>
      <c r="M221" s="170"/>
      <c r="N221" s="171"/>
      <c r="O221" s="171"/>
      <c r="P221" s="171"/>
      <c r="Q221" s="171"/>
      <c r="R221" s="171"/>
      <c r="S221" s="171"/>
      <c r="T221" s="172"/>
      <c r="AT221" s="167" t="s">
        <v>206</v>
      </c>
      <c r="AU221" s="167" t="s">
        <v>89</v>
      </c>
      <c r="AV221" s="13" t="s">
        <v>87</v>
      </c>
      <c r="AW221" s="13" t="s">
        <v>41</v>
      </c>
      <c r="AX221" s="13" t="s">
        <v>80</v>
      </c>
      <c r="AY221" s="167" t="s">
        <v>195</v>
      </c>
    </row>
    <row r="222" spans="1:65" s="13" customFormat="1">
      <c r="B222" s="165"/>
      <c r="D222" s="166" t="s">
        <v>206</v>
      </c>
      <c r="E222" s="167" t="s">
        <v>3</v>
      </c>
      <c r="F222" s="168" t="s">
        <v>263</v>
      </c>
      <c r="H222" s="167" t="s">
        <v>3</v>
      </c>
      <c r="I222" s="169"/>
      <c r="L222" s="165"/>
      <c r="M222" s="170"/>
      <c r="N222" s="171"/>
      <c r="O222" s="171"/>
      <c r="P222" s="171"/>
      <c r="Q222" s="171"/>
      <c r="R222" s="171"/>
      <c r="S222" s="171"/>
      <c r="T222" s="172"/>
      <c r="AT222" s="167" t="s">
        <v>206</v>
      </c>
      <c r="AU222" s="167" t="s">
        <v>89</v>
      </c>
      <c r="AV222" s="13" t="s">
        <v>87</v>
      </c>
      <c r="AW222" s="13" t="s">
        <v>41</v>
      </c>
      <c r="AX222" s="13" t="s">
        <v>80</v>
      </c>
      <c r="AY222" s="167" t="s">
        <v>195</v>
      </c>
    </row>
    <row r="223" spans="1:65" s="14" customFormat="1">
      <c r="B223" s="173"/>
      <c r="D223" s="166" t="s">
        <v>206</v>
      </c>
      <c r="E223" s="174" t="s">
        <v>3</v>
      </c>
      <c r="F223" s="175" t="s">
        <v>2234</v>
      </c>
      <c r="H223" s="176">
        <v>2.016</v>
      </c>
      <c r="I223" s="177"/>
      <c r="L223" s="173"/>
      <c r="M223" s="178"/>
      <c r="N223" s="179"/>
      <c r="O223" s="179"/>
      <c r="P223" s="179"/>
      <c r="Q223" s="179"/>
      <c r="R223" s="179"/>
      <c r="S223" s="179"/>
      <c r="T223" s="180"/>
      <c r="AT223" s="174" t="s">
        <v>206</v>
      </c>
      <c r="AU223" s="174" t="s">
        <v>89</v>
      </c>
      <c r="AV223" s="14" t="s">
        <v>89</v>
      </c>
      <c r="AW223" s="14" t="s">
        <v>41</v>
      </c>
      <c r="AX223" s="14" t="s">
        <v>80</v>
      </c>
      <c r="AY223" s="174" t="s">
        <v>195</v>
      </c>
    </row>
    <row r="224" spans="1:65" s="15" customFormat="1">
      <c r="B224" s="181"/>
      <c r="D224" s="166" t="s">
        <v>206</v>
      </c>
      <c r="E224" s="182" t="s">
        <v>160</v>
      </c>
      <c r="F224" s="183" t="s">
        <v>215</v>
      </c>
      <c r="H224" s="184">
        <v>2.016</v>
      </c>
      <c r="I224" s="185"/>
      <c r="L224" s="181"/>
      <c r="M224" s="186"/>
      <c r="N224" s="187"/>
      <c r="O224" s="187"/>
      <c r="P224" s="187"/>
      <c r="Q224" s="187"/>
      <c r="R224" s="187"/>
      <c r="S224" s="187"/>
      <c r="T224" s="188"/>
      <c r="AT224" s="182" t="s">
        <v>206</v>
      </c>
      <c r="AU224" s="182" t="s">
        <v>89</v>
      </c>
      <c r="AV224" s="15" t="s">
        <v>202</v>
      </c>
      <c r="AW224" s="15" t="s">
        <v>41</v>
      </c>
      <c r="AX224" s="15" t="s">
        <v>87</v>
      </c>
      <c r="AY224" s="182" t="s">
        <v>195</v>
      </c>
    </row>
    <row r="225" spans="1:65" s="2" customFormat="1" ht="24.25" customHeight="1">
      <c r="A225" s="35"/>
      <c r="B225" s="146"/>
      <c r="C225" s="147" t="s">
        <v>9</v>
      </c>
      <c r="D225" s="147" t="s">
        <v>197</v>
      </c>
      <c r="E225" s="148" t="s">
        <v>2235</v>
      </c>
      <c r="F225" s="149" t="s">
        <v>2236</v>
      </c>
      <c r="G225" s="150" t="s">
        <v>139</v>
      </c>
      <c r="H225" s="151">
        <v>4.7039999999999997</v>
      </c>
      <c r="I225" s="152"/>
      <c r="J225" s="153">
        <f>ROUND(I225*H225,2)</f>
        <v>0</v>
      </c>
      <c r="K225" s="149" t="s">
        <v>201</v>
      </c>
      <c r="L225" s="36"/>
      <c r="M225" s="154" t="s">
        <v>3</v>
      </c>
      <c r="N225" s="155" t="s">
        <v>51</v>
      </c>
      <c r="O225" s="56"/>
      <c r="P225" s="156">
        <f>O225*H225</f>
        <v>0</v>
      </c>
      <c r="Q225" s="156">
        <v>0</v>
      </c>
      <c r="R225" s="156">
        <f>Q225*H225</f>
        <v>0</v>
      </c>
      <c r="S225" s="156">
        <v>0</v>
      </c>
      <c r="T225" s="157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58" t="s">
        <v>202</v>
      </c>
      <c r="AT225" s="158" t="s">
        <v>197</v>
      </c>
      <c r="AU225" s="158" t="s">
        <v>89</v>
      </c>
      <c r="AY225" s="19" t="s">
        <v>195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19" t="s">
        <v>87</v>
      </c>
      <c r="BK225" s="159">
        <f>ROUND(I225*H225,2)</f>
        <v>0</v>
      </c>
      <c r="BL225" s="19" t="s">
        <v>202</v>
      </c>
      <c r="BM225" s="158" t="s">
        <v>2237</v>
      </c>
    </row>
    <row r="226" spans="1:65" s="2" customFormat="1">
      <c r="A226" s="35"/>
      <c r="B226" s="36"/>
      <c r="C226" s="35"/>
      <c r="D226" s="160" t="s">
        <v>204</v>
      </c>
      <c r="E226" s="35"/>
      <c r="F226" s="161" t="s">
        <v>2238</v>
      </c>
      <c r="G226" s="35"/>
      <c r="H226" s="35"/>
      <c r="I226" s="162"/>
      <c r="J226" s="35"/>
      <c r="K226" s="35"/>
      <c r="L226" s="36"/>
      <c r="M226" s="163"/>
      <c r="N226" s="164"/>
      <c r="O226" s="56"/>
      <c r="P226" s="56"/>
      <c r="Q226" s="56"/>
      <c r="R226" s="56"/>
      <c r="S226" s="56"/>
      <c r="T226" s="57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9" t="s">
        <v>204</v>
      </c>
      <c r="AU226" s="19" t="s">
        <v>89</v>
      </c>
    </row>
    <row r="227" spans="1:65" s="13" customFormat="1">
      <c r="B227" s="165"/>
      <c r="D227" s="166" t="s">
        <v>206</v>
      </c>
      <c r="E227" s="167" t="s">
        <v>3</v>
      </c>
      <c r="F227" s="168" t="s">
        <v>207</v>
      </c>
      <c r="H227" s="167" t="s">
        <v>3</v>
      </c>
      <c r="I227" s="169"/>
      <c r="L227" s="165"/>
      <c r="M227" s="170"/>
      <c r="N227" s="171"/>
      <c r="O227" s="171"/>
      <c r="P227" s="171"/>
      <c r="Q227" s="171"/>
      <c r="R227" s="171"/>
      <c r="S227" s="171"/>
      <c r="T227" s="172"/>
      <c r="AT227" s="167" t="s">
        <v>206</v>
      </c>
      <c r="AU227" s="167" t="s">
        <v>89</v>
      </c>
      <c r="AV227" s="13" t="s">
        <v>87</v>
      </c>
      <c r="AW227" s="13" t="s">
        <v>41</v>
      </c>
      <c r="AX227" s="13" t="s">
        <v>80</v>
      </c>
      <c r="AY227" s="167" t="s">
        <v>195</v>
      </c>
    </row>
    <row r="228" spans="1:65" s="13" customFormat="1">
      <c r="B228" s="165"/>
      <c r="D228" s="166" t="s">
        <v>206</v>
      </c>
      <c r="E228" s="167" t="s">
        <v>3</v>
      </c>
      <c r="F228" s="168" t="s">
        <v>208</v>
      </c>
      <c r="H228" s="167" t="s">
        <v>3</v>
      </c>
      <c r="I228" s="169"/>
      <c r="L228" s="165"/>
      <c r="M228" s="170"/>
      <c r="N228" s="171"/>
      <c r="O228" s="171"/>
      <c r="P228" s="171"/>
      <c r="Q228" s="171"/>
      <c r="R228" s="171"/>
      <c r="S228" s="171"/>
      <c r="T228" s="172"/>
      <c r="AT228" s="167" t="s">
        <v>206</v>
      </c>
      <c r="AU228" s="167" t="s">
        <v>89</v>
      </c>
      <c r="AV228" s="13" t="s">
        <v>87</v>
      </c>
      <c r="AW228" s="13" t="s">
        <v>41</v>
      </c>
      <c r="AX228" s="13" t="s">
        <v>80</v>
      </c>
      <c r="AY228" s="167" t="s">
        <v>195</v>
      </c>
    </row>
    <row r="229" spans="1:65" s="13" customFormat="1">
      <c r="B229" s="165"/>
      <c r="D229" s="166" t="s">
        <v>206</v>
      </c>
      <c r="E229" s="167" t="s">
        <v>3</v>
      </c>
      <c r="F229" s="168" t="s">
        <v>2201</v>
      </c>
      <c r="H229" s="167" t="s">
        <v>3</v>
      </c>
      <c r="I229" s="169"/>
      <c r="L229" s="165"/>
      <c r="M229" s="170"/>
      <c r="N229" s="171"/>
      <c r="O229" s="171"/>
      <c r="P229" s="171"/>
      <c r="Q229" s="171"/>
      <c r="R229" s="171"/>
      <c r="S229" s="171"/>
      <c r="T229" s="172"/>
      <c r="AT229" s="167" t="s">
        <v>206</v>
      </c>
      <c r="AU229" s="167" t="s">
        <v>89</v>
      </c>
      <c r="AV229" s="13" t="s">
        <v>87</v>
      </c>
      <c r="AW229" s="13" t="s">
        <v>41</v>
      </c>
      <c r="AX229" s="13" t="s">
        <v>80</v>
      </c>
      <c r="AY229" s="167" t="s">
        <v>195</v>
      </c>
    </row>
    <row r="230" spans="1:65" s="13" customFormat="1">
      <c r="B230" s="165"/>
      <c r="D230" s="166" t="s">
        <v>206</v>
      </c>
      <c r="E230" s="167" t="s">
        <v>3</v>
      </c>
      <c r="F230" s="168" t="s">
        <v>262</v>
      </c>
      <c r="H230" s="167" t="s">
        <v>3</v>
      </c>
      <c r="I230" s="169"/>
      <c r="L230" s="165"/>
      <c r="M230" s="170"/>
      <c r="N230" s="171"/>
      <c r="O230" s="171"/>
      <c r="P230" s="171"/>
      <c r="Q230" s="171"/>
      <c r="R230" s="171"/>
      <c r="S230" s="171"/>
      <c r="T230" s="172"/>
      <c r="AT230" s="167" t="s">
        <v>206</v>
      </c>
      <c r="AU230" s="167" t="s">
        <v>89</v>
      </c>
      <c r="AV230" s="13" t="s">
        <v>87</v>
      </c>
      <c r="AW230" s="13" t="s">
        <v>41</v>
      </c>
      <c r="AX230" s="13" t="s">
        <v>80</v>
      </c>
      <c r="AY230" s="167" t="s">
        <v>195</v>
      </c>
    </row>
    <row r="231" spans="1:65" s="13" customFormat="1">
      <c r="B231" s="165"/>
      <c r="D231" s="166" t="s">
        <v>206</v>
      </c>
      <c r="E231" s="167" t="s">
        <v>3</v>
      </c>
      <c r="F231" s="168" t="s">
        <v>263</v>
      </c>
      <c r="H231" s="167" t="s">
        <v>3</v>
      </c>
      <c r="I231" s="169"/>
      <c r="L231" s="165"/>
      <c r="M231" s="170"/>
      <c r="N231" s="171"/>
      <c r="O231" s="171"/>
      <c r="P231" s="171"/>
      <c r="Q231" s="171"/>
      <c r="R231" s="171"/>
      <c r="S231" s="171"/>
      <c r="T231" s="172"/>
      <c r="AT231" s="167" t="s">
        <v>206</v>
      </c>
      <c r="AU231" s="167" t="s">
        <v>89</v>
      </c>
      <c r="AV231" s="13" t="s">
        <v>87</v>
      </c>
      <c r="AW231" s="13" t="s">
        <v>41</v>
      </c>
      <c r="AX231" s="13" t="s">
        <v>80</v>
      </c>
      <c r="AY231" s="167" t="s">
        <v>195</v>
      </c>
    </row>
    <row r="232" spans="1:65" s="14" customFormat="1">
      <c r="B232" s="173"/>
      <c r="D232" s="166" t="s">
        <v>206</v>
      </c>
      <c r="E232" s="174" t="s">
        <v>2151</v>
      </c>
      <c r="F232" s="175" t="s">
        <v>2239</v>
      </c>
      <c r="H232" s="176">
        <v>4.7039999999999997</v>
      </c>
      <c r="I232" s="177"/>
      <c r="L232" s="173"/>
      <c r="M232" s="178"/>
      <c r="N232" s="179"/>
      <c r="O232" s="179"/>
      <c r="P232" s="179"/>
      <c r="Q232" s="179"/>
      <c r="R232" s="179"/>
      <c r="S232" s="179"/>
      <c r="T232" s="180"/>
      <c r="AT232" s="174" t="s">
        <v>206</v>
      </c>
      <c r="AU232" s="174" t="s">
        <v>89</v>
      </c>
      <c r="AV232" s="14" t="s">
        <v>89</v>
      </c>
      <c r="AW232" s="14" t="s">
        <v>41</v>
      </c>
      <c r="AX232" s="14" t="s">
        <v>80</v>
      </c>
      <c r="AY232" s="174" t="s">
        <v>195</v>
      </c>
    </row>
    <row r="233" spans="1:65" s="15" customFormat="1">
      <c r="B233" s="181"/>
      <c r="D233" s="166" t="s">
        <v>206</v>
      </c>
      <c r="E233" s="182" t="s">
        <v>3</v>
      </c>
      <c r="F233" s="183" t="s">
        <v>215</v>
      </c>
      <c r="H233" s="184">
        <v>4.7039999999999997</v>
      </c>
      <c r="I233" s="185"/>
      <c r="L233" s="181"/>
      <c r="M233" s="186"/>
      <c r="N233" s="187"/>
      <c r="O233" s="187"/>
      <c r="P233" s="187"/>
      <c r="Q233" s="187"/>
      <c r="R233" s="187"/>
      <c r="S233" s="187"/>
      <c r="T233" s="188"/>
      <c r="AT233" s="182" t="s">
        <v>206</v>
      </c>
      <c r="AU233" s="182" t="s">
        <v>89</v>
      </c>
      <c r="AV233" s="15" t="s">
        <v>202</v>
      </c>
      <c r="AW233" s="15" t="s">
        <v>41</v>
      </c>
      <c r="AX233" s="15" t="s">
        <v>87</v>
      </c>
      <c r="AY233" s="182" t="s">
        <v>195</v>
      </c>
    </row>
    <row r="234" spans="1:65" s="2" customFormat="1" ht="24.25" customHeight="1">
      <c r="A234" s="35"/>
      <c r="B234" s="146"/>
      <c r="C234" s="147" t="s">
        <v>336</v>
      </c>
      <c r="D234" s="147" t="s">
        <v>197</v>
      </c>
      <c r="E234" s="148" t="s">
        <v>258</v>
      </c>
      <c r="F234" s="149" t="s">
        <v>259</v>
      </c>
      <c r="G234" s="150" t="s">
        <v>139</v>
      </c>
      <c r="H234" s="151">
        <v>1.008</v>
      </c>
      <c r="I234" s="152"/>
      <c r="J234" s="153">
        <f>ROUND(I234*H234,2)</f>
        <v>0</v>
      </c>
      <c r="K234" s="149" t="s">
        <v>260</v>
      </c>
      <c r="L234" s="36"/>
      <c r="M234" s="154" t="s">
        <v>3</v>
      </c>
      <c r="N234" s="155" t="s">
        <v>51</v>
      </c>
      <c r="O234" s="56"/>
      <c r="P234" s="156">
        <f>O234*H234</f>
        <v>0</v>
      </c>
      <c r="Q234" s="156">
        <v>0</v>
      </c>
      <c r="R234" s="156">
        <f>Q234*H234</f>
        <v>0</v>
      </c>
      <c r="S234" s="156">
        <v>0</v>
      </c>
      <c r="T234" s="15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58" t="s">
        <v>202</v>
      </c>
      <c r="AT234" s="158" t="s">
        <v>197</v>
      </c>
      <c r="AU234" s="158" t="s">
        <v>89</v>
      </c>
      <c r="AY234" s="19" t="s">
        <v>195</v>
      </c>
      <c r="BE234" s="159">
        <f>IF(N234="základní",J234,0)</f>
        <v>0</v>
      </c>
      <c r="BF234" s="159">
        <f>IF(N234="snížená",J234,0)</f>
        <v>0</v>
      </c>
      <c r="BG234" s="159">
        <f>IF(N234="zákl. přenesená",J234,0)</f>
        <v>0</v>
      </c>
      <c r="BH234" s="159">
        <f>IF(N234="sníž. přenesená",J234,0)</f>
        <v>0</v>
      </c>
      <c r="BI234" s="159">
        <f>IF(N234="nulová",J234,0)</f>
        <v>0</v>
      </c>
      <c r="BJ234" s="19" t="s">
        <v>87</v>
      </c>
      <c r="BK234" s="159">
        <f>ROUND(I234*H234,2)</f>
        <v>0</v>
      </c>
      <c r="BL234" s="19" t="s">
        <v>202</v>
      </c>
      <c r="BM234" s="158" t="s">
        <v>2240</v>
      </c>
    </row>
    <row r="235" spans="1:65" s="13" customFormat="1">
      <c r="B235" s="165"/>
      <c r="D235" s="166" t="s">
        <v>206</v>
      </c>
      <c r="E235" s="167" t="s">
        <v>3</v>
      </c>
      <c r="F235" s="168" t="s">
        <v>207</v>
      </c>
      <c r="H235" s="167" t="s">
        <v>3</v>
      </c>
      <c r="I235" s="169"/>
      <c r="L235" s="165"/>
      <c r="M235" s="170"/>
      <c r="N235" s="171"/>
      <c r="O235" s="171"/>
      <c r="P235" s="171"/>
      <c r="Q235" s="171"/>
      <c r="R235" s="171"/>
      <c r="S235" s="171"/>
      <c r="T235" s="172"/>
      <c r="AT235" s="167" t="s">
        <v>206</v>
      </c>
      <c r="AU235" s="167" t="s">
        <v>89</v>
      </c>
      <c r="AV235" s="13" t="s">
        <v>87</v>
      </c>
      <c r="AW235" s="13" t="s">
        <v>41</v>
      </c>
      <c r="AX235" s="13" t="s">
        <v>80</v>
      </c>
      <c r="AY235" s="167" t="s">
        <v>195</v>
      </c>
    </row>
    <row r="236" spans="1:65" s="13" customFormat="1">
      <c r="B236" s="165"/>
      <c r="D236" s="166" t="s">
        <v>206</v>
      </c>
      <c r="E236" s="167" t="s">
        <v>3</v>
      </c>
      <c r="F236" s="168" t="s">
        <v>208</v>
      </c>
      <c r="H236" s="167" t="s">
        <v>3</v>
      </c>
      <c r="I236" s="169"/>
      <c r="L236" s="165"/>
      <c r="M236" s="170"/>
      <c r="N236" s="171"/>
      <c r="O236" s="171"/>
      <c r="P236" s="171"/>
      <c r="Q236" s="171"/>
      <c r="R236" s="171"/>
      <c r="S236" s="171"/>
      <c r="T236" s="172"/>
      <c r="AT236" s="167" t="s">
        <v>206</v>
      </c>
      <c r="AU236" s="167" t="s">
        <v>89</v>
      </c>
      <c r="AV236" s="13" t="s">
        <v>87</v>
      </c>
      <c r="AW236" s="13" t="s">
        <v>41</v>
      </c>
      <c r="AX236" s="13" t="s">
        <v>80</v>
      </c>
      <c r="AY236" s="167" t="s">
        <v>195</v>
      </c>
    </row>
    <row r="237" spans="1:65" s="13" customFormat="1">
      <c r="B237" s="165"/>
      <c r="D237" s="166" t="s">
        <v>206</v>
      </c>
      <c r="E237" s="167" t="s">
        <v>3</v>
      </c>
      <c r="F237" s="168" t="s">
        <v>2201</v>
      </c>
      <c r="H237" s="167" t="s">
        <v>3</v>
      </c>
      <c r="I237" s="169"/>
      <c r="L237" s="165"/>
      <c r="M237" s="170"/>
      <c r="N237" s="171"/>
      <c r="O237" s="171"/>
      <c r="P237" s="171"/>
      <c r="Q237" s="171"/>
      <c r="R237" s="171"/>
      <c r="S237" s="171"/>
      <c r="T237" s="172"/>
      <c r="AT237" s="167" t="s">
        <v>206</v>
      </c>
      <c r="AU237" s="167" t="s">
        <v>89</v>
      </c>
      <c r="AV237" s="13" t="s">
        <v>87</v>
      </c>
      <c r="AW237" s="13" t="s">
        <v>41</v>
      </c>
      <c r="AX237" s="13" t="s">
        <v>80</v>
      </c>
      <c r="AY237" s="167" t="s">
        <v>195</v>
      </c>
    </row>
    <row r="238" spans="1:65" s="13" customFormat="1">
      <c r="B238" s="165"/>
      <c r="D238" s="166" t="s">
        <v>206</v>
      </c>
      <c r="E238" s="167" t="s">
        <v>3</v>
      </c>
      <c r="F238" s="168" t="s">
        <v>262</v>
      </c>
      <c r="H238" s="167" t="s">
        <v>3</v>
      </c>
      <c r="I238" s="169"/>
      <c r="L238" s="165"/>
      <c r="M238" s="170"/>
      <c r="N238" s="171"/>
      <c r="O238" s="171"/>
      <c r="P238" s="171"/>
      <c r="Q238" s="171"/>
      <c r="R238" s="171"/>
      <c r="S238" s="171"/>
      <c r="T238" s="172"/>
      <c r="AT238" s="167" t="s">
        <v>206</v>
      </c>
      <c r="AU238" s="167" t="s">
        <v>89</v>
      </c>
      <c r="AV238" s="13" t="s">
        <v>87</v>
      </c>
      <c r="AW238" s="13" t="s">
        <v>41</v>
      </c>
      <c r="AX238" s="13" t="s">
        <v>80</v>
      </c>
      <c r="AY238" s="167" t="s">
        <v>195</v>
      </c>
    </row>
    <row r="239" spans="1:65" s="13" customFormat="1">
      <c r="B239" s="165"/>
      <c r="D239" s="166" t="s">
        <v>206</v>
      </c>
      <c r="E239" s="167" t="s">
        <v>3</v>
      </c>
      <c r="F239" s="168" t="s">
        <v>263</v>
      </c>
      <c r="H239" s="167" t="s">
        <v>3</v>
      </c>
      <c r="I239" s="169"/>
      <c r="L239" s="165"/>
      <c r="M239" s="170"/>
      <c r="N239" s="171"/>
      <c r="O239" s="171"/>
      <c r="P239" s="171"/>
      <c r="Q239" s="171"/>
      <c r="R239" s="171"/>
      <c r="S239" s="171"/>
      <c r="T239" s="172"/>
      <c r="AT239" s="167" t="s">
        <v>206</v>
      </c>
      <c r="AU239" s="167" t="s">
        <v>89</v>
      </c>
      <c r="AV239" s="13" t="s">
        <v>87</v>
      </c>
      <c r="AW239" s="13" t="s">
        <v>41</v>
      </c>
      <c r="AX239" s="13" t="s">
        <v>80</v>
      </c>
      <c r="AY239" s="167" t="s">
        <v>195</v>
      </c>
    </row>
    <row r="240" spans="1:65" s="14" customFormat="1">
      <c r="B240" s="173"/>
      <c r="D240" s="166" t="s">
        <v>206</v>
      </c>
      <c r="E240" s="174" t="s">
        <v>3</v>
      </c>
      <c r="F240" s="175" t="s">
        <v>264</v>
      </c>
      <c r="H240" s="176">
        <v>1.008</v>
      </c>
      <c r="I240" s="177"/>
      <c r="L240" s="173"/>
      <c r="M240" s="178"/>
      <c r="N240" s="179"/>
      <c r="O240" s="179"/>
      <c r="P240" s="179"/>
      <c r="Q240" s="179"/>
      <c r="R240" s="179"/>
      <c r="S240" s="179"/>
      <c r="T240" s="180"/>
      <c r="AT240" s="174" t="s">
        <v>206</v>
      </c>
      <c r="AU240" s="174" t="s">
        <v>89</v>
      </c>
      <c r="AV240" s="14" t="s">
        <v>89</v>
      </c>
      <c r="AW240" s="14" t="s">
        <v>41</v>
      </c>
      <c r="AX240" s="14" t="s">
        <v>80</v>
      </c>
      <c r="AY240" s="174" t="s">
        <v>195</v>
      </c>
    </row>
    <row r="241" spans="1:65" s="15" customFormat="1">
      <c r="B241" s="181"/>
      <c r="D241" s="166" t="s">
        <v>206</v>
      </c>
      <c r="E241" s="182" t="s">
        <v>144</v>
      </c>
      <c r="F241" s="183" t="s">
        <v>215</v>
      </c>
      <c r="H241" s="184">
        <v>1.008</v>
      </c>
      <c r="I241" s="185"/>
      <c r="L241" s="181"/>
      <c r="M241" s="186"/>
      <c r="N241" s="187"/>
      <c r="O241" s="187"/>
      <c r="P241" s="187"/>
      <c r="Q241" s="187"/>
      <c r="R241" s="187"/>
      <c r="S241" s="187"/>
      <c r="T241" s="188"/>
      <c r="AT241" s="182" t="s">
        <v>206</v>
      </c>
      <c r="AU241" s="182" t="s">
        <v>89</v>
      </c>
      <c r="AV241" s="15" t="s">
        <v>202</v>
      </c>
      <c r="AW241" s="15" t="s">
        <v>41</v>
      </c>
      <c r="AX241" s="15" t="s">
        <v>87</v>
      </c>
      <c r="AY241" s="182" t="s">
        <v>195</v>
      </c>
    </row>
    <row r="242" spans="1:65" s="2" customFormat="1" ht="24.25" customHeight="1">
      <c r="A242" s="35"/>
      <c r="B242" s="146"/>
      <c r="C242" s="147" t="s">
        <v>341</v>
      </c>
      <c r="D242" s="147" t="s">
        <v>197</v>
      </c>
      <c r="E242" s="148" t="s">
        <v>963</v>
      </c>
      <c r="F242" s="149" t="s">
        <v>964</v>
      </c>
      <c r="G242" s="150" t="s">
        <v>139</v>
      </c>
      <c r="H242" s="151">
        <v>2.3519999999999999</v>
      </c>
      <c r="I242" s="152"/>
      <c r="J242" s="153">
        <f>ROUND(I242*H242,2)</f>
        <v>0</v>
      </c>
      <c r="K242" s="149" t="s">
        <v>201</v>
      </c>
      <c r="L242" s="36"/>
      <c r="M242" s="154" t="s">
        <v>3</v>
      </c>
      <c r="N242" s="155" t="s">
        <v>51</v>
      </c>
      <c r="O242" s="56"/>
      <c r="P242" s="156">
        <f>O242*H242</f>
        <v>0</v>
      </c>
      <c r="Q242" s="156">
        <v>0</v>
      </c>
      <c r="R242" s="156">
        <f>Q242*H242</f>
        <v>0</v>
      </c>
      <c r="S242" s="156">
        <v>0</v>
      </c>
      <c r="T242" s="15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58" t="s">
        <v>202</v>
      </c>
      <c r="AT242" s="158" t="s">
        <v>197</v>
      </c>
      <c r="AU242" s="158" t="s">
        <v>89</v>
      </c>
      <c r="AY242" s="19" t="s">
        <v>195</v>
      </c>
      <c r="BE242" s="159">
        <f>IF(N242="základní",J242,0)</f>
        <v>0</v>
      </c>
      <c r="BF242" s="159">
        <f>IF(N242="snížená",J242,0)</f>
        <v>0</v>
      </c>
      <c r="BG242" s="159">
        <f>IF(N242="zákl. přenesená",J242,0)</f>
        <v>0</v>
      </c>
      <c r="BH242" s="159">
        <f>IF(N242="sníž. přenesená",J242,0)</f>
        <v>0</v>
      </c>
      <c r="BI242" s="159">
        <f>IF(N242="nulová",J242,0)</f>
        <v>0</v>
      </c>
      <c r="BJ242" s="19" t="s">
        <v>87</v>
      </c>
      <c r="BK242" s="159">
        <f>ROUND(I242*H242,2)</f>
        <v>0</v>
      </c>
      <c r="BL242" s="19" t="s">
        <v>202</v>
      </c>
      <c r="BM242" s="158" t="s">
        <v>2241</v>
      </c>
    </row>
    <row r="243" spans="1:65" s="2" customFormat="1">
      <c r="A243" s="35"/>
      <c r="B243" s="36"/>
      <c r="C243" s="35"/>
      <c r="D243" s="160" t="s">
        <v>204</v>
      </c>
      <c r="E243" s="35"/>
      <c r="F243" s="161" t="s">
        <v>966</v>
      </c>
      <c r="G243" s="35"/>
      <c r="H243" s="35"/>
      <c r="I243" s="162"/>
      <c r="J243" s="35"/>
      <c r="K243" s="35"/>
      <c r="L243" s="36"/>
      <c r="M243" s="163"/>
      <c r="N243" s="164"/>
      <c r="O243" s="56"/>
      <c r="P243" s="56"/>
      <c r="Q243" s="56"/>
      <c r="R243" s="56"/>
      <c r="S243" s="56"/>
      <c r="T243" s="57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9" t="s">
        <v>204</v>
      </c>
      <c r="AU243" s="19" t="s">
        <v>89</v>
      </c>
    </row>
    <row r="244" spans="1:65" s="13" customFormat="1">
      <c r="B244" s="165"/>
      <c r="D244" s="166" t="s">
        <v>206</v>
      </c>
      <c r="E244" s="167" t="s">
        <v>3</v>
      </c>
      <c r="F244" s="168" t="s">
        <v>207</v>
      </c>
      <c r="H244" s="167" t="s">
        <v>3</v>
      </c>
      <c r="I244" s="169"/>
      <c r="L244" s="165"/>
      <c r="M244" s="170"/>
      <c r="N244" s="171"/>
      <c r="O244" s="171"/>
      <c r="P244" s="171"/>
      <c r="Q244" s="171"/>
      <c r="R244" s="171"/>
      <c r="S244" s="171"/>
      <c r="T244" s="172"/>
      <c r="AT244" s="167" t="s">
        <v>206</v>
      </c>
      <c r="AU244" s="167" t="s">
        <v>89</v>
      </c>
      <c r="AV244" s="13" t="s">
        <v>87</v>
      </c>
      <c r="AW244" s="13" t="s">
        <v>41</v>
      </c>
      <c r="AX244" s="13" t="s">
        <v>80</v>
      </c>
      <c r="AY244" s="167" t="s">
        <v>195</v>
      </c>
    </row>
    <row r="245" spans="1:65" s="13" customFormat="1">
      <c r="B245" s="165"/>
      <c r="D245" s="166" t="s">
        <v>206</v>
      </c>
      <c r="E245" s="167" t="s">
        <v>3</v>
      </c>
      <c r="F245" s="168" t="s">
        <v>208</v>
      </c>
      <c r="H245" s="167" t="s">
        <v>3</v>
      </c>
      <c r="I245" s="169"/>
      <c r="L245" s="165"/>
      <c r="M245" s="170"/>
      <c r="N245" s="171"/>
      <c r="O245" s="171"/>
      <c r="P245" s="171"/>
      <c r="Q245" s="171"/>
      <c r="R245" s="171"/>
      <c r="S245" s="171"/>
      <c r="T245" s="172"/>
      <c r="AT245" s="167" t="s">
        <v>206</v>
      </c>
      <c r="AU245" s="167" t="s">
        <v>89</v>
      </c>
      <c r="AV245" s="13" t="s">
        <v>87</v>
      </c>
      <c r="AW245" s="13" t="s">
        <v>41</v>
      </c>
      <c r="AX245" s="13" t="s">
        <v>80</v>
      </c>
      <c r="AY245" s="167" t="s">
        <v>195</v>
      </c>
    </row>
    <row r="246" spans="1:65" s="13" customFormat="1">
      <c r="B246" s="165"/>
      <c r="D246" s="166" t="s">
        <v>206</v>
      </c>
      <c r="E246" s="167" t="s">
        <v>3</v>
      </c>
      <c r="F246" s="168" t="s">
        <v>2201</v>
      </c>
      <c r="H246" s="167" t="s">
        <v>3</v>
      </c>
      <c r="I246" s="169"/>
      <c r="L246" s="165"/>
      <c r="M246" s="170"/>
      <c r="N246" s="171"/>
      <c r="O246" s="171"/>
      <c r="P246" s="171"/>
      <c r="Q246" s="171"/>
      <c r="R246" s="171"/>
      <c r="S246" s="171"/>
      <c r="T246" s="172"/>
      <c r="AT246" s="167" t="s">
        <v>206</v>
      </c>
      <c r="AU246" s="167" t="s">
        <v>89</v>
      </c>
      <c r="AV246" s="13" t="s">
        <v>87</v>
      </c>
      <c r="AW246" s="13" t="s">
        <v>41</v>
      </c>
      <c r="AX246" s="13" t="s">
        <v>80</v>
      </c>
      <c r="AY246" s="167" t="s">
        <v>195</v>
      </c>
    </row>
    <row r="247" spans="1:65" s="13" customFormat="1">
      <c r="B247" s="165"/>
      <c r="D247" s="166" t="s">
        <v>206</v>
      </c>
      <c r="E247" s="167" t="s">
        <v>3</v>
      </c>
      <c r="F247" s="168" t="s">
        <v>1154</v>
      </c>
      <c r="H247" s="167" t="s">
        <v>3</v>
      </c>
      <c r="I247" s="169"/>
      <c r="L247" s="165"/>
      <c r="M247" s="170"/>
      <c r="N247" s="171"/>
      <c r="O247" s="171"/>
      <c r="P247" s="171"/>
      <c r="Q247" s="171"/>
      <c r="R247" s="171"/>
      <c r="S247" s="171"/>
      <c r="T247" s="172"/>
      <c r="AT247" s="167" t="s">
        <v>206</v>
      </c>
      <c r="AU247" s="167" t="s">
        <v>89</v>
      </c>
      <c r="AV247" s="13" t="s">
        <v>87</v>
      </c>
      <c r="AW247" s="13" t="s">
        <v>41</v>
      </c>
      <c r="AX247" s="13" t="s">
        <v>80</v>
      </c>
      <c r="AY247" s="167" t="s">
        <v>195</v>
      </c>
    </row>
    <row r="248" spans="1:65" s="14" customFormat="1">
      <c r="B248" s="173"/>
      <c r="D248" s="166" t="s">
        <v>206</v>
      </c>
      <c r="E248" s="174" t="s">
        <v>3</v>
      </c>
      <c r="F248" s="175" t="s">
        <v>2242</v>
      </c>
      <c r="H248" s="176">
        <v>48</v>
      </c>
      <c r="I248" s="177"/>
      <c r="L248" s="173"/>
      <c r="M248" s="178"/>
      <c r="N248" s="179"/>
      <c r="O248" s="179"/>
      <c r="P248" s="179"/>
      <c r="Q248" s="179"/>
      <c r="R248" s="179"/>
      <c r="S248" s="179"/>
      <c r="T248" s="180"/>
      <c r="AT248" s="174" t="s">
        <v>206</v>
      </c>
      <c r="AU248" s="174" t="s">
        <v>89</v>
      </c>
      <c r="AV248" s="14" t="s">
        <v>89</v>
      </c>
      <c r="AW248" s="14" t="s">
        <v>41</v>
      </c>
      <c r="AX248" s="14" t="s">
        <v>80</v>
      </c>
      <c r="AY248" s="174" t="s">
        <v>195</v>
      </c>
    </row>
    <row r="249" spans="1:65" s="15" customFormat="1">
      <c r="B249" s="181"/>
      <c r="D249" s="166" t="s">
        <v>206</v>
      </c>
      <c r="E249" s="182" t="s">
        <v>165</v>
      </c>
      <c r="F249" s="183" t="s">
        <v>215</v>
      </c>
      <c r="H249" s="184">
        <v>48</v>
      </c>
      <c r="I249" s="185"/>
      <c r="L249" s="181"/>
      <c r="M249" s="186"/>
      <c r="N249" s="187"/>
      <c r="O249" s="187"/>
      <c r="P249" s="187"/>
      <c r="Q249" s="187"/>
      <c r="R249" s="187"/>
      <c r="S249" s="187"/>
      <c r="T249" s="188"/>
      <c r="AT249" s="182" t="s">
        <v>206</v>
      </c>
      <c r="AU249" s="182" t="s">
        <v>89</v>
      </c>
      <c r="AV249" s="15" t="s">
        <v>202</v>
      </c>
      <c r="AW249" s="15" t="s">
        <v>41</v>
      </c>
      <c r="AX249" s="15" t="s">
        <v>80</v>
      </c>
      <c r="AY249" s="182" t="s">
        <v>195</v>
      </c>
    </row>
    <row r="250" spans="1:65" s="13" customFormat="1">
      <c r="B250" s="165"/>
      <c r="D250" s="166" t="s">
        <v>206</v>
      </c>
      <c r="E250" s="167" t="s">
        <v>3</v>
      </c>
      <c r="F250" s="168" t="s">
        <v>262</v>
      </c>
      <c r="H250" s="167" t="s">
        <v>3</v>
      </c>
      <c r="I250" s="169"/>
      <c r="L250" s="165"/>
      <c r="M250" s="170"/>
      <c r="N250" s="171"/>
      <c r="O250" s="171"/>
      <c r="P250" s="171"/>
      <c r="Q250" s="171"/>
      <c r="R250" s="171"/>
      <c r="S250" s="171"/>
      <c r="T250" s="172"/>
      <c r="AT250" s="167" t="s">
        <v>206</v>
      </c>
      <c r="AU250" s="167" t="s">
        <v>89</v>
      </c>
      <c r="AV250" s="13" t="s">
        <v>87</v>
      </c>
      <c r="AW250" s="13" t="s">
        <v>41</v>
      </c>
      <c r="AX250" s="13" t="s">
        <v>80</v>
      </c>
      <c r="AY250" s="167" t="s">
        <v>195</v>
      </c>
    </row>
    <row r="251" spans="1:65" s="13" customFormat="1">
      <c r="B251" s="165"/>
      <c r="D251" s="166" t="s">
        <v>206</v>
      </c>
      <c r="E251" s="167" t="s">
        <v>3</v>
      </c>
      <c r="F251" s="168" t="s">
        <v>263</v>
      </c>
      <c r="H251" s="167" t="s">
        <v>3</v>
      </c>
      <c r="I251" s="169"/>
      <c r="L251" s="165"/>
      <c r="M251" s="170"/>
      <c r="N251" s="171"/>
      <c r="O251" s="171"/>
      <c r="P251" s="171"/>
      <c r="Q251" s="171"/>
      <c r="R251" s="171"/>
      <c r="S251" s="171"/>
      <c r="T251" s="172"/>
      <c r="AT251" s="167" t="s">
        <v>206</v>
      </c>
      <c r="AU251" s="167" t="s">
        <v>89</v>
      </c>
      <c r="AV251" s="13" t="s">
        <v>87</v>
      </c>
      <c r="AW251" s="13" t="s">
        <v>41</v>
      </c>
      <c r="AX251" s="13" t="s">
        <v>80</v>
      </c>
      <c r="AY251" s="167" t="s">
        <v>195</v>
      </c>
    </row>
    <row r="252" spans="1:65" s="14" customFormat="1">
      <c r="B252" s="173"/>
      <c r="D252" s="166" t="s">
        <v>206</v>
      </c>
      <c r="E252" s="174" t="s">
        <v>146</v>
      </c>
      <c r="F252" s="175" t="s">
        <v>301</v>
      </c>
      <c r="H252" s="176">
        <v>2.3519999999999999</v>
      </c>
      <c r="I252" s="177"/>
      <c r="L252" s="173"/>
      <c r="M252" s="178"/>
      <c r="N252" s="179"/>
      <c r="O252" s="179"/>
      <c r="P252" s="179"/>
      <c r="Q252" s="179"/>
      <c r="R252" s="179"/>
      <c r="S252" s="179"/>
      <c r="T252" s="180"/>
      <c r="AT252" s="174" t="s">
        <v>206</v>
      </c>
      <c r="AU252" s="174" t="s">
        <v>89</v>
      </c>
      <c r="AV252" s="14" t="s">
        <v>89</v>
      </c>
      <c r="AW252" s="14" t="s">
        <v>41</v>
      </c>
      <c r="AX252" s="14" t="s">
        <v>80</v>
      </c>
      <c r="AY252" s="174" t="s">
        <v>195</v>
      </c>
    </row>
    <row r="253" spans="1:65" s="15" customFormat="1">
      <c r="B253" s="181"/>
      <c r="D253" s="166" t="s">
        <v>206</v>
      </c>
      <c r="E253" s="182" t="s">
        <v>3</v>
      </c>
      <c r="F253" s="183" t="s">
        <v>215</v>
      </c>
      <c r="H253" s="184">
        <v>2.3519999999999999</v>
      </c>
      <c r="I253" s="185"/>
      <c r="L253" s="181"/>
      <c r="M253" s="186"/>
      <c r="N253" s="187"/>
      <c r="O253" s="187"/>
      <c r="P253" s="187"/>
      <c r="Q253" s="187"/>
      <c r="R253" s="187"/>
      <c r="S253" s="187"/>
      <c r="T253" s="188"/>
      <c r="AT253" s="182" t="s">
        <v>206</v>
      </c>
      <c r="AU253" s="182" t="s">
        <v>89</v>
      </c>
      <c r="AV253" s="15" t="s">
        <v>202</v>
      </c>
      <c r="AW253" s="15" t="s">
        <v>41</v>
      </c>
      <c r="AX253" s="15" t="s">
        <v>87</v>
      </c>
      <c r="AY253" s="182" t="s">
        <v>195</v>
      </c>
    </row>
    <row r="254" spans="1:65" s="2" customFormat="1" ht="24.25" customHeight="1">
      <c r="A254" s="35"/>
      <c r="B254" s="146"/>
      <c r="C254" s="147" t="s">
        <v>350</v>
      </c>
      <c r="D254" s="147" t="s">
        <v>197</v>
      </c>
      <c r="E254" s="148" t="s">
        <v>303</v>
      </c>
      <c r="F254" s="149" t="s">
        <v>304</v>
      </c>
      <c r="G254" s="150" t="s">
        <v>139</v>
      </c>
      <c r="H254" s="151">
        <v>3.456</v>
      </c>
      <c r="I254" s="152"/>
      <c r="J254" s="153">
        <f>ROUND(I254*H254,2)</f>
        <v>0</v>
      </c>
      <c r="K254" s="149" t="s">
        <v>260</v>
      </c>
      <c r="L254" s="36"/>
      <c r="M254" s="154" t="s">
        <v>3</v>
      </c>
      <c r="N254" s="155" t="s">
        <v>51</v>
      </c>
      <c r="O254" s="56"/>
      <c r="P254" s="156">
        <f>O254*H254</f>
        <v>0</v>
      </c>
      <c r="Q254" s="156">
        <v>0</v>
      </c>
      <c r="R254" s="156">
        <f>Q254*H254</f>
        <v>0</v>
      </c>
      <c r="S254" s="156">
        <v>0</v>
      </c>
      <c r="T254" s="157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58" t="s">
        <v>202</v>
      </c>
      <c r="AT254" s="158" t="s">
        <v>197</v>
      </c>
      <c r="AU254" s="158" t="s">
        <v>89</v>
      </c>
      <c r="AY254" s="19" t="s">
        <v>195</v>
      </c>
      <c r="BE254" s="159">
        <f>IF(N254="základní",J254,0)</f>
        <v>0</v>
      </c>
      <c r="BF254" s="159">
        <f>IF(N254="snížená",J254,0)</f>
        <v>0</v>
      </c>
      <c r="BG254" s="159">
        <f>IF(N254="zákl. přenesená",J254,0)</f>
        <v>0</v>
      </c>
      <c r="BH254" s="159">
        <f>IF(N254="sníž. přenesená",J254,0)</f>
        <v>0</v>
      </c>
      <c r="BI254" s="159">
        <f>IF(N254="nulová",J254,0)</f>
        <v>0</v>
      </c>
      <c r="BJ254" s="19" t="s">
        <v>87</v>
      </c>
      <c r="BK254" s="159">
        <f>ROUND(I254*H254,2)</f>
        <v>0</v>
      </c>
      <c r="BL254" s="19" t="s">
        <v>202</v>
      </c>
      <c r="BM254" s="158" t="s">
        <v>2243</v>
      </c>
    </row>
    <row r="255" spans="1:65" s="13" customFormat="1">
      <c r="B255" s="165"/>
      <c r="D255" s="166" t="s">
        <v>206</v>
      </c>
      <c r="E255" s="167" t="s">
        <v>3</v>
      </c>
      <c r="F255" s="168" t="s">
        <v>207</v>
      </c>
      <c r="H255" s="167" t="s">
        <v>3</v>
      </c>
      <c r="I255" s="169"/>
      <c r="L255" s="165"/>
      <c r="M255" s="170"/>
      <c r="N255" s="171"/>
      <c r="O255" s="171"/>
      <c r="P255" s="171"/>
      <c r="Q255" s="171"/>
      <c r="R255" s="171"/>
      <c r="S255" s="171"/>
      <c r="T255" s="172"/>
      <c r="AT255" s="167" t="s">
        <v>206</v>
      </c>
      <c r="AU255" s="167" t="s">
        <v>89</v>
      </c>
      <c r="AV255" s="13" t="s">
        <v>87</v>
      </c>
      <c r="AW255" s="13" t="s">
        <v>41</v>
      </c>
      <c r="AX255" s="13" t="s">
        <v>80</v>
      </c>
      <c r="AY255" s="167" t="s">
        <v>195</v>
      </c>
    </row>
    <row r="256" spans="1:65" s="13" customFormat="1">
      <c r="B256" s="165"/>
      <c r="D256" s="166" t="s">
        <v>206</v>
      </c>
      <c r="E256" s="167" t="s">
        <v>3</v>
      </c>
      <c r="F256" s="168" t="s">
        <v>208</v>
      </c>
      <c r="H256" s="167" t="s">
        <v>3</v>
      </c>
      <c r="I256" s="169"/>
      <c r="L256" s="165"/>
      <c r="M256" s="170"/>
      <c r="N256" s="171"/>
      <c r="O256" s="171"/>
      <c r="P256" s="171"/>
      <c r="Q256" s="171"/>
      <c r="R256" s="171"/>
      <c r="S256" s="171"/>
      <c r="T256" s="172"/>
      <c r="AT256" s="167" t="s">
        <v>206</v>
      </c>
      <c r="AU256" s="167" t="s">
        <v>89</v>
      </c>
      <c r="AV256" s="13" t="s">
        <v>87</v>
      </c>
      <c r="AW256" s="13" t="s">
        <v>41</v>
      </c>
      <c r="AX256" s="13" t="s">
        <v>80</v>
      </c>
      <c r="AY256" s="167" t="s">
        <v>195</v>
      </c>
    </row>
    <row r="257" spans="1:65" s="13" customFormat="1">
      <c r="B257" s="165"/>
      <c r="D257" s="166" t="s">
        <v>206</v>
      </c>
      <c r="E257" s="167" t="s">
        <v>3</v>
      </c>
      <c r="F257" s="168" t="s">
        <v>2201</v>
      </c>
      <c r="H257" s="167" t="s">
        <v>3</v>
      </c>
      <c r="I257" s="169"/>
      <c r="L257" s="165"/>
      <c r="M257" s="170"/>
      <c r="N257" s="171"/>
      <c r="O257" s="171"/>
      <c r="P257" s="171"/>
      <c r="Q257" s="171"/>
      <c r="R257" s="171"/>
      <c r="S257" s="171"/>
      <c r="T257" s="172"/>
      <c r="AT257" s="167" t="s">
        <v>206</v>
      </c>
      <c r="AU257" s="167" t="s">
        <v>89</v>
      </c>
      <c r="AV257" s="13" t="s">
        <v>87</v>
      </c>
      <c r="AW257" s="13" t="s">
        <v>41</v>
      </c>
      <c r="AX257" s="13" t="s">
        <v>80</v>
      </c>
      <c r="AY257" s="167" t="s">
        <v>195</v>
      </c>
    </row>
    <row r="258" spans="1:65" s="13" customFormat="1">
      <c r="B258" s="165"/>
      <c r="D258" s="166" t="s">
        <v>206</v>
      </c>
      <c r="E258" s="167" t="s">
        <v>3</v>
      </c>
      <c r="F258" s="168" t="s">
        <v>262</v>
      </c>
      <c r="H258" s="167" t="s">
        <v>3</v>
      </c>
      <c r="I258" s="169"/>
      <c r="L258" s="165"/>
      <c r="M258" s="170"/>
      <c r="N258" s="171"/>
      <c r="O258" s="171"/>
      <c r="P258" s="171"/>
      <c r="Q258" s="171"/>
      <c r="R258" s="171"/>
      <c r="S258" s="171"/>
      <c r="T258" s="172"/>
      <c r="AT258" s="167" t="s">
        <v>206</v>
      </c>
      <c r="AU258" s="167" t="s">
        <v>89</v>
      </c>
      <c r="AV258" s="13" t="s">
        <v>87</v>
      </c>
      <c r="AW258" s="13" t="s">
        <v>41</v>
      </c>
      <c r="AX258" s="13" t="s">
        <v>80</v>
      </c>
      <c r="AY258" s="167" t="s">
        <v>195</v>
      </c>
    </row>
    <row r="259" spans="1:65" s="13" customFormat="1">
      <c r="B259" s="165"/>
      <c r="D259" s="166" t="s">
        <v>206</v>
      </c>
      <c r="E259" s="167" t="s">
        <v>3</v>
      </c>
      <c r="F259" s="168" t="s">
        <v>263</v>
      </c>
      <c r="H259" s="167" t="s">
        <v>3</v>
      </c>
      <c r="I259" s="169"/>
      <c r="L259" s="165"/>
      <c r="M259" s="170"/>
      <c r="N259" s="171"/>
      <c r="O259" s="171"/>
      <c r="P259" s="171"/>
      <c r="Q259" s="171"/>
      <c r="R259" s="171"/>
      <c r="S259" s="171"/>
      <c r="T259" s="172"/>
      <c r="AT259" s="167" t="s">
        <v>206</v>
      </c>
      <c r="AU259" s="167" t="s">
        <v>89</v>
      </c>
      <c r="AV259" s="13" t="s">
        <v>87</v>
      </c>
      <c r="AW259" s="13" t="s">
        <v>41</v>
      </c>
      <c r="AX259" s="13" t="s">
        <v>80</v>
      </c>
      <c r="AY259" s="167" t="s">
        <v>195</v>
      </c>
    </row>
    <row r="260" spans="1:65" s="14" customFormat="1">
      <c r="B260" s="173"/>
      <c r="D260" s="166" t="s">
        <v>206</v>
      </c>
      <c r="E260" s="174" t="s">
        <v>3</v>
      </c>
      <c r="F260" s="175" t="s">
        <v>306</v>
      </c>
      <c r="H260" s="176">
        <v>3.456</v>
      </c>
      <c r="I260" s="177"/>
      <c r="L260" s="173"/>
      <c r="M260" s="178"/>
      <c r="N260" s="179"/>
      <c r="O260" s="179"/>
      <c r="P260" s="179"/>
      <c r="Q260" s="179"/>
      <c r="R260" s="179"/>
      <c r="S260" s="179"/>
      <c r="T260" s="180"/>
      <c r="AT260" s="174" t="s">
        <v>206</v>
      </c>
      <c r="AU260" s="174" t="s">
        <v>89</v>
      </c>
      <c r="AV260" s="14" t="s">
        <v>89</v>
      </c>
      <c r="AW260" s="14" t="s">
        <v>41</v>
      </c>
      <c r="AX260" s="14" t="s">
        <v>80</v>
      </c>
      <c r="AY260" s="174" t="s">
        <v>195</v>
      </c>
    </row>
    <row r="261" spans="1:65" s="15" customFormat="1">
      <c r="B261" s="181"/>
      <c r="D261" s="166" t="s">
        <v>206</v>
      </c>
      <c r="E261" s="182" t="s">
        <v>148</v>
      </c>
      <c r="F261" s="183" t="s">
        <v>215</v>
      </c>
      <c r="H261" s="184">
        <v>3.456</v>
      </c>
      <c r="I261" s="185"/>
      <c r="L261" s="181"/>
      <c r="M261" s="186"/>
      <c r="N261" s="187"/>
      <c r="O261" s="187"/>
      <c r="P261" s="187"/>
      <c r="Q261" s="187"/>
      <c r="R261" s="187"/>
      <c r="S261" s="187"/>
      <c r="T261" s="188"/>
      <c r="AT261" s="182" t="s">
        <v>206</v>
      </c>
      <c r="AU261" s="182" t="s">
        <v>89</v>
      </c>
      <c r="AV261" s="15" t="s">
        <v>202</v>
      </c>
      <c r="AW261" s="15" t="s">
        <v>41</v>
      </c>
      <c r="AX261" s="15" t="s">
        <v>87</v>
      </c>
      <c r="AY261" s="182" t="s">
        <v>195</v>
      </c>
    </row>
    <row r="262" spans="1:65" s="2" customFormat="1" ht="24.25" customHeight="1">
      <c r="A262" s="35"/>
      <c r="B262" s="146"/>
      <c r="C262" s="147" t="s">
        <v>372</v>
      </c>
      <c r="D262" s="147" t="s">
        <v>197</v>
      </c>
      <c r="E262" s="148" t="s">
        <v>975</v>
      </c>
      <c r="F262" s="149" t="s">
        <v>976</v>
      </c>
      <c r="G262" s="150" t="s">
        <v>139</v>
      </c>
      <c r="H262" s="151">
        <v>8.0640000000000001</v>
      </c>
      <c r="I262" s="152"/>
      <c r="J262" s="153">
        <f>ROUND(I262*H262,2)</f>
        <v>0</v>
      </c>
      <c r="K262" s="149" t="s">
        <v>201</v>
      </c>
      <c r="L262" s="36"/>
      <c r="M262" s="154" t="s">
        <v>3</v>
      </c>
      <c r="N262" s="155" t="s">
        <v>51</v>
      </c>
      <c r="O262" s="56"/>
      <c r="P262" s="156">
        <f>O262*H262</f>
        <v>0</v>
      </c>
      <c r="Q262" s="156">
        <v>0</v>
      </c>
      <c r="R262" s="156">
        <f>Q262*H262</f>
        <v>0</v>
      </c>
      <c r="S262" s="156">
        <v>0</v>
      </c>
      <c r="T262" s="157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58" t="s">
        <v>202</v>
      </c>
      <c r="AT262" s="158" t="s">
        <v>197</v>
      </c>
      <c r="AU262" s="158" t="s">
        <v>89</v>
      </c>
      <c r="AY262" s="19" t="s">
        <v>195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87</v>
      </c>
      <c r="BK262" s="159">
        <f>ROUND(I262*H262,2)</f>
        <v>0</v>
      </c>
      <c r="BL262" s="19" t="s">
        <v>202</v>
      </c>
      <c r="BM262" s="158" t="s">
        <v>2244</v>
      </c>
    </row>
    <row r="263" spans="1:65" s="2" customFormat="1">
      <c r="A263" s="35"/>
      <c r="B263" s="36"/>
      <c r="C263" s="35"/>
      <c r="D263" s="160" t="s">
        <v>204</v>
      </c>
      <c r="E263" s="35"/>
      <c r="F263" s="161" t="s">
        <v>978</v>
      </c>
      <c r="G263" s="35"/>
      <c r="H263" s="35"/>
      <c r="I263" s="162"/>
      <c r="J263" s="35"/>
      <c r="K263" s="35"/>
      <c r="L263" s="36"/>
      <c r="M263" s="163"/>
      <c r="N263" s="164"/>
      <c r="O263" s="56"/>
      <c r="P263" s="56"/>
      <c r="Q263" s="56"/>
      <c r="R263" s="56"/>
      <c r="S263" s="56"/>
      <c r="T263" s="57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9" t="s">
        <v>204</v>
      </c>
      <c r="AU263" s="19" t="s">
        <v>89</v>
      </c>
    </row>
    <row r="264" spans="1:65" s="2" customFormat="1" ht="18">
      <c r="A264" s="35"/>
      <c r="B264" s="36"/>
      <c r="C264" s="35"/>
      <c r="D264" s="166" t="s">
        <v>312</v>
      </c>
      <c r="E264" s="35"/>
      <c r="F264" s="189" t="s">
        <v>313</v>
      </c>
      <c r="G264" s="35"/>
      <c r="H264" s="35"/>
      <c r="I264" s="162"/>
      <c r="J264" s="35"/>
      <c r="K264" s="35"/>
      <c r="L264" s="36"/>
      <c r="M264" s="163"/>
      <c r="N264" s="164"/>
      <c r="O264" s="56"/>
      <c r="P264" s="56"/>
      <c r="Q264" s="56"/>
      <c r="R264" s="56"/>
      <c r="S264" s="56"/>
      <c r="T264" s="57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9" t="s">
        <v>312</v>
      </c>
      <c r="AU264" s="19" t="s">
        <v>89</v>
      </c>
    </row>
    <row r="265" spans="1:65" s="13" customFormat="1">
      <c r="B265" s="165"/>
      <c r="D265" s="166" t="s">
        <v>206</v>
      </c>
      <c r="E265" s="167" t="s">
        <v>3</v>
      </c>
      <c r="F265" s="168" t="s">
        <v>207</v>
      </c>
      <c r="H265" s="167" t="s">
        <v>3</v>
      </c>
      <c r="I265" s="169"/>
      <c r="L265" s="165"/>
      <c r="M265" s="170"/>
      <c r="N265" s="171"/>
      <c r="O265" s="171"/>
      <c r="P265" s="171"/>
      <c r="Q265" s="171"/>
      <c r="R265" s="171"/>
      <c r="S265" s="171"/>
      <c r="T265" s="172"/>
      <c r="AT265" s="167" t="s">
        <v>206</v>
      </c>
      <c r="AU265" s="167" t="s">
        <v>89</v>
      </c>
      <c r="AV265" s="13" t="s">
        <v>87</v>
      </c>
      <c r="AW265" s="13" t="s">
        <v>41</v>
      </c>
      <c r="AX265" s="13" t="s">
        <v>80</v>
      </c>
      <c r="AY265" s="167" t="s">
        <v>195</v>
      </c>
    </row>
    <row r="266" spans="1:65" s="13" customFormat="1">
      <c r="B266" s="165"/>
      <c r="D266" s="166" t="s">
        <v>206</v>
      </c>
      <c r="E266" s="167" t="s">
        <v>3</v>
      </c>
      <c r="F266" s="168" t="s">
        <v>208</v>
      </c>
      <c r="H266" s="167" t="s">
        <v>3</v>
      </c>
      <c r="I266" s="169"/>
      <c r="L266" s="165"/>
      <c r="M266" s="170"/>
      <c r="N266" s="171"/>
      <c r="O266" s="171"/>
      <c r="P266" s="171"/>
      <c r="Q266" s="171"/>
      <c r="R266" s="171"/>
      <c r="S266" s="171"/>
      <c r="T266" s="172"/>
      <c r="AT266" s="167" t="s">
        <v>206</v>
      </c>
      <c r="AU266" s="167" t="s">
        <v>89</v>
      </c>
      <c r="AV266" s="13" t="s">
        <v>87</v>
      </c>
      <c r="AW266" s="13" t="s">
        <v>41</v>
      </c>
      <c r="AX266" s="13" t="s">
        <v>80</v>
      </c>
      <c r="AY266" s="167" t="s">
        <v>195</v>
      </c>
    </row>
    <row r="267" spans="1:65" s="13" customFormat="1">
      <c r="B267" s="165"/>
      <c r="D267" s="166" t="s">
        <v>206</v>
      </c>
      <c r="E267" s="167" t="s">
        <v>3</v>
      </c>
      <c r="F267" s="168" t="s">
        <v>2201</v>
      </c>
      <c r="H267" s="167" t="s">
        <v>3</v>
      </c>
      <c r="I267" s="169"/>
      <c r="L267" s="165"/>
      <c r="M267" s="170"/>
      <c r="N267" s="171"/>
      <c r="O267" s="171"/>
      <c r="P267" s="171"/>
      <c r="Q267" s="171"/>
      <c r="R267" s="171"/>
      <c r="S267" s="171"/>
      <c r="T267" s="172"/>
      <c r="AT267" s="167" t="s">
        <v>206</v>
      </c>
      <c r="AU267" s="167" t="s">
        <v>89</v>
      </c>
      <c r="AV267" s="13" t="s">
        <v>87</v>
      </c>
      <c r="AW267" s="13" t="s">
        <v>41</v>
      </c>
      <c r="AX267" s="13" t="s">
        <v>80</v>
      </c>
      <c r="AY267" s="167" t="s">
        <v>195</v>
      </c>
    </row>
    <row r="268" spans="1:65" s="13" customFormat="1">
      <c r="B268" s="165"/>
      <c r="D268" s="166" t="s">
        <v>206</v>
      </c>
      <c r="E268" s="167" t="s">
        <v>3</v>
      </c>
      <c r="F268" s="168" t="s">
        <v>262</v>
      </c>
      <c r="H268" s="167" t="s">
        <v>3</v>
      </c>
      <c r="I268" s="169"/>
      <c r="L268" s="165"/>
      <c r="M268" s="170"/>
      <c r="N268" s="171"/>
      <c r="O268" s="171"/>
      <c r="P268" s="171"/>
      <c r="Q268" s="171"/>
      <c r="R268" s="171"/>
      <c r="S268" s="171"/>
      <c r="T268" s="172"/>
      <c r="AT268" s="167" t="s">
        <v>206</v>
      </c>
      <c r="AU268" s="167" t="s">
        <v>89</v>
      </c>
      <c r="AV268" s="13" t="s">
        <v>87</v>
      </c>
      <c r="AW268" s="13" t="s">
        <v>41</v>
      </c>
      <c r="AX268" s="13" t="s">
        <v>80</v>
      </c>
      <c r="AY268" s="167" t="s">
        <v>195</v>
      </c>
    </row>
    <row r="269" spans="1:65" s="13" customFormat="1">
      <c r="B269" s="165"/>
      <c r="D269" s="166" t="s">
        <v>206</v>
      </c>
      <c r="E269" s="167" t="s">
        <v>3</v>
      </c>
      <c r="F269" s="168" t="s">
        <v>263</v>
      </c>
      <c r="H269" s="167" t="s">
        <v>3</v>
      </c>
      <c r="I269" s="169"/>
      <c r="L269" s="165"/>
      <c r="M269" s="170"/>
      <c r="N269" s="171"/>
      <c r="O269" s="171"/>
      <c r="P269" s="171"/>
      <c r="Q269" s="171"/>
      <c r="R269" s="171"/>
      <c r="S269" s="171"/>
      <c r="T269" s="172"/>
      <c r="AT269" s="167" t="s">
        <v>206</v>
      </c>
      <c r="AU269" s="167" t="s">
        <v>89</v>
      </c>
      <c r="AV269" s="13" t="s">
        <v>87</v>
      </c>
      <c r="AW269" s="13" t="s">
        <v>41</v>
      </c>
      <c r="AX269" s="13" t="s">
        <v>80</v>
      </c>
      <c r="AY269" s="167" t="s">
        <v>195</v>
      </c>
    </row>
    <row r="270" spans="1:65" s="14" customFormat="1">
      <c r="B270" s="173"/>
      <c r="D270" s="166" t="s">
        <v>206</v>
      </c>
      <c r="E270" s="174" t="s">
        <v>151</v>
      </c>
      <c r="F270" s="175" t="s">
        <v>314</v>
      </c>
      <c r="H270" s="176">
        <v>8.0640000000000001</v>
      </c>
      <c r="I270" s="177"/>
      <c r="L270" s="173"/>
      <c r="M270" s="178"/>
      <c r="N270" s="179"/>
      <c r="O270" s="179"/>
      <c r="P270" s="179"/>
      <c r="Q270" s="179"/>
      <c r="R270" s="179"/>
      <c r="S270" s="179"/>
      <c r="T270" s="180"/>
      <c r="AT270" s="174" t="s">
        <v>206</v>
      </c>
      <c r="AU270" s="174" t="s">
        <v>89</v>
      </c>
      <c r="AV270" s="14" t="s">
        <v>89</v>
      </c>
      <c r="AW270" s="14" t="s">
        <v>41</v>
      </c>
      <c r="AX270" s="14" t="s">
        <v>80</v>
      </c>
      <c r="AY270" s="174" t="s">
        <v>195</v>
      </c>
    </row>
    <row r="271" spans="1:65" s="15" customFormat="1">
      <c r="B271" s="181"/>
      <c r="D271" s="166" t="s">
        <v>206</v>
      </c>
      <c r="E271" s="182" t="s">
        <v>3</v>
      </c>
      <c r="F271" s="183" t="s">
        <v>215</v>
      </c>
      <c r="H271" s="184">
        <v>8.0640000000000001</v>
      </c>
      <c r="I271" s="185"/>
      <c r="L271" s="181"/>
      <c r="M271" s="186"/>
      <c r="N271" s="187"/>
      <c r="O271" s="187"/>
      <c r="P271" s="187"/>
      <c r="Q271" s="187"/>
      <c r="R271" s="187"/>
      <c r="S271" s="187"/>
      <c r="T271" s="188"/>
      <c r="AT271" s="182" t="s">
        <v>206</v>
      </c>
      <c r="AU271" s="182" t="s">
        <v>89</v>
      </c>
      <c r="AV271" s="15" t="s">
        <v>202</v>
      </c>
      <c r="AW271" s="15" t="s">
        <v>41</v>
      </c>
      <c r="AX271" s="15" t="s">
        <v>87</v>
      </c>
      <c r="AY271" s="182" t="s">
        <v>195</v>
      </c>
    </row>
    <row r="272" spans="1:65" s="2" customFormat="1" ht="24.25" customHeight="1">
      <c r="A272" s="35"/>
      <c r="B272" s="146"/>
      <c r="C272" s="147" t="s">
        <v>377</v>
      </c>
      <c r="D272" s="147" t="s">
        <v>197</v>
      </c>
      <c r="E272" s="148" t="s">
        <v>316</v>
      </c>
      <c r="F272" s="149" t="s">
        <v>317</v>
      </c>
      <c r="G272" s="150" t="s">
        <v>139</v>
      </c>
      <c r="H272" s="151">
        <v>4.8959999999999999</v>
      </c>
      <c r="I272" s="152"/>
      <c r="J272" s="153">
        <f>ROUND(I272*H272,2)</f>
        <v>0</v>
      </c>
      <c r="K272" s="149" t="s">
        <v>260</v>
      </c>
      <c r="L272" s="36"/>
      <c r="M272" s="154" t="s">
        <v>3</v>
      </c>
      <c r="N272" s="155" t="s">
        <v>51</v>
      </c>
      <c r="O272" s="56"/>
      <c r="P272" s="156">
        <f>O272*H272</f>
        <v>0</v>
      </c>
      <c r="Q272" s="156">
        <v>0</v>
      </c>
      <c r="R272" s="156">
        <f>Q272*H272</f>
        <v>0</v>
      </c>
      <c r="S272" s="156">
        <v>0</v>
      </c>
      <c r="T272" s="157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58" t="s">
        <v>202</v>
      </c>
      <c r="AT272" s="158" t="s">
        <v>197</v>
      </c>
      <c r="AU272" s="158" t="s">
        <v>89</v>
      </c>
      <c r="AY272" s="19" t="s">
        <v>195</v>
      </c>
      <c r="BE272" s="159">
        <f>IF(N272="základní",J272,0)</f>
        <v>0</v>
      </c>
      <c r="BF272" s="159">
        <f>IF(N272="snížená",J272,0)</f>
        <v>0</v>
      </c>
      <c r="BG272" s="159">
        <f>IF(N272="zákl. přenesená",J272,0)</f>
        <v>0</v>
      </c>
      <c r="BH272" s="159">
        <f>IF(N272="sníž. přenesená",J272,0)</f>
        <v>0</v>
      </c>
      <c r="BI272" s="159">
        <f>IF(N272="nulová",J272,0)</f>
        <v>0</v>
      </c>
      <c r="BJ272" s="19" t="s">
        <v>87</v>
      </c>
      <c r="BK272" s="159">
        <f>ROUND(I272*H272,2)</f>
        <v>0</v>
      </c>
      <c r="BL272" s="19" t="s">
        <v>202</v>
      </c>
      <c r="BM272" s="158" t="s">
        <v>2245</v>
      </c>
    </row>
    <row r="273" spans="1:65" s="13" customFormat="1">
      <c r="B273" s="165"/>
      <c r="D273" s="166" t="s">
        <v>206</v>
      </c>
      <c r="E273" s="167" t="s">
        <v>3</v>
      </c>
      <c r="F273" s="168" t="s">
        <v>207</v>
      </c>
      <c r="H273" s="167" t="s">
        <v>3</v>
      </c>
      <c r="I273" s="169"/>
      <c r="L273" s="165"/>
      <c r="M273" s="170"/>
      <c r="N273" s="171"/>
      <c r="O273" s="171"/>
      <c r="P273" s="171"/>
      <c r="Q273" s="171"/>
      <c r="R273" s="171"/>
      <c r="S273" s="171"/>
      <c r="T273" s="172"/>
      <c r="AT273" s="167" t="s">
        <v>206</v>
      </c>
      <c r="AU273" s="167" t="s">
        <v>89</v>
      </c>
      <c r="AV273" s="13" t="s">
        <v>87</v>
      </c>
      <c r="AW273" s="13" t="s">
        <v>41</v>
      </c>
      <c r="AX273" s="13" t="s">
        <v>80</v>
      </c>
      <c r="AY273" s="167" t="s">
        <v>195</v>
      </c>
    </row>
    <row r="274" spans="1:65" s="13" customFormat="1">
      <c r="B274" s="165"/>
      <c r="D274" s="166" t="s">
        <v>206</v>
      </c>
      <c r="E274" s="167" t="s">
        <v>3</v>
      </c>
      <c r="F274" s="168" t="s">
        <v>208</v>
      </c>
      <c r="H274" s="167" t="s">
        <v>3</v>
      </c>
      <c r="I274" s="169"/>
      <c r="L274" s="165"/>
      <c r="M274" s="170"/>
      <c r="N274" s="171"/>
      <c r="O274" s="171"/>
      <c r="P274" s="171"/>
      <c r="Q274" s="171"/>
      <c r="R274" s="171"/>
      <c r="S274" s="171"/>
      <c r="T274" s="172"/>
      <c r="AT274" s="167" t="s">
        <v>206</v>
      </c>
      <c r="AU274" s="167" t="s">
        <v>89</v>
      </c>
      <c r="AV274" s="13" t="s">
        <v>87</v>
      </c>
      <c r="AW274" s="13" t="s">
        <v>41</v>
      </c>
      <c r="AX274" s="13" t="s">
        <v>80</v>
      </c>
      <c r="AY274" s="167" t="s">
        <v>195</v>
      </c>
    </row>
    <row r="275" spans="1:65" s="13" customFormat="1">
      <c r="B275" s="165"/>
      <c r="D275" s="166" t="s">
        <v>206</v>
      </c>
      <c r="E275" s="167" t="s">
        <v>3</v>
      </c>
      <c r="F275" s="168" t="s">
        <v>2201</v>
      </c>
      <c r="H275" s="167" t="s">
        <v>3</v>
      </c>
      <c r="I275" s="169"/>
      <c r="L275" s="165"/>
      <c r="M275" s="170"/>
      <c r="N275" s="171"/>
      <c r="O275" s="171"/>
      <c r="P275" s="171"/>
      <c r="Q275" s="171"/>
      <c r="R275" s="171"/>
      <c r="S275" s="171"/>
      <c r="T275" s="172"/>
      <c r="AT275" s="167" t="s">
        <v>206</v>
      </c>
      <c r="AU275" s="167" t="s">
        <v>89</v>
      </c>
      <c r="AV275" s="13" t="s">
        <v>87</v>
      </c>
      <c r="AW275" s="13" t="s">
        <v>41</v>
      </c>
      <c r="AX275" s="13" t="s">
        <v>80</v>
      </c>
      <c r="AY275" s="167" t="s">
        <v>195</v>
      </c>
    </row>
    <row r="276" spans="1:65" s="13" customFormat="1">
      <c r="B276" s="165"/>
      <c r="D276" s="166" t="s">
        <v>206</v>
      </c>
      <c r="E276" s="167" t="s">
        <v>3</v>
      </c>
      <c r="F276" s="168" t="s">
        <v>262</v>
      </c>
      <c r="H276" s="167" t="s">
        <v>3</v>
      </c>
      <c r="I276" s="169"/>
      <c r="L276" s="165"/>
      <c r="M276" s="170"/>
      <c r="N276" s="171"/>
      <c r="O276" s="171"/>
      <c r="P276" s="171"/>
      <c r="Q276" s="171"/>
      <c r="R276" s="171"/>
      <c r="S276" s="171"/>
      <c r="T276" s="172"/>
      <c r="AT276" s="167" t="s">
        <v>206</v>
      </c>
      <c r="AU276" s="167" t="s">
        <v>89</v>
      </c>
      <c r="AV276" s="13" t="s">
        <v>87</v>
      </c>
      <c r="AW276" s="13" t="s">
        <v>41</v>
      </c>
      <c r="AX276" s="13" t="s">
        <v>80</v>
      </c>
      <c r="AY276" s="167" t="s">
        <v>195</v>
      </c>
    </row>
    <row r="277" spans="1:65" s="13" customFormat="1">
      <c r="B277" s="165"/>
      <c r="D277" s="166" t="s">
        <v>206</v>
      </c>
      <c r="E277" s="167" t="s">
        <v>3</v>
      </c>
      <c r="F277" s="168" t="s">
        <v>263</v>
      </c>
      <c r="H277" s="167" t="s">
        <v>3</v>
      </c>
      <c r="I277" s="169"/>
      <c r="L277" s="165"/>
      <c r="M277" s="170"/>
      <c r="N277" s="171"/>
      <c r="O277" s="171"/>
      <c r="P277" s="171"/>
      <c r="Q277" s="171"/>
      <c r="R277" s="171"/>
      <c r="S277" s="171"/>
      <c r="T277" s="172"/>
      <c r="AT277" s="167" t="s">
        <v>206</v>
      </c>
      <c r="AU277" s="167" t="s">
        <v>89</v>
      </c>
      <c r="AV277" s="13" t="s">
        <v>87</v>
      </c>
      <c r="AW277" s="13" t="s">
        <v>41</v>
      </c>
      <c r="AX277" s="13" t="s">
        <v>80</v>
      </c>
      <c r="AY277" s="167" t="s">
        <v>195</v>
      </c>
    </row>
    <row r="278" spans="1:65" s="14" customFormat="1">
      <c r="B278" s="173"/>
      <c r="D278" s="166" t="s">
        <v>206</v>
      </c>
      <c r="E278" s="174" t="s">
        <v>3</v>
      </c>
      <c r="F278" s="175" t="s">
        <v>319</v>
      </c>
      <c r="H278" s="176">
        <v>4.8959999999999999</v>
      </c>
      <c r="I278" s="177"/>
      <c r="L278" s="173"/>
      <c r="M278" s="178"/>
      <c r="N278" s="179"/>
      <c r="O278" s="179"/>
      <c r="P278" s="179"/>
      <c r="Q278" s="179"/>
      <c r="R278" s="179"/>
      <c r="S278" s="179"/>
      <c r="T278" s="180"/>
      <c r="AT278" s="174" t="s">
        <v>206</v>
      </c>
      <c r="AU278" s="174" t="s">
        <v>89</v>
      </c>
      <c r="AV278" s="14" t="s">
        <v>89</v>
      </c>
      <c r="AW278" s="14" t="s">
        <v>41</v>
      </c>
      <c r="AX278" s="14" t="s">
        <v>80</v>
      </c>
      <c r="AY278" s="174" t="s">
        <v>195</v>
      </c>
    </row>
    <row r="279" spans="1:65" s="15" customFormat="1">
      <c r="B279" s="181"/>
      <c r="D279" s="166" t="s">
        <v>206</v>
      </c>
      <c r="E279" s="182" t="s">
        <v>154</v>
      </c>
      <c r="F279" s="183" t="s">
        <v>215</v>
      </c>
      <c r="H279" s="184">
        <v>4.8959999999999999</v>
      </c>
      <c r="I279" s="185"/>
      <c r="L279" s="181"/>
      <c r="M279" s="186"/>
      <c r="N279" s="187"/>
      <c r="O279" s="187"/>
      <c r="P279" s="187"/>
      <c r="Q279" s="187"/>
      <c r="R279" s="187"/>
      <c r="S279" s="187"/>
      <c r="T279" s="188"/>
      <c r="AT279" s="182" t="s">
        <v>206</v>
      </c>
      <c r="AU279" s="182" t="s">
        <v>89</v>
      </c>
      <c r="AV279" s="15" t="s">
        <v>202</v>
      </c>
      <c r="AW279" s="15" t="s">
        <v>41</v>
      </c>
      <c r="AX279" s="15" t="s">
        <v>87</v>
      </c>
      <c r="AY279" s="182" t="s">
        <v>195</v>
      </c>
    </row>
    <row r="280" spans="1:65" s="2" customFormat="1" ht="24.25" customHeight="1">
      <c r="A280" s="35"/>
      <c r="B280" s="146"/>
      <c r="C280" s="147" t="s">
        <v>8</v>
      </c>
      <c r="D280" s="147" t="s">
        <v>197</v>
      </c>
      <c r="E280" s="148" t="s">
        <v>981</v>
      </c>
      <c r="F280" s="149" t="s">
        <v>982</v>
      </c>
      <c r="G280" s="150" t="s">
        <v>139</v>
      </c>
      <c r="H280" s="151">
        <v>11.423999999999999</v>
      </c>
      <c r="I280" s="152"/>
      <c r="J280" s="153">
        <f>ROUND(I280*H280,2)</f>
        <v>0</v>
      </c>
      <c r="K280" s="149" t="s">
        <v>201</v>
      </c>
      <c r="L280" s="36"/>
      <c r="M280" s="154" t="s">
        <v>3</v>
      </c>
      <c r="N280" s="155" t="s">
        <v>51</v>
      </c>
      <c r="O280" s="56"/>
      <c r="P280" s="156">
        <f>O280*H280</f>
        <v>0</v>
      </c>
      <c r="Q280" s="156">
        <v>0</v>
      </c>
      <c r="R280" s="156">
        <f>Q280*H280</f>
        <v>0</v>
      </c>
      <c r="S280" s="156">
        <v>0</v>
      </c>
      <c r="T280" s="157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158" t="s">
        <v>202</v>
      </c>
      <c r="AT280" s="158" t="s">
        <v>197</v>
      </c>
      <c r="AU280" s="158" t="s">
        <v>89</v>
      </c>
      <c r="AY280" s="19" t="s">
        <v>195</v>
      </c>
      <c r="BE280" s="159">
        <f>IF(N280="základní",J280,0)</f>
        <v>0</v>
      </c>
      <c r="BF280" s="159">
        <f>IF(N280="snížená",J280,0)</f>
        <v>0</v>
      </c>
      <c r="BG280" s="159">
        <f>IF(N280="zákl. přenesená",J280,0)</f>
        <v>0</v>
      </c>
      <c r="BH280" s="159">
        <f>IF(N280="sníž. přenesená",J280,0)</f>
        <v>0</v>
      </c>
      <c r="BI280" s="159">
        <f>IF(N280="nulová",J280,0)</f>
        <v>0</v>
      </c>
      <c r="BJ280" s="19" t="s">
        <v>87</v>
      </c>
      <c r="BK280" s="159">
        <f>ROUND(I280*H280,2)</f>
        <v>0</v>
      </c>
      <c r="BL280" s="19" t="s">
        <v>202</v>
      </c>
      <c r="BM280" s="158" t="s">
        <v>2246</v>
      </c>
    </row>
    <row r="281" spans="1:65" s="2" customFormat="1">
      <c r="A281" s="35"/>
      <c r="B281" s="36"/>
      <c r="C281" s="35"/>
      <c r="D281" s="160" t="s">
        <v>204</v>
      </c>
      <c r="E281" s="35"/>
      <c r="F281" s="161" t="s">
        <v>984</v>
      </c>
      <c r="G281" s="35"/>
      <c r="H281" s="35"/>
      <c r="I281" s="162"/>
      <c r="J281" s="35"/>
      <c r="K281" s="35"/>
      <c r="L281" s="36"/>
      <c r="M281" s="163"/>
      <c r="N281" s="164"/>
      <c r="O281" s="56"/>
      <c r="P281" s="56"/>
      <c r="Q281" s="56"/>
      <c r="R281" s="56"/>
      <c r="S281" s="56"/>
      <c r="T281" s="57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9" t="s">
        <v>204</v>
      </c>
      <c r="AU281" s="19" t="s">
        <v>89</v>
      </c>
    </row>
    <row r="282" spans="1:65" s="13" customFormat="1">
      <c r="B282" s="165"/>
      <c r="D282" s="166" t="s">
        <v>206</v>
      </c>
      <c r="E282" s="167" t="s">
        <v>3</v>
      </c>
      <c r="F282" s="168" t="s">
        <v>207</v>
      </c>
      <c r="H282" s="167" t="s">
        <v>3</v>
      </c>
      <c r="I282" s="169"/>
      <c r="L282" s="165"/>
      <c r="M282" s="170"/>
      <c r="N282" s="171"/>
      <c r="O282" s="171"/>
      <c r="P282" s="171"/>
      <c r="Q282" s="171"/>
      <c r="R282" s="171"/>
      <c r="S282" s="171"/>
      <c r="T282" s="172"/>
      <c r="AT282" s="167" t="s">
        <v>206</v>
      </c>
      <c r="AU282" s="167" t="s">
        <v>89</v>
      </c>
      <c r="AV282" s="13" t="s">
        <v>87</v>
      </c>
      <c r="AW282" s="13" t="s">
        <v>41</v>
      </c>
      <c r="AX282" s="13" t="s">
        <v>80</v>
      </c>
      <c r="AY282" s="167" t="s">
        <v>195</v>
      </c>
    </row>
    <row r="283" spans="1:65" s="13" customFormat="1">
      <c r="B283" s="165"/>
      <c r="D283" s="166" t="s">
        <v>206</v>
      </c>
      <c r="E283" s="167" t="s">
        <v>3</v>
      </c>
      <c r="F283" s="168" t="s">
        <v>208</v>
      </c>
      <c r="H283" s="167" t="s">
        <v>3</v>
      </c>
      <c r="I283" s="169"/>
      <c r="L283" s="165"/>
      <c r="M283" s="170"/>
      <c r="N283" s="171"/>
      <c r="O283" s="171"/>
      <c r="P283" s="171"/>
      <c r="Q283" s="171"/>
      <c r="R283" s="171"/>
      <c r="S283" s="171"/>
      <c r="T283" s="172"/>
      <c r="AT283" s="167" t="s">
        <v>206</v>
      </c>
      <c r="AU283" s="167" t="s">
        <v>89</v>
      </c>
      <c r="AV283" s="13" t="s">
        <v>87</v>
      </c>
      <c r="AW283" s="13" t="s">
        <v>41</v>
      </c>
      <c r="AX283" s="13" t="s">
        <v>80</v>
      </c>
      <c r="AY283" s="167" t="s">
        <v>195</v>
      </c>
    </row>
    <row r="284" spans="1:65" s="13" customFormat="1">
      <c r="B284" s="165"/>
      <c r="D284" s="166" t="s">
        <v>206</v>
      </c>
      <c r="E284" s="167" t="s">
        <v>3</v>
      </c>
      <c r="F284" s="168" t="s">
        <v>2201</v>
      </c>
      <c r="H284" s="167" t="s">
        <v>3</v>
      </c>
      <c r="I284" s="169"/>
      <c r="L284" s="165"/>
      <c r="M284" s="170"/>
      <c r="N284" s="171"/>
      <c r="O284" s="171"/>
      <c r="P284" s="171"/>
      <c r="Q284" s="171"/>
      <c r="R284" s="171"/>
      <c r="S284" s="171"/>
      <c r="T284" s="172"/>
      <c r="AT284" s="167" t="s">
        <v>206</v>
      </c>
      <c r="AU284" s="167" t="s">
        <v>89</v>
      </c>
      <c r="AV284" s="13" t="s">
        <v>87</v>
      </c>
      <c r="AW284" s="13" t="s">
        <v>41</v>
      </c>
      <c r="AX284" s="13" t="s">
        <v>80</v>
      </c>
      <c r="AY284" s="167" t="s">
        <v>195</v>
      </c>
    </row>
    <row r="285" spans="1:65" s="13" customFormat="1">
      <c r="B285" s="165"/>
      <c r="D285" s="166" t="s">
        <v>206</v>
      </c>
      <c r="E285" s="167" t="s">
        <v>3</v>
      </c>
      <c r="F285" s="168" t="s">
        <v>262</v>
      </c>
      <c r="H285" s="167" t="s">
        <v>3</v>
      </c>
      <c r="I285" s="169"/>
      <c r="L285" s="165"/>
      <c r="M285" s="170"/>
      <c r="N285" s="171"/>
      <c r="O285" s="171"/>
      <c r="P285" s="171"/>
      <c r="Q285" s="171"/>
      <c r="R285" s="171"/>
      <c r="S285" s="171"/>
      <c r="T285" s="172"/>
      <c r="AT285" s="167" t="s">
        <v>206</v>
      </c>
      <c r="AU285" s="167" t="s">
        <v>89</v>
      </c>
      <c r="AV285" s="13" t="s">
        <v>87</v>
      </c>
      <c r="AW285" s="13" t="s">
        <v>41</v>
      </c>
      <c r="AX285" s="13" t="s">
        <v>80</v>
      </c>
      <c r="AY285" s="167" t="s">
        <v>195</v>
      </c>
    </row>
    <row r="286" spans="1:65" s="13" customFormat="1">
      <c r="B286" s="165"/>
      <c r="D286" s="166" t="s">
        <v>206</v>
      </c>
      <c r="E286" s="167" t="s">
        <v>3</v>
      </c>
      <c r="F286" s="168" t="s">
        <v>263</v>
      </c>
      <c r="H286" s="167" t="s">
        <v>3</v>
      </c>
      <c r="I286" s="169"/>
      <c r="L286" s="165"/>
      <c r="M286" s="170"/>
      <c r="N286" s="171"/>
      <c r="O286" s="171"/>
      <c r="P286" s="171"/>
      <c r="Q286" s="171"/>
      <c r="R286" s="171"/>
      <c r="S286" s="171"/>
      <c r="T286" s="172"/>
      <c r="AT286" s="167" t="s">
        <v>206</v>
      </c>
      <c r="AU286" s="167" t="s">
        <v>89</v>
      </c>
      <c r="AV286" s="13" t="s">
        <v>87</v>
      </c>
      <c r="AW286" s="13" t="s">
        <v>41</v>
      </c>
      <c r="AX286" s="13" t="s">
        <v>80</v>
      </c>
      <c r="AY286" s="167" t="s">
        <v>195</v>
      </c>
    </row>
    <row r="287" spans="1:65" s="14" customFormat="1">
      <c r="B287" s="173"/>
      <c r="D287" s="166" t="s">
        <v>206</v>
      </c>
      <c r="E287" s="174" t="s">
        <v>157</v>
      </c>
      <c r="F287" s="175" t="s">
        <v>325</v>
      </c>
      <c r="H287" s="176">
        <v>11.423999999999999</v>
      </c>
      <c r="I287" s="177"/>
      <c r="L287" s="173"/>
      <c r="M287" s="178"/>
      <c r="N287" s="179"/>
      <c r="O287" s="179"/>
      <c r="P287" s="179"/>
      <c r="Q287" s="179"/>
      <c r="R287" s="179"/>
      <c r="S287" s="179"/>
      <c r="T287" s="180"/>
      <c r="AT287" s="174" t="s">
        <v>206</v>
      </c>
      <c r="AU287" s="174" t="s">
        <v>89</v>
      </c>
      <c r="AV287" s="14" t="s">
        <v>89</v>
      </c>
      <c r="AW287" s="14" t="s">
        <v>41</v>
      </c>
      <c r="AX287" s="14" t="s">
        <v>80</v>
      </c>
      <c r="AY287" s="174" t="s">
        <v>195</v>
      </c>
    </row>
    <row r="288" spans="1:65" s="15" customFormat="1">
      <c r="B288" s="181"/>
      <c r="D288" s="166" t="s">
        <v>206</v>
      </c>
      <c r="E288" s="182" t="s">
        <v>3</v>
      </c>
      <c r="F288" s="183" t="s">
        <v>215</v>
      </c>
      <c r="H288" s="184">
        <v>11.423999999999999</v>
      </c>
      <c r="I288" s="185"/>
      <c r="L288" s="181"/>
      <c r="M288" s="186"/>
      <c r="N288" s="187"/>
      <c r="O288" s="187"/>
      <c r="P288" s="187"/>
      <c r="Q288" s="187"/>
      <c r="R288" s="187"/>
      <c r="S288" s="187"/>
      <c r="T288" s="188"/>
      <c r="AT288" s="182" t="s">
        <v>206</v>
      </c>
      <c r="AU288" s="182" t="s">
        <v>89</v>
      </c>
      <c r="AV288" s="15" t="s">
        <v>202</v>
      </c>
      <c r="AW288" s="15" t="s">
        <v>41</v>
      </c>
      <c r="AX288" s="15" t="s">
        <v>87</v>
      </c>
      <c r="AY288" s="182" t="s">
        <v>195</v>
      </c>
    </row>
    <row r="289" spans="1:65" s="2" customFormat="1" ht="24.25" customHeight="1">
      <c r="A289" s="35"/>
      <c r="B289" s="146"/>
      <c r="C289" s="147" t="s">
        <v>389</v>
      </c>
      <c r="D289" s="147" t="s">
        <v>197</v>
      </c>
      <c r="E289" s="148" t="s">
        <v>327</v>
      </c>
      <c r="F289" s="149" t="s">
        <v>328</v>
      </c>
      <c r="G289" s="150" t="s">
        <v>139</v>
      </c>
      <c r="H289" s="151">
        <v>5.04</v>
      </c>
      <c r="I289" s="152"/>
      <c r="J289" s="153">
        <f>ROUND(I289*H289,2)</f>
        <v>0</v>
      </c>
      <c r="K289" s="149" t="s">
        <v>260</v>
      </c>
      <c r="L289" s="36"/>
      <c r="M289" s="154" t="s">
        <v>3</v>
      </c>
      <c r="N289" s="155" t="s">
        <v>51</v>
      </c>
      <c r="O289" s="56"/>
      <c r="P289" s="156">
        <f>O289*H289</f>
        <v>0</v>
      </c>
      <c r="Q289" s="156">
        <v>0</v>
      </c>
      <c r="R289" s="156">
        <f>Q289*H289</f>
        <v>0</v>
      </c>
      <c r="S289" s="156">
        <v>0</v>
      </c>
      <c r="T289" s="157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158" t="s">
        <v>202</v>
      </c>
      <c r="AT289" s="158" t="s">
        <v>197</v>
      </c>
      <c r="AU289" s="158" t="s">
        <v>89</v>
      </c>
      <c r="AY289" s="19" t="s">
        <v>195</v>
      </c>
      <c r="BE289" s="159">
        <f>IF(N289="základní",J289,0)</f>
        <v>0</v>
      </c>
      <c r="BF289" s="159">
        <f>IF(N289="snížená",J289,0)</f>
        <v>0</v>
      </c>
      <c r="BG289" s="159">
        <f>IF(N289="zákl. přenesená",J289,0)</f>
        <v>0</v>
      </c>
      <c r="BH289" s="159">
        <f>IF(N289="sníž. přenesená",J289,0)</f>
        <v>0</v>
      </c>
      <c r="BI289" s="159">
        <f>IF(N289="nulová",J289,0)</f>
        <v>0</v>
      </c>
      <c r="BJ289" s="19" t="s">
        <v>87</v>
      </c>
      <c r="BK289" s="159">
        <f>ROUND(I289*H289,2)</f>
        <v>0</v>
      </c>
      <c r="BL289" s="19" t="s">
        <v>202</v>
      </c>
      <c r="BM289" s="158" t="s">
        <v>2247</v>
      </c>
    </row>
    <row r="290" spans="1:65" s="13" customFormat="1">
      <c r="B290" s="165"/>
      <c r="D290" s="166" t="s">
        <v>206</v>
      </c>
      <c r="E290" s="167" t="s">
        <v>3</v>
      </c>
      <c r="F290" s="168" t="s">
        <v>207</v>
      </c>
      <c r="H290" s="167" t="s">
        <v>3</v>
      </c>
      <c r="I290" s="169"/>
      <c r="L290" s="165"/>
      <c r="M290" s="170"/>
      <c r="N290" s="171"/>
      <c r="O290" s="171"/>
      <c r="P290" s="171"/>
      <c r="Q290" s="171"/>
      <c r="R290" s="171"/>
      <c r="S290" s="171"/>
      <c r="T290" s="172"/>
      <c r="AT290" s="167" t="s">
        <v>206</v>
      </c>
      <c r="AU290" s="167" t="s">
        <v>89</v>
      </c>
      <c r="AV290" s="13" t="s">
        <v>87</v>
      </c>
      <c r="AW290" s="13" t="s">
        <v>41</v>
      </c>
      <c r="AX290" s="13" t="s">
        <v>80</v>
      </c>
      <c r="AY290" s="167" t="s">
        <v>195</v>
      </c>
    </row>
    <row r="291" spans="1:65" s="13" customFormat="1">
      <c r="B291" s="165"/>
      <c r="D291" s="166" t="s">
        <v>206</v>
      </c>
      <c r="E291" s="167" t="s">
        <v>3</v>
      </c>
      <c r="F291" s="168" t="s">
        <v>208</v>
      </c>
      <c r="H291" s="167" t="s">
        <v>3</v>
      </c>
      <c r="I291" s="169"/>
      <c r="L291" s="165"/>
      <c r="M291" s="170"/>
      <c r="N291" s="171"/>
      <c r="O291" s="171"/>
      <c r="P291" s="171"/>
      <c r="Q291" s="171"/>
      <c r="R291" s="171"/>
      <c r="S291" s="171"/>
      <c r="T291" s="172"/>
      <c r="AT291" s="167" t="s">
        <v>206</v>
      </c>
      <c r="AU291" s="167" t="s">
        <v>89</v>
      </c>
      <c r="AV291" s="13" t="s">
        <v>87</v>
      </c>
      <c r="AW291" s="13" t="s">
        <v>41</v>
      </c>
      <c r="AX291" s="13" t="s">
        <v>80</v>
      </c>
      <c r="AY291" s="167" t="s">
        <v>195</v>
      </c>
    </row>
    <row r="292" spans="1:65" s="13" customFormat="1">
      <c r="B292" s="165"/>
      <c r="D292" s="166" t="s">
        <v>206</v>
      </c>
      <c r="E292" s="167" t="s">
        <v>3</v>
      </c>
      <c r="F292" s="168" t="s">
        <v>2201</v>
      </c>
      <c r="H292" s="167" t="s">
        <v>3</v>
      </c>
      <c r="I292" s="169"/>
      <c r="L292" s="165"/>
      <c r="M292" s="170"/>
      <c r="N292" s="171"/>
      <c r="O292" s="171"/>
      <c r="P292" s="171"/>
      <c r="Q292" s="171"/>
      <c r="R292" s="171"/>
      <c r="S292" s="171"/>
      <c r="T292" s="172"/>
      <c r="AT292" s="167" t="s">
        <v>206</v>
      </c>
      <c r="AU292" s="167" t="s">
        <v>89</v>
      </c>
      <c r="AV292" s="13" t="s">
        <v>87</v>
      </c>
      <c r="AW292" s="13" t="s">
        <v>41</v>
      </c>
      <c r="AX292" s="13" t="s">
        <v>80</v>
      </c>
      <c r="AY292" s="167" t="s">
        <v>195</v>
      </c>
    </row>
    <row r="293" spans="1:65" s="13" customFormat="1">
      <c r="B293" s="165"/>
      <c r="D293" s="166" t="s">
        <v>206</v>
      </c>
      <c r="E293" s="167" t="s">
        <v>3</v>
      </c>
      <c r="F293" s="168" t="s">
        <v>262</v>
      </c>
      <c r="H293" s="167" t="s">
        <v>3</v>
      </c>
      <c r="I293" s="169"/>
      <c r="L293" s="165"/>
      <c r="M293" s="170"/>
      <c r="N293" s="171"/>
      <c r="O293" s="171"/>
      <c r="P293" s="171"/>
      <c r="Q293" s="171"/>
      <c r="R293" s="171"/>
      <c r="S293" s="171"/>
      <c r="T293" s="172"/>
      <c r="AT293" s="167" t="s">
        <v>206</v>
      </c>
      <c r="AU293" s="167" t="s">
        <v>89</v>
      </c>
      <c r="AV293" s="13" t="s">
        <v>87</v>
      </c>
      <c r="AW293" s="13" t="s">
        <v>41</v>
      </c>
      <c r="AX293" s="13" t="s">
        <v>80</v>
      </c>
      <c r="AY293" s="167" t="s">
        <v>195</v>
      </c>
    </row>
    <row r="294" spans="1:65" s="13" customFormat="1">
      <c r="B294" s="165"/>
      <c r="D294" s="166" t="s">
        <v>206</v>
      </c>
      <c r="E294" s="167" t="s">
        <v>3</v>
      </c>
      <c r="F294" s="168" t="s">
        <v>263</v>
      </c>
      <c r="H294" s="167" t="s">
        <v>3</v>
      </c>
      <c r="I294" s="169"/>
      <c r="L294" s="165"/>
      <c r="M294" s="170"/>
      <c r="N294" s="171"/>
      <c r="O294" s="171"/>
      <c r="P294" s="171"/>
      <c r="Q294" s="171"/>
      <c r="R294" s="171"/>
      <c r="S294" s="171"/>
      <c r="T294" s="172"/>
      <c r="AT294" s="167" t="s">
        <v>206</v>
      </c>
      <c r="AU294" s="167" t="s">
        <v>89</v>
      </c>
      <c r="AV294" s="13" t="s">
        <v>87</v>
      </c>
      <c r="AW294" s="13" t="s">
        <v>41</v>
      </c>
      <c r="AX294" s="13" t="s">
        <v>80</v>
      </c>
      <c r="AY294" s="167" t="s">
        <v>195</v>
      </c>
    </row>
    <row r="295" spans="1:65" s="14" customFormat="1">
      <c r="B295" s="173"/>
      <c r="D295" s="166" t="s">
        <v>206</v>
      </c>
      <c r="E295" s="174" t="s">
        <v>3</v>
      </c>
      <c r="F295" s="175" t="s">
        <v>330</v>
      </c>
      <c r="H295" s="176">
        <v>5.04</v>
      </c>
      <c r="I295" s="177"/>
      <c r="L295" s="173"/>
      <c r="M295" s="178"/>
      <c r="N295" s="179"/>
      <c r="O295" s="179"/>
      <c r="P295" s="179"/>
      <c r="Q295" s="179"/>
      <c r="R295" s="179"/>
      <c r="S295" s="179"/>
      <c r="T295" s="180"/>
      <c r="AT295" s="174" t="s">
        <v>206</v>
      </c>
      <c r="AU295" s="174" t="s">
        <v>89</v>
      </c>
      <c r="AV295" s="14" t="s">
        <v>89</v>
      </c>
      <c r="AW295" s="14" t="s">
        <v>41</v>
      </c>
      <c r="AX295" s="14" t="s">
        <v>80</v>
      </c>
      <c r="AY295" s="174" t="s">
        <v>195</v>
      </c>
    </row>
    <row r="296" spans="1:65" s="15" customFormat="1">
      <c r="B296" s="181"/>
      <c r="D296" s="166" t="s">
        <v>206</v>
      </c>
      <c r="E296" s="182" t="s">
        <v>2248</v>
      </c>
      <c r="F296" s="183" t="s">
        <v>215</v>
      </c>
      <c r="H296" s="184">
        <v>5.04</v>
      </c>
      <c r="I296" s="185"/>
      <c r="L296" s="181"/>
      <c r="M296" s="186"/>
      <c r="N296" s="187"/>
      <c r="O296" s="187"/>
      <c r="P296" s="187"/>
      <c r="Q296" s="187"/>
      <c r="R296" s="187"/>
      <c r="S296" s="187"/>
      <c r="T296" s="188"/>
      <c r="AT296" s="182" t="s">
        <v>206</v>
      </c>
      <c r="AU296" s="182" t="s">
        <v>89</v>
      </c>
      <c r="AV296" s="15" t="s">
        <v>202</v>
      </c>
      <c r="AW296" s="15" t="s">
        <v>41</v>
      </c>
      <c r="AX296" s="15" t="s">
        <v>87</v>
      </c>
      <c r="AY296" s="182" t="s">
        <v>195</v>
      </c>
    </row>
    <row r="297" spans="1:65" s="2" customFormat="1" ht="24.25" customHeight="1">
      <c r="A297" s="35"/>
      <c r="B297" s="146"/>
      <c r="C297" s="147" t="s">
        <v>396</v>
      </c>
      <c r="D297" s="147" t="s">
        <v>197</v>
      </c>
      <c r="E297" s="148" t="s">
        <v>2249</v>
      </c>
      <c r="F297" s="149" t="s">
        <v>2250</v>
      </c>
      <c r="G297" s="150" t="s">
        <v>139</v>
      </c>
      <c r="H297" s="151">
        <v>9.4079999999999995</v>
      </c>
      <c r="I297" s="152"/>
      <c r="J297" s="153">
        <f>ROUND(I297*H297,2)</f>
        <v>0</v>
      </c>
      <c r="K297" s="149" t="s">
        <v>201</v>
      </c>
      <c r="L297" s="36"/>
      <c r="M297" s="154" t="s">
        <v>3</v>
      </c>
      <c r="N297" s="155" t="s">
        <v>51</v>
      </c>
      <c r="O297" s="56"/>
      <c r="P297" s="156">
        <f>O297*H297</f>
        <v>0</v>
      </c>
      <c r="Q297" s="156">
        <v>0</v>
      </c>
      <c r="R297" s="156">
        <f>Q297*H297</f>
        <v>0</v>
      </c>
      <c r="S297" s="156">
        <v>0</v>
      </c>
      <c r="T297" s="157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58" t="s">
        <v>202</v>
      </c>
      <c r="AT297" s="158" t="s">
        <v>197</v>
      </c>
      <c r="AU297" s="158" t="s">
        <v>89</v>
      </c>
      <c r="AY297" s="19" t="s">
        <v>195</v>
      </c>
      <c r="BE297" s="159">
        <f>IF(N297="základní",J297,0)</f>
        <v>0</v>
      </c>
      <c r="BF297" s="159">
        <f>IF(N297="snížená",J297,0)</f>
        <v>0</v>
      </c>
      <c r="BG297" s="159">
        <f>IF(N297="zákl. přenesená",J297,0)</f>
        <v>0</v>
      </c>
      <c r="BH297" s="159">
        <f>IF(N297="sníž. přenesená",J297,0)</f>
        <v>0</v>
      </c>
      <c r="BI297" s="159">
        <f>IF(N297="nulová",J297,0)</f>
        <v>0</v>
      </c>
      <c r="BJ297" s="19" t="s">
        <v>87</v>
      </c>
      <c r="BK297" s="159">
        <f>ROUND(I297*H297,2)</f>
        <v>0</v>
      </c>
      <c r="BL297" s="19" t="s">
        <v>202</v>
      </c>
      <c r="BM297" s="158" t="s">
        <v>2251</v>
      </c>
    </row>
    <row r="298" spans="1:65" s="2" customFormat="1">
      <c r="A298" s="35"/>
      <c r="B298" s="36"/>
      <c r="C298" s="35"/>
      <c r="D298" s="160" t="s">
        <v>204</v>
      </c>
      <c r="E298" s="35"/>
      <c r="F298" s="161" t="s">
        <v>2252</v>
      </c>
      <c r="G298" s="35"/>
      <c r="H298" s="35"/>
      <c r="I298" s="162"/>
      <c r="J298" s="35"/>
      <c r="K298" s="35"/>
      <c r="L298" s="36"/>
      <c r="M298" s="163"/>
      <c r="N298" s="164"/>
      <c r="O298" s="56"/>
      <c r="P298" s="56"/>
      <c r="Q298" s="56"/>
      <c r="R298" s="56"/>
      <c r="S298" s="56"/>
      <c r="T298" s="57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9" t="s">
        <v>204</v>
      </c>
      <c r="AU298" s="19" t="s">
        <v>89</v>
      </c>
    </row>
    <row r="299" spans="1:65" s="13" customFormat="1">
      <c r="B299" s="165"/>
      <c r="D299" s="166" t="s">
        <v>206</v>
      </c>
      <c r="E299" s="167" t="s">
        <v>3</v>
      </c>
      <c r="F299" s="168" t="s">
        <v>207</v>
      </c>
      <c r="H299" s="167" t="s">
        <v>3</v>
      </c>
      <c r="I299" s="169"/>
      <c r="L299" s="165"/>
      <c r="M299" s="170"/>
      <c r="N299" s="171"/>
      <c r="O299" s="171"/>
      <c r="P299" s="171"/>
      <c r="Q299" s="171"/>
      <c r="R299" s="171"/>
      <c r="S299" s="171"/>
      <c r="T299" s="172"/>
      <c r="AT299" s="167" t="s">
        <v>206</v>
      </c>
      <c r="AU299" s="167" t="s">
        <v>89</v>
      </c>
      <c r="AV299" s="13" t="s">
        <v>87</v>
      </c>
      <c r="AW299" s="13" t="s">
        <v>41</v>
      </c>
      <c r="AX299" s="13" t="s">
        <v>80</v>
      </c>
      <c r="AY299" s="167" t="s">
        <v>195</v>
      </c>
    </row>
    <row r="300" spans="1:65" s="13" customFormat="1">
      <c r="B300" s="165"/>
      <c r="D300" s="166" t="s">
        <v>206</v>
      </c>
      <c r="E300" s="167" t="s">
        <v>3</v>
      </c>
      <c r="F300" s="168" t="s">
        <v>208</v>
      </c>
      <c r="H300" s="167" t="s">
        <v>3</v>
      </c>
      <c r="I300" s="169"/>
      <c r="L300" s="165"/>
      <c r="M300" s="170"/>
      <c r="N300" s="171"/>
      <c r="O300" s="171"/>
      <c r="P300" s="171"/>
      <c r="Q300" s="171"/>
      <c r="R300" s="171"/>
      <c r="S300" s="171"/>
      <c r="T300" s="172"/>
      <c r="AT300" s="167" t="s">
        <v>206</v>
      </c>
      <c r="AU300" s="167" t="s">
        <v>89</v>
      </c>
      <c r="AV300" s="13" t="s">
        <v>87</v>
      </c>
      <c r="AW300" s="13" t="s">
        <v>41</v>
      </c>
      <c r="AX300" s="13" t="s">
        <v>80</v>
      </c>
      <c r="AY300" s="167" t="s">
        <v>195</v>
      </c>
    </row>
    <row r="301" spans="1:65" s="13" customFormat="1">
      <c r="B301" s="165"/>
      <c r="D301" s="166" t="s">
        <v>206</v>
      </c>
      <c r="E301" s="167" t="s">
        <v>3</v>
      </c>
      <c r="F301" s="168" t="s">
        <v>2201</v>
      </c>
      <c r="H301" s="167" t="s">
        <v>3</v>
      </c>
      <c r="I301" s="169"/>
      <c r="L301" s="165"/>
      <c r="M301" s="170"/>
      <c r="N301" s="171"/>
      <c r="O301" s="171"/>
      <c r="P301" s="171"/>
      <c r="Q301" s="171"/>
      <c r="R301" s="171"/>
      <c r="S301" s="171"/>
      <c r="T301" s="172"/>
      <c r="AT301" s="167" t="s">
        <v>206</v>
      </c>
      <c r="AU301" s="167" t="s">
        <v>89</v>
      </c>
      <c r="AV301" s="13" t="s">
        <v>87</v>
      </c>
      <c r="AW301" s="13" t="s">
        <v>41</v>
      </c>
      <c r="AX301" s="13" t="s">
        <v>80</v>
      </c>
      <c r="AY301" s="167" t="s">
        <v>195</v>
      </c>
    </row>
    <row r="302" spans="1:65" s="13" customFormat="1">
      <c r="B302" s="165"/>
      <c r="D302" s="166" t="s">
        <v>206</v>
      </c>
      <c r="E302" s="167" t="s">
        <v>3</v>
      </c>
      <c r="F302" s="168" t="s">
        <v>262</v>
      </c>
      <c r="H302" s="167" t="s">
        <v>3</v>
      </c>
      <c r="I302" s="169"/>
      <c r="L302" s="165"/>
      <c r="M302" s="170"/>
      <c r="N302" s="171"/>
      <c r="O302" s="171"/>
      <c r="P302" s="171"/>
      <c r="Q302" s="171"/>
      <c r="R302" s="171"/>
      <c r="S302" s="171"/>
      <c r="T302" s="172"/>
      <c r="AT302" s="167" t="s">
        <v>206</v>
      </c>
      <c r="AU302" s="167" t="s">
        <v>89</v>
      </c>
      <c r="AV302" s="13" t="s">
        <v>87</v>
      </c>
      <c r="AW302" s="13" t="s">
        <v>41</v>
      </c>
      <c r="AX302" s="13" t="s">
        <v>80</v>
      </c>
      <c r="AY302" s="167" t="s">
        <v>195</v>
      </c>
    </row>
    <row r="303" spans="1:65" s="13" customFormat="1">
      <c r="B303" s="165"/>
      <c r="D303" s="166" t="s">
        <v>206</v>
      </c>
      <c r="E303" s="167" t="s">
        <v>3</v>
      </c>
      <c r="F303" s="168" t="s">
        <v>263</v>
      </c>
      <c r="H303" s="167" t="s">
        <v>3</v>
      </c>
      <c r="I303" s="169"/>
      <c r="L303" s="165"/>
      <c r="M303" s="170"/>
      <c r="N303" s="171"/>
      <c r="O303" s="171"/>
      <c r="P303" s="171"/>
      <c r="Q303" s="171"/>
      <c r="R303" s="171"/>
      <c r="S303" s="171"/>
      <c r="T303" s="172"/>
      <c r="AT303" s="167" t="s">
        <v>206</v>
      </c>
      <c r="AU303" s="167" t="s">
        <v>89</v>
      </c>
      <c r="AV303" s="13" t="s">
        <v>87</v>
      </c>
      <c r="AW303" s="13" t="s">
        <v>41</v>
      </c>
      <c r="AX303" s="13" t="s">
        <v>80</v>
      </c>
      <c r="AY303" s="167" t="s">
        <v>195</v>
      </c>
    </row>
    <row r="304" spans="1:65" s="14" customFormat="1">
      <c r="B304" s="173"/>
      <c r="D304" s="166" t="s">
        <v>206</v>
      </c>
      <c r="E304" s="174" t="s">
        <v>162</v>
      </c>
      <c r="F304" s="175" t="s">
        <v>335</v>
      </c>
      <c r="H304" s="176">
        <v>9.4079999999999995</v>
      </c>
      <c r="I304" s="177"/>
      <c r="L304" s="173"/>
      <c r="M304" s="178"/>
      <c r="N304" s="179"/>
      <c r="O304" s="179"/>
      <c r="P304" s="179"/>
      <c r="Q304" s="179"/>
      <c r="R304" s="179"/>
      <c r="S304" s="179"/>
      <c r="T304" s="180"/>
      <c r="AT304" s="174" t="s">
        <v>206</v>
      </c>
      <c r="AU304" s="174" t="s">
        <v>89</v>
      </c>
      <c r="AV304" s="14" t="s">
        <v>89</v>
      </c>
      <c r="AW304" s="14" t="s">
        <v>41</v>
      </c>
      <c r="AX304" s="14" t="s">
        <v>80</v>
      </c>
      <c r="AY304" s="174" t="s">
        <v>195</v>
      </c>
    </row>
    <row r="305" spans="1:65" s="15" customFormat="1">
      <c r="B305" s="181"/>
      <c r="D305" s="166" t="s">
        <v>206</v>
      </c>
      <c r="E305" s="182" t="s">
        <v>3</v>
      </c>
      <c r="F305" s="183" t="s">
        <v>215</v>
      </c>
      <c r="H305" s="184">
        <v>9.4079999999999995</v>
      </c>
      <c r="I305" s="185"/>
      <c r="L305" s="181"/>
      <c r="M305" s="186"/>
      <c r="N305" s="187"/>
      <c r="O305" s="187"/>
      <c r="P305" s="187"/>
      <c r="Q305" s="187"/>
      <c r="R305" s="187"/>
      <c r="S305" s="187"/>
      <c r="T305" s="188"/>
      <c r="AT305" s="182" t="s">
        <v>206</v>
      </c>
      <c r="AU305" s="182" t="s">
        <v>89</v>
      </c>
      <c r="AV305" s="15" t="s">
        <v>202</v>
      </c>
      <c r="AW305" s="15" t="s">
        <v>41</v>
      </c>
      <c r="AX305" s="15" t="s">
        <v>87</v>
      </c>
      <c r="AY305" s="182" t="s">
        <v>195</v>
      </c>
    </row>
    <row r="306" spans="1:65" s="2" customFormat="1" ht="24.25" customHeight="1">
      <c r="A306" s="35"/>
      <c r="B306" s="146"/>
      <c r="C306" s="147" t="s">
        <v>405</v>
      </c>
      <c r="D306" s="147" t="s">
        <v>197</v>
      </c>
      <c r="E306" s="148" t="s">
        <v>2253</v>
      </c>
      <c r="F306" s="149" t="s">
        <v>2254</v>
      </c>
      <c r="G306" s="150" t="s">
        <v>139</v>
      </c>
      <c r="H306" s="151">
        <v>2.3519999999999999</v>
      </c>
      <c r="I306" s="152"/>
      <c r="J306" s="153">
        <f>ROUND(I306*H306,2)</f>
        <v>0</v>
      </c>
      <c r="K306" s="149" t="s">
        <v>201</v>
      </c>
      <c r="L306" s="36"/>
      <c r="M306" s="154" t="s">
        <v>3</v>
      </c>
      <c r="N306" s="155" t="s">
        <v>51</v>
      </c>
      <c r="O306" s="56"/>
      <c r="P306" s="156">
        <f>O306*H306</f>
        <v>0</v>
      </c>
      <c r="Q306" s="156">
        <v>0</v>
      </c>
      <c r="R306" s="156">
        <f>Q306*H306</f>
        <v>0</v>
      </c>
      <c r="S306" s="156">
        <v>0</v>
      </c>
      <c r="T306" s="157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158" t="s">
        <v>202</v>
      </c>
      <c r="AT306" s="158" t="s">
        <v>197</v>
      </c>
      <c r="AU306" s="158" t="s">
        <v>89</v>
      </c>
      <c r="AY306" s="19" t="s">
        <v>195</v>
      </c>
      <c r="BE306" s="159">
        <f>IF(N306="základní",J306,0)</f>
        <v>0</v>
      </c>
      <c r="BF306" s="159">
        <f>IF(N306="snížená",J306,0)</f>
        <v>0</v>
      </c>
      <c r="BG306" s="159">
        <f>IF(N306="zákl. přenesená",J306,0)</f>
        <v>0</v>
      </c>
      <c r="BH306" s="159">
        <f>IF(N306="sníž. přenesená",J306,0)</f>
        <v>0</v>
      </c>
      <c r="BI306" s="159">
        <f>IF(N306="nulová",J306,0)</f>
        <v>0</v>
      </c>
      <c r="BJ306" s="19" t="s">
        <v>87</v>
      </c>
      <c r="BK306" s="159">
        <f>ROUND(I306*H306,2)</f>
        <v>0</v>
      </c>
      <c r="BL306" s="19" t="s">
        <v>202</v>
      </c>
      <c r="BM306" s="158" t="s">
        <v>2255</v>
      </c>
    </row>
    <row r="307" spans="1:65" s="2" customFormat="1">
      <c r="A307" s="35"/>
      <c r="B307" s="36"/>
      <c r="C307" s="35"/>
      <c r="D307" s="160" t="s">
        <v>204</v>
      </c>
      <c r="E307" s="35"/>
      <c r="F307" s="161" t="s">
        <v>2256</v>
      </c>
      <c r="G307" s="35"/>
      <c r="H307" s="35"/>
      <c r="I307" s="162"/>
      <c r="J307" s="35"/>
      <c r="K307" s="35"/>
      <c r="L307" s="36"/>
      <c r="M307" s="163"/>
      <c r="N307" s="164"/>
      <c r="O307" s="56"/>
      <c r="P307" s="56"/>
      <c r="Q307" s="56"/>
      <c r="R307" s="56"/>
      <c r="S307" s="56"/>
      <c r="T307" s="57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9" t="s">
        <v>204</v>
      </c>
      <c r="AU307" s="19" t="s">
        <v>89</v>
      </c>
    </row>
    <row r="308" spans="1:65" s="13" customFormat="1">
      <c r="B308" s="165"/>
      <c r="D308" s="166" t="s">
        <v>206</v>
      </c>
      <c r="E308" s="167" t="s">
        <v>3</v>
      </c>
      <c r="F308" s="168" t="s">
        <v>207</v>
      </c>
      <c r="H308" s="167" t="s">
        <v>3</v>
      </c>
      <c r="I308" s="169"/>
      <c r="L308" s="165"/>
      <c r="M308" s="170"/>
      <c r="N308" s="171"/>
      <c r="O308" s="171"/>
      <c r="P308" s="171"/>
      <c r="Q308" s="171"/>
      <c r="R308" s="171"/>
      <c r="S308" s="171"/>
      <c r="T308" s="172"/>
      <c r="AT308" s="167" t="s">
        <v>206</v>
      </c>
      <c r="AU308" s="167" t="s">
        <v>89</v>
      </c>
      <c r="AV308" s="13" t="s">
        <v>87</v>
      </c>
      <c r="AW308" s="13" t="s">
        <v>41</v>
      </c>
      <c r="AX308" s="13" t="s">
        <v>80</v>
      </c>
      <c r="AY308" s="167" t="s">
        <v>195</v>
      </c>
    </row>
    <row r="309" spans="1:65" s="13" customFormat="1">
      <c r="B309" s="165"/>
      <c r="D309" s="166" t="s">
        <v>206</v>
      </c>
      <c r="E309" s="167" t="s">
        <v>3</v>
      </c>
      <c r="F309" s="168" t="s">
        <v>208</v>
      </c>
      <c r="H309" s="167" t="s">
        <v>3</v>
      </c>
      <c r="I309" s="169"/>
      <c r="L309" s="165"/>
      <c r="M309" s="170"/>
      <c r="N309" s="171"/>
      <c r="O309" s="171"/>
      <c r="P309" s="171"/>
      <c r="Q309" s="171"/>
      <c r="R309" s="171"/>
      <c r="S309" s="171"/>
      <c r="T309" s="172"/>
      <c r="AT309" s="167" t="s">
        <v>206</v>
      </c>
      <c r="AU309" s="167" t="s">
        <v>89</v>
      </c>
      <c r="AV309" s="13" t="s">
        <v>87</v>
      </c>
      <c r="AW309" s="13" t="s">
        <v>41</v>
      </c>
      <c r="AX309" s="13" t="s">
        <v>80</v>
      </c>
      <c r="AY309" s="167" t="s">
        <v>195</v>
      </c>
    </row>
    <row r="310" spans="1:65" s="13" customFormat="1">
      <c r="B310" s="165"/>
      <c r="D310" s="166" t="s">
        <v>206</v>
      </c>
      <c r="E310" s="167" t="s">
        <v>3</v>
      </c>
      <c r="F310" s="168" t="s">
        <v>2201</v>
      </c>
      <c r="H310" s="167" t="s">
        <v>3</v>
      </c>
      <c r="I310" s="169"/>
      <c r="L310" s="165"/>
      <c r="M310" s="170"/>
      <c r="N310" s="171"/>
      <c r="O310" s="171"/>
      <c r="P310" s="171"/>
      <c r="Q310" s="171"/>
      <c r="R310" s="171"/>
      <c r="S310" s="171"/>
      <c r="T310" s="172"/>
      <c r="AT310" s="167" t="s">
        <v>206</v>
      </c>
      <c r="AU310" s="167" t="s">
        <v>89</v>
      </c>
      <c r="AV310" s="13" t="s">
        <v>87</v>
      </c>
      <c r="AW310" s="13" t="s">
        <v>41</v>
      </c>
      <c r="AX310" s="13" t="s">
        <v>80</v>
      </c>
      <c r="AY310" s="167" t="s">
        <v>195</v>
      </c>
    </row>
    <row r="311" spans="1:65" s="13" customFormat="1">
      <c r="B311" s="165"/>
      <c r="D311" s="166" t="s">
        <v>206</v>
      </c>
      <c r="E311" s="167" t="s">
        <v>3</v>
      </c>
      <c r="F311" s="168" t="s">
        <v>262</v>
      </c>
      <c r="H311" s="167" t="s">
        <v>3</v>
      </c>
      <c r="I311" s="169"/>
      <c r="L311" s="165"/>
      <c r="M311" s="170"/>
      <c r="N311" s="171"/>
      <c r="O311" s="171"/>
      <c r="P311" s="171"/>
      <c r="Q311" s="171"/>
      <c r="R311" s="171"/>
      <c r="S311" s="171"/>
      <c r="T311" s="172"/>
      <c r="AT311" s="167" t="s">
        <v>206</v>
      </c>
      <c r="AU311" s="167" t="s">
        <v>89</v>
      </c>
      <c r="AV311" s="13" t="s">
        <v>87</v>
      </c>
      <c r="AW311" s="13" t="s">
        <v>41</v>
      </c>
      <c r="AX311" s="13" t="s">
        <v>80</v>
      </c>
      <c r="AY311" s="167" t="s">
        <v>195</v>
      </c>
    </row>
    <row r="312" spans="1:65" s="13" customFormat="1">
      <c r="B312" s="165"/>
      <c r="D312" s="166" t="s">
        <v>206</v>
      </c>
      <c r="E312" s="167" t="s">
        <v>3</v>
      </c>
      <c r="F312" s="168" t="s">
        <v>263</v>
      </c>
      <c r="H312" s="167" t="s">
        <v>3</v>
      </c>
      <c r="I312" s="169"/>
      <c r="L312" s="165"/>
      <c r="M312" s="170"/>
      <c r="N312" s="171"/>
      <c r="O312" s="171"/>
      <c r="P312" s="171"/>
      <c r="Q312" s="171"/>
      <c r="R312" s="171"/>
      <c r="S312" s="171"/>
      <c r="T312" s="172"/>
      <c r="AT312" s="167" t="s">
        <v>206</v>
      </c>
      <c r="AU312" s="167" t="s">
        <v>89</v>
      </c>
      <c r="AV312" s="13" t="s">
        <v>87</v>
      </c>
      <c r="AW312" s="13" t="s">
        <v>41</v>
      </c>
      <c r="AX312" s="13" t="s">
        <v>80</v>
      </c>
      <c r="AY312" s="167" t="s">
        <v>195</v>
      </c>
    </row>
    <row r="313" spans="1:65" s="14" customFormat="1">
      <c r="B313" s="173"/>
      <c r="D313" s="166" t="s">
        <v>206</v>
      </c>
      <c r="E313" s="174" t="s">
        <v>164</v>
      </c>
      <c r="F313" s="175" t="s">
        <v>301</v>
      </c>
      <c r="H313" s="176">
        <v>2.3519999999999999</v>
      </c>
      <c r="I313" s="177"/>
      <c r="L313" s="173"/>
      <c r="M313" s="178"/>
      <c r="N313" s="179"/>
      <c r="O313" s="179"/>
      <c r="P313" s="179"/>
      <c r="Q313" s="179"/>
      <c r="R313" s="179"/>
      <c r="S313" s="179"/>
      <c r="T313" s="180"/>
      <c r="AT313" s="174" t="s">
        <v>206</v>
      </c>
      <c r="AU313" s="174" t="s">
        <v>89</v>
      </c>
      <c r="AV313" s="14" t="s">
        <v>89</v>
      </c>
      <c r="AW313" s="14" t="s">
        <v>41</v>
      </c>
      <c r="AX313" s="14" t="s">
        <v>80</v>
      </c>
      <c r="AY313" s="174" t="s">
        <v>195</v>
      </c>
    </row>
    <row r="314" spans="1:65" s="15" customFormat="1">
      <c r="B314" s="181"/>
      <c r="D314" s="166" t="s">
        <v>206</v>
      </c>
      <c r="E314" s="182" t="s">
        <v>3</v>
      </c>
      <c r="F314" s="183" t="s">
        <v>215</v>
      </c>
      <c r="H314" s="184">
        <v>2.3519999999999999</v>
      </c>
      <c r="I314" s="185"/>
      <c r="L314" s="181"/>
      <c r="M314" s="186"/>
      <c r="N314" s="187"/>
      <c r="O314" s="187"/>
      <c r="P314" s="187"/>
      <c r="Q314" s="187"/>
      <c r="R314" s="187"/>
      <c r="S314" s="187"/>
      <c r="T314" s="188"/>
      <c r="AT314" s="182" t="s">
        <v>206</v>
      </c>
      <c r="AU314" s="182" t="s">
        <v>89</v>
      </c>
      <c r="AV314" s="15" t="s">
        <v>202</v>
      </c>
      <c r="AW314" s="15" t="s">
        <v>41</v>
      </c>
      <c r="AX314" s="15" t="s">
        <v>87</v>
      </c>
      <c r="AY314" s="182" t="s">
        <v>195</v>
      </c>
    </row>
    <row r="315" spans="1:65" s="2" customFormat="1" ht="16.5" customHeight="1">
      <c r="A315" s="35"/>
      <c r="B315" s="146"/>
      <c r="C315" s="147" t="s">
        <v>410</v>
      </c>
      <c r="D315" s="147" t="s">
        <v>197</v>
      </c>
      <c r="E315" s="148" t="s">
        <v>351</v>
      </c>
      <c r="F315" s="149" t="s">
        <v>352</v>
      </c>
      <c r="G315" s="150" t="s">
        <v>344</v>
      </c>
      <c r="H315" s="151">
        <v>172.8</v>
      </c>
      <c r="I315" s="152"/>
      <c r="J315" s="153">
        <f>ROUND(I315*H315,2)</f>
        <v>0</v>
      </c>
      <c r="K315" s="149" t="s">
        <v>201</v>
      </c>
      <c r="L315" s="36"/>
      <c r="M315" s="154" t="s">
        <v>3</v>
      </c>
      <c r="N315" s="155" t="s">
        <v>51</v>
      </c>
      <c r="O315" s="56"/>
      <c r="P315" s="156">
        <f>O315*H315</f>
        <v>0</v>
      </c>
      <c r="Q315" s="156">
        <v>2.0100000000000001E-3</v>
      </c>
      <c r="R315" s="156">
        <f>Q315*H315</f>
        <v>0.34732800000000003</v>
      </c>
      <c r="S315" s="156">
        <v>0</v>
      </c>
      <c r="T315" s="157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58" t="s">
        <v>202</v>
      </c>
      <c r="AT315" s="158" t="s">
        <v>197</v>
      </c>
      <c r="AU315" s="158" t="s">
        <v>89</v>
      </c>
      <c r="AY315" s="19" t="s">
        <v>195</v>
      </c>
      <c r="BE315" s="159">
        <f>IF(N315="základní",J315,0)</f>
        <v>0</v>
      </c>
      <c r="BF315" s="159">
        <f>IF(N315="snížená",J315,0)</f>
        <v>0</v>
      </c>
      <c r="BG315" s="159">
        <f>IF(N315="zákl. přenesená",J315,0)</f>
        <v>0</v>
      </c>
      <c r="BH315" s="159">
        <f>IF(N315="sníž. přenesená",J315,0)</f>
        <v>0</v>
      </c>
      <c r="BI315" s="159">
        <f>IF(N315="nulová",J315,0)</f>
        <v>0</v>
      </c>
      <c r="BJ315" s="19" t="s">
        <v>87</v>
      </c>
      <c r="BK315" s="159">
        <f>ROUND(I315*H315,2)</f>
        <v>0</v>
      </c>
      <c r="BL315" s="19" t="s">
        <v>202</v>
      </c>
      <c r="BM315" s="158" t="s">
        <v>2257</v>
      </c>
    </row>
    <row r="316" spans="1:65" s="2" customFormat="1">
      <c r="A316" s="35"/>
      <c r="B316" s="36"/>
      <c r="C316" s="35"/>
      <c r="D316" s="160" t="s">
        <v>204</v>
      </c>
      <c r="E316" s="35"/>
      <c r="F316" s="161" t="s">
        <v>354</v>
      </c>
      <c r="G316" s="35"/>
      <c r="H316" s="35"/>
      <c r="I316" s="162"/>
      <c r="J316" s="35"/>
      <c r="K316" s="35"/>
      <c r="L316" s="36"/>
      <c r="M316" s="163"/>
      <c r="N316" s="164"/>
      <c r="O316" s="56"/>
      <c r="P316" s="56"/>
      <c r="Q316" s="56"/>
      <c r="R316" s="56"/>
      <c r="S316" s="56"/>
      <c r="T316" s="57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9" t="s">
        <v>204</v>
      </c>
      <c r="AU316" s="19" t="s">
        <v>89</v>
      </c>
    </row>
    <row r="317" spans="1:65" s="13" customFormat="1">
      <c r="B317" s="165"/>
      <c r="D317" s="166" t="s">
        <v>206</v>
      </c>
      <c r="E317" s="167" t="s">
        <v>3</v>
      </c>
      <c r="F317" s="168" t="s">
        <v>207</v>
      </c>
      <c r="H317" s="167" t="s">
        <v>3</v>
      </c>
      <c r="I317" s="169"/>
      <c r="L317" s="165"/>
      <c r="M317" s="170"/>
      <c r="N317" s="171"/>
      <c r="O317" s="171"/>
      <c r="P317" s="171"/>
      <c r="Q317" s="171"/>
      <c r="R317" s="171"/>
      <c r="S317" s="171"/>
      <c r="T317" s="172"/>
      <c r="AT317" s="167" t="s">
        <v>206</v>
      </c>
      <c r="AU317" s="167" t="s">
        <v>89</v>
      </c>
      <c r="AV317" s="13" t="s">
        <v>87</v>
      </c>
      <c r="AW317" s="13" t="s">
        <v>41</v>
      </c>
      <c r="AX317" s="13" t="s">
        <v>80</v>
      </c>
      <c r="AY317" s="167" t="s">
        <v>195</v>
      </c>
    </row>
    <row r="318" spans="1:65" s="13" customFormat="1">
      <c r="B318" s="165"/>
      <c r="D318" s="166" t="s">
        <v>206</v>
      </c>
      <c r="E318" s="167" t="s">
        <v>3</v>
      </c>
      <c r="F318" s="168" t="s">
        <v>208</v>
      </c>
      <c r="H318" s="167" t="s">
        <v>3</v>
      </c>
      <c r="I318" s="169"/>
      <c r="L318" s="165"/>
      <c r="M318" s="170"/>
      <c r="N318" s="171"/>
      <c r="O318" s="171"/>
      <c r="P318" s="171"/>
      <c r="Q318" s="171"/>
      <c r="R318" s="171"/>
      <c r="S318" s="171"/>
      <c r="T318" s="172"/>
      <c r="AT318" s="167" t="s">
        <v>206</v>
      </c>
      <c r="AU318" s="167" t="s">
        <v>89</v>
      </c>
      <c r="AV318" s="13" t="s">
        <v>87</v>
      </c>
      <c r="AW318" s="13" t="s">
        <v>41</v>
      </c>
      <c r="AX318" s="13" t="s">
        <v>80</v>
      </c>
      <c r="AY318" s="167" t="s">
        <v>195</v>
      </c>
    </row>
    <row r="319" spans="1:65" s="13" customFormat="1">
      <c r="B319" s="165"/>
      <c r="D319" s="166" t="s">
        <v>206</v>
      </c>
      <c r="E319" s="167" t="s">
        <v>3</v>
      </c>
      <c r="F319" s="168" t="s">
        <v>2201</v>
      </c>
      <c r="H319" s="167" t="s">
        <v>3</v>
      </c>
      <c r="I319" s="169"/>
      <c r="L319" s="165"/>
      <c r="M319" s="170"/>
      <c r="N319" s="171"/>
      <c r="O319" s="171"/>
      <c r="P319" s="171"/>
      <c r="Q319" s="171"/>
      <c r="R319" s="171"/>
      <c r="S319" s="171"/>
      <c r="T319" s="172"/>
      <c r="AT319" s="167" t="s">
        <v>206</v>
      </c>
      <c r="AU319" s="167" t="s">
        <v>89</v>
      </c>
      <c r="AV319" s="13" t="s">
        <v>87</v>
      </c>
      <c r="AW319" s="13" t="s">
        <v>41</v>
      </c>
      <c r="AX319" s="13" t="s">
        <v>80</v>
      </c>
      <c r="AY319" s="167" t="s">
        <v>195</v>
      </c>
    </row>
    <row r="320" spans="1:65" s="13" customFormat="1">
      <c r="B320" s="165"/>
      <c r="D320" s="166" t="s">
        <v>206</v>
      </c>
      <c r="E320" s="167" t="s">
        <v>3</v>
      </c>
      <c r="F320" s="168" t="s">
        <v>2207</v>
      </c>
      <c r="H320" s="167" t="s">
        <v>3</v>
      </c>
      <c r="I320" s="169"/>
      <c r="L320" s="165"/>
      <c r="M320" s="170"/>
      <c r="N320" s="171"/>
      <c r="O320" s="171"/>
      <c r="P320" s="171"/>
      <c r="Q320" s="171"/>
      <c r="R320" s="171"/>
      <c r="S320" s="171"/>
      <c r="T320" s="172"/>
      <c r="AT320" s="167" t="s">
        <v>206</v>
      </c>
      <c r="AU320" s="167" t="s">
        <v>89</v>
      </c>
      <c r="AV320" s="13" t="s">
        <v>87</v>
      </c>
      <c r="AW320" s="13" t="s">
        <v>41</v>
      </c>
      <c r="AX320" s="13" t="s">
        <v>80</v>
      </c>
      <c r="AY320" s="167" t="s">
        <v>195</v>
      </c>
    </row>
    <row r="321" spans="1:65" s="14" customFormat="1">
      <c r="B321" s="173"/>
      <c r="D321" s="166" t="s">
        <v>206</v>
      </c>
      <c r="E321" s="174" t="s">
        <v>3</v>
      </c>
      <c r="F321" s="175" t="s">
        <v>2258</v>
      </c>
      <c r="H321" s="176">
        <v>76.8</v>
      </c>
      <c r="I321" s="177"/>
      <c r="L321" s="173"/>
      <c r="M321" s="178"/>
      <c r="N321" s="179"/>
      <c r="O321" s="179"/>
      <c r="P321" s="179"/>
      <c r="Q321" s="179"/>
      <c r="R321" s="179"/>
      <c r="S321" s="179"/>
      <c r="T321" s="180"/>
      <c r="AT321" s="174" t="s">
        <v>206</v>
      </c>
      <c r="AU321" s="174" t="s">
        <v>89</v>
      </c>
      <c r="AV321" s="14" t="s">
        <v>89</v>
      </c>
      <c r="AW321" s="14" t="s">
        <v>41</v>
      </c>
      <c r="AX321" s="14" t="s">
        <v>80</v>
      </c>
      <c r="AY321" s="174" t="s">
        <v>195</v>
      </c>
    </row>
    <row r="322" spans="1:65" s="14" customFormat="1">
      <c r="B322" s="173"/>
      <c r="D322" s="166" t="s">
        <v>206</v>
      </c>
      <c r="E322" s="174" t="s">
        <v>3</v>
      </c>
      <c r="F322" s="175" t="s">
        <v>2259</v>
      </c>
      <c r="H322" s="176">
        <v>96</v>
      </c>
      <c r="I322" s="177"/>
      <c r="L322" s="173"/>
      <c r="M322" s="178"/>
      <c r="N322" s="179"/>
      <c r="O322" s="179"/>
      <c r="P322" s="179"/>
      <c r="Q322" s="179"/>
      <c r="R322" s="179"/>
      <c r="S322" s="179"/>
      <c r="T322" s="180"/>
      <c r="AT322" s="174" t="s">
        <v>206</v>
      </c>
      <c r="AU322" s="174" t="s">
        <v>89</v>
      </c>
      <c r="AV322" s="14" t="s">
        <v>89</v>
      </c>
      <c r="AW322" s="14" t="s">
        <v>41</v>
      </c>
      <c r="AX322" s="14" t="s">
        <v>80</v>
      </c>
      <c r="AY322" s="174" t="s">
        <v>195</v>
      </c>
    </row>
    <row r="323" spans="1:65" s="15" customFormat="1">
      <c r="B323" s="181"/>
      <c r="D323" s="166" t="s">
        <v>206</v>
      </c>
      <c r="E323" s="182" t="s">
        <v>3</v>
      </c>
      <c r="F323" s="183" t="s">
        <v>215</v>
      </c>
      <c r="H323" s="184">
        <v>172.8</v>
      </c>
      <c r="I323" s="185"/>
      <c r="L323" s="181"/>
      <c r="M323" s="186"/>
      <c r="N323" s="187"/>
      <c r="O323" s="187"/>
      <c r="P323" s="187"/>
      <c r="Q323" s="187"/>
      <c r="R323" s="187"/>
      <c r="S323" s="187"/>
      <c r="T323" s="188"/>
      <c r="AT323" s="182" t="s">
        <v>206</v>
      </c>
      <c r="AU323" s="182" t="s">
        <v>89</v>
      </c>
      <c r="AV323" s="15" t="s">
        <v>202</v>
      </c>
      <c r="AW323" s="15" t="s">
        <v>41</v>
      </c>
      <c r="AX323" s="15" t="s">
        <v>87</v>
      </c>
      <c r="AY323" s="182" t="s">
        <v>195</v>
      </c>
    </row>
    <row r="324" spans="1:65" s="2" customFormat="1" ht="24.25" customHeight="1">
      <c r="A324" s="35"/>
      <c r="B324" s="146"/>
      <c r="C324" s="147" t="s">
        <v>418</v>
      </c>
      <c r="D324" s="147" t="s">
        <v>197</v>
      </c>
      <c r="E324" s="148" t="s">
        <v>378</v>
      </c>
      <c r="F324" s="149" t="s">
        <v>379</v>
      </c>
      <c r="G324" s="150" t="s">
        <v>344</v>
      </c>
      <c r="H324" s="151">
        <v>172.8</v>
      </c>
      <c r="I324" s="152"/>
      <c r="J324" s="153">
        <f>ROUND(I324*H324,2)</f>
        <v>0</v>
      </c>
      <c r="K324" s="149" t="s">
        <v>201</v>
      </c>
      <c r="L324" s="36"/>
      <c r="M324" s="154" t="s">
        <v>3</v>
      </c>
      <c r="N324" s="155" t="s">
        <v>51</v>
      </c>
      <c r="O324" s="56"/>
      <c r="P324" s="156">
        <f>O324*H324</f>
        <v>0</v>
      </c>
      <c r="Q324" s="156">
        <v>0</v>
      </c>
      <c r="R324" s="156">
        <f>Q324*H324</f>
        <v>0</v>
      </c>
      <c r="S324" s="156">
        <v>0</v>
      </c>
      <c r="T324" s="157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58" t="s">
        <v>202</v>
      </c>
      <c r="AT324" s="158" t="s">
        <v>197</v>
      </c>
      <c r="AU324" s="158" t="s">
        <v>89</v>
      </c>
      <c r="AY324" s="19" t="s">
        <v>195</v>
      </c>
      <c r="BE324" s="159">
        <f>IF(N324="základní",J324,0)</f>
        <v>0</v>
      </c>
      <c r="BF324" s="159">
        <f>IF(N324="snížená",J324,0)</f>
        <v>0</v>
      </c>
      <c r="BG324" s="159">
        <f>IF(N324="zákl. přenesená",J324,0)</f>
        <v>0</v>
      </c>
      <c r="BH324" s="159">
        <f>IF(N324="sníž. přenesená",J324,0)</f>
        <v>0</v>
      </c>
      <c r="BI324" s="159">
        <f>IF(N324="nulová",J324,0)</f>
        <v>0</v>
      </c>
      <c r="BJ324" s="19" t="s">
        <v>87</v>
      </c>
      <c r="BK324" s="159">
        <f>ROUND(I324*H324,2)</f>
        <v>0</v>
      </c>
      <c r="BL324" s="19" t="s">
        <v>202</v>
      </c>
      <c r="BM324" s="158" t="s">
        <v>2260</v>
      </c>
    </row>
    <row r="325" spans="1:65" s="2" customFormat="1">
      <c r="A325" s="35"/>
      <c r="B325" s="36"/>
      <c r="C325" s="35"/>
      <c r="D325" s="160" t="s">
        <v>204</v>
      </c>
      <c r="E325" s="35"/>
      <c r="F325" s="161" t="s">
        <v>381</v>
      </c>
      <c r="G325" s="35"/>
      <c r="H325" s="35"/>
      <c r="I325" s="162"/>
      <c r="J325" s="35"/>
      <c r="K325" s="35"/>
      <c r="L325" s="36"/>
      <c r="M325" s="163"/>
      <c r="N325" s="164"/>
      <c r="O325" s="56"/>
      <c r="P325" s="56"/>
      <c r="Q325" s="56"/>
      <c r="R325" s="56"/>
      <c r="S325" s="56"/>
      <c r="T325" s="57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9" t="s">
        <v>204</v>
      </c>
      <c r="AU325" s="19" t="s">
        <v>89</v>
      </c>
    </row>
    <row r="326" spans="1:65" s="2" customFormat="1" ht="37.9" customHeight="1">
      <c r="A326" s="35"/>
      <c r="B326" s="146"/>
      <c r="C326" s="147" t="s">
        <v>424</v>
      </c>
      <c r="D326" s="147" t="s">
        <v>197</v>
      </c>
      <c r="E326" s="148" t="s">
        <v>390</v>
      </c>
      <c r="F326" s="149" t="s">
        <v>391</v>
      </c>
      <c r="G326" s="150" t="s">
        <v>139</v>
      </c>
      <c r="H326" s="151">
        <v>20.832000000000001</v>
      </c>
      <c r="I326" s="152"/>
      <c r="J326" s="153">
        <f>ROUND(I326*H326,2)</f>
        <v>0</v>
      </c>
      <c r="K326" s="149" t="s">
        <v>201</v>
      </c>
      <c r="L326" s="36"/>
      <c r="M326" s="154" t="s">
        <v>3</v>
      </c>
      <c r="N326" s="155" t="s">
        <v>51</v>
      </c>
      <c r="O326" s="56"/>
      <c r="P326" s="156">
        <f>O326*H326</f>
        <v>0</v>
      </c>
      <c r="Q326" s="156">
        <v>0</v>
      </c>
      <c r="R326" s="156">
        <f>Q326*H326</f>
        <v>0</v>
      </c>
      <c r="S326" s="156">
        <v>0</v>
      </c>
      <c r="T326" s="157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58" t="s">
        <v>202</v>
      </c>
      <c r="AT326" s="158" t="s">
        <v>197</v>
      </c>
      <c r="AU326" s="158" t="s">
        <v>89</v>
      </c>
      <c r="AY326" s="19" t="s">
        <v>195</v>
      </c>
      <c r="BE326" s="159">
        <f>IF(N326="základní",J326,0)</f>
        <v>0</v>
      </c>
      <c r="BF326" s="159">
        <f>IF(N326="snížená",J326,0)</f>
        <v>0</v>
      </c>
      <c r="BG326" s="159">
        <f>IF(N326="zákl. přenesená",J326,0)</f>
        <v>0</v>
      </c>
      <c r="BH326" s="159">
        <f>IF(N326="sníž. přenesená",J326,0)</f>
        <v>0</v>
      </c>
      <c r="BI326" s="159">
        <f>IF(N326="nulová",J326,0)</f>
        <v>0</v>
      </c>
      <c r="BJ326" s="19" t="s">
        <v>87</v>
      </c>
      <c r="BK326" s="159">
        <f>ROUND(I326*H326,2)</f>
        <v>0</v>
      </c>
      <c r="BL326" s="19" t="s">
        <v>202</v>
      </c>
      <c r="BM326" s="158" t="s">
        <v>2261</v>
      </c>
    </row>
    <row r="327" spans="1:65" s="2" customFormat="1">
      <c r="A327" s="35"/>
      <c r="B327" s="36"/>
      <c r="C327" s="35"/>
      <c r="D327" s="160" t="s">
        <v>204</v>
      </c>
      <c r="E327" s="35"/>
      <c r="F327" s="161" t="s">
        <v>393</v>
      </c>
      <c r="G327" s="35"/>
      <c r="H327" s="35"/>
      <c r="I327" s="162"/>
      <c r="J327" s="35"/>
      <c r="K327" s="35"/>
      <c r="L327" s="36"/>
      <c r="M327" s="163"/>
      <c r="N327" s="164"/>
      <c r="O327" s="56"/>
      <c r="P327" s="56"/>
      <c r="Q327" s="56"/>
      <c r="R327" s="56"/>
      <c r="S327" s="56"/>
      <c r="T327" s="57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9" t="s">
        <v>204</v>
      </c>
      <c r="AU327" s="19" t="s">
        <v>89</v>
      </c>
    </row>
    <row r="328" spans="1:65" s="13" customFormat="1">
      <c r="B328" s="165"/>
      <c r="D328" s="166" t="s">
        <v>206</v>
      </c>
      <c r="E328" s="167" t="s">
        <v>3</v>
      </c>
      <c r="F328" s="168" t="s">
        <v>207</v>
      </c>
      <c r="H328" s="167" t="s">
        <v>3</v>
      </c>
      <c r="I328" s="169"/>
      <c r="L328" s="165"/>
      <c r="M328" s="170"/>
      <c r="N328" s="171"/>
      <c r="O328" s="171"/>
      <c r="P328" s="171"/>
      <c r="Q328" s="171"/>
      <c r="R328" s="171"/>
      <c r="S328" s="171"/>
      <c r="T328" s="172"/>
      <c r="AT328" s="167" t="s">
        <v>206</v>
      </c>
      <c r="AU328" s="167" t="s">
        <v>89</v>
      </c>
      <c r="AV328" s="13" t="s">
        <v>87</v>
      </c>
      <c r="AW328" s="13" t="s">
        <v>41</v>
      </c>
      <c r="AX328" s="13" t="s">
        <v>80</v>
      </c>
      <c r="AY328" s="167" t="s">
        <v>195</v>
      </c>
    </row>
    <row r="329" spans="1:65" s="13" customFormat="1">
      <c r="B329" s="165"/>
      <c r="D329" s="166" t="s">
        <v>206</v>
      </c>
      <c r="E329" s="167" t="s">
        <v>3</v>
      </c>
      <c r="F329" s="168" t="s">
        <v>208</v>
      </c>
      <c r="H329" s="167" t="s">
        <v>3</v>
      </c>
      <c r="I329" s="169"/>
      <c r="L329" s="165"/>
      <c r="M329" s="170"/>
      <c r="N329" s="171"/>
      <c r="O329" s="171"/>
      <c r="P329" s="171"/>
      <c r="Q329" s="171"/>
      <c r="R329" s="171"/>
      <c r="S329" s="171"/>
      <c r="T329" s="172"/>
      <c r="AT329" s="167" t="s">
        <v>206</v>
      </c>
      <c r="AU329" s="167" t="s">
        <v>89</v>
      </c>
      <c r="AV329" s="13" t="s">
        <v>87</v>
      </c>
      <c r="AW329" s="13" t="s">
        <v>41</v>
      </c>
      <c r="AX329" s="13" t="s">
        <v>80</v>
      </c>
      <c r="AY329" s="167" t="s">
        <v>195</v>
      </c>
    </row>
    <row r="330" spans="1:65" s="13" customFormat="1">
      <c r="B330" s="165"/>
      <c r="D330" s="166" t="s">
        <v>206</v>
      </c>
      <c r="E330" s="167" t="s">
        <v>3</v>
      </c>
      <c r="F330" s="168" t="s">
        <v>2201</v>
      </c>
      <c r="H330" s="167" t="s">
        <v>3</v>
      </c>
      <c r="I330" s="169"/>
      <c r="L330" s="165"/>
      <c r="M330" s="170"/>
      <c r="N330" s="171"/>
      <c r="O330" s="171"/>
      <c r="P330" s="171"/>
      <c r="Q330" s="171"/>
      <c r="R330" s="171"/>
      <c r="S330" s="171"/>
      <c r="T330" s="172"/>
      <c r="AT330" s="167" t="s">
        <v>206</v>
      </c>
      <c r="AU330" s="167" t="s">
        <v>89</v>
      </c>
      <c r="AV330" s="13" t="s">
        <v>87</v>
      </c>
      <c r="AW330" s="13" t="s">
        <v>41</v>
      </c>
      <c r="AX330" s="13" t="s">
        <v>80</v>
      </c>
      <c r="AY330" s="167" t="s">
        <v>195</v>
      </c>
    </row>
    <row r="331" spans="1:65" s="13" customFormat="1">
      <c r="B331" s="165"/>
      <c r="D331" s="166" t="s">
        <v>206</v>
      </c>
      <c r="E331" s="167" t="s">
        <v>3</v>
      </c>
      <c r="F331" s="168" t="s">
        <v>263</v>
      </c>
      <c r="H331" s="167" t="s">
        <v>3</v>
      </c>
      <c r="I331" s="169"/>
      <c r="L331" s="165"/>
      <c r="M331" s="170"/>
      <c r="N331" s="171"/>
      <c r="O331" s="171"/>
      <c r="P331" s="171"/>
      <c r="Q331" s="171"/>
      <c r="R331" s="171"/>
      <c r="S331" s="171"/>
      <c r="T331" s="172"/>
      <c r="AT331" s="167" t="s">
        <v>206</v>
      </c>
      <c r="AU331" s="167" t="s">
        <v>89</v>
      </c>
      <c r="AV331" s="13" t="s">
        <v>87</v>
      </c>
      <c r="AW331" s="13" t="s">
        <v>41</v>
      </c>
      <c r="AX331" s="13" t="s">
        <v>80</v>
      </c>
      <c r="AY331" s="167" t="s">
        <v>195</v>
      </c>
    </row>
    <row r="332" spans="1:65" s="13" customFormat="1">
      <c r="B332" s="165"/>
      <c r="D332" s="166" t="s">
        <v>206</v>
      </c>
      <c r="E332" s="167" t="s">
        <v>3</v>
      </c>
      <c r="F332" s="168" t="s">
        <v>394</v>
      </c>
      <c r="H332" s="167" t="s">
        <v>3</v>
      </c>
      <c r="I332" s="169"/>
      <c r="L332" s="165"/>
      <c r="M332" s="170"/>
      <c r="N332" s="171"/>
      <c r="O332" s="171"/>
      <c r="P332" s="171"/>
      <c r="Q332" s="171"/>
      <c r="R332" s="171"/>
      <c r="S332" s="171"/>
      <c r="T332" s="172"/>
      <c r="AT332" s="167" t="s">
        <v>206</v>
      </c>
      <c r="AU332" s="167" t="s">
        <v>89</v>
      </c>
      <c r="AV332" s="13" t="s">
        <v>87</v>
      </c>
      <c r="AW332" s="13" t="s">
        <v>41</v>
      </c>
      <c r="AX332" s="13" t="s">
        <v>80</v>
      </c>
      <c r="AY332" s="167" t="s">
        <v>195</v>
      </c>
    </row>
    <row r="333" spans="1:65" s="14" customFormat="1">
      <c r="B333" s="173"/>
      <c r="D333" s="166" t="s">
        <v>206</v>
      </c>
      <c r="E333" s="174" t="s">
        <v>3</v>
      </c>
      <c r="F333" s="175" t="s">
        <v>2262</v>
      </c>
      <c r="H333" s="176">
        <v>2.3519999999999999</v>
      </c>
      <c r="I333" s="177"/>
      <c r="L333" s="173"/>
      <c r="M333" s="178"/>
      <c r="N333" s="179"/>
      <c r="O333" s="179"/>
      <c r="P333" s="179"/>
      <c r="Q333" s="179"/>
      <c r="R333" s="179"/>
      <c r="S333" s="179"/>
      <c r="T333" s="180"/>
      <c r="AT333" s="174" t="s">
        <v>206</v>
      </c>
      <c r="AU333" s="174" t="s">
        <v>89</v>
      </c>
      <c r="AV333" s="14" t="s">
        <v>89</v>
      </c>
      <c r="AW333" s="14" t="s">
        <v>41</v>
      </c>
      <c r="AX333" s="14" t="s">
        <v>80</v>
      </c>
      <c r="AY333" s="174" t="s">
        <v>195</v>
      </c>
    </row>
    <row r="334" spans="1:65" s="14" customFormat="1">
      <c r="B334" s="173"/>
      <c r="D334" s="166" t="s">
        <v>206</v>
      </c>
      <c r="E334" s="174" t="s">
        <v>3</v>
      </c>
      <c r="F334" s="175" t="s">
        <v>2263</v>
      </c>
      <c r="H334" s="176">
        <v>8.0640000000000001</v>
      </c>
      <c r="I334" s="177"/>
      <c r="L334" s="173"/>
      <c r="M334" s="178"/>
      <c r="N334" s="179"/>
      <c r="O334" s="179"/>
      <c r="P334" s="179"/>
      <c r="Q334" s="179"/>
      <c r="R334" s="179"/>
      <c r="S334" s="179"/>
      <c r="T334" s="180"/>
      <c r="AT334" s="174" t="s">
        <v>206</v>
      </c>
      <c r="AU334" s="174" t="s">
        <v>89</v>
      </c>
      <c r="AV334" s="14" t="s">
        <v>89</v>
      </c>
      <c r="AW334" s="14" t="s">
        <v>41</v>
      </c>
      <c r="AX334" s="14" t="s">
        <v>80</v>
      </c>
      <c r="AY334" s="174" t="s">
        <v>195</v>
      </c>
    </row>
    <row r="335" spans="1:65" s="15" customFormat="1">
      <c r="B335" s="181"/>
      <c r="D335" s="166" t="s">
        <v>206</v>
      </c>
      <c r="E335" s="182" t="s">
        <v>3</v>
      </c>
      <c r="F335" s="183" t="s">
        <v>215</v>
      </c>
      <c r="H335" s="184">
        <v>10.416</v>
      </c>
      <c r="I335" s="185"/>
      <c r="L335" s="181"/>
      <c r="M335" s="186"/>
      <c r="N335" s="187"/>
      <c r="O335" s="187"/>
      <c r="P335" s="187"/>
      <c r="Q335" s="187"/>
      <c r="R335" s="187"/>
      <c r="S335" s="187"/>
      <c r="T335" s="188"/>
      <c r="AT335" s="182" t="s">
        <v>206</v>
      </c>
      <c r="AU335" s="182" t="s">
        <v>89</v>
      </c>
      <c r="AV335" s="15" t="s">
        <v>202</v>
      </c>
      <c r="AW335" s="15" t="s">
        <v>41</v>
      </c>
      <c r="AX335" s="15" t="s">
        <v>87</v>
      </c>
      <c r="AY335" s="182" t="s">
        <v>195</v>
      </c>
    </row>
    <row r="336" spans="1:65" s="14" customFormat="1">
      <c r="B336" s="173"/>
      <c r="D336" s="166" t="s">
        <v>206</v>
      </c>
      <c r="F336" s="175" t="s">
        <v>2264</v>
      </c>
      <c r="H336" s="176">
        <v>20.832000000000001</v>
      </c>
      <c r="I336" s="177"/>
      <c r="L336" s="173"/>
      <c r="M336" s="178"/>
      <c r="N336" s="179"/>
      <c r="O336" s="179"/>
      <c r="P336" s="179"/>
      <c r="Q336" s="179"/>
      <c r="R336" s="179"/>
      <c r="S336" s="179"/>
      <c r="T336" s="180"/>
      <c r="AT336" s="174" t="s">
        <v>206</v>
      </c>
      <c r="AU336" s="174" t="s">
        <v>89</v>
      </c>
      <c r="AV336" s="14" t="s">
        <v>89</v>
      </c>
      <c r="AW336" s="14" t="s">
        <v>4</v>
      </c>
      <c r="AX336" s="14" t="s">
        <v>87</v>
      </c>
      <c r="AY336" s="174" t="s">
        <v>195</v>
      </c>
    </row>
    <row r="337" spans="1:65" s="2" customFormat="1" ht="37.9" customHeight="1">
      <c r="A337" s="35"/>
      <c r="B337" s="146"/>
      <c r="C337" s="147" t="s">
        <v>427</v>
      </c>
      <c r="D337" s="147" t="s">
        <v>197</v>
      </c>
      <c r="E337" s="148" t="s">
        <v>397</v>
      </c>
      <c r="F337" s="149" t="s">
        <v>398</v>
      </c>
      <c r="G337" s="150" t="s">
        <v>139</v>
      </c>
      <c r="H337" s="151">
        <v>40.991999999999997</v>
      </c>
      <c r="I337" s="152"/>
      <c r="J337" s="153">
        <f>ROUND(I337*H337,2)</f>
        <v>0</v>
      </c>
      <c r="K337" s="149" t="s">
        <v>201</v>
      </c>
      <c r="L337" s="36"/>
      <c r="M337" s="154" t="s">
        <v>3</v>
      </c>
      <c r="N337" s="155" t="s">
        <v>51</v>
      </c>
      <c r="O337" s="56"/>
      <c r="P337" s="156">
        <f>O337*H337</f>
        <v>0</v>
      </c>
      <c r="Q337" s="156">
        <v>0</v>
      </c>
      <c r="R337" s="156">
        <f>Q337*H337</f>
        <v>0</v>
      </c>
      <c r="S337" s="156">
        <v>0</v>
      </c>
      <c r="T337" s="157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158" t="s">
        <v>202</v>
      </c>
      <c r="AT337" s="158" t="s">
        <v>197</v>
      </c>
      <c r="AU337" s="158" t="s">
        <v>89</v>
      </c>
      <c r="AY337" s="19" t="s">
        <v>195</v>
      </c>
      <c r="BE337" s="159">
        <f>IF(N337="základní",J337,0)</f>
        <v>0</v>
      </c>
      <c r="BF337" s="159">
        <f>IF(N337="snížená",J337,0)</f>
        <v>0</v>
      </c>
      <c r="BG337" s="159">
        <f>IF(N337="zákl. přenesená",J337,0)</f>
        <v>0</v>
      </c>
      <c r="BH337" s="159">
        <f>IF(N337="sníž. přenesená",J337,0)</f>
        <v>0</v>
      </c>
      <c r="BI337" s="159">
        <f>IF(N337="nulová",J337,0)</f>
        <v>0</v>
      </c>
      <c r="BJ337" s="19" t="s">
        <v>87</v>
      </c>
      <c r="BK337" s="159">
        <f>ROUND(I337*H337,2)</f>
        <v>0</v>
      </c>
      <c r="BL337" s="19" t="s">
        <v>202</v>
      </c>
      <c r="BM337" s="158" t="s">
        <v>2265</v>
      </c>
    </row>
    <row r="338" spans="1:65" s="2" customFormat="1">
      <c r="A338" s="35"/>
      <c r="B338" s="36"/>
      <c r="C338" s="35"/>
      <c r="D338" s="160" t="s">
        <v>204</v>
      </c>
      <c r="E338" s="35"/>
      <c r="F338" s="161" t="s">
        <v>400</v>
      </c>
      <c r="G338" s="35"/>
      <c r="H338" s="35"/>
      <c r="I338" s="162"/>
      <c r="J338" s="35"/>
      <c r="K338" s="35"/>
      <c r="L338" s="36"/>
      <c r="M338" s="163"/>
      <c r="N338" s="164"/>
      <c r="O338" s="56"/>
      <c r="P338" s="56"/>
      <c r="Q338" s="56"/>
      <c r="R338" s="56"/>
      <c r="S338" s="56"/>
      <c r="T338" s="57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T338" s="19" t="s">
        <v>204</v>
      </c>
      <c r="AU338" s="19" t="s">
        <v>89</v>
      </c>
    </row>
    <row r="339" spans="1:65" s="13" customFormat="1">
      <c r="B339" s="165"/>
      <c r="D339" s="166" t="s">
        <v>206</v>
      </c>
      <c r="E339" s="167" t="s">
        <v>3</v>
      </c>
      <c r="F339" s="168" t="s">
        <v>207</v>
      </c>
      <c r="H339" s="167" t="s">
        <v>3</v>
      </c>
      <c r="I339" s="169"/>
      <c r="L339" s="165"/>
      <c r="M339" s="170"/>
      <c r="N339" s="171"/>
      <c r="O339" s="171"/>
      <c r="P339" s="171"/>
      <c r="Q339" s="171"/>
      <c r="R339" s="171"/>
      <c r="S339" s="171"/>
      <c r="T339" s="172"/>
      <c r="AT339" s="167" t="s">
        <v>206</v>
      </c>
      <c r="AU339" s="167" t="s">
        <v>89</v>
      </c>
      <c r="AV339" s="13" t="s">
        <v>87</v>
      </c>
      <c r="AW339" s="13" t="s">
        <v>41</v>
      </c>
      <c r="AX339" s="13" t="s">
        <v>80</v>
      </c>
      <c r="AY339" s="167" t="s">
        <v>195</v>
      </c>
    </row>
    <row r="340" spans="1:65" s="13" customFormat="1">
      <c r="B340" s="165"/>
      <c r="D340" s="166" t="s">
        <v>206</v>
      </c>
      <c r="E340" s="167" t="s">
        <v>3</v>
      </c>
      <c r="F340" s="168" t="s">
        <v>208</v>
      </c>
      <c r="H340" s="167" t="s">
        <v>3</v>
      </c>
      <c r="I340" s="169"/>
      <c r="L340" s="165"/>
      <c r="M340" s="170"/>
      <c r="N340" s="171"/>
      <c r="O340" s="171"/>
      <c r="P340" s="171"/>
      <c r="Q340" s="171"/>
      <c r="R340" s="171"/>
      <c r="S340" s="171"/>
      <c r="T340" s="172"/>
      <c r="AT340" s="167" t="s">
        <v>206</v>
      </c>
      <c r="AU340" s="167" t="s">
        <v>89</v>
      </c>
      <c r="AV340" s="13" t="s">
        <v>87</v>
      </c>
      <c r="AW340" s="13" t="s">
        <v>41</v>
      </c>
      <c r="AX340" s="13" t="s">
        <v>80</v>
      </c>
      <c r="AY340" s="167" t="s">
        <v>195</v>
      </c>
    </row>
    <row r="341" spans="1:65" s="13" customFormat="1">
      <c r="B341" s="165"/>
      <c r="D341" s="166" t="s">
        <v>206</v>
      </c>
      <c r="E341" s="167" t="s">
        <v>3</v>
      </c>
      <c r="F341" s="168" t="s">
        <v>2201</v>
      </c>
      <c r="H341" s="167" t="s">
        <v>3</v>
      </c>
      <c r="I341" s="169"/>
      <c r="L341" s="165"/>
      <c r="M341" s="170"/>
      <c r="N341" s="171"/>
      <c r="O341" s="171"/>
      <c r="P341" s="171"/>
      <c r="Q341" s="171"/>
      <c r="R341" s="171"/>
      <c r="S341" s="171"/>
      <c r="T341" s="172"/>
      <c r="AT341" s="167" t="s">
        <v>206</v>
      </c>
      <c r="AU341" s="167" t="s">
        <v>89</v>
      </c>
      <c r="AV341" s="13" t="s">
        <v>87</v>
      </c>
      <c r="AW341" s="13" t="s">
        <v>41</v>
      </c>
      <c r="AX341" s="13" t="s">
        <v>80</v>
      </c>
      <c r="AY341" s="167" t="s">
        <v>195</v>
      </c>
    </row>
    <row r="342" spans="1:65" s="13" customFormat="1">
      <c r="B342" s="165"/>
      <c r="D342" s="166" t="s">
        <v>206</v>
      </c>
      <c r="E342" s="167" t="s">
        <v>3</v>
      </c>
      <c r="F342" s="168" t="s">
        <v>263</v>
      </c>
      <c r="H342" s="167" t="s">
        <v>3</v>
      </c>
      <c r="I342" s="169"/>
      <c r="L342" s="165"/>
      <c r="M342" s="170"/>
      <c r="N342" s="171"/>
      <c r="O342" s="171"/>
      <c r="P342" s="171"/>
      <c r="Q342" s="171"/>
      <c r="R342" s="171"/>
      <c r="S342" s="171"/>
      <c r="T342" s="172"/>
      <c r="AT342" s="167" t="s">
        <v>206</v>
      </c>
      <c r="AU342" s="167" t="s">
        <v>89</v>
      </c>
      <c r="AV342" s="13" t="s">
        <v>87</v>
      </c>
      <c r="AW342" s="13" t="s">
        <v>41</v>
      </c>
      <c r="AX342" s="13" t="s">
        <v>80</v>
      </c>
      <c r="AY342" s="167" t="s">
        <v>195</v>
      </c>
    </row>
    <row r="343" spans="1:65" s="13" customFormat="1">
      <c r="B343" s="165"/>
      <c r="D343" s="166" t="s">
        <v>206</v>
      </c>
      <c r="E343" s="167" t="s">
        <v>3</v>
      </c>
      <c r="F343" s="168" t="s">
        <v>394</v>
      </c>
      <c r="H343" s="167" t="s">
        <v>3</v>
      </c>
      <c r="I343" s="169"/>
      <c r="L343" s="165"/>
      <c r="M343" s="170"/>
      <c r="N343" s="171"/>
      <c r="O343" s="171"/>
      <c r="P343" s="171"/>
      <c r="Q343" s="171"/>
      <c r="R343" s="171"/>
      <c r="S343" s="171"/>
      <c r="T343" s="172"/>
      <c r="AT343" s="167" t="s">
        <v>206</v>
      </c>
      <c r="AU343" s="167" t="s">
        <v>89</v>
      </c>
      <c r="AV343" s="13" t="s">
        <v>87</v>
      </c>
      <c r="AW343" s="13" t="s">
        <v>41</v>
      </c>
      <c r="AX343" s="13" t="s">
        <v>80</v>
      </c>
      <c r="AY343" s="167" t="s">
        <v>195</v>
      </c>
    </row>
    <row r="344" spans="1:65" s="14" customFormat="1">
      <c r="B344" s="173"/>
      <c r="D344" s="166" t="s">
        <v>206</v>
      </c>
      <c r="E344" s="174" t="s">
        <v>3</v>
      </c>
      <c r="F344" s="175" t="s">
        <v>2266</v>
      </c>
      <c r="H344" s="176">
        <v>11.423999999999999</v>
      </c>
      <c r="I344" s="177"/>
      <c r="L344" s="173"/>
      <c r="M344" s="178"/>
      <c r="N344" s="179"/>
      <c r="O344" s="179"/>
      <c r="P344" s="179"/>
      <c r="Q344" s="179"/>
      <c r="R344" s="179"/>
      <c r="S344" s="179"/>
      <c r="T344" s="180"/>
      <c r="AT344" s="174" t="s">
        <v>206</v>
      </c>
      <c r="AU344" s="174" t="s">
        <v>89</v>
      </c>
      <c r="AV344" s="14" t="s">
        <v>89</v>
      </c>
      <c r="AW344" s="14" t="s">
        <v>41</v>
      </c>
      <c r="AX344" s="14" t="s">
        <v>80</v>
      </c>
      <c r="AY344" s="174" t="s">
        <v>195</v>
      </c>
    </row>
    <row r="345" spans="1:65" s="14" customFormat="1">
      <c r="B345" s="173"/>
      <c r="D345" s="166" t="s">
        <v>206</v>
      </c>
      <c r="E345" s="174" t="s">
        <v>3</v>
      </c>
      <c r="F345" s="175" t="s">
        <v>2267</v>
      </c>
      <c r="H345" s="176">
        <v>9.0719999999999992</v>
      </c>
      <c r="I345" s="177"/>
      <c r="L345" s="173"/>
      <c r="M345" s="178"/>
      <c r="N345" s="179"/>
      <c r="O345" s="179"/>
      <c r="P345" s="179"/>
      <c r="Q345" s="179"/>
      <c r="R345" s="179"/>
      <c r="S345" s="179"/>
      <c r="T345" s="180"/>
      <c r="AT345" s="174" t="s">
        <v>206</v>
      </c>
      <c r="AU345" s="174" t="s">
        <v>89</v>
      </c>
      <c r="AV345" s="14" t="s">
        <v>89</v>
      </c>
      <c r="AW345" s="14" t="s">
        <v>41</v>
      </c>
      <c r="AX345" s="14" t="s">
        <v>80</v>
      </c>
      <c r="AY345" s="174" t="s">
        <v>195</v>
      </c>
    </row>
    <row r="346" spans="1:65" s="15" customFormat="1">
      <c r="B346" s="181"/>
      <c r="D346" s="166" t="s">
        <v>206</v>
      </c>
      <c r="E346" s="182" t="s">
        <v>3</v>
      </c>
      <c r="F346" s="183" t="s">
        <v>215</v>
      </c>
      <c r="H346" s="184">
        <v>20.495999999999999</v>
      </c>
      <c r="I346" s="185"/>
      <c r="L346" s="181"/>
      <c r="M346" s="186"/>
      <c r="N346" s="187"/>
      <c r="O346" s="187"/>
      <c r="P346" s="187"/>
      <c r="Q346" s="187"/>
      <c r="R346" s="187"/>
      <c r="S346" s="187"/>
      <c r="T346" s="188"/>
      <c r="AT346" s="182" t="s">
        <v>206</v>
      </c>
      <c r="AU346" s="182" t="s">
        <v>89</v>
      </c>
      <c r="AV346" s="15" t="s">
        <v>202</v>
      </c>
      <c r="AW346" s="15" t="s">
        <v>41</v>
      </c>
      <c r="AX346" s="15" t="s">
        <v>87</v>
      </c>
      <c r="AY346" s="182" t="s">
        <v>195</v>
      </c>
    </row>
    <row r="347" spans="1:65" s="14" customFormat="1">
      <c r="B347" s="173"/>
      <c r="D347" s="166" t="s">
        <v>206</v>
      </c>
      <c r="F347" s="175" t="s">
        <v>2268</v>
      </c>
      <c r="H347" s="176">
        <v>40.991999999999997</v>
      </c>
      <c r="I347" s="177"/>
      <c r="L347" s="173"/>
      <c r="M347" s="178"/>
      <c r="N347" s="179"/>
      <c r="O347" s="179"/>
      <c r="P347" s="179"/>
      <c r="Q347" s="179"/>
      <c r="R347" s="179"/>
      <c r="S347" s="179"/>
      <c r="T347" s="180"/>
      <c r="AT347" s="174" t="s">
        <v>206</v>
      </c>
      <c r="AU347" s="174" t="s">
        <v>89</v>
      </c>
      <c r="AV347" s="14" t="s">
        <v>89</v>
      </c>
      <c r="AW347" s="14" t="s">
        <v>4</v>
      </c>
      <c r="AX347" s="14" t="s">
        <v>87</v>
      </c>
      <c r="AY347" s="174" t="s">
        <v>195</v>
      </c>
    </row>
    <row r="348" spans="1:65" s="2" customFormat="1" ht="37.9" customHeight="1">
      <c r="A348" s="35"/>
      <c r="B348" s="146"/>
      <c r="C348" s="147" t="s">
        <v>433</v>
      </c>
      <c r="D348" s="147" t="s">
        <v>197</v>
      </c>
      <c r="E348" s="148" t="s">
        <v>2269</v>
      </c>
      <c r="F348" s="149" t="s">
        <v>2270</v>
      </c>
      <c r="G348" s="150" t="s">
        <v>139</v>
      </c>
      <c r="H348" s="151">
        <v>2.3519999999999999</v>
      </c>
      <c r="I348" s="152"/>
      <c r="J348" s="153">
        <f>ROUND(I348*H348,2)</f>
        <v>0</v>
      </c>
      <c r="K348" s="149" t="s">
        <v>201</v>
      </c>
      <c r="L348" s="36"/>
      <c r="M348" s="154" t="s">
        <v>3</v>
      </c>
      <c r="N348" s="155" t="s">
        <v>51</v>
      </c>
      <c r="O348" s="56"/>
      <c r="P348" s="156">
        <f>O348*H348</f>
        <v>0</v>
      </c>
      <c r="Q348" s="156">
        <v>0</v>
      </c>
      <c r="R348" s="156">
        <f>Q348*H348</f>
        <v>0</v>
      </c>
      <c r="S348" s="156">
        <v>0</v>
      </c>
      <c r="T348" s="157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58" t="s">
        <v>202</v>
      </c>
      <c r="AT348" s="158" t="s">
        <v>197</v>
      </c>
      <c r="AU348" s="158" t="s">
        <v>89</v>
      </c>
      <c r="AY348" s="19" t="s">
        <v>195</v>
      </c>
      <c r="BE348" s="159">
        <f>IF(N348="základní",J348,0)</f>
        <v>0</v>
      </c>
      <c r="BF348" s="159">
        <f>IF(N348="snížená",J348,0)</f>
        <v>0</v>
      </c>
      <c r="BG348" s="159">
        <f>IF(N348="zákl. přenesená",J348,0)</f>
        <v>0</v>
      </c>
      <c r="BH348" s="159">
        <f>IF(N348="sníž. přenesená",J348,0)</f>
        <v>0</v>
      </c>
      <c r="BI348" s="159">
        <f>IF(N348="nulová",J348,0)</f>
        <v>0</v>
      </c>
      <c r="BJ348" s="19" t="s">
        <v>87</v>
      </c>
      <c r="BK348" s="159">
        <f>ROUND(I348*H348,2)</f>
        <v>0</v>
      </c>
      <c r="BL348" s="19" t="s">
        <v>202</v>
      </c>
      <c r="BM348" s="158" t="s">
        <v>2271</v>
      </c>
    </row>
    <row r="349" spans="1:65" s="2" customFormat="1">
      <c r="A349" s="35"/>
      <c r="B349" s="36"/>
      <c r="C349" s="35"/>
      <c r="D349" s="160" t="s">
        <v>204</v>
      </c>
      <c r="E349" s="35"/>
      <c r="F349" s="161" t="s">
        <v>2272</v>
      </c>
      <c r="G349" s="35"/>
      <c r="H349" s="35"/>
      <c r="I349" s="162"/>
      <c r="J349" s="35"/>
      <c r="K349" s="35"/>
      <c r="L349" s="36"/>
      <c r="M349" s="163"/>
      <c r="N349" s="164"/>
      <c r="O349" s="56"/>
      <c r="P349" s="56"/>
      <c r="Q349" s="56"/>
      <c r="R349" s="56"/>
      <c r="S349" s="56"/>
      <c r="T349" s="57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9" t="s">
        <v>204</v>
      </c>
      <c r="AU349" s="19" t="s">
        <v>89</v>
      </c>
    </row>
    <row r="350" spans="1:65" s="13" customFormat="1">
      <c r="B350" s="165"/>
      <c r="D350" s="166" t="s">
        <v>206</v>
      </c>
      <c r="E350" s="167" t="s">
        <v>3</v>
      </c>
      <c r="F350" s="168" t="s">
        <v>207</v>
      </c>
      <c r="H350" s="167" t="s">
        <v>3</v>
      </c>
      <c r="I350" s="169"/>
      <c r="L350" s="165"/>
      <c r="M350" s="170"/>
      <c r="N350" s="171"/>
      <c r="O350" s="171"/>
      <c r="P350" s="171"/>
      <c r="Q350" s="171"/>
      <c r="R350" s="171"/>
      <c r="S350" s="171"/>
      <c r="T350" s="172"/>
      <c r="AT350" s="167" t="s">
        <v>206</v>
      </c>
      <c r="AU350" s="167" t="s">
        <v>89</v>
      </c>
      <c r="AV350" s="13" t="s">
        <v>87</v>
      </c>
      <c r="AW350" s="13" t="s">
        <v>41</v>
      </c>
      <c r="AX350" s="13" t="s">
        <v>80</v>
      </c>
      <c r="AY350" s="167" t="s">
        <v>195</v>
      </c>
    </row>
    <row r="351" spans="1:65" s="13" customFormat="1">
      <c r="B351" s="165"/>
      <c r="D351" s="166" t="s">
        <v>206</v>
      </c>
      <c r="E351" s="167" t="s">
        <v>3</v>
      </c>
      <c r="F351" s="168" t="s">
        <v>208</v>
      </c>
      <c r="H351" s="167" t="s">
        <v>3</v>
      </c>
      <c r="I351" s="169"/>
      <c r="L351" s="165"/>
      <c r="M351" s="170"/>
      <c r="N351" s="171"/>
      <c r="O351" s="171"/>
      <c r="P351" s="171"/>
      <c r="Q351" s="171"/>
      <c r="R351" s="171"/>
      <c r="S351" s="171"/>
      <c r="T351" s="172"/>
      <c r="AT351" s="167" t="s">
        <v>206</v>
      </c>
      <c r="AU351" s="167" t="s">
        <v>89</v>
      </c>
      <c r="AV351" s="13" t="s">
        <v>87</v>
      </c>
      <c r="AW351" s="13" t="s">
        <v>41</v>
      </c>
      <c r="AX351" s="13" t="s">
        <v>80</v>
      </c>
      <c r="AY351" s="167" t="s">
        <v>195</v>
      </c>
    </row>
    <row r="352" spans="1:65" s="13" customFormat="1">
      <c r="B352" s="165"/>
      <c r="D352" s="166" t="s">
        <v>206</v>
      </c>
      <c r="E352" s="167" t="s">
        <v>3</v>
      </c>
      <c r="F352" s="168" t="s">
        <v>2201</v>
      </c>
      <c r="H352" s="167" t="s">
        <v>3</v>
      </c>
      <c r="I352" s="169"/>
      <c r="L352" s="165"/>
      <c r="M352" s="170"/>
      <c r="N352" s="171"/>
      <c r="O352" s="171"/>
      <c r="P352" s="171"/>
      <c r="Q352" s="171"/>
      <c r="R352" s="171"/>
      <c r="S352" s="171"/>
      <c r="T352" s="172"/>
      <c r="AT352" s="167" t="s">
        <v>206</v>
      </c>
      <c r="AU352" s="167" t="s">
        <v>89</v>
      </c>
      <c r="AV352" s="13" t="s">
        <v>87</v>
      </c>
      <c r="AW352" s="13" t="s">
        <v>41</v>
      </c>
      <c r="AX352" s="13" t="s">
        <v>80</v>
      </c>
      <c r="AY352" s="167" t="s">
        <v>195</v>
      </c>
    </row>
    <row r="353" spans="1:65" s="13" customFormat="1">
      <c r="B353" s="165"/>
      <c r="D353" s="166" t="s">
        <v>206</v>
      </c>
      <c r="E353" s="167" t="s">
        <v>3</v>
      </c>
      <c r="F353" s="168" t="s">
        <v>263</v>
      </c>
      <c r="H353" s="167" t="s">
        <v>3</v>
      </c>
      <c r="I353" s="169"/>
      <c r="L353" s="165"/>
      <c r="M353" s="170"/>
      <c r="N353" s="171"/>
      <c r="O353" s="171"/>
      <c r="P353" s="171"/>
      <c r="Q353" s="171"/>
      <c r="R353" s="171"/>
      <c r="S353" s="171"/>
      <c r="T353" s="172"/>
      <c r="AT353" s="167" t="s">
        <v>206</v>
      </c>
      <c r="AU353" s="167" t="s">
        <v>89</v>
      </c>
      <c r="AV353" s="13" t="s">
        <v>87</v>
      </c>
      <c r="AW353" s="13" t="s">
        <v>41</v>
      </c>
      <c r="AX353" s="13" t="s">
        <v>80</v>
      </c>
      <c r="AY353" s="167" t="s">
        <v>195</v>
      </c>
    </row>
    <row r="354" spans="1:65" s="13" customFormat="1">
      <c r="B354" s="165"/>
      <c r="D354" s="166" t="s">
        <v>206</v>
      </c>
      <c r="E354" s="167" t="s">
        <v>3</v>
      </c>
      <c r="F354" s="168" t="s">
        <v>394</v>
      </c>
      <c r="H354" s="167" t="s">
        <v>3</v>
      </c>
      <c r="I354" s="169"/>
      <c r="L354" s="165"/>
      <c r="M354" s="170"/>
      <c r="N354" s="171"/>
      <c r="O354" s="171"/>
      <c r="P354" s="171"/>
      <c r="Q354" s="171"/>
      <c r="R354" s="171"/>
      <c r="S354" s="171"/>
      <c r="T354" s="172"/>
      <c r="AT354" s="167" t="s">
        <v>206</v>
      </c>
      <c r="AU354" s="167" t="s">
        <v>89</v>
      </c>
      <c r="AV354" s="13" t="s">
        <v>87</v>
      </c>
      <c r="AW354" s="13" t="s">
        <v>41</v>
      </c>
      <c r="AX354" s="13" t="s">
        <v>80</v>
      </c>
      <c r="AY354" s="167" t="s">
        <v>195</v>
      </c>
    </row>
    <row r="355" spans="1:65" s="14" customFormat="1">
      <c r="B355" s="173"/>
      <c r="D355" s="166" t="s">
        <v>206</v>
      </c>
      <c r="E355" s="174" t="s">
        <v>3</v>
      </c>
      <c r="F355" s="175" t="s">
        <v>2273</v>
      </c>
      <c r="H355" s="176">
        <v>1.1759999999999999</v>
      </c>
      <c r="I355" s="177"/>
      <c r="L355" s="173"/>
      <c r="M355" s="178"/>
      <c r="N355" s="179"/>
      <c r="O355" s="179"/>
      <c r="P355" s="179"/>
      <c r="Q355" s="179"/>
      <c r="R355" s="179"/>
      <c r="S355" s="179"/>
      <c r="T355" s="180"/>
      <c r="AT355" s="174" t="s">
        <v>206</v>
      </c>
      <c r="AU355" s="174" t="s">
        <v>89</v>
      </c>
      <c r="AV355" s="14" t="s">
        <v>89</v>
      </c>
      <c r="AW355" s="14" t="s">
        <v>41</v>
      </c>
      <c r="AX355" s="14" t="s">
        <v>80</v>
      </c>
      <c r="AY355" s="174" t="s">
        <v>195</v>
      </c>
    </row>
    <row r="356" spans="1:65" s="15" customFormat="1">
      <c r="B356" s="181"/>
      <c r="D356" s="166" t="s">
        <v>206</v>
      </c>
      <c r="E356" s="182" t="s">
        <v>3</v>
      </c>
      <c r="F356" s="183" t="s">
        <v>215</v>
      </c>
      <c r="H356" s="184">
        <v>1.1759999999999999</v>
      </c>
      <c r="I356" s="185"/>
      <c r="L356" s="181"/>
      <c r="M356" s="186"/>
      <c r="N356" s="187"/>
      <c r="O356" s="187"/>
      <c r="P356" s="187"/>
      <c r="Q356" s="187"/>
      <c r="R356" s="187"/>
      <c r="S356" s="187"/>
      <c r="T356" s="188"/>
      <c r="AT356" s="182" t="s">
        <v>206</v>
      </c>
      <c r="AU356" s="182" t="s">
        <v>89</v>
      </c>
      <c r="AV356" s="15" t="s">
        <v>202</v>
      </c>
      <c r="AW356" s="15" t="s">
        <v>41</v>
      </c>
      <c r="AX356" s="15" t="s">
        <v>87</v>
      </c>
      <c r="AY356" s="182" t="s">
        <v>195</v>
      </c>
    </row>
    <row r="357" spans="1:65" s="14" customFormat="1">
      <c r="B357" s="173"/>
      <c r="D357" s="166" t="s">
        <v>206</v>
      </c>
      <c r="F357" s="175" t="s">
        <v>2274</v>
      </c>
      <c r="H357" s="176">
        <v>2.3519999999999999</v>
      </c>
      <c r="I357" s="177"/>
      <c r="L357" s="173"/>
      <c r="M357" s="178"/>
      <c r="N357" s="179"/>
      <c r="O357" s="179"/>
      <c r="P357" s="179"/>
      <c r="Q357" s="179"/>
      <c r="R357" s="179"/>
      <c r="S357" s="179"/>
      <c r="T357" s="180"/>
      <c r="AT357" s="174" t="s">
        <v>206</v>
      </c>
      <c r="AU357" s="174" t="s">
        <v>89</v>
      </c>
      <c r="AV357" s="14" t="s">
        <v>89</v>
      </c>
      <c r="AW357" s="14" t="s">
        <v>4</v>
      </c>
      <c r="AX357" s="14" t="s">
        <v>87</v>
      </c>
      <c r="AY357" s="174" t="s">
        <v>195</v>
      </c>
    </row>
    <row r="358" spans="1:65" s="2" customFormat="1" ht="37.9" customHeight="1">
      <c r="A358" s="35"/>
      <c r="B358" s="146"/>
      <c r="C358" s="147" t="s">
        <v>435</v>
      </c>
      <c r="D358" s="147" t="s">
        <v>197</v>
      </c>
      <c r="E358" s="148" t="s">
        <v>406</v>
      </c>
      <c r="F358" s="149" t="s">
        <v>407</v>
      </c>
      <c r="G358" s="150" t="s">
        <v>139</v>
      </c>
      <c r="H358" s="151">
        <v>10.416</v>
      </c>
      <c r="I358" s="152"/>
      <c r="J358" s="153">
        <f>ROUND(I358*H358,2)</f>
        <v>0</v>
      </c>
      <c r="K358" s="149" t="s">
        <v>201</v>
      </c>
      <c r="L358" s="36"/>
      <c r="M358" s="154" t="s">
        <v>3</v>
      </c>
      <c r="N358" s="155" t="s">
        <v>51</v>
      </c>
      <c r="O358" s="56"/>
      <c r="P358" s="156">
        <f>O358*H358</f>
        <v>0</v>
      </c>
      <c r="Q358" s="156">
        <v>0</v>
      </c>
      <c r="R358" s="156">
        <f>Q358*H358</f>
        <v>0</v>
      </c>
      <c r="S358" s="156">
        <v>0</v>
      </c>
      <c r="T358" s="157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58" t="s">
        <v>202</v>
      </c>
      <c r="AT358" s="158" t="s">
        <v>197</v>
      </c>
      <c r="AU358" s="158" t="s">
        <v>89</v>
      </c>
      <c r="AY358" s="19" t="s">
        <v>195</v>
      </c>
      <c r="BE358" s="159">
        <f>IF(N358="základní",J358,0)</f>
        <v>0</v>
      </c>
      <c r="BF358" s="159">
        <f>IF(N358="snížená",J358,0)</f>
        <v>0</v>
      </c>
      <c r="BG358" s="159">
        <f>IF(N358="zákl. přenesená",J358,0)</f>
        <v>0</v>
      </c>
      <c r="BH358" s="159">
        <f>IF(N358="sníž. přenesená",J358,0)</f>
        <v>0</v>
      </c>
      <c r="BI358" s="159">
        <f>IF(N358="nulová",J358,0)</f>
        <v>0</v>
      </c>
      <c r="BJ358" s="19" t="s">
        <v>87</v>
      </c>
      <c r="BK358" s="159">
        <f>ROUND(I358*H358,2)</f>
        <v>0</v>
      </c>
      <c r="BL358" s="19" t="s">
        <v>202</v>
      </c>
      <c r="BM358" s="158" t="s">
        <v>2275</v>
      </c>
    </row>
    <row r="359" spans="1:65" s="2" customFormat="1">
      <c r="A359" s="35"/>
      <c r="B359" s="36"/>
      <c r="C359" s="35"/>
      <c r="D359" s="160" t="s">
        <v>204</v>
      </c>
      <c r="E359" s="35"/>
      <c r="F359" s="161" t="s">
        <v>409</v>
      </c>
      <c r="G359" s="35"/>
      <c r="H359" s="35"/>
      <c r="I359" s="162"/>
      <c r="J359" s="35"/>
      <c r="K359" s="35"/>
      <c r="L359" s="36"/>
      <c r="M359" s="163"/>
      <c r="N359" s="164"/>
      <c r="O359" s="56"/>
      <c r="P359" s="56"/>
      <c r="Q359" s="56"/>
      <c r="R359" s="56"/>
      <c r="S359" s="56"/>
      <c r="T359" s="57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9" t="s">
        <v>204</v>
      </c>
      <c r="AU359" s="19" t="s">
        <v>89</v>
      </c>
    </row>
    <row r="360" spans="1:65" s="13" customFormat="1">
      <c r="B360" s="165"/>
      <c r="D360" s="166" t="s">
        <v>206</v>
      </c>
      <c r="E360" s="167" t="s">
        <v>3</v>
      </c>
      <c r="F360" s="168" t="s">
        <v>207</v>
      </c>
      <c r="H360" s="167" t="s">
        <v>3</v>
      </c>
      <c r="I360" s="169"/>
      <c r="L360" s="165"/>
      <c r="M360" s="170"/>
      <c r="N360" s="171"/>
      <c r="O360" s="171"/>
      <c r="P360" s="171"/>
      <c r="Q360" s="171"/>
      <c r="R360" s="171"/>
      <c r="S360" s="171"/>
      <c r="T360" s="172"/>
      <c r="AT360" s="167" t="s">
        <v>206</v>
      </c>
      <c r="AU360" s="167" t="s">
        <v>89</v>
      </c>
      <c r="AV360" s="13" t="s">
        <v>87</v>
      </c>
      <c r="AW360" s="13" t="s">
        <v>41</v>
      </c>
      <c r="AX360" s="13" t="s">
        <v>80</v>
      </c>
      <c r="AY360" s="167" t="s">
        <v>195</v>
      </c>
    </row>
    <row r="361" spans="1:65" s="13" customFormat="1">
      <c r="B361" s="165"/>
      <c r="D361" s="166" t="s">
        <v>206</v>
      </c>
      <c r="E361" s="167" t="s">
        <v>3</v>
      </c>
      <c r="F361" s="168" t="s">
        <v>208</v>
      </c>
      <c r="H361" s="167" t="s">
        <v>3</v>
      </c>
      <c r="I361" s="169"/>
      <c r="L361" s="165"/>
      <c r="M361" s="170"/>
      <c r="N361" s="171"/>
      <c r="O361" s="171"/>
      <c r="P361" s="171"/>
      <c r="Q361" s="171"/>
      <c r="R361" s="171"/>
      <c r="S361" s="171"/>
      <c r="T361" s="172"/>
      <c r="AT361" s="167" t="s">
        <v>206</v>
      </c>
      <c r="AU361" s="167" t="s">
        <v>89</v>
      </c>
      <c r="AV361" s="13" t="s">
        <v>87</v>
      </c>
      <c r="AW361" s="13" t="s">
        <v>41</v>
      </c>
      <c r="AX361" s="13" t="s">
        <v>80</v>
      </c>
      <c r="AY361" s="167" t="s">
        <v>195</v>
      </c>
    </row>
    <row r="362" spans="1:65" s="13" customFormat="1">
      <c r="B362" s="165"/>
      <c r="D362" s="166" t="s">
        <v>206</v>
      </c>
      <c r="E362" s="167" t="s">
        <v>3</v>
      </c>
      <c r="F362" s="168" t="s">
        <v>2201</v>
      </c>
      <c r="H362" s="167" t="s">
        <v>3</v>
      </c>
      <c r="I362" s="169"/>
      <c r="L362" s="165"/>
      <c r="M362" s="170"/>
      <c r="N362" s="171"/>
      <c r="O362" s="171"/>
      <c r="P362" s="171"/>
      <c r="Q362" s="171"/>
      <c r="R362" s="171"/>
      <c r="S362" s="171"/>
      <c r="T362" s="172"/>
      <c r="AT362" s="167" t="s">
        <v>206</v>
      </c>
      <c r="AU362" s="167" t="s">
        <v>89</v>
      </c>
      <c r="AV362" s="13" t="s">
        <v>87</v>
      </c>
      <c r="AW362" s="13" t="s">
        <v>41</v>
      </c>
      <c r="AX362" s="13" t="s">
        <v>80</v>
      </c>
      <c r="AY362" s="167" t="s">
        <v>195</v>
      </c>
    </row>
    <row r="363" spans="1:65" s="13" customFormat="1">
      <c r="B363" s="165"/>
      <c r="D363" s="166" t="s">
        <v>206</v>
      </c>
      <c r="E363" s="167" t="s">
        <v>3</v>
      </c>
      <c r="F363" s="168" t="s">
        <v>263</v>
      </c>
      <c r="H363" s="167" t="s">
        <v>3</v>
      </c>
      <c r="I363" s="169"/>
      <c r="L363" s="165"/>
      <c r="M363" s="170"/>
      <c r="N363" s="171"/>
      <c r="O363" s="171"/>
      <c r="P363" s="171"/>
      <c r="Q363" s="171"/>
      <c r="R363" s="171"/>
      <c r="S363" s="171"/>
      <c r="T363" s="172"/>
      <c r="AT363" s="167" t="s">
        <v>206</v>
      </c>
      <c r="AU363" s="167" t="s">
        <v>89</v>
      </c>
      <c r="AV363" s="13" t="s">
        <v>87</v>
      </c>
      <c r="AW363" s="13" t="s">
        <v>41</v>
      </c>
      <c r="AX363" s="13" t="s">
        <v>80</v>
      </c>
      <c r="AY363" s="167" t="s">
        <v>195</v>
      </c>
    </row>
    <row r="364" spans="1:65" s="13" customFormat="1">
      <c r="B364" s="165"/>
      <c r="D364" s="166" t="s">
        <v>206</v>
      </c>
      <c r="E364" s="167" t="s">
        <v>3</v>
      </c>
      <c r="F364" s="168" t="s">
        <v>386</v>
      </c>
      <c r="H364" s="167" t="s">
        <v>3</v>
      </c>
      <c r="I364" s="169"/>
      <c r="L364" s="165"/>
      <c r="M364" s="170"/>
      <c r="N364" s="171"/>
      <c r="O364" s="171"/>
      <c r="P364" s="171"/>
      <c r="Q364" s="171"/>
      <c r="R364" s="171"/>
      <c r="S364" s="171"/>
      <c r="T364" s="172"/>
      <c r="AT364" s="167" t="s">
        <v>206</v>
      </c>
      <c r="AU364" s="167" t="s">
        <v>89</v>
      </c>
      <c r="AV364" s="13" t="s">
        <v>87</v>
      </c>
      <c r="AW364" s="13" t="s">
        <v>41</v>
      </c>
      <c r="AX364" s="13" t="s">
        <v>80</v>
      </c>
      <c r="AY364" s="167" t="s">
        <v>195</v>
      </c>
    </row>
    <row r="365" spans="1:65" s="14" customFormat="1">
      <c r="B365" s="173"/>
      <c r="D365" s="166" t="s">
        <v>206</v>
      </c>
      <c r="E365" s="174" t="s">
        <v>3</v>
      </c>
      <c r="F365" s="175" t="s">
        <v>2262</v>
      </c>
      <c r="H365" s="176">
        <v>2.3519999999999999</v>
      </c>
      <c r="I365" s="177"/>
      <c r="L365" s="173"/>
      <c r="M365" s="178"/>
      <c r="N365" s="179"/>
      <c r="O365" s="179"/>
      <c r="P365" s="179"/>
      <c r="Q365" s="179"/>
      <c r="R365" s="179"/>
      <c r="S365" s="179"/>
      <c r="T365" s="180"/>
      <c r="AT365" s="174" t="s">
        <v>206</v>
      </c>
      <c r="AU365" s="174" t="s">
        <v>89</v>
      </c>
      <c r="AV365" s="14" t="s">
        <v>89</v>
      </c>
      <c r="AW365" s="14" t="s">
        <v>41</v>
      </c>
      <c r="AX365" s="14" t="s">
        <v>80</v>
      </c>
      <c r="AY365" s="174" t="s">
        <v>195</v>
      </c>
    </row>
    <row r="366" spans="1:65" s="14" customFormat="1">
      <c r="B366" s="173"/>
      <c r="D366" s="166" t="s">
        <v>206</v>
      </c>
      <c r="E366" s="174" t="s">
        <v>3</v>
      </c>
      <c r="F366" s="175" t="s">
        <v>2263</v>
      </c>
      <c r="H366" s="176">
        <v>8.0640000000000001</v>
      </c>
      <c r="I366" s="177"/>
      <c r="L366" s="173"/>
      <c r="M366" s="178"/>
      <c r="N366" s="179"/>
      <c r="O366" s="179"/>
      <c r="P366" s="179"/>
      <c r="Q366" s="179"/>
      <c r="R366" s="179"/>
      <c r="S366" s="179"/>
      <c r="T366" s="180"/>
      <c r="AT366" s="174" t="s">
        <v>206</v>
      </c>
      <c r="AU366" s="174" t="s">
        <v>89</v>
      </c>
      <c r="AV366" s="14" t="s">
        <v>89</v>
      </c>
      <c r="AW366" s="14" t="s">
        <v>41</v>
      </c>
      <c r="AX366" s="14" t="s">
        <v>80</v>
      </c>
      <c r="AY366" s="174" t="s">
        <v>195</v>
      </c>
    </row>
    <row r="367" spans="1:65" s="15" customFormat="1">
      <c r="B367" s="181"/>
      <c r="D367" s="166" t="s">
        <v>206</v>
      </c>
      <c r="E367" s="182" t="s">
        <v>3</v>
      </c>
      <c r="F367" s="183" t="s">
        <v>215</v>
      </c>
      <c r="H367" s="184">
        <v>10.416</v>
      </c>
      <c r="I367" s="185"/>
      <c r="L367" s="181"/>
      <c r="M367" s="186"/>
      <c r="N367" s="187"/>
      <c r="O367" s="187"/>
      <c r="P367" s="187"/>
      <c r="Q367" s="187"/>
      <c r="R367" s="187"/>
      <c r="S367" s="187"/>
      <c r="T367" s="188"/>
      <c r="AT367" s="182" t="s">
        <v>206</v>
      </c>
      <c r="AU367" s="182" t="s">
        <v>89</v>
      </c>
      <c r="AV367" s="15" t="s">
        <v>202</v>
      </c>
      <c r="AW367" s="15" t="s">
        <v>41</v>
      </c>
      <c r="AX367" s="15" t="s">
        <v>87</v>
      </c>
      <c r="AY367" s="182" t="s">
        <v>195</v>
      </c>
    </row>
    <row r="368" spans="1:65" s="2" customFormat="1" ht="37.9" customHeight="1">
      <c r="A368" s="35"/>
      <c r="B368" s="146"/>
      <c r="C368" s="147" t="s">
        <v>441</v>
      </c>
      <c r="D368" s="147" t="s">
        <v>197</v>
      </c>
      <c r="E368" s="148" t="s">
        <v>2276</v>
      </c>
      <c r="F368" s="149" t="s">
        <v>2277</v>
      </c>
      <c r="G368" s="150" t="s">
        <v>139</v>
      </c>
      <c r="H368" s="151">
        <v>21.672000000000001</v>
      </c>
      <c r="I368" s="152"/>
      <c r="J368" s="153">
        <f>ROUND(I368*H368,2)</f>
        <v>0</v>
      </c>
      <c r="K368" s="149" t="s">
        <v>201</v>
      </c>
      <c r="L368" s="36"/>
      <c r="M368" s="154" t="s">
        <v>3</v>
      </c>
      <c r="N368" s="155" t="s">
        <v>51</v>
      </c>
      <c r="O368" s="56"/>
      <c r="P368" s="156">
        <f>O368*H368</f>
        <v>0</v>
      </c>
      <c r="Q368" s="156">
        <v>0</v>
      </c>
      <c r="R368" s="156">
        <f>Q368*H368</f>
        <v>0</v>
      </c>
      <c r="S368" s="156">
        <v>0</v>
      </c>
      <c r="T368" s="157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58" t="s">
        <v>202</v>
      </c>
      <c r="AT368" s="158" t="s">
        <v>197</v>
      </c>
      <c r="AU368" s="158" t="s">
        <v>89</v>
      </c>
      <c r="AY368" s="19" t="s">
        <v>195</v>
      </c>
      <c r="BE368" s="159">
        <f>IF(N368="základní",J368,0)</f>
        <v>0</v>
      </c>
      <c r="BF368" s="159">
        <f>IF(N368="snížená",J368,0)</f>
        <v>0</v>
      </c>
      <c r="BG368" s="159">
        <f>IF(N368="zákl. přenesená",J368,0)</f>
        <v>0</v>
      </c>
      <c r="BH368" s="159">
        <f>IF(N368="sníž. přenesená",J368,0)</f>
        <v>0</v>
      </c>
      <c r="BI368" s="159">
        <f>IF(N368="nulová",J368,0)</f>
        <v>0</v>
      </c>
      <c r="BJ368" s="19" t="s">
        <v>87</v>
      </c>
      <c r="BK368" s="159">
        <f>ROUND(I368*H368,2)</f>
        <v>0</v>
      </c>
      <c r="BL368" s="19" t="s">
        <v>202</v>
      </c>
      <c r="BM368" s="158" t="s">
        <v>2278</v>
      </c>
    </row>
    <row r="369" spans="1:65" s="2" customFormat="1">
      <c r="A369" s="35"/>
      <c r="B369" s="36"/>
      <c r="C369" s="35"/>
      <c r="D369" s="160" t="s">
        <v>204</v>
      </c>
      <c r="E369" s="35"/>
      <c r="F369" s="161" t="s">
        <v>2279</v>
      </c>
      <c r="G369" s="35"/>
      <c r="H369" s="35"/>
      <c r="I369" s="162"/>
      <c r="J369" s="35"/>
      <c r="K369" s="35"/>
      <c r="L369" s="36"/>
      <c r="M369" s="163"/>
      <c r="N369" s="164"/>
      <c r="O369" s="56"/>
      <c r="P369" s="56"/>
      <c r="Q369" s="56"/>
      <c r="R369" s="56"/>
      <c r="S369" s="56"/>
      <c r="T369" s="57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9" t="s">
        <v>204</v>
      </c>
      <c r="AU369" s="19" t="s">
        <v>89</v>
      </c>
    </row>
    <row r="370" spans="1:65" s="13" customFormat="1">
      <c r="B370" s="165"/>
      <c r="D370" s="166" t="s">
        <v>206</v>
      </c>
      <c r="E370" s="167" t="s">
        <v>3</v>
      </c>
      <c r="F370" s="168" t="s">
        <v>207</v>
      </c>
      <c r="H370" s="167" t="s">
        <v>3</v>
      </c>
      <c r="I370" s="169"/>
      <c r="L370" s="165"/>
      <c r="M370" s="170"/>
      <c r="N370" s="171"/>
      <c r="O370" s="171"/>
      <c r="P370" s="171"/>
      <c r="Q370" s="171"/>
      <c r="R370" s="171"/>
      <c r="S370" s="171"/>
      <c r="T370" s="172"/>
      <c r="AT370" s="167" t="s">
        <v>206</v>
      </c>
      <c r="AU370" s="167" t="s">
        <v>89</v>
      </c>
      <c r="AV370" s="13" t="s">
        <v>87</v>
      </c>
      <c r="AW370" s="13" t="s">
        <v>41</v>
      </c>
      <c r="AX370" s="13" t="s">
        <v>80</v>
      </c>
      <c r="AY370" s="167" t="s">
        <v>195</v>
      </c>
    </row>
    <row r="371" spans="1:65" s="13" customFormat="1">
      <c r="B371" s="165"/>
      <c r="D371" s="166" t="s">
        <v>206</v>
      </c>
      <c r="E371" s="167" t="s">
        <v>3</v>
      </c>
      <c r="F371" s="168" t="s">
        <v>208</v>
      </c>
      <c r="H371" s="167" t="s">
        <v>3</v>
      </c>
      <c r="I371" s="169"/>
      <c r="L371" s="165"/>
      <c r="M371" s="170"/>
      <c r="N371" s="171"/>
      <c r="O371" s="171"/>
      <c r="P371" s="171"/>
      <c r="Q371" s="171"/>
      <c r="R371" s="171"/>
      <c r="S371" s="171"/>
      <c r="T371" s="172"/>
      <c r="AT371" s="167" t="s">
        <v>206</v>
      </c>
      <c r="AU371" s="167" t="s">
        <v>89</v>
      </c>
      <c r="AV371" s="13" t="s">
        <v>87</v>
      </c>
      <c r="AW371" s="13" t="s">
        <v>41</v>
      </c>
      <c r="AX371" s="13" t="s">
        <v>80</v>
      </c>
      <c r="AY371" s="167" t="s">
        <v>195</v>
      </c>
    </row>
    <row r="372" spans="1:65" s="13" customFormat="1">
      <c r="B372" s="165"/>
      <c r="D372" s="166" t="s">
        <v>206</v>
      </c>
      <c r="E372" s="167" t="s">
        <v>3</v>
      </c>
      <c r="F372" s="168" t="s">
        <v>2201</v>
      </c>
      <c r="H372" s="167" t="s">
        <v>3</v>
      </c>
      <c r="I372" s="169"/>
      <c r="L372" s="165"/>
      <c r="M372" s="170"/>
      <c r="N372" s="171"/>
      <c r="O372" s="171"/>
      <c r="P372" s="171"/>
      <c r="Q372" s="171"/>
      <c r="R372" s="171"/>
      <c r="S372" s="171"/>
      <c r="T372" s="172"/>
      <c r="AT372" s="167" t="s">
        <v>206</v>
      </c>
      <c r="AU372" s="167" t="s">
        <v>89</v>
      </c>
      <c r="AV372" s="13" t="s">
        <v>87</v>
      </c>
      <c r="AW372" s="13" t="s">
        <v>41</v>
      </c>
      <c r="AX372" s="13" t="s">
        <v>80</v>
      </c>
      <c r="AY372" s="167" t="s">
        <v>195</v>
      </c>
    </row>
    <row r="373" spans="1:65" s="13" customFormat="1">
      <c r="B373" s="165"/>
      <c r="D373" s="166" t="s">
        <v>206</v>
      </c>
      <c r="E373" s="167" t="s">
        <v>3</v>
      </c>
      <c r="F373" s="168" t="s">
        <v>263</v>
      </c>
      <c r="H373" s="167" t="s">
        <v>3</v>
      </c>
      <c r="I373" s="169"/>
      <c r="L373" s="165"/>
      <c r="M373" s="170"/>
      <c r="N373" s="171"/>
      <c r="O373" s="171"/>
      <c r="P373" s="171"/>
      <c r="Q373" s="171"/>
      <c r="R373" s="171"/>
      <c r="S373" s="171"/>
      <c r="T373" s="172"/>
      <c r="AT373" s="167" t="s">
        <v>206</v>
      </c>
      <c r="AU373" s="167" t="s">
        <v>89</v>
      </c>
      <c r="AV373" s="13" t="s">
        <v>87</v>
      </c>
      <c r="AW373" s="13" t="s">
        <v>41</v>
      </c>
      <c r="AX373" s="13" t="s">
        <v>80</v>
      </c>
      <c r="AY373" s="167" t="s">
        <v>195</v>
      </c>
    </row>
    <row r="374" spans="1:65" s="13" customFormat="1">
      <c r="B374" s="165"/>
      <c r="D374" s="166" t="s">
        <v>206</v>
      </c>
      <c r="E374" s="167" t="s">
        <v>3</v>
      </c>
      <c r="F374" s="168" t="s">
        <v>386</v>
      </c>
      <c r="H374" s="167" t="s">
        <v>3</v>
      </c>
      <c r="I374" s="169"/>
      <c r="L374" s="165"/>
      <c r="M374" s="170"/>
      <c r="N374" s="171"/>
      <c r="O374" s="171"/>
      <c r="P374" s="171"/>
      <c r="Q374" s="171"/>
      <c r="R374" s="171"/>
      <c r="S374" s="171"/>
      <c r="T374" s="172"/>
      <c r="AT374" s="167" t="s">
        <v>206</v>
      </c>
      <c r="AU374" s="167" t="s">
        <v>89</v>
      </c>
      <c r="AV374" s="13" t="s">
        <v>87</v>
      </c>
      <c r="AW374" s="13" t="s">
        <v>41</v>
      </c>
      <c r="AX374" s="13" t="s">
        <v>80</v>
      </c>
      <c r="AY374" s="167" t="s">
        <v>195</v>
      </c>
    </row>
    <row r="375" spans="1:65" s="14" customFormat="1">
      <c r="B375" s="173"/>
      <c r="D375" s="166" t="s">
        <v>206</v>
      </c>
      <c r="E375" s="174" t="s">
        <v>3</v>
      </c>
      <c r="F375" s="175" t="s">
        <v>2266</v>
      </c>
      <c r="H375" s="176">
        <v>11.423999999999999</v>
      </c>
      <c r="I375" s="177"/>
      <c r="L375" s="173"/>
      <c r="M375" s="178"/>
      <c r="N375" s="179"/>
      <c r="O375" s="179"/>
      <c r="P375" s="179"/>
      <c r="Q375" s="179"/>
      <c r="R375" s="179"/>
      <c r="S375" s="179"/>
      <c r="T375" s="180"/>
      <c r="AT375" s="174" t="s">
        <v>206</v>
      </c>
      <c r="AU375" s="174" t="s">
        <v>89</v>
      </c>
      <c r="AV375" s="14" t="s">
        <v>89</v>
      </c>
      <c r="AW375" s="14" t="s">
        <v>41</v>
      </c>
      <c r="AX375" s="14" t="s">
        <v>80</v>
      </c>
      <c r="AY375" s="174" t="s">
        <v>195</v>
      </c>
    </row>
    <row r="376" spans="1:65" s="14" customFormat="1">
      <c r="B376" s="173"/>
      <c r="D376" s="166" t="s">
        <v>206</v>
      </c>
      <c r="E376" s="174" t="s">
        <v>3</v>
      </c>
      <c r="F376" s="175" t="s">
        <v>2267</v>
      </c>
      <c r="H376" s="176">
        <v>9.0719999999999992</v>
      </c>
      <c r="I376" s="177"/>
      <c r="L376" s="173"/>
      <c r="M376" s="178"/>
      <c r="N376" s="179"/>
      <c r="O376" s="179"/>
      <c r="P376" s="179"/>
      <c r="Q376" s="179"/>
      <c r="R376" s="179"/>
      <c r="S376" s="179"/>
      <c r="T376" s="180"/>
      <c r="AT376" s="174" t="s">
        <v>206</v>
      </c>
      <c r="AU376" s="174" t="s">
        <v>89</v>
      </c>
      <c r="AV376" s="14" t="s">
        <v>89</v>
      </c>
      <c r="AW376" s="14" t="s">
        <v>41</v>
      </c>
      <c r="AX376" s="14" t="s">
        <v>80</v>
      </c>
      <c r="AY376" s="174" t="s">
        <v>195</v>
      </c>
    </row>
    <row r="377" spans="1:65" s="14" customFormat="1">
      <c r="B377" s="173"/>
      <c r="D377" s="166" t="s">
        <v>206</v>
      </c>
      <c r="E377" s="174" t="s">
        <v>3</v>
      </c>
      <c r="F377" s="175" t="s">
        <v>2273</v>
      </c>
      <c r="H377" s="176">
        <v>1.1759999999999999</v>
      </c>
      <c r="I377" s="177"/>
      <c r="L377" s="173"/>
      <c r="M377" s="178"/>
      <c r="N377" s="179"/>
      <c r="O377" s="179"/>
      <c r="P377" s="179"/>
      <c r="Q377" s="179"/>
      <c r="R377" s="179"/>
      <c r="S377" s="179"/>
      <c r="T377" s="180"/>
      <c r="AT377" s="174" t="s">
        <v>206</v>
      </c>
      <c r="AU377" s="174" t="s">
        <v>89</v>
      </c>
      <c r="AV377" s="14" t="s">
        <v>89</v>
      </c>
      <c r="AW377" s="14" t="s">
        <v>41</v>
      </c>
      <c r="AX377" s="14" t="s">
        <v>80</v>
      </c>
      <c r="AY377" s="174" t="s">
        <v>195</v>
      </c>
    </row>
    <row r="378" spans="1:65" s="15" customFormat="1">
      <c r="B378" s="181"/>
      <c r="D378" s="166" t="s">
        <v>206</v>
      </c>
      <c r="E378" s="182" t="s">
        <v>3</v>
      </c>
      <c r="F378" s="183" t="s">
        <v>215</v>
      </c>
      <c r="H378" s="184">
        <v>21.672000000000001</v>
      </c>
      <c r="I378" s="185"/>
      <c r="L378" s="181"/>
      <c r="M378" s="186"/>
      <c r="N378" s="187"/>
      <c r="O378" s="187"/>
      <c r="P378" s="187"/>
      <c r="Q378" s="187"/>
      <c r="R378" s="187"/>
      <c r="S378" s="187"/>
      <c r="T378" s="188"/>
      <c r="AT378" s="182" t="s">
        <v>206</v>
      </c>
      <c r="AU378" s="182" t="s">
        <v>89</v>
      </c>
      <c r="AV378" s="15" t="s">
        <v>202</v>
      </c>
      <c r="AW378" s="15" t="s">
        <v>41</v>
      </c>
      <c r="AX378" s="15" t="s">
        <v>87</v>
      </c>
      <c r="AY378" s="182" t="s">
        <v>195</v>
      </c>
    </row>
    <row r="379" spans="1:65" s="2" customFormat="1" ht="24.25" customHeight="1">
      <c r="A379" s="35"/>
      <c r="B379" s="146"/>
      <c r="C379" s="147" t="s">
        <v>444</v>
      </c>
      <c r="D379" s="147" t="s">
        <v>197</v>
      </c>
      <c r="E379" s="148" t="s">
        <v>419</v>
      </c>
      <c r="F379" s="149" t="s">
        <v>420</v>
      </c>
      <c r="G379" s="150" t="s">
        <v>139</v>
      </c>
      <c r="H379" s="151">
        <v>20.832000000000001</v>
      </c>
      <c r="I379" s="152"/>
      <c r="J379" s="153">
        <f>ROUND(I379*H379,2)</f>
        <v>0</v>
      </c>
      <c r="K379" s="149" t="s">
        <v>201</v>
      </c>
      <c r="L379" s="36"/>
      <c r="M379" s="154" t="s">
        <v>3</v>
      </c>
      <c r="N379" s="155" t="s">
        <v>51</v>
      </c>
      <c r="O379" s="56"/>
      <c r="P379" s="156">
        <f>O379*H379</f>
        <v>0</v>
      </c>
      <c r="Q379" s="156">
        <v>0</v>
      </c>
      <c r="R379" s="156">
        <f>Q379*H379</f>
        <v>0</v>
      </c>
      <c r="S379" s="156">
        <v>0</v>
      </c>
      <c r="T379" s="157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158" t="s">
        <v>202</v>
      </c>
      <c r="AT379" s="158" t="s">
        <v>197</v>
      </c>
      <c r="AU379" s="158" t="s">
        <v>89</v>
      </c>
      <c r="AY379" s="19" t="s">
        <v>195</v>
      </c>
      <c r="BE379" s="159">
        <f>IF(N379="základní",J379,0)</f>
        <v>0</v>
      </c>
      <c r="BF379" s="159">
        <f>IF(N379="snížená",J379,0)</f>
        <v>0</v>
      </c>
      <c r="BG379" s="159">
        <f>IF(N379="zákl. přenesená",J379,0)</f>
        <v>0</v>
      </c>
      <c r="BH379" s="159">
        <f>IF(N379="sníž. přenesená",J379,0)</f>
        <v>0</v>
      </c>
      <c r="BI379" s="159">
        <f>IF(N379="nulová",J379,0)</f>
        <v>0</v>
      </c>
      <c r="BJ379" s="19" t="s">
        <v>87</v>
      </c>
      <c r="BK379" s="159">
        <f>ROUND(I379*H379,2)</f>
        <v>0</v>
      </c>
      <c r="BL379" s="19" t="s">
        <v>202</v>
      </c>
      <c r="BM379" s="158" t="s">
        <v>2280</v>
      </c>
    </row>
    <row r="380" spans="1:65" s="2" customFormat="1">
      <c r="A380" s="35"/>
      <c r="B380" s="36"/>
      <c r="C380" s="35"/>
      <c r="D380" s="160" t="s">
        <v>204</v>
      </c>
      <c r="E380" s="35"/>
      <c r="F380" s="161" t="s">
        <v>422</v>
      </c>
      <c r="G380" s="35"/>
      <c r="H380" s="35"/>
      <c r="I380" s="162"/>
      <c r="J380" s="35"/>
      <c r="K380" s="35"/>
      <c r="L380" s="36"/>
      <c r="M380" s="163"/>
      <c r="N380" s="164"/>
      <c r="O380" s="56"/>
      <c r="P380" s="56"/>
      <c r="Q380" s="56"/>
      <c r="R380" s="56"/>
      <c r="S380" s="56"/>
      <c r="T380" s="57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9" t="s">
        <v>204</v>
      </c>
      <c r="AU380" s="19" t="s">
        <v>89</v>
      </c>
    </row>
    <row r="381" spans="1:65" s="13" customFormat="1">
      <c r="B381" s="165"/>
      <c r="D381" s="166" t="s">
        <v>206</v>
      </c>
      <c r="E381" s="167" t="s">
        <v>3</v>
      </c>
      <c r="F381" s="168" t="s">
        <v>207</v>
      </c>
      <c r="H381" s="167" t="s">
        <v>3</v>
      </c>
      <c r="I381" s="169"/>
      <c r="L381" s="165"/>
      <c r="M381" s="170"/>
      <c r="N381" s="171"/>
      <c r="O381" s="171"/>
      <c r="P381" s="171"/>
      <c r="Q381" s="171"/>
      <c r="R381" s="171"/>
      <c r="S381" s="171"/>
      <c r="T381" s="172"/>
      <c r="AT381" s="167" t="s">
        <v>206</v>
      </c>
      <c r="AU381" s="167" t="s">
        <v>89</v>
      </c>
      <c r="AV381" s="13" t="s">
        <v>87</v>
      </c>
      <c r="AW381" s="13" t="s">
        <v>41</v>
      </c>
      <c r="AX381" s="13" t="s">
        <v>80</v>
      </c>
      <c r="AY381" s="167" t="s">
        <v>195</v>
      </c>
    </row>
    <row r="382" spans="1:65" s="13" customFormat="1">
      <c r="B382" s="165"/>
      <c r="D382" s="166" t="s">
        <v>206</v>
      </c>
      <c r="E382" s="167" t="s">
        <v>3</v>
      </c>
      <c r="F382" s="168" t="s">
        <v>208</v>
      </c>
      <c r="H382" s="167" t="s">
        <v>3</v>
      </c>
      <c r="I382" s="169"/>
      <c r="L382" s="165"/>
      <c r="M382" s="170"/>
      <c r="N382" s="171"/>
      <c r="O382" s="171"/>
      <c r="P382" s="171"/>
      <c r="Q382" s="171"/>
      <c r="R382" s="171"/>
      <c r="S382" s="171"/>
      <c r="T382" s="172"/>
      <c r="AT382" s="167" t="s">
        <v>206</v>
      </c>
      <c r="AU382" s="167" t="s">
        <v>89</v>
      </c>
      <c r="AV382" s="13" t="s">
        <v>87</v>
      </c>
      <c r="AW382" s="13" t="s">
        <v>41</v>
      </c>
      <c r="AX382" s="13" t="s">
        <v>80</v>
      </c>
      <c r="AY382" s="167" t="s">
        <v>195</v>
      </c>
    </row>
    <row r="383" spans="1:65" s="13" customFormat="1">
      <c r="B383" s="165"/>
      <c r="D383" s="166" t="s">
        <v>206</v>
      </c>
      <c r="E383" s="167" t="s">
        <v>3</v>
      </c>
      <c r="F383" s="168" t="s">
        <v>2201</v>
      </c>
      <c r="H383" s="167" t="s">
        <v>3</v>
      </c>
      <c r="I383" s="169"/>
      <c r="L383" s="165"/>
      <c r="M383" s="170"/>
      <c r="N383" s="171"/>
      <c r="O383" s="171"/>
      <c r="P383" s="171"/>
      <c r="Q383" s="171"/>
      <c r="R383" s="171"/>
      <c r="S383" s="171"/>
      <c r="T383" s="172"/>
      <c r="AT383" s="167" t="s">
        <v>206</v>
      </c>
      <c r="AU383" s="167" t="s">
        <v>89</v>
      </c>
      <c r="AV383" s="13" t="s">
        <v>87</v>
      </c>
      <c r="AW383" s="13" t="s">
        <v>41</v>
      </c>
      <c r="AX383" s="13" t="s">
        <v>80</v>
      </c>
      <c r="AY383" s="167" t="s">
        <v>195</v>
      </c>
    </row>
    <row r="384" spans="1:65" s="13" customFormat="1">
      <c r="B384" s="165"/>
      <c r="D384" s="166" t="s">
        <v>206</v>
      </c>
      <c r="E384" s="167" t="s">
        <v>3</v>
      </c>
      <c r="F384" s="168" t="s">
        <v>263</v>
      </c>
      <c r="H384" s="167" t="s">
        <v>3</v>
      </c>
      <c r="I384" s="169"/>
      <c r="L384" s="165"/>
      <c r="M384" s="170"/>
      <c r="N384" s="171"/>
      <c r="O384" s="171"/>
      <c r="P384" s="171"/>
      <c r="Q384" s="171"/>
      <c r="R384" s="171"/>
      <c r="S384" s="171"/>
      <c r="T384" s="172"/>
      <c r="AT384" s="167" t="s">
        <v>206</v>
      </c>
      <c r="AU384" s="167" t="s">
        <v>89</v>
      </c>
      <c r="AV384" s="13" t="s">
        <v>87</v>
      </c>
      <c r="AW384" s="13" t="s">
        <v>41</v>
      </c>
      <c r="AX384" s="13" t="s">
        <v>80</v>
      </c>
      <c r="AY384" s="167" t="s">
        <v>195</v>
      </c>
    </row>
    <row r="385" spans="1:65" s="13" customFormat="1">
      <c r="B385" s="165"/>
      <c r="D385" s="166" t="s">
        <v>206</v>
      </c>
      <c r="E385" s="167" t="s">
        <v>3</v>
      </c>
      <c r="F385" s="168" t="s">
        <v>394</v>
      </c>
      <c r="H385" s="167" t="s">
        <v>3</v>
      </c>
      <c r="I385" s="169"/>
      <c r="L385" s="165"/>
      <c r="M385" s="170"/>
      <c r="N385" s="171"/>
      <c r="O385" s="171"/>
      <c r="P385" s="171"/>
      <c r="Q385" s="171"/>
      <c r="R385" s="171"/>
      <c r="S385" s="171"/>
      <c r="T385" s="172"/>
      <c r="AT385" s="167" t="s">
        <v>206</v>
      </c>
      <c r="AU385" s="167" t="s">
        <v>89</v>
      </c>
      <c r="AV385" s="13" t="s">
        <v>87</v>
      </c>
      <c r="AW385" s="13" t="s">
        <v>41</v>
      </c>
      <c r="AX385" s="13" t="s">
        <v>80</v>
      </c>
      <c r="AY385" s="167" t="s">
        <v>195</v>
      </c>
    </row>
    <row r="386" spans="1:65" s="14" customFormat="1">
      <c r="B386" s="173"/>
      <c r="D386" s="166" t="s">
        <v>206</v>
      </c>
      <c r="E386" s="174" t="s">
        <v>3</v>
      </c>
      <c r="F386" s="175" t="s">
        <v>2262</v>
      </c>
      <c r="H386" s="176">
        <v>2.3519999999999999</v>
      </c>
      <c r="I386" s="177"/>
      <c r="L386" s="173"/>
      <c r="M386" s="178"/>
      <c r="N386" s="179"/>
      <c r="O386" s="179"/>
      <c r="P386" s="179"/>
      <c r="Q386" s="179"/>
      <c r="R386" s="179"/>
      <c r="S386" s="179"/>
      <c r="T386" s="180"/>
      <c r="AT386" s="174" t="s">
        <v>206</v>
      </c>
      <c r="AU386" s="174" t="s">
        <v>89</v>
      </c>
      <c r="AV386" s="14" t="s">
        <v>89</v>
      </c>
      <c r="AW386" s="14" t="s">
        <v>41</v>
      </c>
      <c r="AX386" s="14" t="s">
        <v>80</v>
      </c>
      <c r="AY386" s="174" t="s">
        <v>195</v>
      </c>
    </row>
    <row r="387" spans="1:65" s="14" customFormat="1">
      <c r="B387" s="173"/>
      <c r="D387" s="166" t="s">
        <v>206</v>
      </c>
      <c r="E387" s="174" t="s">
        <v>3</v>
      </c>
      <c r="F387" s="175" t="s">
        <v>2263</v>
      </c>
      <c r="H387" s="176">
        <v>8.0640000000000001</v>
      </c>
      <c r="I387" s="177"/>
      <c r="L387" s="173"/>
      <c r="M387" s="178"/>
      <c r="N387" s="179"/>
      <c r="O387" s="179"/>
      <c r="P387" s="179"/>
      <c r="Q387" s="179"/>
      <c r="R387" s="179"/>
      <c r="S387" s="179"/>
      <c r="T387" s="180"/>
      <c r="AT387" s="174" t="s">
        <v>206</v>
      </c>
      <c r="AU387" s="174" t="s">
        <v>89</v>
      </c>
      <c r="AV387" s="14" t="s">
        <v>89</v>
      </c>
      <c r="AW387" s="14" t="s">
        <v>41</v>
      </c>
      <c r="AX387" s="14" t="s">
        <v>80</v>
      </c>
      <c r="AY387" s="174" t="s">
        <v>195</v>
      </c>
    </row>
    <row r="388" spans="1:65" s="15" customFormat="1">
      <c r="B388" s="181"/>
      <c r="D388" s="166" t="s">
        <v>206</v>
      </c>
      <c r="E388" s="182" t="s">
        <v>3</v>
      </c>
      <c r="F388" s="183" t="s">
        <v>215</v>
      </c>
      <c r="H388" s="184">
        <v>10.416</v>
      </c>
      <c r="I388" s="185"/>
      <c r="L388" s="181"/>
      <c r="M388" s="186"/>
      <c r="N388" s="187"/>
      <c r="O388" s="187"/>
      <c r="P388" s="187"/>
      <c r="Q388" s="187"/>
      <c r="R388" s="187"/>
      <c r="S388" s="187"/>
      <c r="T388" s="188"/>
      <c r="AT388" s="182" t="s">
        <v>206</v>
      </c>
      <c r="AU388" s="182" t="s">
        <v>89</v>
      </c>
      <c r="AV388" s="15" t="s">
        <v>202</v>
      </c>
      <c r="AW388" s="15" t="s">
        <v>41</v>
      </c>
      <c r="AX388" s="15" t="s">
        <v>87</v>
      </c>
      <c r="AY388" s="182" t="s">
        <v>195</v>
      </c>
    </row>
    <row r="389" spans="1:65" s="14" customFormat="1">
      <c r="B389" s="173"/>
      <c r="D389" s="166" t="s">
        <v>206</v>
      </c>
      <c r="F389" s="175" t="s">
        <v>2264</v>
      </c>
      <c r="H389" s="176">
        <v>20.832000000000001</v>
      </c>
      <c r="I389" s="177"/>
      <c r="L389" s="173"/>
      <c r="M389" s="178"/>
      <c r="N389" s="179"/>
      <c r="O389" s="179"/>
      <c r="P389" s="179"/>
      <c r="Q389" s="179"/>
      <c r="R389" s="179"/>
      <c r="S389" s="179"/>
      <c r="T389" s="180"/>
      <c r="AT389" s="174" t="s">
        <v>206</v>
      </c>
      <c r="AU389" s="174" t="s">
        <v>89</v>
      </c>
      <c r="AV389" s="14" t="s">
        <v>89</v>
      </c>
      <c r="AW389" s="14" t="s">
        <v>4</v>
      </c>
      <c r="AX389" s="14" t="s">
        <v>87</v>
      </c>
      <c r="AY389" s="174" t="s">
        <v>195</v>
      </c>
    </row>
    <row r="390" spans="1:65" s="2" customFormat="1" ht="24.25" customHeight="1">
      <c r="A390" s="35"/>
      <c r="B390" s="146"/>
      <c r="C390" s="147" t="s">
        <v>449</v>
      </c>
      <c r="D390" s="147" t="s">
        <v>197</v>
      </c>
      <c r="E390" s="148" t="s">
        <v>419</v>
      </c>
      <c r="F390" s="149" t="s">
        <v>420</v>
      </c>
      <c r="G390" s="150" t="s">
        <v>139</v>
      </c>
      <c r="H390" s="151">
        <v>10.416</v>
      </c>
      <c r="I390" s="152"/>
      <c r="J390" s="153">
        <f>ROUND(I390*H390,2)</f>
        <v>0</v>
      </c>
      <c r="K390" s="149" t="s">
        <v>201</v>
      </c>
      <c r="L390" s="36"/>
      <c r="M390" s="154" t="s">
        <v>3</v>
      </c>
      <c r="N390" s="155" t="s">
        <v>51</v>
      </c>
      <c r="O390" s="56"/>
      <c r="P390" s="156">
        <f>O390*H390</f>
        <v>0</v>
      </c>
      <c r="Q390" s="156">
        <v>0</v>
      </c>
      <c r="R390" s="156">
        <f>Q390*H390</f>
        <v>0</v>
      </c>
      <c r="S390" s="156">
        <v>0</v>
      </c>
      <c r="T390" s="157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158" t="s">
        <v>202</v>
      </c>
      <c r="AT390" s="158" t="s">
        <v>197</v>
      </c>
      <c r="AU390" s="158" t="s">
        <v>89</v>
      </c>
      <c r="AY390" s="19" t="s">
        <v>195</v>
      </c>
      <c r="BE390" s="159">
        <f>IF(N390="základní",J390,0)</f>
        <v>0</v>
      </c>
      <c r="BF390" s="159">
        <f>IF(N390="snížená",J390,0)</f>
        <v>0</v>
      </c>
      <c r="BG390" s="159">
        <f>IF(N390="zákl. přenesená",J390,0)</f>
        <v>0</v>
      </c>
      <c r="BH390" s="159">
        <f>IF(N390="sníž. přenesená",J390,0)</f>
        <v>0</v>
      </c>
      <c r="BI390" s="159">
        <f>IF(N390="nulová",J390,0)</f>
        <v>0</v>
      </c>
      <c r="BJ390" s="19" t="s">
        <v>87</v>
      </c>
      <c r="BK390" s="159">
        <f>ROUND(I390*H390,2)</f>
        <v>0</v>
      </c>
      <c r="BL390" s="19" t="s">
        <v>202</v>
      </c>
      <c r="BM390" s="158" t="s">
        <v>2281</v>
      </c>
    </row>
    <row r="391" spans="1:65" s="2" customFormat="1">
      <c r="A391" s="35"/>
      <c r="B391" s="36"/>
      <c r="C391" s="35"/>
      <c r="D391" s="160" t="s">
        <v>204</v>
      </c>
      <c r="E391" s="35"/>
      <c r="F391" s="161" t="s">
        <v>422</v>
      </c>
      <c r="G391" s="35"/>
      <c r="H391" s="35"/>
      <c r="I391" s="162"/>
      <c r="J391" s="35"/>
      <c r="K391" s="35"/>
      <c r="L391" s="36"/>
      <c r="M391" s="163"/>
      <c r="N391" s="164"/>
      <c r="O391" s="56"/>
      <c r="P391" s="56"/>
      <c r="Q391" s="56"/>
      <c r="R391" s="56"/>
      <c r="S391" s="56"/>
      <c r="T391" s="57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T391" s="19" t="s">
        <v>204</v>
      </c>
      <c r="AU391" s="19" t="s">
        <v>89</v>
      </c>
    </row>
    <row r="392" spans="1:65" s="13" customFormat="1">
      <c r="B392" s="165"/>
      <c r="D392" s="166" t="s">
        <v>206</v>
      </c>
      <c r="E392" s="167" t="s">
        <v>3</v>
      </c>
      <c r="F392" s="168" t="s">
        <v>207</v>
      </c>
      <c r="H392" s="167" t="s">
        <v>3</v>
      </c>
      <c r="I392" s="169"/>
      <c r="L392" s="165"/>
      <c r="M392" s="170"/>
      <c r="N392" s="171"/>
      <c r="O392" s="171"/>
      <c r="P392" s="171"/>
      <c r="Q392" s="171"/>
      <c r="R392" s="171"/>
      <c r="S392" s="171"/>
      <c r="T392" s="172"/>
      <c r="AT392" s="167" t="s">
        <v>206</v>
      </c>
      <c r="AU392" s="167" t="s">
        <v>89</v>
      </c>
      <c r="AV392" s="13" t="s">
        <v>87</v>
      </c>
      <c r="AW392" s="13" t="s">
        <v>41</v>
      </c>
      <c r="AX392" s="13" t="s">
        <v>80</v>
      </c>
      <c r="AY392" s="167" t="s">
        <v>195</v>
      </c>
    </row>
    <row r="393" spans="1:65" s="13" customFormat="1">
      <c r="B393" s="165"/>
      <c r="D393" s="166" t="s">
        <v>206</v>
      </c>
      <c r="E393" s="167" t="s">
        <v>3</v>
      </c>
      <c r="F393" s="168" t="s">
        <v>208</v>
      </c>
      <c r="H393" s="167" t="s">
        <v>3</v>
      </c>
      <c r="I393" s="169"/>
      <c r="L393" s="165"/>
      <c r="M393" s="170"/>
      <c r="N393" s="171"/>
      <c r="O393" s="171"/>
      <c r="P393" s="171"/>
      <c r="Q393" s="171"/>
      <c r="R393" s="171"/>
      <c r="S393" s="171"/>
      <c r="T393" s="172"/>
      <c r="AT393" s="167" t="s">
        <v>206</v>
      </c>
      <c r="AU393" s="167" t="s">
        <v>89</v>
      </c>
      <c r="AV393" s="13" t="s">
        <v>87</v>
      </c>
      <c r="AW393" s="13" t="s">
        <v>41</v>
      </c>
      <c r="AX393" s="13" t="s">
        <v>80</v>
      </c>
      <c r="AY393" s="167" t="s">
        <v>195</v>
      </c>
    </row>
    <row r="394" spans="1:65" s="13" customFormat="1">
      <c r="B394" s="165"/>
      <c r="D394" s="166" t="s">
        <v>206</v>
      </c>
      <c r="E394" s="167" t="s">
        <v>3</v>
      </c>
      <c r="F394" s="168" t="s">
        <v>2201</v>
      </c>
      <c r="H394" s="167" t="s">
        <v>3</v>
      </c>
      <c r="I394" s="169"/>
      <c r="L394" s="165"/>
      <c r="M394" s="170"/>
      <c r="N394" s="171"/>
      <c r="O394" s="171"/>
      <c r="P394" s="171"/>
      <c r="Q394" s="171"/>
      <c r="R394" s="171"/>
      <c r="S394" s="171"/>
      <c r="T394" s="172"/>
      <c r="AT394" s="167" t="s">
        <v>206</v>
      </c>
      <c r="AU394" s="167" t="s">
        <v>89</v>
      </c>
      <c r="AV394" s="13" t="s">
        <v>87</v>
      </c>
      <c r="AW394" s="13" t="s">
        <v>41</v>
      </c>
      <c r="AX394" s="13" t="s">
        <v>80</v>
      </c>
      <c r="AY394" s="167" t="s">
        <v>195</v>
      </c>
    </row>
    <row r="395" spans="1:65" s="13" customFormat="1">
      <c r="B395" s="165"/>
      <c r="D395" s="166" t="s">
        <v>206</v>
      </c>
      <c r="E395" s="167" t="s">
        <v>3</v>
      </c>
      <c r="F395" s="168" t="s">
        <v>263</v>
      </c>
      <c r="H395" s="167" t="s">
        <v>3</v>
      </c>
      <c r="I395" s="169"/>
      <c r="L395" s="165"/>
      <c r="M395" s="170"/>
      <c r="N395" s="171"/>
      <c r="O395" s="171"/>
      <c r="P395" s="171"/>
      <c r="Q395" s="171"/>
      <c r="R395" s="171"/>
      <c r="S395" s="171"/>
      <c r="T395" s="172"/>
      <c r="AT395" s="167" t="s">
        <v>206</v>
      </c>
      <c r="AU395" s="167" t="s">
        <v>89</v>
      </c>
      <c r="AV395" s="13" t="s">
        <v>87</v>
      </c>
      <c r="AW395" s="13" t="s">
        <v>41</v>
      </c>
      <c r="AX395" s="13" t="s">
        <v>80</v>
      </c>
      <c r="AY395" s="167" t="s">
        <v>195</v>
      </c>
    </row>
    <row r="396" spans="1:65" s="13" customFormat="1">
      <c r="B396" s="165"/>
      <c r="D396" s="166" t="s">
        <v>206</v>
      </c>
      <c r="E396" s="167" t="s">
        <v>3</v>
      </c>
      <c r="F396" s="168" t="s">
        <v>386</v>
      </c>
      <c r="H396" s="167" t="s">
        <v>3</v>
      </c>
      <c r="I396" s="169"/>
      <c r="L396" s="165"/>
      <c r="M396" s="170"/>
      <c r="N396" s="171"/>
      <c r="O396" s="171"/>
      <c r="P396" s="171"/>
      <c r="Q396" s="171"/>
      <c r="R396" s="171"/>
      <c r="S396" s="171"/>
      <c r="T396" s="172"/>
      <c r="AT396" s="167" t="s">
        <v>206</v>
      </c>
      <c r="AU396" s="167" t="s">
        <v>89</v>
      </c>
      <c r="AV396" s="13" t="s">
        <v>87</v>
      </c>
      <c r="AW396" s="13" t="s">
        <v>41</v>
      </c>
      <c r="AX396" s="13" t="s">
        <v>80</v>
      </c>
      <c r="AY396" s="167" t="s">
        <v>195</v>
      </c>
    </row>
    <row r="397" spans="1:65" s="14" customFormat="1">
      <c r="B397" s="173"/>
      <c r="D397" s="166" t="s">
        <v>206</v>
      </c>
      <c r="E397" s="174" t="s">
        <v>3</v>
      </c>
      <c r="F397" s="175" t="s">
        <v>2262</v>
      </c>
      <c r="H397" s="176">
        <v>2.3519999999999999</v>
      </c>
      <c r="I397" s="177"/>
      <c r="L397" s="173"/>
      <c r="M397" s="178"/>
      <c r="N397" s="179"/>
      <c r="O397" s="179"/>
      <c r="P397" s="179"/>
      <c r="Q397" s="179"/>
      <c r="R397" s="179"/>
      <c r="S397" s="179"/>
      <c r="T397" s="180"/>
      <c r="AT397" s="174" t="s">
        <v>206</v>
      </c>
      <c r="AU397" s="174" t="s">
        <v>89</v>
      </c>
      <c r="AV397" s="14" t="s">
        <v>89</v>
      </c>
      <c r="AW397" s="14" t="s">
        <v>41</v>
      </c>
      <c r="AX397" s="14" t="s">
        <v>80</v>
      </c>
      <c r="AY397" s="174" t="s">
        <v>195</v>
      </c>
    </row>
    <row r="398" spans="1:65" s="14" customFormat="1">
      <c r="B398" s="173"/>
      <c r="D398" s="166" t="s">
        <v>206</v>
      </c>
      <c r="E398" s="174" t="s">
        <v>3</v>
      </c>
      <c r="F398" s="175" t="s">
        <v>2263</v>
      </c>
      <c r="H398" s="176">
        <v>8.0640000000000001</v>
      </c>
      <c r="I398" s="177"/>
      <c r="L398" s="173"/>
      <c r="M398" s="178"/>
      <c r="N398" s="179"/>
      <c r="O398" s="179"/>
      <c r="P398" s="179"/>
      <c r="Q398" s="179"/>
      <c r="R398" s="179"/>
      <c r="S398" s="179"/>
      <c r="T398" s="180"/>
      <c r="AT398" s="174" t="s">
        <v>206</v>
      </c>
      <c r="AU398" s="174" t="s">
        <v>89</v>
      </c>
      <c r="AV398" s="14" t="s">
        <v>89</v>
      </c>
      <c r="AW398" s="14" t="s">
        <v>41</v>
      </c>
      <c r="AX398" s="14" t="s">
        <v>80</v>
      </c>
      <c r="AY398" s="174" t="s">
        <v>195</v>
      </c>
    </row>
    <row r="399" spans="1:65" s="15" customFormat="1">
      <c r="B399" s="181"/>
      <c r="D399" s="166" t="s">
        <v>206</v>
      </c>
      <c r="E399" s="182" t="s">
        <v>3</v>
      </c>
      <c r="F399" s="183" t="s">
        <v>215</v>
      </c>
      <c r="H399" s="184">
        <v>10.416</v>
      </c>
      <c r="I399" s="185"/>
      <c r="L399" s="181"/>
      <c r="M399" s="186"/>
      <c r="N399" s="187"/>
      <c r="O399" s="187"/>
      <c r="P399" s="187"/>
      <c r="Q399" s="187"/>
      <c r="R399" s="187"/>
      <c r="S399" s="187"/>
      <c r="T399" s="188"/>
      <c r="AT399" s="182" t="s">
        <v>206</v>
      </c>
      <c r="AU399" s="182" t="s">
        <v>89</v>
      </c>
      <c r="AV399" s="15" t="s">
        <v>202</v>
      </c>
      <c r="AW399" s="15" t="s">
        <v>41</v>
      </c>
      <c r="AX399" s="15" t="s">
        <v>87</v>
      </c>
      <c r="AY399" s="182" t="s">
        <v>195</v>
      </c>
    </row>
    <row r="400" spans="1:65" s="2" customFormat="1" ht="24.25" customHeight="1">
      <c r="A400" s="35"/>
      <c r="B400" s="146"/>
      <c r="C400" s="147" t="s">
        <v>463</v>
      </c>
      <c r="D400" s="147" t="s">
        <v>197</v>
      </c>
      <c r="E400" s="148" t="s">
        <v>428</v>
      </c>
      <c r="F400" s="149" t="s">
        <v>429</v>
      </c>
      <c r="G400" s="150" t="s">
        <v>139</v>
      </c>
      <c r="H400" s="151">
        <v>40.991999999999997</v>
      </c>
      <c r="I400" s="152"/>
      <c r="J400" s="153">
        <f>ROUND(I400*H400,2)</f>
        <v>0</v>
      </c>
      <c r="K400" s="149" t="s">
        <v>201</v>
      </c>
      <c r="L400" s="36"/>
      <c r="M400" s="154" t="s">
        <v>3</v>
      </c>
      <c r="N400" s="155" t="s">
        <v>51</v>
      </c>
      <c r="O400" s="56"/>
      <c r="P400" s="156">
        <f>O400*H400</f>
        <v>0</v>
      </c>
      <c r="Q400" s="156">
        <v>0</v>
      </c>
      <c r="R400" s="156">
        <f>Q400*H400</f>
        <v>0</v>
      </c>
      <c r="S400" s="156">
        <v>0</v>
      </c>
      <c r="T400" s="157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58" t="s">
        <v>202</v>
      </c>
      <c r="AT400" s="158" t="s">
        <v>197</v>
      </c>
      <c r="AU400" s="158" t="s">
        <v>89</v>
      </c>
      <c r="AY400" s="19" t="s">
        <v>195</v>
      </c>
      <c r="BE400" s="159">
        <f>IF(N400="základní",J400,0)</f>
        <v>0</v>
      </c>
      <c r="BF400" s="159">
        <f>IF(N400="snížená",J400,0)</f>
        <v>0</v>
      </c>
      <c r="BG400" s="159">
        <f>IF(N400="zákl. přenesená",J400,0)</f>
        <v>0</v>
      </c>
      <c r="BH400" s="159">
        <f>IF(N400="sníž. přenesená",J400,0)</f>
        <v>0</v>
      </c>
      <c r="BI400" s="159">
        <f>IF(N400="nulová",J400,0)</f>
        <v>0</v>
      </c>
      <c r="BJ400" s="19" t="s">
        <v>87</v>
      </c>
      <c r="BK400" s="159">
        <f>ROUND(I400*H400,2)</f>
        <v>0</v>
      </c>
      <c r="BL400" s="19" t="s">
        <v>202</v>
      </c>
      <c r="BM400" s="158" t="s">
        <v>2282</v>
      </c>
    </row>
    <row r="401" spans="1:65" s="2" customFormat="1">
      <c r="A401" s="35"/>
      <c r="B401" s="36"/>
      <c r="C401" s="35"/>
      <c r="D401" s="160" t="s">
        <v>204</v>
      </c>
      <c r="E401" s="35"/>
      <c r="F401" s="161" t="s">
        <v>431</v>
      </c>
      <c r="G401" s="35"/>
      <c r="H401" s="35"/>
      <c r="I401" s="162"/>
      <c r="J401" s="35"/>
      <c r="K401" s="35"/>
      <c r="L401" s="36"/>
      <c r="M401" s="163"/>
      <c r="N401" s="164"/>
      <c r="O401" s="56"/>
      <c r="P401" s="56"/>
      <c r="Q401" s="56"/>
      <c r="R401" s="56"/>
      <c r="S401" s="56"/>
      <c r="T401" s="57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T401" s="19" t="s">
        <v>204</v>
      </c>
      <c r="AU401" s="19" t="s">
        <v>89</v>
      </c>
    </row>
    <row r="402" spans="1:65" s="13" customFormat="1">
      <c r="B402" s="165"/>
      <c r="D402" s="166" t="s">
        <v>206</v>
      </c>
      <c r="E402" s="167" t="s">
        <v>3</v>
      </c>
      <c r="F402" s="168" t="s">
        <v>207</v>
      </c>
      <c r="H402" s="167" t="s">
        <v>3</v>
      </c>
      <c r="I402" s="169"/>
      <c r="L402" s="165"/>
      <c r="M402" s="170"/>
      <c r="N402" s="171"/>
      <c r="O402" s="171"/>
      <c r="P402" s="171"/>
      <c r="Q402" s="171"/>
      <c r="R402" s="171"/>
      <c r="S402" s="171"/>
      <c r="T402" s="172"/>
      <c r="AT402" s="167" t="s">
        <v>206</v>
      </c>
      <c r="AU402" s="167" t="s">
        <v>89</v>
      </c>
      <c r="AV402" s="13" t="s">
        <v>87</v>
      </c>
      <c r="AW402" s="13" t="s">
        <v>41</v>
      </c>
      <c r="AX402" s="13" t="s">
        <v>80</v>
      </c>
      <c r="AY402" s="167" t="s">
        <v>195</v>
      </c>
    </row>
    <row r="403" spans="1:65" s="13" customFormat="1">
      <c r="B403" s="165"/>
      <c r="D403" s="166" t="s">
        <v>206</v>
      </c>
      <c r="E403" s="167" t="s">
        <v>3</v>
      </c>
      <c r="F403" s="168" t="s">
        <v>208</v>
      </c>
      <c r="H403" s="167" t="s">
        <v>3</v>
      </c>
      <c r="I403" s="169"/>
      <c r="L403" s="165"/>
      <c r="M403" s="170"/>
      <c r="N403" s="171"/>
      <c r="O403" s="171"/>
      <c r="P403" s="171"/>
      <c r="Q403" s="171"/>
      <c r="R403" s="171"/>
      <c r="S403" s="171"/>
      <c r="T403" s="172"/>
      <c r="AT403" s="167" t="s">
        <v>206</v>
      </c>
      <c r="AU403" s="167" t="s">
        <v>89</v>
      </c>
      <c r="AV403" s="13" t="s">
        <v>87</v>
      </c>
      <c r="AW403" s="13" t="s">
        <v>41</v>
      </c>
      <c r="AX403" s="13" t="s">
        <v>80</v>
      </c>
      <c r="AY403" s="167" t="s">
        <v>195</v>
      </c>
    </row>
    <row r="404" spans="1:65" s="13" customFormat="1">
      <c r="B404" s="165"/>
      <c r="D404" s="166" t="s">
        <v>206</v>
      </c>
      <c r="E404" s="167" t="s">
        <v>3</v>
      </c>
      <c r="F404" s="168" t="s">
        <v>2201</v>
      </c>
      <c r="H404" s="167" t="s">
        <v>3</v>
      </c>
      <c r="I404" s="169"/>
      <c r="L404" s="165"/>
      <c r="M404" s="170"/>
      <c r="N404" s="171"/>
      <c r="O404" s="171"/>
      <c r="P404" s="171"/>
      <c r="Q404" s="171"/>
      <c r="R404" s="171"/>
      <c r="S404" s="171"/>
      <c r="T404" s="172"/>
      <c r="AT404" s="167" t="s">
        <v>206</v>
      </c>
      <c r="AU404" s="167" t="s">
        <v>89</v>
      </c>
      <c r="AV404" s="13" t="s">
        <v>87</v>
      </c>
      <c r="AW404" s="13" t="s">
        <v>41</v>
      </c>
      <c r="AX404" s="13" t="s">
        <v>80</v>
      </c>
      <c r="AY404" s="167" t="s">
        <v>195</v>
      </c>
    </row>
    <row r="405" spans="1:65" s="13" customFormat="1">
      <c r="B405" s="165"/>
      <c r="D405" s="166" t="s">
        <v>206</v>
      </c>
      <c r="E405" s="167" t="s">
        <v>3</v>
      </c>
      <c r="F405" s="168" t="s">
        <v>263</v>
      </c>
      <c r="H405" s="167" t="s">
        <v>3</v>
      </c>
      <c r="I405" s="169"/>
      <c r="L405" s="165"/>
      <c r="M405" s="170"/>
      <c r="N405" s="171"/>
      <c r="O405" s="171"/>
      <c r="P405" s="171"/>
      <c r="Q405" s="171"/>
      <c r="R405" s="171"/>
      <c r="S405" s="171"/>
      <c r="T405" s="172"/>
      <c r="AT405" s="167" t="s">
        <v>206</v>
      </c>
      <c r="AU405" s="167" t="s">
        <v>89</v>
      </c>
      <c r="AV405" s="13" t="s">
        <v>87</v>
      </c>
      <c r="AW405" s="13" t="s">
        <v>41</v>
      </c>
      <c r="AX405" s="13" t="s">
        <v>80</v>
      </c>
      <c r="AY405" s="167" t="s">
        <v>195</v>
      </c>
    </row>
    <row r="406" spans="1:65" s="13" customFormat="1">
      <c r="B406" s="165"/>
      <c r="D406" s="166" t="s">
        <v>206</v>
      </c>
      <c r="E406" s="167" t="s">
        <v>3</v>
      </c>
      <c r="F406" s="168" t="s">
        <v>394</v>
      </c>
      <c r="H406" s="167" t="s">
        <v>3</v>
      </c>
      <c r="I406" s="169"/>
      <c r="L406" s="165"/>
      <c r="M406" s="170"/>
      <c r="N406" s="171"/>
      <c r="O406" s="171"/>
      <c r="P406" s="171"/>
      <c r="Q406" s="171"/>
      <c r="R406" s="171"/>
      <c r="S406" s="171"/>
      <c r="T406" s="172"/>
      <c r="AT406" s="167" t="s">
        <v>206</v>
      </c>
      <c r="AU406" s="167" t="s">
        <v>89</v>
      </c>
      <c r="AV406" s="13" t="s">
        <v>87</v>
      </c>
      <c r="AW406" s="13" t="s">
        <v>41</v>
      </c>
      <c r="AX406" s="13" t="s">
        <v>80</v>
      </c>
      <c r="AY406" s="167" t="s">
        <v>195</v>
      </c>
    </row>
    <row r="407" spans="1:65" s="14" customFormat="1">
      <c r="B407" s="173"/>
      <c r="D407" s="166" t="s">
        <v>206</v>
      </c>
      <c r="E407" s="174" t="s">
        <v>3</v>
      </c>
      <c r="F407" s="175" t="s">
        <v>2266</v>
      </c>
      <c r="H407" s="176">
        <v>11.423999999999999</v>
      </c>
      <c r="I407" s="177"/>
      <c r="L407" s="173"/>
      <c r="M407" s="178"/>
      <c r="N407" s="179"/>
      <c r="O407" s="179"/>
      <c r="P407" s="179"/>
      <c r="Q407" s="179"/>
      <c r="R407" s="179"/>
      <c r="S407" s="179"/>
      <c r="T407" s="180"/>
      <c r="AT407" s="174" t="s">
        <v>206</v>
      </c>
      <c r="AU407" s="174" t="s">
        <v>89</v>
      </c>
      <c r="AV407" s="14" t="s">
        <v>89</v>
      </c>
      <c r="AW407" s="14" t="s">
        <v>41</v>
      </c>
      <c r="AX407" s="14" t="s">
        <v>80</v>
      </c>
      <c r="AY407" s="174" t="s">
        <v>195</v>
      </c>
    </row>
    <row r="408" spans="1:65" s="14" customFormat="1">
      <c r="B408" s="173"/>
      <c r="D408" s="166" t="s">
        <v>206</v>
      </c>
      <c r="E408" s="174" t="s">
        <v>3</v>
      </c>
      <c r="F408" s="175" t="s">
        <v>2267</v>
      </c>
      <c r="H408" s="176">
        <v>9.0719999999999992</v>
      </c>
      <c r="I408" s="177"/>
      <c r="L408" s="173"/>
      <c r="M408" s="178"/>
      <c r="N408" s="179"/>
      <c r="O408" s="179"/>
      <c r="P408" s="179"/>
      <c r="Q408" s="179"/>
      <c r="R408" s="179"/>
      <c r="S408" s="179"/>
      <c r="T408" s="180"/>
      <c r="AT408" s="174" t="s">
        <v>206</v>
      </c>
      <c r="AU408" s="174" t="s">
        <v>89</v>
      </c>
      <c r="AV408" s="14" t="s">
        <v>89</v>
      </c>
      <c r="AW408" s="14" t="s">
        <v>41</v>
      </c>
      <c r="AX408" s="14" t="s">
        <v>80</v>
      </c>
      <c r="AY408" s="174" t="s">
        <v>195</v>
      </c>
    </row>
    <row r="409" spans="1:65" s="15" customFormat="1">
      <c r="B409" s="181"/>
      <c r="D409" s="166" t="s">
        <v>206</v>
      </c>
      <c r="E409" s="182" t="s">
        <v>3</v>
      </c>
      <c r="F409" s="183" t="s">
        <v>215</v>
      </c>
      <c r="H409" s="184">
        <v>20.495999999999999</v>
      </c>
      <c r="I409" s="185"/>
      <c r="L409" s="181"/>
      <c r="M409" s="186"/>
      <c r="N409" s="187"/>
      <c r="O409" s="187"/>
      <c r="P409" s="187"/>
      <c r="Q409" s="187"/>
      <c r="R409" s="187"/>
      <c r="S409" s="187"/>
      <c r="T409" s="188"/>
      <c r="AT409" s="182" t="s">
        <v>206</v>
      </c>
      <c r="AU409" s="182" t="s">
        <v>89</v>
      </c>
      <c r="AV409" s="15" t="s">
        <v>202</v>
      </c>
      <c r="AW409" s="15" t="s">
        <v>41</v>
      </c>
      <c r="AX409" s="15" t="s">
        <v>87</v>
      </c>
      <c r="AY409" s="182" t="s">
        <v>195</v>
      </c>
    </row>
    <row r="410" spans="1:65" s="14" customFormat="1">
      <c r="B410" s="173"/>
      <c r="D410" s="166" t="s">
        <v>206</v>
      </c>
      <c r="F410" s="175" t="s">
        <v>2268</v>
      </c>
      <c r="H410" s="176">
        <v>40.991999999999997</v>
      </c>
      <c r="I410" s="177"/>
      <c r="L410" s="173"/>
      <c r="M410" s="178"/>
      <c r="N410" s="179"/>
      <c r="O410" s="179"/>
      <c r="P410" s="179"/>
      <c r="Q410" s="179"/>
      <c r="R410" s="179"/>
      <c r="S410" s="179"/>
      <c r="T410" s="180"/>
      <c r="AT410" s="174" t="s">
        <v>206</v>
      </c>
      <c r="AU410" s="174" t="s">
        <v>89</v>
      </c>
      <c r="AV410" s="14" t="s">
        <v>89</v>
      </c>
      <c r="AW410" s="14" t="s">
        <v>4</v>
      </c>
      <c r="AX410" s="14" t="s">
        <v>87</v>
      </c>
      <c r="AY410" s="174" t="s">
        <v>195</v>
      </c>
    </row>
    <row r="411" spans="1:65" s="2" customFormat="1" ht="24.25" customHeight="1">
      <c r="A411" s="35"/>
      <c r="B411" s="146"/>
      <c r="C411" s="147" t="s">
        <v>469</v>
      </c>
      <c r="D411" s="147" t="s">
        <v>197</v>
      </c>
      <c r="E411" s="148" t="s">
        <v>428</v>
      </c>
      <c r="F411" s="149" t="s">
        <v>429</v>
      </c>
      <c r="G411" s="150" t="s">
        <v>139</v>
      </c>
      <c r="H411" s="151">
        <v>20.495999999999999</v>
      </c>
      <c r="I411" s="152"/>
      <c r="J411" s="153">
        <f>ROUND(I411*H411,2)</f>
        <v>0</v>
      </c>
      <c r="K411" s="149" t="s">
        <v>201</v>
      </c>
      <c r="L411" s="36"/>
      <c r="M411" s="154" t="s">
        <v>3</v>
      </c>
      <c r="N411" s="155" t="s">
        <v>51</v>
      </c>
      <c r="O411" s="56"/>
      <c r="P411" s="156">
        <f>O411*H411</f>
        <v>0</v>
      </c>
      <c r="Q411" s="156">
        <v>0</v>
      </c>
      <c r="R411" s="156">
        <f>Q411*H411</f>
        <v>0</v>
      </c>
      <c r="S411" s="156">
        <v>0</v>
      </c>
      <c r="T411" s="157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58" t="s">
        <v>202</v>
      </c>
      <c r="AT411" s="158" t="s">
        <v>197</v>
      </c>
      <c r="AU411" s="158" t="s">
        <v>89</v>
      </c>
      <c r="AY411" s="19" t="s">
        <v>195</v>
      </c>
      <c r="BE411" s="159">
        <f>IF(N411="základní",J411,0)</f>
        <v>0</v>
      </c>
      <c r="BF411" s="159">
        <f>IF(N411="snížená",J411,0)</f>
        <v>0</v>
      </c>
      <c r="BG411" s="159">
        <f>IF(N411="zákl. přenesená",J411,0)</f>
        <v>0</v>
      </c>
      <c r="BH411" s="159">
        <f>IF(N411="sníž. přenesená",J411,0)</f>
        <v>0</v>
      </c>
      <c r="BI411" s="159">
        <f>IF(N411="nulová",J411,0)</f>
        <v>0</v>
      </c>
      <c r="BJ411" s="19" t="s">
        <v>87</v>
      </c>
      <c r="BK411" s="159">
        <f>ROUND(I411*H411,2)</f>
        <v>0</v>
      </c>
      <c r="BL411" s="19" t="s">
        <v>202</v>
      </c>
      <c r="BM411" s="158" t="s">
        <v>2283</v>
      </c>
    </row>
    <row r="412" spans="1:65" s="2" customFormat="1">
      <c r="A412" s="35"/>
      <c r="B412" s="36"/>
      <c r="C412" s="35"/>
      <c r="D412" s="160" t="s">
        <v>204</v>
      </c>
      <c r="E412" s="35"/>
      <c r="F412" s="161" t="s">
        <v>431</v>
      </c>
      <c r="G412" s="35"/>
      <c r="H412" s="35"/>
      <c r="I412" s="162"/>
      <c r="J412" s="35"/>
      <c r="K412" s="35"/>
      <c r="L412" s="36"/>
      <c r="M412" s="163"/>
      <c r="N412" s="164"/>
      <c r="O412" s="56"/>
      <c r="P412" s="56"/>
      <c r="Q412" s="56"/>
      <c r="R412" s="56"/>
      <c r="S412" s="56"/>
      <c r="T412" s="57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T412" s="19" t="s">
        <v>204</v>
      </c>
      <c r="AU412" s="19" t="s">
        <v>89</v>
      </c>
    </row>
    <row r="413" spans="1:65" s="13" customFormat="1">
      <c r="B413" s="165"/>
      <c r="D413" s="166" t="s">
        <v>206</v>
      </c>
      <c r="E413" s="167" t="s">
        <v>3</v>
      </c>
      <c r="F413" s="168" t="s">
        <v>207</v>
      </c>
      <c r="H413" s="167" t="s">
        <v>3</v>
      </c>
      <c r="I413" s="169"/>
      <c r="L413" s="165"/>
      <c r="M413" s="170"/>
      <c r="N413" s="171"/>
      <c r="O413" s="171"/>
      <c r="P413" s="171"/>
      <c r="Q413" s="171"/>
      <c r="R413" s="171"/>
      <c r="S413" s="171"/>
      <c r="T413" s="172"/>
      <c r="AT413" s="167" t="s">
        <v>206</v>
      </c>
      <c r="AU413" s="167" t="s">
        <v>89</v>
      </c>
      <c r="AV413" s="13" t="s">
        <v>87</v>
      </c>
      <c r="AW413" s="13" t="s">
        <v>41</v>
      </c>
      <c r="AX413" s="13" t="s">
        <v>80</v>
      </c>
      <c r="AY413" s="167" t="s">
        <v>195</v>
      </c>
    </row>
    <row r="414" spans="1:65" s="13" customFormat="1">
      <c r="B414" s="165"/>
      <c r="D414" s="166" t="s">
        <v>206</v>
      </c>
      <c r="E414" s="167" t="s">
        <v>3</v>
      </c>
      <c r="F414" s="168" t="s">
        <v>208</v>
      </c>
      <c r="H414" s="167" t="s">
        <v>3</v>
      </c>
      <c r="I414" s="169"/>
      <c r="L414" s="165"/>
      <c r="M414" s="170"/>
      <c r="N414" s="171"/>
      <c r="O414" s="171"/>
      <c r="P414" s="171"/>
      <c r="Q414" s="171"/>
      <c r="R414" s="171"/>
      <c r="S414" s="171"/>
      <c r="T414" s="172"/>
      <c r="AT414" s="167" t="s">
        <v>206</v>
      </c>
      <c r="AU414" s="167" t="s">
        <v>89</v>
      </c>
      <c r="AV414" s="13" t="s">
        <v>87</v>
      </c>
      <c r="AW414" s="13" t="s">
        <v>41</v>
      </c>
      <c r="AX414" s="13" t="s">
        <v>80</v>
      </c>
      <c r="AY414" s="167" t="s">
        <v>195</v>
      </c>
    </row>
    <row r="415" spans="1:65" s="13" customFormat="1">
      <c r="B415" s="165"/>
      <c r="D415" s="166" t="s">
        <v>206</v>
      </c>
      <c r="E415" s="167" t="s">
        <v>3</v>
      </c>
      <c r="F415" s="168" t="s">
        <v>2201</v>
      </c>
      <c r="H415" s="167" t="s">
        <v>3</v>
      </c>
      <c r="I415" s="169"/>
      <c r="L415" s="165"/>
      <c r="M415" s="170"/>
      <c r="N415" s="171"/>
      <c r="O415" s="171"/>
      <c r="P415" s="171"/>
      <c r="Q415" s="171"/>
      <c r="R415" s="171"/>
      <c r="S415" s="171"/>
      <c r="T415" s="172"/>
      <c r="AT415" s="167" t="s">
        <v>206</v>
      </c>
      <c r="AU415" s="167" t="s">
        <v>89</v>
      </c>
      <c r="AV415" s="13" t="s">
        <v>87</v>
      </c>
      <c r="AW415" s="13" t="s">
        <v>41</v>
      </c>
      <c r="AX415" s="13" t="s">
        <v>80</v>
      </c>
      <c r="AY415" s="167" t="s">
        <v>195</v>
      </c>
    </row>
    <row r="416" spans="1:65" s="13" customFormat="1">
      <c r="B416" s="165"/>
      <c r="D416" s="166" t="s">
        <v>206</v>
      </c>
      <c r="E416" s="167" t="s">
        <v>3</v>
      </c>
      <c r="F416" s="168" t="s">
        <v>263</v>
      </c>
      <c r="H416" s="167" t="s">
        <v>3</v>
      </c>
      <c r="I416" s="169"/>
      <c r="L416" s="165"/>
      <c r="M416" s="170"/>
      <c r="N416" s="171"/>
      <c r="O416" s="171"/>
      <c r="P416" s="171"/>
      <c r="Q416" s="171"/>
      <c r="R416" s="171"/>
      <c r="S416" s="171"/>
      <c r="T416" s="172"/>
      <c r="AT416" s="167" t="s">
        <v>206</v>
      </c>
      <c r="AU416" s="167" t="s">
        <v>89</v>
      </c>
      <c r="AV416" s="13" t="s">
        <v>87</v>
      </c>
      <c r="AW416" s="13" t="s">
        <v>41</v>
      </c>
      <c r="AX416" s="13" t="s">
        <v>80</v>
      </c>
      <c r="AY416" s="167" t="s">
        <v>195</v>
      </c>
    </row>
    <row r="417" spans="1:65" s="13" customFormat="1">
      <c r="B417" s="165"/>
      <c r="D417" s="166" t="s">
        <v>206</v>
      </c>
      <c r="E417" s="167" t="s">
        <v>3</v>
      </c>
      <c r="F417" s="168" t="s">
        <v>386</v>
      </c>
      <c r="H417" s="167" t="s">
        <v>3</v>
      </c>
      <c r="I417" s="169"/>
      <c r="L417" s="165"/>
      <c r="M417" s="170"/>
      <c r="N417" s="171"/>
      <c r="O417" s="171"/>
      <c r="P417" s="171"/>
      <c r="Q417" s="171"/>
      <c r="R417" s="171"/>
      <c r="S417" s="171"/>
      <c r="T417" s="172"/>
      <c r="AT417" s="167" t="s">
        <v>206</v>
      </c>
      <c r="AU417" s="167" t="s">
        <v>89</v>
      </c>
      <c r="AV417" s="13" t="s">
        <v>87</v>
      </c>
      <c r="AW417" s="13" t="s">
        <v>41</v>
      </c>
      <c r="AX417" s="13" t="s">
        <v>80</v>
      </c>
      <c r="AY417" s="167" t="s">
        <v>195</v>
      </c>
    </row>
    <row r="418" spans="1:65" s="14" customFormat="1">
      <c r="B418" s="173"/>
      <c r="D418" s="166" t="s">
        <v>206</v>
      </c>
      <c r="E418" s="174" t="s">
        <v>3</v>
      </c>
      <c r="F418" s="175" t="s">
        <v>2266</v>
      </c>
      <c r="H418" s="176">
        <v>11.423999999999999</v>
      </c>
      <c r="I418" s="177"/>
      <c r="L418" s="173"/>
      <c r="M418" s="178"/>
      <c r="N418" s="179"/>
      <c r="O418" s="179"/>
      <c r="P418" s="179"/>
      <c r="Q418" s="179"/>
      <c r="R418" s="179"/>
      <c r="S418" s="179"/>
      <c r="T418" s="180"/>
      <c r="AT418" s="174" t="s">
        <v>206</v>
      </c>
      <c r="AU418" s="174" t="s">
        <v>89</v>
      </c>
      <c r="AV418" s="14" t="s">
        <v>89</v>
      </c>
      <c r="AW418" s="14" t="s">
        <v>41</v>
      </c>
      <c r="AX418" s="14" t="s">
        <v>80</v>
      </c>
      <c r="AY418" s="174" t="s">
        <v>195</v>
      </c>
    </row>
    <row r="419" spans="1:65" s="14" customFormat="1">
      <c r="B419" s="173"/>
      <c r="D419" s="166" t="s">
        <v>206</v>
      </c>
      <c r="E419" s="174" t="s">
        <v>3</v>
      </c>
      <c r="F419" s="175" t="s">
        <v>2267</v>
      </c>
      <c r="H419" s="176">
        <v>9.0719999999999992</v>
      </c>
      <c r="I419" s="177"/>
      <c r="L419" s="173"/>
      <c r="M419" s="178"/>
      <c r="N419" s="179"/>
      <c r="O419" s="179"/>
      <c r="P419" s="179"/>
      <c r="Q419" s="179"/>
      <c r="R419" s="179"/>
      <c r="S419" s="179"/>
      <c r="T419" s="180"/>
      <c r="AT419" s="174" t="s">
        <v>206</v>
      </c>
      <c r="AU419" s="174" t="s">
        <v>89</v>
      </c>
      <c r="AV419" s="14" t="s">
        <v>89</v>
      </c>
      <c r="AW419" s="14" t="s">
        <v>41</v>
      </c>
      <c r="AX419" s="14" t="s">
        <v>80</v>
      </c>
      <c r="AY419" s="174" t="s">
        <v>195</v>
      </c>
    </row>
    <row r="420" spans="1:65" s="15" customFormat="1">
      <c r="B420" s="181"/>
      <c r="D420" s="166" t="s">
        <v>206</v>
      </c>
      <c r="E420" s="182" t="s">
        <v>3</v>
      </c>
      <c r="F420" s="183" t="s">
        <v>215</v>
      </c>
      <c r="H420" s="184">
        <v>20.495999999999999</v>
      </c>
      <c r="I420" s="185"/>
      <c r="L420" s="181"/>
      <c r="M420" s="186"/>
      <c r="N420" s="187"/>
      <c r="O420" s="187"/>
      <c r="P420" s="187"/>
      <c r="Q420" s="187"/>
      <c r="R420" s="187"/>
      <c r="S420" s="187"/>
      <c r="T420" s="188"/>
      <c r="AT420" s="182" t="s">
        <v>206</v>
      </c>
      <c r="AU420" s="182" t="s">
        <v>89</v>
      </c>
      <c r="AV420" s="15" t="s">
        <v>202</v>
      </c>
      <c r="AW420" s="15" t="s">
        <v>41</v>
      </c>
      <c r="AX420" s="15" t="s">
        <v>87</v>
      </c>
      <c r="AY420" s="182" t="s">
        <v>195</v>
      </c>
    </row>
    <row r="421" spans="1:65" s="2" customFormat="1" ht="24.25" customHeight="1">
      <c r="A421" s="35"/>
      <c r="B421" s="146"/>
      <c r="C421" s="147" t="s">
        <v>492</v>
      </c>
      <c r="D421" s="147" t="s">
        <v>197</v>
      </c>
      <c r="E421" s="148" t="s">
        <v>436</v>
      </c>
      <c r="F421" s="149" t="s">
        <v>437</v>
      </c>
      <c r="G421" s="150" t="s">
        <v>139</v>
      </c>
      <c r="H421" s="151">
        <v>2.3519999999999999</v>
      </c>
      <c r="I421" s="152"/>
      <c r="J421" s="153">
        <f>ROUND(I421*H421,2)</f>
        <v>0</v>
      </c>
      <c r="K421" s="149" t="s">
        <v>201</v>
      </c>
      <c r="L421" s="36"/>
      <c r="M421" s="154" t="s">
        <v>3</v>
      </c>
      <c r="N421" s="155" t="s">
        <v>51</v>
      </c>
      <c r="O421" s="56"/>
      <c r="P421" s="156">
        <f>O421*H421</f>
        <v>0</v>
      </c>
      <c r="Q421" s="156">
        <v>0</v>
      </c>
      <c r="R421" s="156">
        <f>Q421*H421</f>
        <v>0</v>
      </c>
      <c r="S421" s="156">
        <v>0</v>
      </c>
      <c r="T421" s="157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58" t="s">
        <v>202</v>
      </c>
      <c r="AT421" s="158" t="s">
        <v>197</v>
      </c>
      <c r="AU421" s="158" t="s">
        <v>89</v>
      </c>
      <c r="AY421" s="19" t="s">
        <v>195</v>
      </c>
      <c r="BE421" s="159">
        <f>IF(N421="základní",J421,0)</f>
        <v>0</v>
      </c>
      <c r="BF421" s="159">
        <f>IF(N421="snížená",J421,0)</f>
        <v>0</v>
      </c>
      <c r="BG421" s="159">
        <f>IF(N421="zákl. přenesená",J421,0)</f>
        <v>0</v>
      </c>
      <c r="BH421" s="159">
        <f>IF(N421="sníž. přenesená",J421,0)</f>
        <v>0</v>
      </c>
      <c r="BI421" s="159">
        <f>IF(N421="nulová",J421,0)</f>
        <v>0</v>
      </c>
      <c r="BJ421" s="19" t="s">
        <v>87</v>
      </c>
      <c r="BK421" s="159">
        <f>ROUND(I421*H421,2)</f>
        <v>0</v>
      </c>
      <c r="BL421" s="19" t="s">
        <v>202</v>
      </c>
      <c r="BM421" s="158" t="s">
        <v>2284</v>
      </c>
    </row>
    <row r="422" spans="1:65" s="2" customFormat="1">
      <c r="A422" s="35"/>
      <c r="B422" s="36"/>
      <c r="C422" s="35"/>
      <c r="D422" s="160" t="s">
        <v>204</v>
      </c>
      <c r="E422" s="35"/>
      <c r="F422" s="161" t="s">
        <v>439</v>
      </c>
      <c r="G422" s="35"/>
      <c r="H422" s="35"/>
      <c r="I422" s="162"/>
      <c r="J422" s="35"/>
      <c r="K422" s="35"/>
      <c r="L422" s="36"/>
      <c r="M422" s="163"/>
      <c r="N422" s="164"/>
      <c r="O422" s="56"/>
      <c r="P422" s="56"/>
      <c r="Q422" s="56"/>
      <c r="R422" s="56"/>
      <c r="S422" s="56"/>
      <c r="T422" s="57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T422" s="19" t="s">
        <v>204</v>
      </c>
      <c r="AU422" s="19" t="s">
        <v>89</v>
      </c>
    </row>
    <row r="423" spans="1:65" s="13" customFormat="1">
      <c r="B423" s="165"/>
      <c r="D423" s="166" t="s">
        <v>206</v>
      </c>
      <c r="E423" s="167" t="s">
        <v>3</v>
      </c>
      <c r="F423" s="168" t="s">
        <v>207</v>
      </c>
      <c r="H423" s="167" t="s">
        <v>3</v>
      </c>
      <c r="I423" s="169"/>
      <c r="L423" s="165"/>
      <c r="M423" s="170"/>
      <c r="N423" s="171"/>
      <c r="O423" s="171"/>
      <c r="P423" s="171"/>
      <c r="Q423" s="171"/>
      <c r="R423" s="171"/>
      <c r="S423" s="171"/>
      <c r="T423" s="172"/>
      <c r="AT423" s="167" t="s">
        <v>206</v>
      </c>
      <c r="AU423" s="167" t="s">
        <v>89</v>
      </c>
      <c r="AV423" s="13" t="s">
        <v>87</v>
      </c>
      <c r="AW423" s="13" t="s">
        <v>41</v>
      </c>
      <c r="AX423" s="13" t="s">
        <v>80</v>
      </c>
      <c r="AY423" s="167" t="s">
        <v>195</v>
      </c>
    </row>
    <row r="424" spans="1:65" s="13" customFormat="1">
      <c r="B424" s="165"/>
      <c r="D424" s="166" t="s">
        <v>206</v>
      </c>
      <c r="E424" s="167" t="s">
        <v>3</v>
      </c>
      <c r="F424" s="168" t="s">
        <v>208</v>
      </c>
      <c r="H424" s="167" t="s">
        <v>3</v>
      </c>
      <c r="I424" s="169"/>
      <c r="L424" s="165"/>
      <c r="M424" s="170"/>
      <c r="N424" s="171"/>
      <c r="O424" s="171"/>
      <c r="P424" s="171"/>
      <c r="Q424" s="171"/>
      <c r="R424" s="171"/>
      <c r="S424" s="171"/>
      <c r="T424" s="172"/>
      <c r="AT424" s="167" t="s">
        <v>206</v>
      </c>
      <c r="AU424" s="167" t="s">
        <v>89</v>
      </c>
      <c r="AV424" s="13" t="s">
        <v>87</v>
      </c>
      <c r="AW424" s="13" t="s">
        <v>41</v>
      </c>
      <c r="AX424" s="13" t="s">
        <v>80</v>
      </c>
      <c r="AY424" s="167" t="s">
        <v>195</v>
      </c>
    </row>
    <row r="425" spans="1:65" s="13" customFormat="1">
      <c r="B425" s="165"/>
      <c r="D425" s="166" t="s">
        <v>206</v>
      </c>
      <c r="E425" s="167" t="s">
        <v>3</v>
      </c>
      <c r="F425" s="168" t="s">
        <v>2201</v>
      </c>
      <c r="H425" s="167" t="s">
        <v>3</v>
      </c>
      <c r="I425" s="169"/>
      <c r="L425" s="165"/>
      <c r="M425" s="170"/>
      <c r="N425" s="171"/>
      <c r="O425" s="171"/>
      <c r="P425" s="171"/>
      <c r="Q425" s="171"/>
      <c r="R425" s="171"/>
      <c r="S425" s="171"/>
      <c r="T425" s="172"/>
      <c r="AT425" s="167" t="s">
        <v>206</v>
      </c>
      <c r="AU425" s="167" t="s">
        <v>89</v>
      </c>
      <c r="AV425" s="13" t="s">
        <v>87</v>
      </c>
      <c r="AW425" s="13" t="s">
        <v>41</v>
      </c>
      <c r="AX425" s="13" t="s">
        <v>80</v>
      </c>
      <c r="AY425" s="167" t="s">
        <v>195</v>
      </c>
    </row>
    <row r="426" spans="1:65" s="13" customFormat="1">
      <c r="B426" s="165"/>
      <c r="D426" s="166" t="s">
        <v>206</v>
      </c>
      <c r="E426" s="167" t="s">
        <v>3</v>
      </c>
      <c r="F426" s="168" t="s">
        <v>263</v>
      </c>
      <c r="H426" s="167" t="s">
        <v>3</v>
      </c>
      <c r="I426" s="169"/>
      <c r="L426" s="165"/>
      <c r="M426" s="170"/>
      <c r="N426" s="171"/>
      <c r="O426" s="171"/>
      <c r="P426" s="171"/>
      <c r="Q426" s="171"/>
      <c r="R426" s="171"/>
      <c r="S426" s="171"/>
      <c r="T426" s="172"/>
      <c r="AT426" s="167" t="s">
        <v>206</v>
      </c>
      <c r="AU426" s="167" t="s">
        <v>89</v>
      </c>
      <c r="AV426" s="13" t="s">
        <v>87</v>
      </c>
      <c r="AW426" s="13" t="s">
        <v>41</v>
      </c>
      <c r="AX426" s="13" t="s">
        <v>80</v>
      </c>
      <c r="AY426" s="167" t="s">
        <v>195</v>
      </c>
    </row>
    <row r="427" spans="1:65" s="13" customFormat="1">
      <c r="B427" s="165"/>
      <c r="D427" s="166" t="s">
        <v>206</v>
      </c>
      <c r="E427" s="167" t="s">
        <v>3</v>
      </c>
      <c r="F427" s="168" t="s">
        <v>394</v>
      </c>
      <c r="H427" s="167" t="s">
        <v>3</v>
      </c>
      <c r="I427" s="169"/>
      <c r="L427" s="165"/>
      <c r="M427" s="170"/>
      <c r="N427" s="171"/>
      <c r="O427" s="171"/>
      <c r="P427" s="171"/>
      <c r="Q427" s="171"/>
      <c r="R427" s="171"/>
      <c r="S427" s="171"/>
      <c r="T427" s="172"/>
      <c r="AT427" s="167" t="s">
        <v>206</v>
      </c>
      <c r="AU427" s="167" t="s">
        <v>89</v>
      </c>
      <c r="AV427" s="13" t="s">
        <v>87</v>
      </c>
      <c r="AW427" s="13" t="s">
        <v>41</v>
      </c>
      <c r="AX427" s="13" t="s">
        <v>80</v>
      </c>
      <c r="AY427" s="167" t="s">
        <v>195</v>
      </c>
    </row>
    <row r="428" spans="1:65" s="14" customFormat="1">
      <c r="B428" s="173"/>
      <c r="D428" s="166" t="s">
        <v>206</v>
      </c>
      <c r="E428" s="174" t="s">
        <v>3</v>
      </c>
      <c r="F428" s="175" t="s">
        <v>2273</v>
      </c>
      <c r="H428" s="176">
        <v>1.1759999999999999</v>
      </c>
      <c r="I428" s="177"/>
      <c r="L428" s="173"/>
      <c r="M428" s="178"/>
      <c r="N428" s="179"/>
      <c r="O428" s="179"/>
      <c r="P428" s="179"/>
      <c r="Q428" s="179"/>
      <c r="R428" s="179"/>
      <c r="S428" s="179"/>
      <c r="T428" s="180"/>
      <c r="AT428" s="174" t="s">
        <v>206</v>
      </c>
      <c r="AU428" s="174" t="s">
        <v>89</v>
      </c>
      <c r="AV428" s="14" t="s">
        <v>89</v>
      </c>
      <c r="AW428" s="14" t="s">
        <v>41</v>
      </c>
      <c r="AX428" s="14" t="s">
        <v>80</v>
      </c>
      <c r="AY428" s="174" t="s">
        <v>195</v>
      </c>
    </row>
    <row r="429" spans="1:65" s="15" customFormat="1">
      <c r="B429" s="181"/>
      <c r="D429" s="166" t="s">
        <v>206</v>
      </c>
      <c r="E429" s="182" t="s">
        <v>3</v>
      </c>
      <c r="F429" s="183" t="s">
        <v>215</v>
      </c>
      <c r="H429" s="184">
        <v>1.1759999999999999</v>
      </c>
      <c r="I429" s="185"/>
      <c r="L429" s="181"/>
      <c r="M429" s="186"/>
      <c r="N429" s="187"/>
      <c r="O429" s="187"/>
      <c r="P429" s="187"/>
      <c r="Q429" s="187"/>
      <c r="R429" s="187"/>
      <c r="S429" s="187"/>
      <c r="T429" s="188"/>
      <c r="AT429" s="182" t="s">
        <v>206</v>
      </c>
      <c r="AU429" s="182" t="s">
        <v>89</v>
      </c>
      <c r="AV429" s="15" t="s">
        <v>202</v>
      </c>
      <c r="AW429" s="15" t="s">
        <v>41</v>
      </c>
      <c r="AX429" s="15" t="s">
        <v>87</v>
      </c>
      <c r="AY429" s="182" t="s">
        <v>195</v>
      </c>
    </row>
    <row r="430" spans="1:65" s="14" customFormat="1">
      <c r="B430" s="173"/>
      <c r="D430" s="166" t="s">
        <v>206</v>
      </c>
      <c r="F430" s="175" t="s">
        <v>2274</v>
      </c>
      <c r="H430" s="176">
        <v>2.3519999999999999</v>
      </c>
      <c r="I430" s="177"/>
      <c r="L430" s="173"/>
      <c r="M430" s="178"/>
      <c r="N430" s="179"/>
      <c r="O430" s="179"/>
      <c r="P430" s="179"/>
      <c r="Q430" s="179"/>
      <c r="R430" s="179"/>
      <c r="S430" s="179"/>
      <c r="T430" s="180"/>
      <c r="AT430" s="174" t="s">
        <v>206</v>
      </c>
      <c r="AU430" s="174" t="s">
        <v>89</v>
      </c>
      <c r="AV430" s="14" t="s">
        <v>89</v>
      </c>
      <c r="AW430" s="14" t="s">
        <v>4</v>
      </c>
      <c r="AX430" s="14" t="s">
        <v>87</v>
      </c>
      <c r="AY430" s="174" t="s">
        <v>195</v>
      </c>
    </row>
    <row r="431" spans="1:65" s="2" customFormat="1" ht="24.25" customHeight="1">
      <c r="A431" s="35"/>
      <c r="B431" s="146"/>
      <c r="C431" s="147" t="s">
        <v>249</v>
      </c>
      <c r="D431" s="147" t="s">
        <v>197</v>
      </c>
      <c r="E431" s="148" t="s">
        <v>436</v>
      </c>
      <c r="F431" s="149" t="s">
        <v>437</v>
      </c>
      <c r="G431" s="150" t="s">
        <v>139</v>
      </c>
      <c r="H431" s="151">
        <v>1.1759999999999999</v>
      </c>
      <c r="I431" s="152"/>
      <c r="J431" s="153">
        <f>ROUND(I431*H431,2)</f>
        <v>0</v>
      </c>
      <c r="K431" s="149" t="s">
        <v>201</v>
      </c>
      <c r="L431" s="36"/>
      <c r="M431" s="154" t="s">
        <v>3</v>
      </c>
      <c r="N431" s="155" t="s">
        <v>51</v>
      </c>
      <c r="O431" s="56"/>
      <c r="P431" s="156">
        <f>O431*H431</f>
        <v>0</v>
      </c>
      <c r="Q431" s="156">
        <v>0</v>
      </c>
      <c r="R431" s="156">
        <f>Q431*H431</f>
        <v>0</v>
      </c>
      <c r="S431" s="156">
        <v>0</v>
      </c>
      <c r="T431" s="157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58" t="s">
        <v>202</v>
      </c>
      <c r="AT431" s="158" t="s">
        <v>197</v>
      </c>
      <c r="AU431" s="158" t="s">
        <v>89</v>
      </c>
      <c r="AY431" s="19" t="s">
        <v>195</v>
      </c>
      <c r="BE431" s="159">
        <f>IF(N431="základní",J431,0)</f>
        <v>0</v>
      </c>
      <c r="BF431" s="159">
        <f>IF(N431="snížená",J431,0)</f>
        <v>0</v>
      </c>
      <c r="BG431" s="159">
        <f>IF(N431="zákl. přenesená",J431,0)</f>
        <v>0</v>
      </c>
      <c r="BH431" s="159">
        <f>IF(N431="sníž. přenesená",J431,0)</f>
        <v>0</v>
      </c>
      <c r="BI431" s="159">
        <f>IF(N431="nulová",J431,0)</f>
        <v>0</v>
      </c>
      <c r="BJ431" s="19" t="s">
        <v>87</v>
      </c>
      <c r="BK431" s="159">
        <f>ROUND(I431*H431,2)</f>
        <v>0</v>
      </c>
      <c r="BL431" s="19" t="s">
        <v>202</v>
      </c>
      <c r="BM431" s="158" t="s">
        <v>2285</v>
      </c>
    </row>
    <row r="432" spans="1:65" s="2" customFormat="1">
      <c r="A432" s="35"/>
      <c r="B432" s="36"/>
      <c r="C432" s="35"/>
      <c r="D432" s="160" t="s">
        <v>204</v>
      </c>
      <c r="E432" s="35"/>
      <c r="F432" s="161" t="s">
        <v>439</v>
      </c>
      <c r="G432" s="35"/>
      <c r="H432" s="35"/>
      <c r="I432" s="162"/>
      <c r="J432" s="35"/>
      <c r="K432" s="35"/>
      <c r="L432" s="36"/>
      <c r="M432" s="163"/>
      <c r="N432" s="164"/>
      <c r="O432" s="56"/>
      <c r="P432" s="56"/>
      <c r="Q432" s="56"/>
      <c r="R432" s="56"/>
      <c r="S432" s="56"/>
      <c r="T432" s="57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T432" s="19" t="s">
        <v>204</v>
      </c>
      <c r="AU432" s="19" t="s">
        <v>89</v>
      </c>
    </row>
    <row r="433" spans="1:65" s="13" customFormat="1">
      <c r="B433" s="165"/>
      <c r="D433" s="166" t="s">
        <v>206</v>
      </c>
      <c r="E433" s="167" t="s">
        <v>3</v>
      </c>
      <c r="F433" s="168" t="s">
        <v>207</v>
      </c>
      <c r="H433" s="167" t="s">
        <v>3</v>
      </c>
      <c r="I433" s="169"/>
      <c r="L433" s="165"/>
      <c r="M433" s="170"/>
      <c r="N433" s="171"/>
      <c r="O433" s="171"/>
      <c r="P433" s="171"/>
      <c r="Q433" s="171"/>
      <c r="R433" s="171"/>
      <c r="S433" s="171"/>
      <c r="T433" s="172"/>
      <c r="AT433" s="167" t="s">
        <v>206</v>
      </c>
      <c r="AU433" s="167" t="s">
        <v>89</v>
      </c>
      <c r="AV433" s="13" t="s">
        <v>87</v>
      </c>
      <c r="AW433" s="13" t="s">
        <v>41</v>
      </c>
      <c r="AX433" s="13" t="s">
        <v>80</v>
      </c>
      <c r="AY433" s="167" t="s">
        <v>195</v>
      </c>
    </row>
    <row r="434" spans="1:65" s="13" customFormat="1">
      <c r="B434" s="165"/>
      <c r="D434" s="166" t="s">
        <v>206</v>
      </c>
      <c r="E434" s="167" t="s">
        <v>3</v>
      </c>
      <c r="F434" s="168" t="s">
        <v>208</v>
      </c>
      <c r="H434" s="167" t="s">
        <v>3</v>
      </c>
      <c r="I434" s="169"/>
      <c r="L434" s="165"/>
      <c r="M434" s="170"/>
      <c r="N434" s="171"/>
      <c r="O434" s="171"/>
      <c r="P434" s="171"/>
      <c r="Q434" s="171"/>
      <c r="R434" s="171"/>
      <c r="S434" s="171"/>
      <c r="T434" s="172"/>
      <c r="AT434" s="167" t="s">
        <v>206</v>
      </c>
      <c r="AU434" s="167" t="s">
        <v>89</v>
      </c>
      <c r="AV434" s="13" t="s">
        <v>87</v>
      </c>
      <c r="AW434" s="13" t="s">
        <v>41</v>
      </c>
      <c r="AX434" s="13" t="s">
        <v>80</v>
      </c>
      <c r="AY434" s="167" t="s">
        <v>195</v>
      </c>
    </row>
    <row r="435" spans="1:65" s="13" customFormat="1">
      <c r="B435" s="165"/>
      <c r="D435" s="166" t="s">
        <v>206</v>
      </c>
      <c r="E435" s="167" t="s">
        <v>3</v>
      </c>
      <c r="F435" s="168" t="s">
        <v>2201</v>
      </c>
      <c r="H435" s="167" t="s">
        <v>3</v>
      </c>
      <c r="I435" s="169"/>
      <c r="L435" s="165"/>
      <c r="M435" s="170"/>
      <c r="N435" s="171"/>
      <c r="O435" s="171"/>
      <c r="P435" s="171"/>
      <c r="Q435" s="171"/>
      <c r="R435" s="171"/>
      <c r="S435" s="171"/>
      <c r="T435" s="172"/>
      <c r="AT435" s="167" t="s">
        <v>206</v>
      </c>
      <c r="AU435" s="167" t="s">
        <v>89</v>
      </c>
      <c r="AV435" s="13" t="s">
        <v>87</v>
      </c>
      <c r="AW435" s="13" t="s">
        <v>41</v>
      </c>
      <c r="AX435" s="13" t="s">
        <v>80</v>
      </c>
      <c r="AY435" s="167" t="s">
        <v>195</v>
      </c>
    </row>
    <row r="436" spans="1:65" s="13" customFormat="1">
      <c r="B436" s="165"/>
      <c r="D436" s="166" t="s">
        <v>206</v>
      </c>
      <c r="E436" s="167" t="s">
        <v>3</v>
      </c>
      <c r="F436" s="168" t="s">
        <v>263</v>
      </c>
      <c r="H436" s="167" t="s">
        <v>3</v>
      </c>
      <c r="I436" s="169"/>
      <c r="L436" s="165"/>
      <c r="M436" s="170"/>
      <c r="N436" s="171"/>
      <c r="O436" s="171"/>
      <c r="P436" s="171"/>
      <c r="Q436" s="171"/>
      <c r="R436" s="171"/>
      <c r="S436" s="171"/>
      <c r="T436" s="172"/>
      <c r="AT436" s="167" t="s">
        <v>206</v>
      </c>
      <c r="AU436" s="167" t="s">
        <v>89</v>
      </c>
      <c r="AV436" s="13" t="s">
        <v>87</v>
      </c>
      <c r="AW436" s="13" t="s">
        <v>41</v>
      </c>
      <c r="AX436" s="13" t="s">
        <v>80</v>
      </c>
      <c r="AY436" s="167" t="s">
        <v>195</v>
      </c>
    </row>
    <row r="437" spans="1:65" s="13" customFormat="1">
      <c r="B437" s="165"/>
      <c r="D437" s="166" t="s">
        <v>206</v>
      </c>
      <c r="E437" s="167" t="s">
        <v>3</v>
      </c>
      <c r="F437" s="168" t="s">
        <v>386</v>
      </c>
      <c r="H437" s="167" t="s">
        <v>3</v>
      </c>
      <c r="I437" s="169"/>
      <c r="L437" s="165"/>
      <c r="M437" s="170"/>
      <c r="N437" s="171"/>
      <c r="O437" s="171"/>
      <c r="P437" s="171"/>
      <c r="Q437" s="171"/>
      <c r="R437" s="171"/>
      <c r="S437" s="171"/>
      <c r="T437" s="172"/>
      <c r="AT437" s="167" t="s">
        <v>206</v>
      </c>
      <c r="AU437" s="167" t="s">
        <v>89</v>
      </c>
      <c r="AV437" s="13" t="s">
        <v>87</v>
      </c>
      <c r="AW437" s="13" t="s">
        <v>41</v>
      </c>
      <c r="AX437" s="13" t="s">
        <v>80</v>
      </c>
      <c r="AY437" s="167" t="s">
        <v>195</v>
      </c>
    </row>
    <row r="438" spans="1:65" s="14" customFormat="1">
      <c r="B438" s="173"/>
      <c r="D438" s="166" t="s">
        <v>206</v>
      </c>
      <c r="E438" s="174" t="s">
        <v>3</v>
      </c>
      <c r="F438" s="175" t="s">
        <v>2273</v>
      </c>
      <c r="H438" s="176">
        <v>1.1759999999999999</v>
      </c>
      <c r="I438" s="177"/>
      <c r="L438" s="173"/>
      <c r="M438" s="178"/>
      <c r="N438" s="179"/>
      <c r="O438" s="179"/>
      <c r="P438" s="179"/>
      <c r="Q438" s="179"/>
      <c r="R438" s="179"/>
      <c r="S438" s="179"/>
      <c r="T438" s="180"/>
      <c r="AT438" s="174" t="s">
        <v>206</v>
      </c>
      <c r="AU438" s="174" t="s">
        <v>89</v>
      </c>
      <c r="AV438" s="14" t="s">
        <v>89</v>
      </c>
      <c r="AW438" s="14" t="s">
        <v>41</v>
      </c>
      <c r="AX438" s="14" t="s">
        <v>80</v>
      </c>
      <c r="AY438" s="174" t="s">
        <v>195</v>
      </c>
    </row>
    <row r="439" spans="1:65" s="15" customFormat="1">
      <c r="B439" s="181"/>
      <c r="D439" s="166" t="s">
        <v>206</v>
      </c>
      <c r="E439" s="182" t="s">
        <v>3</v>
      </c>
      <c r="F439" s="183" t="s">
        <v>215</v>
      </c>
      <c r="H439" s="184">
        <v>1.1759999999999999</v>
      </c>
      <c r="I439" s="185"/>
      <c r="L439" s="181"/>
      <c r="M439" s="186"/>
      <c r="N439" s="187"/>
      <c r="O439" s="187"/>
      <c r="P439" s="187"/>
      <c r="Q439" s="187"/>
      <c r="R439" s="187"/>
      <c r="S439" s="187"/>
      <c r="T439" s="188"/>
      <c r="AT439" s="182" t="s">
        <v>206</v>
      </c>
      <c r="AU439" s="182" t="s">
        <v>89</v>
      </c>
      <c r="AV439" s="15" t="s">
        <v>202</v>
      </c>
      <c r="AW439" s="15" t="s">
        <v>41</v>
      </c>
      <c r="AX439" s="15" t="s">
        <v>87</v>
      </c>
      <c r="AY439" s="182" t="s">
        <v>195</v>
      </c>
    </row>
    <row r="440" spans="1:65" s="2" customFormat="1" ht="24.25" customHeight="1">
      <c r="A440" s="35"/>
      <c r="B440" s="146"/>
      <c r="C440" s="147" t="s">
        <v>508</v>
      </c>
      <c r="D440" s="147" t="s">
        <v>197</v>
      </c>
      <c r="E440" s="148" t="s">
        <v>450</v>
      </c>
      <c r="F440" s="149" t="s">
        <v>451</v>
      </c>
      <c r="G440" s="150" t="s">
        <v>139</v>
      </c>
      <c r="H440" s="151">
        <v>56.851999999999997</v>
      </c>
      <c r="I440" s="152"/>
      <c r="J440" s="153">
        <f>ROUND(I440*H440,2)</f>
        <v>0</v>
      </c>
      <c r="K440" s="149" t="s">
        <v>201</v>
      </c>
      <c r="L440" s="36"/>
      <c r="M440" s="154" t="s">
        <v>3</v>
      </c>
      <c r="N440" s="155" t="s">
        <v>51</v>
      </c>
      <c r="O440" s="56"/>
      <c r="P440" s="156">
        <f>O440*H440</f>
        <v>0</v>
      </c>
      <c r="Q440" s="156">
        <v>0</v>
      </c>
      <c r="R440" s="156">
        <f>Q440*H440</f>
        <v>0</v>
      </c>
      <c r="S440" s="156">
        <v>0</v>
      </c>
      <c r="T440" s="157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58" t="s">
        <v>202</v>
      </c>
      <c r="AT440" s="158" t="s">
        <v>197</v>
      </c>
      <c r="AU440" s="158" t="s">
        <v>89</v>
      </c>
      <c r="AY440" s="19" t="s">
        <v>195</v>
      </c>
      <c r="BE440" s="159">
        <f>IF(N440="základní",J440,0)</f>
        <v>0</v>
      </c>
      <c r="BF440" s="159">
        <f>IF(N440="snížená",J440,0)</f>
        <v>0</v>
      </c>
      <c r="BG440" s="159">
        <f>IF(N440="zákl. přenesená",J440,0)</f>
        <v>0</v>
      </c>
      <c r="BH440" s="159">
        <f>IF(N440="sníž. přenesená",J440,0)</f>
        <v>0</v>
      </c>
      <c r="BI440" s="159">
        <f>IF(N440="nulová",J440,0)</f>
        <v>0</v>
      </c>
      <c r="BJ440" s="19" t="s">
        <v>87</v>
      </c>
      <c r="BK440" s="159">
        <f>ROUND(I440*H440,2)</f>
        <v>0</v>
      </c>
      <c r="BL440" s="19" t="s">
        <v>202</v>
      </c>
      <c r="BM440" s="158" t="s">
        <v>2286</v>
      </c>
    </row>
    <row r="441" spans="1:65" s="2" customFormat="1">
      <c r="A441" s="35"/>
      <c r="B441" s="36"/>
      <c r="C441" s="35"/>
      <c r="D441" s="160" t="s">
        <v>204</v>
      </c>
      <c r="E441" s="35"/>
      <c r="F441" s="161" t="s">
        <v>453</v>
      </c>
      <c r="G441" s="35"/>
      <c r="H441" s="35"/>
      <c r="I441" s="162"/>
      <c r="J441" s="35"/>
      <c r="K441" s="35"/>
      <c r="L441" s="36"/>
      <c r="M441" s="163"/>
      <c r="N441" s="164"/>
      <c r="O441" s="56"/>
      <c r="P441" s="56"/>
      <c r="Q441" s="56"/>
      <c r="R441" s="56"/>
      <c r="S441" s="56"/>
      <c r="T441" s="57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T441" s="19" t="s">
        <v>204</v>
      </c>
      <c r="AU441" s="19" t="s">
        <v>89</v>
      </c>
    </row>
    <row r="442" spans="1:65" s="13" customFormat="1">
      <c r="B442" s="165"/>
      <c r="D442" s="166" t="s">
        <v>206</v>
      </c>
      <c r="E442" s="167" t="s">
        <v>3</v>
      </c>
      <c r="F442" s="168" t="s">
        <v>207</v>
      </c>
      <c r="H442" s="167" t="s">
        <v>3</v>
      </c>
      <c r="I442" s="169"/>
      <c r="L442" s="165"/>
      <c r="M442" s="170"/>
      <c r="N442" s="171"/>
      <c r="O442" s="171"/>
      <c r="P442" s="171"/>
      <c r="Q442" s="171"/>
      <c r="R442" s="171"/>
      <c r="S442" s="171"/>
      <c r="T442" s="172"/>
      <c r="AT442" s="167" t="s">
        <v>206</v>
      </c>
      <c r="AU442" s="167" t="s">
        <v>89</v>
      </c>
      <c r="AV442" s="13" t="s">
        <v>87</v>
      </c>
      <c r="AW442" s="13" t="s">
        <v>41</v>
      </c>
      <c r="AX442" s="13" t="s">
        <v>80</v>
      </c>
      <c r="AY442" s="167" t="s">
        <v>195</v>
      </c>
    </row>
    <row r="443" spans="1:65" s="13" customFormat="1">
      <c r="B443" s="165"/>
      <c r="D443" s="166" t="s">
        <v>206</v>
      </c>
      <c r="E443" s="167" t="s">
        <v>3</v>
      </c>
      <c r="F443" s="168" t="s">
        <v>208</v>
      </c>
      <c r="H443" s="167" t="s">
        <v>3</v>
      </c>
      <c r="I443" s="169"/>
      <c r="L443" s="165"/>
      <c r="M443" s="170"/>
      <c r="N443" s="171"/>
      <c r="O443" s="171"/>
      <c r="P443" s="171"/>
      <c r="Q443" s="171"/>
      <c r="R443" s="171"/>
      <c r="S443" s="171"/>
      <c r="T443" s="172"/>
      <c r="AT443" s="167" t="s">
        <v>206</v>
      </c>
      <c r="AU443" s="167" t="s">
        <v>89</v>
      </c>
      <c r="AV443" s="13" t="s">
        <v>87</v>
      </c>
      <c r="AW443" s="13" t="s">
        <v>41</v>
      </c>
      <c r="AX443" s="13" t="s">
        <v>80</v>
      </c>
      <c r="AY443" s="167" t="s">
        <v>195</v>
      </c>
    </row>
    <row r="444" spans="1:65" s="13" customFormat="1">
      <c r="B444" s="165"/>
      <c r="D444" s="166" t="s">
        <v>206</v>
      </c>
      <c r="E444" s="167" t="s">
        <v>3</v>
      </c>
      <c r="F444" s="168" t="s">
        <v>2201</v>
      </c>
      <c r="H444" s="167" t="s">
        <v>3</v>
      </c>
      <c r="I444" s="169"/>
      <c r="L444" s="165"/>
      <c r="M444" s="170"/>
      <c r="N444" s="171"/>
      <c r="O444" s="171"/>
      <c r="P444" s="171"/>
      <c r="Q444" s="171"/>
      <c r="R444" s="171"/>
      <c r="S444" s="171"/>
      <c r="T444" s="172"/>
      <c r="AT444" s="167" t="s">
        <v>206</v>
      </c>
      <c r="AU444" s="167" t="s">
        <v>89</v>
      </c>
      <c r="AV444" s="13" t="s">
        <v>87</v>
      </c>
      <c r="AW444" s="13" t="s">
        <v>41</v>
      </c>
      <c r="AX444" s="13" t="s">
        <v>80</v>
      </c>
      <c r="AY444" s="167" t="s">
        <v>195</v>
      </c>
    </row>
    <row r="445" spans="1:65" s="13" customFormat="1">
      <c r="B445" s="165"/>
      <c r="D445" s="166" t="s">
        <v>206</v>
      </c>
      <c r="E445" s="167" t="s">
        <v>3</v>
      </c>
      <c r="F445" s="168" t="s">
        <v>454</v>
      </c>
      <c r="H445" s="167" t="s">
        <v>3</v>
      </c>
      <c r="I445" s="169"/>
      <c r="L445" s="165"/>
      <c r="M445" s="170"/>
      <c r="N445" s="171"/>
      <c r="O445" s="171"/>
      <c r="P445" s="171"/>
      <c r="Q445" s="171"/>
      <c r="R445" s="171"/>
      <c r="S445" s="171"/>
      <c r="T445" s="172"/>
      <c r="AT445" s="167" t="s">
        <v>206</v>
      </c>
      <c r="AU445" s="167" t="s">
        <v>89</v>
      </c>
      <c r="AV445" s="13" t="s">
        <v>87</v>
      </c>
      <c r="AW445" s="13" t="s">
        <v>41</v>
      </c>
      <c r="AX445" s="13" t="s">
        <v>80</v>
      </c>
      <c r="AY445" s="167" t="s">
        <v>195</v>
      </c>
    </row>
    <row r="446" spans="1:65" s="14" customFormat="1">
      <c r="B446" s="173"/>
      <c r="D446" s="166" t="s">
        <v>206</v>
      </c>
      <c r="E446" s="174" t="s">
        <v>3</v>
      </c>
      <c r="F446" s="175" t="s">
        <v>2287</v>
      </c>
      <c r="H446" s="176">
        <v>67.2</v>
      </c>
      <c r="I446" s="177"/>
      <c r="L446" s="173"/>
      <c r="M446" s="178"/>
      <c r="N446" s="179"/>
      <c r="O446" s="179"/>
      <c r="P446" s="179"/>
      <c r="Q446" s="179"/>
      <c r="R446" s="179"/>
      <c r="S446" s="179"/>
      <c r="T446" s="180"/>
      <c r="AT446" s="174" t="s">
        <v>206</v>
      </c>
      <c r="AU446" s="174" t="s">
        <v>89</v>
      </c>
      <c r="AV446" s="14" t="s">
        <v>89</v>
      </c>
      <c r="AW446" s="14" t="s">
        <v>41</v>
      </c>
      <c r="AX446" s="14" t="s">
        <v>80</v>
      </c>
      <c r="AY446" s="174" t="s">
        <v>195</v>
      </c>
    </row>
    <row r="447" spans="1:65" s="14" customFormat="1">
      <c r="B447" s="173"/>
      <c r="D447" s="166" t="s">
        <v>206</v>
      </c>
      <c r="E447" s="174" t="s">
        <v>3</v>
      </c>
      <c r="F447" s="175" t="s">
        <v>2288</v>
      </c>
      <c r="H447" s="176">
        <v>-9.7200000000000006</v>
      </c>
      <c r="I447" s="177"/>
      <c r="L447" s="173"/>
      <c r="M447" s="178"/>
      <c r="N447" s="179"/>
      <c r="O447" s="179"/>
      <c r="P447" s="179"/>
      <c r="Q447" s="179"/>
      <c r="R447" s="179"/>
      <c r="S447" s="179"/>
      <c r="T447" s="180"/>
      <c r="AT447" s="174" t="s">
        <v>206</v>
      </c>
      <c r="AU447" s="174" t="s">
        <v>89</v>
      </c>
      <c r="AV447" s="14" t="s">
        <v>89</v>
      </c>
      <c r="AW447" s="14" t="s">
        <v>41</v>
      </c>
      <c r="AX447" s="14" t="s">
        <v>80</v>
      </c>
      <c r="AY447" s="174" t="s">
        <v>195</v>
      </c>
    </row>
    <row r="448" spans="1:65" s="14" customFormat="1">
      <c r="B448" s="173"/>
      <c r="D448" s="166" t="s">
        <v>206</v>
      </c>
      <c r="E448" s="174" t="s">
        <v>3</v>
      </c>
      <c r="F448" s="175" t="s">
        <v>2289</v>
      </c>
      <c r="H448" s="176">
        <v>-0.628</v>
      </c>
      <c r="I448" s="177"/>
      <c r="L448" s="173"/>
      <c r="M448" s="178"/>
      <c r="N448" s="179"/>
      <c r="O448" s="179"/>
      <c r="P448" s="179"/>
      <c r="Q448" s="179"/>
      <c r="R448" s="179"/>
      <c r="S448" s="179"/>
      <c r="T448" s="180"/>
      <c r="AT448" s="174" t="s">
        <v>206</v>
      </c>
      <c r="AU448" s="174" t="s">
        <v>89</v>
      </c>
      <c r="AV448" s="14" t="s">
        <v>89</v>
      </c>
      <c r="AW448" s="14" t="s">
        <v>41</v>
      </c>
      <c r="AX448" s="14" t="s">
        <v>80</v>
      </c>
      <c r="AY448" s="174" t="s">
        <v>195</v>
      </c>
    </row>
    <row r="449" spans="1:65" s="15" customFormat="1">
      <c r="B449" s="181"/>
      <c r="D449" s="166" t="s">
        <v>206</v>
      </c>
      <c r="E449" s="182" t="s">
        <v>135</v>
      </c>
      <c r="F449" s="183" t="s">
        <v>215</v>
      </c>
      <c r="H449" s="184">
        <v>56.851999999999997</v>
      </c>
      <c r="I449" s="185"/>
      <c r="L449" s="181"/>
      <c r="M449" s="186"/>
      <c r="N449" s="187"/>
      <c r="O449" s="187"/>
      <c r="P449" s="187"/>
      <c r="Q449" s="187"/>
      <c r="R449" s="187"/>
      <c r="S449" s="187"/>
      <c r="T449" s="188"/>
      <c r="AT449" s="182" t="s">
        <v>206</v>
      </c>
      <c r="AU449" s="182" t="s">
        <v>89</v>
      </c>
      <c r="AV449" s="15" t="s">
        <v>202</v>
      </c>
      <c r="AW449" s="15" t="s">
        <v>41</v>
      </c>
      <c r="AX449" s="15" t="s">
        <v>87</v>
      </c>
      <c r="AY449" s="182" t="s">
        <v>195</v>
      </c>
    </row>
    <row r="450" spans="1:65" s="2" customFormat="1" ht="16.5" customHeight="1">
      <c r="A450" s="35"/>
      <c r="B450" s="146"/>
      <c r="C450" s="190" t="s">
        <v>514</v>
      </c>
      <c r="D450" s="190" t="s">
        <v>464</v>
      </c>
      <c r="E450" s="191" t="s">
        <v>465</v>
      </c>
      <c r="F450" s="192" t="s">
        <v>466</v>
      </c>
      <c r="G450" s="193" t="s">
        <v>467</v>
      </c>
      <c r="H450" s="194">
        <v>58.39</v>
      </c>
      <c r="I450" s="195"/>
      <c r="J450" s="196">
        <f>ROUND(I450*H450,2)</f>
        <v>0</v>
      </c>
      <c r="K450" s="192" t="s">
        <v>201</v>
      </c>
      <c r="L450" s="197"/>
      <c r="M450" s="198" t="s">
        <v>3</v>
      </c>
      <c r="N450" s="199" t="s">
        <v>51</v>
      </c>
      <c r="O450" s="56"/>
      <c r="P450" s="156">
        <f>O450*H450</f>
        <v>0</v>
      </c>
      <c r="Q450" s="156">
        <v>1</v>
      </c>
      <c r="R450" s="156">
        <f>Q450*H450</f>
        <v>58.39</v>
      </c>
      <c r="S450" s="156">
        <v>0</v>
      </c>
      <c r="T450" s="157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158" t="s">
        <v>257</v>
      </c>
      <c r="AT450" s="158" t="s">
        <v>464</v>
      </c>
      <c r="AU450" s="158" t="s">
        <v>89</v>
      </c>
      <c r="AY450" s="19" t="s">
        <v>195</v>
      </c>
      <c r="BE450" s="159">
        <f>IF(N450="základní",J450,0)</f>
        <v>0</v>
      </c>
      <c r="BF450" s="159">
        <f>IF(N450="snížená",J450,0)</f>
        <v>0</v>
      </c>
      <c r="BG450" s="159">
        <f>IF(N450="zákl. přenesená",J450,0)</f>
        <v>0</v>
      </c>
      <c r="BH450" s="159">
        <f>IF(N450="sníž. přenesená",J450,0)</f>
        <v>0</v>
      </c>
      <c r="BI450" s="159">
        <f>IF(N450="nulová",J450,0)</f>
        <v>0</v>
      </c>
      <c r="BJ450" s="19" t="s">
        <v>87</v>
      </c>
      <c r="BK450" s="159">
        <f>ROUND(I450*H450,2)</f>
        <v>0</v>
      </c>
      <c r="BL450" s="19" t="s">
        <v>202</v>
      </c>
      <c r="BM450" s="158" t="s">
        <v>2290</v>
      </c>
    </row>
    <row r="451" spans="1:65" s="13" customFormat="1">
      <c r="B451" s="165"/>
      <c r="D451" s="166" t="s">
        <v>206</v>
      </c>
      <c r="E451" s="167" t="s">
        <v>3</v>
      </c>
      <c r="F451" s="168" t="s">
        <v>207</v>
      </c>
      <c r="H451" s="167" t="s">
        <v>3</v>
      </c>
      <c r="I451" s="169"/>
      <c r="L451" s="165"/>
      <c r="M451" s="170"/>
      <c r="N451" s="171"/>
      <c r="O451" s="171"/>
      <c r="P451" s="171"/>
      <c r="Q451" s="171"/>
      <c r="R451" s="171"/>
      <c r="S451" s="171"/>
      <c r="T451" s="172"/>
      <c r="AT451" s="167" t="s">
        <v>206</v>
      </c>
      <c r="AU451" s="167" t="s">
        <v>89</v>
      </c>
      <c r="AV451" s="13" t="s">
        <v>87</v>
      </c>
      <c r="AW451" s="13" t="s">
        <v>41</v>
      </c>
      <c r="AX451" s="13" t="s">
        <v>80</v>
      </c>
      <c r="AY451" s="167" t="s">
        <v>195</v>
      </c>
    </row>
    <row r="452" spans="1:65" s="13" customFormat="1">
      <c r="B452" s="165"/>
      <c r="D452" s="166" t="s">
        <v>206</v>
      </c>
      <c r="E452" s="167" t="s">
        <v>3</v>
      </c>
      <c r="F452" s="168" t="s">
        <v>208</v>
      </c>
      <c r="H452" s="167" t="s">
        <v>3</v>
      </c>
      <c r="I452" s="169"/>
      <c r="L452" s="165"/>
      <c r="M452" s="170"/>
      <c r="N452" s="171"/>
      <c r="O452" s="171"/>
      <c r="P452" s="171"/>
      <c r="Q452" s="171"/>
      <c r="R452" s="171"/>
      <c r="S452" s="171"/>
      <c r="T452" s="172"/>
      <c r="AT452" s="167" t="s">
        <v>206</v>
      </c>
      <c r="AU452" s="167" t="s">
        <v>89</v>
      </c>
      <c r="AV452" s="13" t="s">
        <v>87</v>
      </c>
      <c r="AW452" s="13" t="s">
        <v>41</v>
      </c>
      <c r="AX452" s="13" t="s">
        <v>80</v>
      </c>
      <c r="AY452" s="167" t="s">
        <v>195</v>
      </c>
    </row>
    <row r="453" spans="1:65" s="13" customFormat="1">
      <c r="B453" s="165"/>
      <c r="D453" s="166" t="s">
        <v>206</v>
      </c>
      <c r="E453" s="167" t="s">
        <v>3</v>
      </c>
      <c r="F453" s="168" t="s">
        <v>209</v>
      </c>
      <c r="H453" s="167" t="s">
        <v>3</v>
      </c>
      <c r="I453" s="169"/>
      <c r="L453" s="165"/>
      <c r="M453" s="170"/>
      <c r="N453" s="171"/>
      <c r="O453" s="171"/>
      <c r="P453" s="171"/>
      <c r="Q453" s="171"/>
      <c r="R453" s="171"/>
      <c r="S453" s="171"/>
      <c r="T453" s="172"/>
      <c r="AT453" s="167" t="s">
        <v>206</v>
      </c>
      <c r="AU453" s="167" t="s">
        <v>89</v>
      </c>
      <c r="AV453" s="13" t="s">
        <v>87</v>
      </c>
      <c r="AW453" s="13" t="s">
        <v>41</v>
      </c>
      <c r="AX453" s="13" t="s">
        <v>80</v>
      </c>
      <c r="AY453" s="167" t="s">
        <v>195</v>
      </c>
    </row>
    <row r="454" spans="1:65" s="13" customFormat="1">
      <c r="B454" s="165"/>
      <c r="D454" s="166" t="s">
        <v>206</v>
      </c>
      <c r="E454" s="167" t="s">
        <v>3</v>
      </c>
      <c r="F454" s="168" t="s">
        <v>454</v>
      </c>
      <c r="H454" s="167" t="s">
        <v>3</v>
      </c>
      <c r="I454" s="169"/>
      <c r="L454" s="165"/>
      <c r="M454" s="170"/>
      <c r="N454" s="171"/>
      <c r="O454" s="171"/>
      <c r="P454" s="171"/>
      <c r="Q454" s="171"/>
      <c r="R454" s="171"/>
      <c r="S454" s="171"/>
      <c r="T454" s="172"/>
      <c r="AT454" s="167" t="s">
        <v>206</v>
      </c>
      <c r="AU454" s="167" t="s">
        <v>89</v>
      </c>
      <c r="AV454" s="13" t="s">
        <v>87</v>
      </c>
      <c r="AW454" s="13" t="s">
        <v>41</v>
      </c>
      <c r="AX454" s="13" t="s">
        <v>80</v>
      </c>
      <c r="AY454" s="167" t="s">
        <v>195</v>
      </c>
    </row>
    <row r="455" spans="1:65" s="14" customFormat="1">
      <c r="B455" s="173"/>
      <c r="D455" s="166" t="s">
        <v>206</v>
      </c>
      <c r="E455" s="174" t="s">
        <v>3</v>
      </c>
      <c r="F455" s="175" t="s">
        <v>416</v>
      </c>
      <c r="H455" s="176">
        <v>58.39</v>
      </c>
      <c r="I455" s="177"/>
      <c r="L455" s="173"/>
      <c r="M455" s="178"/>
      <c r="N455" s="179"/>
      <c r="O455" s="179"/>
      <c r="P455" s="179"/>
      <c r="Q455" s="179"/>
      <c r="R455" s="179"/>
      <c r="S455" s="179"/>
      <c r="T455" s="180"/>
      <c r="AT455" s="174" t="s">
        <v>206</v>
      </c>
      <c r="AU455" s="174" t="s">
        <v>89</v>
      </c>
      <c r="AV455" s="14" t="s">
        <v>89</v>
      </c>
      <c r="AW455" s="14" t="s">
        <v>41</v>
      </c>
      <c r="AX455" s="14" t="s">
        <v>80</v>
      </c>
      <c r="AY455" s="174" t="s">
        <v>195</v>
      </c>
    </row>
    <row r="456" spans="1:65" s="15" customFormat="1">
      <c r="B456" s="181"/>
      <c r="D456" s="166" t="s">
        <v>206</v>
      </c>
      <c r="E456" s="182" t="s">
        <v>3</v>
      </c>
      <c r="F456" s="183" t="s">
        <v>215</v>
      </c>
      <c r="H456" s="184">
        <v>58.39</v>
      </c>
      <c r="I456" s="185"/>
      <c r="L456" s="181"/>
      <c r="M456" s="186"/>
      <c r="N456" s="187"/>
      <c r="O456" s="187"/>
      <c r="P456" s="187"/>
      <c r="Q456" s="187"/>
      <c r="R456" s="187"/>
      <c r="S456" s="187"/>
      <c r="T456" s="188"/>
      <c r="AT456" s="182" t="s">
        <v>206</v>
      </c>
      <c r="AU456" s="182" t="s">
        <v>89</v>
      </c>
      <c r="AV456" s="15" t="s">
        <v>202</v>
      </c>
      <c r="AW456" s="15" t="s">
        <v>41</v>
      </c>
      <c r="AX456" s="15" t="s">
        <v>87</v>
      </c>
      <c r="AY456" s="182" t="s">
        <v>195</v>
      </c>
    </row>
    <row r="457" spans="1:65" s="12" customFormat="1" ht="22.9" customHeight="1">
      <c r="B457" s="133"/>
      <c r="D457" s="134" t="s">
        <v>79</v>
      </c>
      <c r="E457" s="144" t="s">
        <v>89</v>
      </c>
      <c r="F457" s="144" t="s">
        <v>2291</v>
      </c>
      <c r="I457" s="136"/>
      <c r="J457" s="145">
        <f>BK457</f>
        <v>0</v>
      </c>
      <c r="L457" s="133"/>
      <c r="M457" s="138"/>
      <c r="N457" s="139"/>
      <c r="O457" s="139"/>
      <c r="P457" s="140">
        <f>SUM(P458:P464)</f>
        <v>0</v>
      </c>
      <c r="Q457" s="139"/>
      <c r="R457" s="140">
        <f>SUM(R458:R464)</f>
        <v>169.74360000000001</v>
      </c>
      <c r="S457" s="139"/>
      <c r="T457" s="141">
        <f>SUM(T458:T464)</f>
        <v>0</v>
      </c>
      <c r="AR457" s="134" t="s">
        <v>87</v>
      </c>
      <c r="AT457" s="142" t="s">
        <v>79</v>
      </c>
      <c r="AU457" s="142" t="s">
        <v>87</v>
      </c>
      <c r="AY457" s="134" t="s">
        <v>195</v>
      </c>
      <c r="BK457" s="143">
        <f>SUM(BK458:BK464)</f>
        <v>0</v>
      </c>
    </row>
    <row r="458" spans="1:65" s="2" customFormat="1" ht="33" customHeight="1">
      <c r="A458" s="35"/>
      <c r="B458" s="146"/>
      <c r="C458" s="147" t="s">
        <v>520</v>
      </c>
      <c r="D458" s="147" t="s">
        <v>197</v>
      </c>
      <c r="E458" s="148" t="s">
        <v>2292</v>
      </c>
      <c r="F458" s="149" t="s">
        <v>2293</v>
      </c>
      <c r="G458" s="150" t="s">
        <v>200</v>
      </c>
      <c r="H458" s="151">
        <v>620</v>
      </c>
      <c r="I458" s="152"/>
      <c r="J458" s="153">
        <f>ROUND(I458*H458,2)</f>
        <v>0</v>
      </c>
      <c r="K458" s="149" t="s">
        <v>201</v>
      </c>
      <c r="L458" s="36"/>
      <c r="M458" s="154" t="s">
        <v>3</v>
      </c>
      <c r="N458" s="155" t="s">
        <v>51</v>
      </c>
      <c r="O458" s="56"/>
      <c r="P458" s="156">
        <f>O458*H458</f>
        <v>0</v>
      </c>
      <c r="Q458" s="156">
        <v>0.27378000000000002</v>
      </c>
      <c r="R458" s="156">
        <f>Q458*H458</f>
        <v>169.74360000000001</v>
      </c>
      <c r="S458" s="156">
        <v>0</v>
      </c>
      <c r="T458" s="157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58" t="s">
        <v>202</v>
      </c>
      <c r="AT458" s="158" t="s">
        <v>197</v>
      </c>
      <c r="AU458" s="158" t="s">
        <v>89</v>
      </c>
      <c r="AY458" s="19" t="s">
        <v>195</v>
      </c>
      <c r="BE458" s="159">
        <f>IF(N458="základní",J458,0)</f>
        <v>0</v>
      </c>
      <c r="BF458" s="159">
        <f>IF(N458="snížená",J458,0)</f>
        <v>0</v>
      </c>
      <c r="BG458" s="159">
        <f>IF(N458="zákl. přenesená",J458,0)</f>
        <v>0</v>
      </c>
      <c r="BH458" s="159">
        <f>IF(N458="sníž. přenesená",J458,0)</f>
        <v>0</v>
      </c>
      <c r="BI458" s="159">
        <f>IF(N458="nulová",J458,0)</f>
        <v>0</v>
      </c>
      <c r="BJ458" s="19" t="s">
        <v>87</v>
      </c>
      <c r="BK458" s="159">
        <f>ROUND(I458*H458,2)</f>
        <v>0</v>
      </c>
      <c r="BL458" s="19" t="s">
        <v>202</v>
      </c>
      <c r="BM458" s="158" t="s">
        <v>2294</v>
      </c>
    </row>
    <row r="459" spans="1:65" s="2" customFormat="1">
      <c r="A459" s="35"/>
      <c r="B459" s="36"/>
      <c r="C459" s="35"/>
      <c r="D459" s="160" t="s">
        <v>204</v>
      </c>
      <c r="E459" s="35"/>
      <c r="F459" s="161" t="s">
        <v>2295</v>
      </c>
      <c r="G459" s="35"/>
      <c r="H459" s="35"/>
      <c r="I459" s="162"/>
      <c r="J459" s="35"/>
      <c r="K459" s="35"/>
      <c r="L459" s="36"/>
      <c r="M459" s="163"/>
      <c r="N459" s="164"/>
      <c r="O459" s="56"/>
      <c r="P459" s="56"/>
      <c r="Q459" s="56"/>
      <c r="R459" s="56"/>
      <c r="S459" s="56"/>
      <c r="T459" s="57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T459" s="19" t="s">
        <v>204</v>
      </c>
      <c r="AU459" s="19" t="s">
        <v>89</v>
      </c>
    </row>
    <row r="460" spans="1:65" s="13" customFormat="1">
      <c r="B460" s="165"/>
      <c r="D460" s="166" t="s">
        <v>206</v>
      </c>
      <c r="E460" s="167" t="s">
        <v>3</v>
      </c>
      <c r="F460" s="168" t="s">
        <v>207</v>
      </c>
      <c r="H460" s="167" t="s">
        <v>3</v>
      </c>
      <c r="I460" s="169"/>
      <c r="L460" s="165"/>
      <c r="M460" s="170"/>
      <c r="N460" s="171"/>
      <c r="O460" s="171"/>
      <c r="P460" s="171"/>
      <c r="Q460" s="171"/>
      <c r="R460" s="171"/>
      <c r="S460" s="171"/>
      <c r="T460" s="172"/>
      <c r="AT460" s="167" t="s">
        <v>206</v>
      </c>
      <c r="AU460" s="167" t="s">
        <v>89</v>
      </c>
      <c r="AV460" s="13" t="s">
        <v>87</v>
      </c>
      <c r="AW460" s="13" t="s">
        <v>41</v>
      </c>
      <c r="AX460" s="13" t="s">
        <v>80</v>
      </c>
      <c r="AY460" s="167" t="s">
        <v>195</v>
      </c>
    </row>
    <row r="461" spans="1:65" s="13" customFormat="1">
      <c r="B461" s="165"/>
      <c r="D461" s="166" t="s">
        <v>206</v>
      </c>
      <c r="E461" s="167" t="s">
        <v>3</v>
      </c>
      <c r="F461" s="168" t="s">
        <v>208</v>
      </c>
      <c r="H461" s="167" t="s">
        <v>3</v>
      </c>
      <c r="I461" s="169"/>
      <c r="L461" s="165"/>
      <c r="M461" s="170"/>
      <c r="N461" s="171"/>
      <c r="O461" s="171"/>
      <c r="P461" s="171"/>
      <c r="Q461" s="171"/>
      <c r="R461" s="171"/>
      <c r="S461" s="171"/>
      <c r="T461" s="172"/>
      <c r="AT461" s="167" t="s">
        <v>206</v>
      </c>
      <c r="AU461" s="167" t="s">
        <v>89</v>
      </c>
      <c r="AV461" s="13" t="s">
        <v>87</v>
      </c>
      <c r="AW461" s="13" t="s">
        <v>41</v>
      </c>
      <c r="AX461" s="13" t="s">
        <v>80</v>
      </c>
      <c r="AY461" s="167" t="s">
        <v>195</v>
      </c>
    </row>
    <row r="462" spans="1:65" s="13" customFormat="1">
      <c r="B462" s="165"/>
      <c r="D462" s="166" t="s">
        <v>206</v>
      </c>
      <c r="E462" s="167" t="s">
        <v>3</v>
      </c>
      <c r="F462" s="168" t="s">
        <v>2172</v>
      </c>
      <c r="H462" s="167" t="s">
        <v>3</v>
      </c>
      <c r="I462" s="169"/>
      <c r="L462" s="165"/>
      <c r="M462" s="170"/>
      <c r="N462" s="171"/>
      <c r="O462" s="171"/>
      <c r="P462" s="171"/>
      <c r="Q462" s="171"/>
      <c r="R462" s="171"/>
      <c r="S462" s="171"/>
      <c r="T462" s="172"/>
      <c r="AT462" s="167" t="s">
        <v>206</v>
      </c>
      <c r="AU462" s="167" t="s">
        <v>89</v>
      </c>
      <c r="AV462" s="13" t="s">
        <v>87</v>
      </c>
      <c r="AW462" s="13" t="s">
        <v>41</v>
      </c>
      <c r="AX462" s="13" t="s">
        <v>80</v>
      </c>
      <c r="AY462" s="167" t="s">
        <v>195</v>
      </c>
    </row>
    <row r="463" spans="1:65" s="14" customFormat="1">
      <c r="B463" s="173"/>
      <c r="D463" s="166" t="s">
        <v>206</v>
      </c>
      <c r="E463" s="174" t="s">
        <v>3</v>
      </c>
      <c r="F463" s="175" t="s">
        <v>2296</v>
      </c>
      <c r="H463" s="176">
        <v>620</v>
      </c>
      <c r="I463" s="177"/>
      <c r="L463" s="173"/>
      <c r="M463" s="178"/>
      <c r="N463" s="179"/>
      <c r="O463" s="179"/>
      <c r="P463" s="179"/>
      <c r="Q463" s="179"/>
      <c r="R463" s="179"/>
      <c r="S463" s="179"/>
      <c r="T463" s="180"/>
      <c r="AT463" s="174" t="s">
        <v>206</v>
      </c>
      <c r="AU463" s="174" t="s">
        <v>89</v>
      </c>
      <c r="AV463" s="14" t="s">
        <v>89</v>
      </c>
      <c r="AW463" s="14" t="s">
        <v>41</v>
      </c>
      <c r="AX463" s="14" t="s">
        <v>80</v>
      </c>
      <c r="AY463" s="174" t="s">
        <v>195</v>
      </c>
    </row>
    <row r="464" spans="1:65" s="15" customFormat="1">
      <c r="B464" s="181"/>
      <c r="D464" s="166" t="s">
        <v>206</v>
      </c>
      <c r="E464" s="182" t="s">
        <v>3</v>
      </c>
      <c r="F464" s="183" t="s">
        <v>215</v>
      </c>
      <c r="H464" s="184">
        <v>620</v>
      </c>
      <c r="I464" s="185"/>
      <c r="L464" s="181"/>
      <c r="M464" s="186"/>
      <c r="N464" s="187"/>
      <c r="O464" s="187"/>
      <c r="P464" s="187"/>
      <c r="Q464" s="187"/>
      <c r="R464" s="187"/>
      <c r="S464" s="187"/>
      <c r="T464" s="188"/>
      <c r="AT464" s="182" t="s">
        <v>206</v>
      </c>
      <c r="AU464" s="182" t="s">
        <v>89</v>
      </c>
      <c r="AV464" s="15" t="s">
        <v>202</v>
      </c>
      <c r="AW464" s="15" t="s">
        <v>41</v>
      </c>
      <c r="AX464" s="15" t="s">
        <v>87</v>
      </c>
      <c r="AY464" s="182" t="s">
        <v>195</v>
      </c>
    </row>
    <row r="465" spans="1:65" s="12" customFormat="1" ht="22.9" customHeight="1">
      <c r="B465" s="133"/>
      <c r="D465" s="134" t="s">
        <v>79</v>
      </c>
      <c r="E465" s="144" t="s">
        <v>202</v>
      </c>
      <c r="F465" s="144" t="s">
        <v>496</v>
      </c>
      <c r="I465" s="136"/>
      <c r="J465" s="145">
        <f>BK465</f>
        <v>0</v>
      </c>
      <c r="L465" s="133"/>
      <c r="M465" s="138"/>
      <c r="N465" s="139"/>
      <c r="O465" s="139"/>
      <c r="P465" s="140">
        <f>SUM(P466:P477)</f>
        <v>0</v>
      </c>
      <c r="Q465" s="139"/>
      <c r="R465" s="140">
        <f>SUM(R466:R477)</f>
        <v>158.30727000000002</v>
      </c>
      <c r="S465" s="139"/>
      <c r="T465" s="141">
        <f>SUM(T466:T477)</f>
        <v>0</v>
      </c>
      <c r="AR465" s="134" t="s">
        <v>87</v>
      </c>
      <c r="AT465" s="142" t="s">
        <v>79</v>
      </c>
      <c r="AU465" s="142" t="s">
        <v>87</v>
      </c>
      <c r="AY465" s="134" t="s">
        <v>195</v>
      </c>
      <c r="BK465" s="143">
        <f>SUM(BK466:BK477)</f>
        <v>0</v>
      </c>
    </row>
    <row r="466" spans="1:65" s="2" customFormat="1" ht="24.25" customHeight="1">
      <c r="A466" s="35"/>
      <c r="B466" s="146"/>
      <c r="C466" s="147" t="s">
        <v>524</v>
      </c>
      <c r="D466" s="147" t="s">
        <v>197</v>
      </c>
      <c r="E466" s="148" t="s">
        <v>2297</v>
      </c>
      <c r="F466" s="149" t="s">
        <v>2298</v>
      </c>
      <c r="G466" s="150" t="s">
        <v>344</v>
      </c>
      <c r="H466" s="151">
        <v>877</v>
      </c>
      <c r="I466" s="152"/>
      <c r="J466" s="153">
        <f>ROUND(I466*H466,2)</f>
        <v>0</v>
      </c>
      <c r="K466" s="149" t="s">
        <v>201</v>
      </c>
      <c r="L466" s="36"/>
      <c r="M466" s="154" t="s">
        <v>3</v>
      </c>
      <c r="N466" s="155" t="s">
        <v>51</v>
      </c>
      <c r="O466" s="56"/>
      <c r="P466" s="156">
        <f>O466*H466</f>
        <v>0</v>
      </c>
      <c r="Q466" s="156">
        <v>0.18051</v>
      </c>
      <c r="R466" s="156">
        <f>Q466*H466</f>
        <v>158.30727000000002</v>
      </c>
      <c r="S466" s="156">
        <v>0</v>
      </c>
      <c r="T466" s="157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158" t="s">
        <v>202</v>
      </c>
      <c r="AT466" s="158" t="s">
        <v>197</v>
      </c>
      <c r="AU466" s="158" t="s">
        <v>89</v>
      </c>
      <c r="AY466" s="19" t="s">
        <v>195</v>
      </c>
      <c r="BE466" s="159">
        <f>IF(N466="základní",J466,0)</f>
        <v>0</v>
      </c>
      <c r="BF466" s="159">
        <f>IF(N466="snížená",J466,0)</f>
        <v>0</v>
      </c>
      <c r="BG466" s="159">
        <f>IF(N466="zákl. přenesená",J466,0)</f>
        <v>0</v>
      </c>
      <c r="BH466" s="159">
        <f>IF(N466="sníž. přenesená",J466,0)</f>
        <v>0</v>
      </c>
      <c r="BI466" s="159">
        <f>IF(N466="nulová",J466,0)</f>
        <v>0</v>
      </c>
      <c r="BJ466" s="19" t="s">
        <v>87</v>
      </c>
      <c r="BK466" s="159">
        <f>ROUND(I466*H466,2)</f>
        <v>0</v>
      </c>
      <c r="BL466" s="19" t="s">
        <v>202</v>
      </c>
      <c r="BM466" s="158" t="s">
        <v>2299</v>
      </c>
    </row>
    <row r="467" spans="1:65" s="2" customFormat="1">
      <c r="A467" s="35"/>
      <c r="B467" s="36"/>
      <c r="C467" s="35"/>
      <c r="D467" s="160" t="s">
        <v>204</v>
      </c>
      <c r="E467" s="35"/>
      <c r="F467" s="161" t="s">
        <v>2300</v>
      </c>
      <c r="G467" s="35"/>
      <c r="H467" s="35"/>
      <c r="I467" s="162"/>
      <c r="J467" s="35"/>
      <c r="K467" s="35"/>
      <c r="L467" s="36"/>
      <c r="M467" s="163"/>
      <c r="N467" s="164"/>
      <c r="O467" s="56"/>
      <c r="P467" s="56"/>
      <c r="Q467" s="56"/>
      <c r="R467" s="56"/>
      <c r="S467" s="56"/>
      <c r="T467" s="57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T467" s="19" t="s">
        <v>204</v>
      </c>
      <c r="AU467" s="19" t="s">
        <v>89</v>
      </c>
    </row>
    <row r="468" spans="1:65" s="13" customFormat="1">
      <c r="B468" s="165"/>
      <c r="D468" s="166" t="s">
        <v>206</v>
      </c>
      <c r="E468" s="167" t="s">
        <v>3</v>
      </c>
      <c r="F468" s="168" t="s">
        <v>207</v>
      </c>
      <c r="H468" s="167" t="s">
        <v>3</v>
      </c>
      <c r="I468" s="169"/>
      <c r="L468" s="165"/>
      <c r="M468" s="170"/>
      <c r="N468" s="171"/>
      <c r="O468" s="171"/>
      <c r="P468" s="171"/>
      <c r="Q468" s="171"/>
      <c r="R468" s="171"/>
      <c r="S468" s="171"/>
      <c r="T468" s="172"/>
      <c r="AT468" s="167" t="s">
        <v>206</v>
      </c>
      <c r="AU468" s="167" t="s">
        <v>89</v>
      </c>
      <c r="AV468" s="13" t="s">
        <v>87</v>
      </c>
      <c r="AW468" s="13" t="s">
        <v>41</v>
      </c>
      <c r="AX468" s="13" t="s">
        <v>80</v>
      </c>
      <c r="AY468" s="167" t="s">
        <v>195</v>
      </c>
    </row>
    <row r="469" spans="1:65" s="13" customFormat="1">
      <c r="B469" s="165"/>
      <c r="D469" s="166" t="s">
        <v>206</v>
      </c>
      <c r="E469" s="167" t="s">
        <v>3</v>
      </c>
      <c r="F469" s="168" t="s">
        <v>208</v>
      </c>
      <c r="H469" s="167" t="s">
        <v>3</v>
      </c>
      <c r="I469" s="169"/>
      <c r="L469" s="165"/>
      <c r="M469" s="170"/>
      <c r="N469" s="171"/>
      <c r="O469" s="171"/>
      <c r="P469" s="171"/>
      <c r="Q469" s="171"/>
      <c r="R469" s="171"/>
      <c r="S469" s="171"/>
      <c r="T469" s="172"/>
      <c r="AT469" s="167" t="s">
        <v>206</v>
      </c>
      <c r="AU469" s="167" t="s">
        <v>89</v>
      </c>
      <c r="AV469" s="13" t="s">
        <v>87</v>
      </c>
      <c r="AW469" s="13" t="s">
        <v>41</v>
      </c>
      <c r="AX469" s="13" t="s">
        <v>80</v>
      </c>
      <c r="AY469" s="167" t="s">
        <v>195</v>
      </c>
    </row>
    <row r="470" spans="1:65" s="13" customFormat="1">
      <c r="B470" s="165"/>
      <c r="D470" s="166" t="s">
        <v>206</v>
      </c>
      <c r="E470" s="167" t="s">
        <v>3</v>
      </c>
      <c r="F470" s="168" t="s">
        <v>2172</v>
      </c>
      <c r="H470" s="167" t="s">
        <v>3</v>
      </c>
      <c r="I470" s="169"/>
      <c r="L470" s="165"/>
      <c r="M470" s="170"/>
      <c r="N470" s="171"/>
      <c r="O470" s="171"/>
      <c r="P470" s="171"/>
      <c r="Q470" s="171"/>
      <c r="R470" s="171"/>
      <c r="S470" s="171"/>
      <c r="T470" s="172"/>
      <c r="AT470" s="167" t="s">
        <v>206</v>
      </c>
      <c r="AU470" s="167" t="s">
        <v>89</v>
      </c>
      <c r="AV470" s="13" t="s">
        <v>87</v>
      </c>
      <c r="AW470" s="13" t="s">
        <v>41</v>
      </c>
      <c r="AX470" s="13" t="s">
        <v>80</v>
      </c>
      <c r="AY470" s="167" t="s">
        <v>195</v>
      </c>
    </row>
    <row r="471" spans="1:65" s="13" customFormat="1">
      <c r="B471" s="165"/>
      <c r="D471" s="166" t="s">
        <v>206</v>
      </c>
      <c r="E471" s="167" t="s">
        <v>3</v>
      </c>
      <c r="F471" s="168" t="s">
        <v>2301</v>
      </c>
      <c r="H471" s="167" t="s">
        <v>3</v>
      </c>
      <c r="I471" s="169"/>
      <c r="L471" s="165"/>
      <c r="M471" s="170"/>
      <c r="N471" s="171"/>
      <c r="O471" s="171"/>
      <c r="P471" s="171"/>
      <c r="Q471" s="171"/>
      <c r="R471" s="171"/>
      <c r="S471" s="171"/>
      <c r="T471" s="172"/>
      <c r="AT471" s="167" t="s">
        <v>206</v>
      </c>
      <c r="AU471" s="167" t="s">
        <v>89</v>
      </c>
      <c r="AV471" s="13" t="s">
        <v>87</v>
      </c>
      <c r="AW471" s="13" t="s">
        <v>41</v>
      </c>
      <c r="AX471" s="13" t="s">
        <v>80</v>
      </c>
      <c r="AY471" s="167" t="s">
        <v>195</v>
      </c>
    </row>
    <row r="472" spans="1:65" s="14" customFormat="1">
      <c r="B472" s="173"/>
      <c r="D472" s="166" t="s">
        <v>206</v>
      </c>
      <c r="E472" s="174" t="s">
        <v>3</v>
      </c>
      <c r="F472" s="175" t="s">
        <v>2302</v>
      </c>
      <c r="H472" s="176">
        <v>482</v>
      </c>
      <c r="I472" s="177"/>
      <c r="L472" s="173"/>
      <c r="M472" s="178"/>
      <c r="N472" s="179"/>
      <c r="O472" s="179"/>
      <c r="P472" s="179"/>
      <c r="Q472" s="179"/>
      <c r="R472" s="179"/>
      <c r="S472" s="179"/>
      <c r="T472" s="180"/>
      <c r="AT472" s="174" t="s">
        <v>206</v>
      </c>
      <c r="AU472" s="174" t="s">
        <v>89</v>
      </c>
      <c r="AV472" s="14" t="s">
        <v>89</v>
      </c>
      <c r="AW472" s="14" t="s">
        <v>41</v>
      </c>
      <c r="AX472" s="14" t="s">
        <v>80</v>
      </c>
      <c r="AY472" s="174" t="s">
        <v>195</v>
      </c>
    </row>
    <row r="473" spans="1:65" s="13" customFormat="1">
      <c r="B473" s="165"/>
      <c r="D473" s="166" t="s">
        <v>206</v>
      </c>
      <c r="E473" s="167" t="s">
        <v>3</v>
      </c>
      <c r="F473" s="168" t="s">
        <v>2303</v>
      </c>
      <c r="H473" s="167" t="s">
        <v>3</v>
      </c>
      <c r="I473" s="169"/>
      <c r="L473" s="165"/>
      <c r="M473" s="170"/>
      <c r="N473" s="171"/>
      <c r="O473" s="171"/>
      <c r="P473" s="171"/>
      <c r="Q473" s="171"/>
      <c r="R473" s="171"/>
      <c r="S473" s="171"/>
      <c r="T473" s="172"/>
      <c r="AT473" s="167" t="s">
        <v>206</v>
      </c>
      <c r="AU473" s="167" t="s">
        <v>89</v>
      </c>
      <c r="AV473" s="13" t="s">
        <v>87</v>
      </c>
      <c r="AW473" s="13" t="s">
        <v>41</v>
      </c>
      <c r="AX473" s="13" t="s">
        <v>80</v>
      </c>
      <c r="AY473" s="167" t="s">
        <v>195</v>
      </c>
    </row>
    <row r="474" spans="1:65" s="14" customFormat="1">
      <c r="B474" s="173"/>
      <c r="D474" s="166" t="s">
        <v>206</v>
      </c>
      <c r="E474" s="174" t="s">
        <v>3</v>
      </c>
      <c r="F474" s="175" t="s">
        <v>2304</v>
      </c>
      <c r="H474" s="176">
        <v>366</v>
      </c>
      <c r="I474" s="177"/>
      <c r="L474" s="173"/>
      <c r="M474" s="178"/>
      <c r="N474" s="179"/>
      <c r="O474" s="179"/>
      <c r="P474" s="179"/>
      <c r="Q474" s="179"/>
      <c r="R474" s="179"/>
      <c r="S474" s="179"/>
      <c r="T474" s="180"/>
      <c r="AT474" s="174" t="s">
        <v>206</v>
      </c>
      <c r="AU474" s="174" t="s">
        <v>89</v>
      </c>
      <c r="AV474" s="14" t="s">
        <v>89</v>
      </c>
      <c r="AW474" s="14" t="s">
        <v>41</v>
      </c>
      <c r="AX474" s="14" t="s">
        <v>80</v>
      </c>
      <c r="AY474" s="174" t="s">
        <v>195</v>
      </c>
    </row>
    <row r="475" spans="1:65" s="13" customFormat="1">
      <c r="B475" s="165"/>
      <c r="D475" s="166" t="s">
        <v>206</v>
      </c>
      <c r="E475" s="167" t="s">
        <v>3</v>
      </c>
      <c r="F475" s="168" t="s">
        <v>2161</v>
      </c>
      <c r="H475" s="167" t="s">
        <v>3</v>
      </c>
      <c r="I475" s="169"/>
      <c r="L475" s="165"/>
      <c r="M475" s="170"/>
      <c r="N475" s="171"/>
      <c r="O475" s="171"/>
      <c r="P475" s="171"/>
      <c r="Q475" s="171"/>
      <c r="R475" s="171"/>
      <c r="S475" s="171"/>
      <c r="T475" s="172"/>
      <c r="AT475" s="167" t="s">
        <v>206</v>
      </c>
      <c r="AU475" s="167" t="s">
        <v>89</v>
      </c>
      <c r="AV475" s="13" t="s">
        <v>87</v>
      </c>
      <c r="AW475" s="13" t="s">
        <v>41</v>
      </c>
      <c r="AX475" s="13" t="s">
        <v>80</v>
      </c>
      <c r="AY475" s="167" t="s">
        <v>195</v>
      </c>
    </row>
    <row r="476" spans="1:65" s="14" customFormat="1">
      <c r="B476" s="173"/>
      <c r="D476" s="166" t="s">
        <v>206</v>
      </c>
      <c r="E476" s="174" t="s">
        <v>3</v>
      </c>
      <c r="F476" s="175" t="s">
        <v>2162</v>
      </c>
      <c r="H476" s="176">
        <v>29</v>
      </c>
      <c r="I476" s="177"/>
      <c r="L476" s="173"/>
      <c r="M476" s="178"/>
      <c r="N476" s="179"/>
      <c r="O476" s="179"/>
      <c r="P476" s="179"/>
      <c r="Q476" s="179"/>
      <c r="R476" s="179"/>
      <c r="S476" s="179"/>
      <c r="T476" s="180"/>
      <c r="AT476" s="174" t="s">
        <v>206</v>
      </c>
      <c r="AU476" s="174" t="s">
        <v>89</v>
      </c>
      <c r="AV476" s="14" t="s">
        <v>89</v>
      </c>
      <c r="AW476" s="14" t="s">
        <v>41</v>
      </c>
      <c r="AX476" s="14" t="s">
        <v>80</v>
      </c>
      <c r="AY476" s="174" t="s">
        <v>195</v>
      </c>
    </row>
    <row r="477" spans="1:65" s="15" customFormat="1">
      <c r="B477" s="181"/>
      <c r="D477" s="166" t="s">
        <v>206</v>
      </c>
      <c r="E477" s="182" t="s">
        <v>3</v>
      </c>
      <c r="F477" s="183" t="s">
        <v>215</v>
      </c>
      <c r="H477" s="184">
        <v>877</v>
      </c>
      <c r="I477" s="185"/>
      <c r="L477" s="181"/>
      <c r="M477" s="186"/>
      <c r="N477" s="187"/>
      <c r="O477" s="187"/>
      <c r="P477" s="187"/>
      <c r="Q477" s="187"/>
      <c r="R477" s="187"/>
      <c r="S477" s="187"/>
      <c r="T477" s="188"/>
      <c r="AT477" s="182" t="s">
        <v>206</v>
      </c>
      <c r="AU477" s="182" t="s">
        <v>89</v>
      </c>
      <c r="AV477" s="15" t="s">
        <v>202</v>
      </c>
      <c r="AW477" s="15" t="s">
        <v>41</v>
      </c>
      <c r="AX477" s="15" t="s">
        <v>87</v>
      </c>
      <c r="AY477" s="182" t="s">
        <v>195</v>
      </c>
    </row>
    <row r="478" spans="1:65" s="12" customFormat="1" ht="22.9" customHeight="1">
      <c r="B478" s="133"/>
      <c r="D478" s="134" t="s">
        <v>79</v>
      </c>
      <c r="E478" s="144" t="s">
        <v>236</v>
      </c>
      <c r="F478" s="144" t="s">
        <v>2305</v>
      </c>
      <c r="I478" s="136"/>
      <c r="J478" s="145">
        <f>BK478</f>
        <v>0</v>
      </c>
      <c r="L478" s="133"/>
      <c r="M478" s="138"/>
      <c r="N478" s="139"/>
      <c r="O478" s="139"/>
      <c r="P478" s="140">
        <f>SUM(P479:P566)</f>
        <v>0</v>
      </c>
      <c r="Q478" s="139"/>
      <c r="R478" s="140">
        <f>SUM(R479:R566)</f>
        <v>1554.7619911799995</v>
      </c>
      <c r="S478" s="139"/>
      <c r="T478" s="141">
        <f>SUM(T479:T566)</f>
        <v>0</v>
      </c>
      <c r="AR478" s="134" t="s">
        <v>87</v>
      </c>
      <c r="AT478" s="142" t="s">
        <v>79</v>
      </c>
      <c r="AU478" s="142" t="s">
        <v>87</v>
      </c>
      <c r="AY478" s="134" t="s">
        <v>195</v>
      </c>
      <c r="BK478" s="143">
        <f>SUM(BK479:BK566)</f>
        <v>0</v>
      </c>
    </row>
    <row r="479" spans="1:65" s="2" customFormat="1" ht="16.5" customHeight="1">
      <c r="A479" s="35"/>
      <c r="B479" s="146"/>
      <c r="C479" s="147" t="s">
        <v>529</v>
      </c>
      <c r="D479" s="147" t="s">
        <v>197</v>
      </c>
      <c r="E479" s="148" t="s">
        <v>2306</v>
      </c>
      <c r="F479" s="149" t="s">
        <v>2307</v>
      </c>
      <c r="G479" s="150" t="s">
        <v>344</v>
      </c>
      <c r="H479" s="151">
        <v>395</v>
      </c>
      <c r="I479" s="152"/>
      <c r="J479" s="153">
        <f>ROUND(I479*H479,2)</f>
        <v>0</v>
      </c>
      <c r="K479" s="149" t="s">
        <v>201</v>
      </c>
      <c r="L479" s="36"/>
      <c r="M479" s="154" t="s">
        <v>3</v>
      </c>
      <c r="N479" s="155" t="s">
        <v>51</v>
      </c>
      <c r="O479" s="56"/>
      <c r="P479" s="156">
        <f>O479*H479</f>
        <v>0</v>
      </c>
      <c r="Q479" s="156">
        <v>0.46</v>
      </c>
      <c r="R479" s="156">
        <f>Q479*H479</f>
        <v>181.70000000000002</v>
      </c>
      <c r="S479" s="156">
        <v>0</v>
      </c>
      <c r="T479" s="157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158" t="s">
        <v>202</v>
      </c>
      <c r="AT479" s="158" t="s">
        <v>197</v>
      </c>
      <c r="AU479" s="158" t="s">
        <v>89</v>
      </c>
      <c r="AY479" s="19" t="s">
        <v>195</v>
      </c>
      <c r="BE479" s="159">
        <f>IF(N479="základní",J479,0)</f>
        <v>0</v>
      </c>
      <c r="BF479" s="159">
        <f>IF(N479="snížená",J479,0)</f>
        <v>0</v>
      </c>
      <c r="BG479" s="159">
        <f>IF(N479="zákl. přenesená",J479,0)</f>
        <v>0</v>
      </c>
      <c r="BH479" s="159">
        <f>IF(N479="sníž. přenesená",J479,0)</f>
        <v>0</v>
      </c>
      <c r="BI479" s="159">
        <f>IF(N479="nulová",J479,0)</f>
        <v>0</v>
      </c>
      <c r="BJ479" s="19" t="s">
        <v>87</v>
      </c>
      <c r="BK479" s="159">
        <f>ROUND(I479*H479,2)</f>
        <v>0</v>
      </c>
      <c r="BL479" s="19" t="s">
        <v>202</v>
      </c>
      <c r="BM479" s="158" t="s">
        <v>2308</v>
      </c>
    </row>
    <row r="480" spans="1:65" s="2" customFormat="1">
      <c r="A480" s="35"/>
      <c r="B480" s="36"/>
      <c r="C480" s="35"/>
      <c r="D480" s="160" t="s">
        <v>204</v>
      </c>
      <c r="E480" s="35"/>
      <c r="F480" s="161" t="s">
        <v>2309</v>
      </c>
      <c r="G480" s="35"/>
      <c r="H480" s="35"/>
      <c r="I480" s="162"/>
      <c r="J480" s="35"/>
      <c r="K480" s="35"/>
      <c r="L480" s="36"/>
      <c r="M480" s="163"/>
      <c r="N480" s="164"/>
      <c r="O480" s="56"/>
      <c r="P480" s="56"/>
      <c r="Q480" s="56"/>
      <c r="R480" s="56"/>
      <c r="S480" s="56"/>
      <c r="T480" s="57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T480" s="19" t="s">
        <v>204</v>
      </c>
      <c r="AU480" s="19" t="s">
        <v>89</v>
      </c>
    </row>
    <row r="481" spans="1:65" s="13" customFormat="1">
      <c r="B481" s="165"/>
      <c r="D481" s="166" t="s">
        <v>206</v>
      </c>
      <c r="E481" s="167" t="s">
        <v>3</v>
      </c>
      <c r="F481" s="168" t="s">
        <v>207</v>
      </c>
      <c r="H481" s="167" t="s">
        <v>3</v>
      </c>
      <c r="I481" s="169"/>
      <c r="L481" s="165"/>
      <c r="M481" s="170"/>
      <c r="N481" s="171"/>
      <c r="O481" s="171"/>
      <c r="P481" s="171"/>
      <c r="Q481" s="171"/>
      <c r="R481" s="171"/>
      <c r="S481" s="171"/>
      <c r="T481" s="172"/>
      <c r="AT481" s="167" t="s">
        <v>206</v>
      </c>
      <c r="AU481" s="167" t="s">
        <v>89</v>
      </c>
      <c r="AV481" s="13" t="s">
        <v>87</v>
      </c>
      <c r="AW481" s="13" t="s">
        <v>41</v>
      </c>
      <c r="AX481" s="13" t="s">
        <v>80</v>
      </c>
      <c r="AY481" s="167" t="s">
        <v>195</v>
      </c>
    </row>
    <row r="482" spans="1:65" s="13" customFormat="1">
      <c r="B482" s="165"/>
      <c r="D482" s="166" t="s">
        <v>206</v>
      </c>
      <c r="E482" s="167" t="s">
        <v>3</v>
      </c>
      <c r="F482" s="168" t="s">
        <v>208</v>
      </c>
      <c r="H482" s="167" t="s">
        <v>3</v>
      </c>
      <c r="I482" s="169"/>
      <c r="L482" s="165"/>
      <c r="M482" s="170"/>
      <c r="N482" s="171"/>
      <c r="O482" s="171"/>
      <c r="P482" s="171"/>
      <c r="Q482" s="171"/>
      <c r="R482" s="171"/>
      <c r="S482" s="171"/>
      <c r="T482" s="172"/>
      <c r="AT482" s="167" t="s">
        <v>206</v>
      </c>
      <c r="AU482" s="167" t="s">
        <v>89</v>
      </c>
      <c r="AV482" s="13" t="s">
        <v>87</v>
      </c>
      <c r="AW482" s="13" t="s">
        <v>41</v>
      </c>
      <c r="AX482" s="13" t="s">
        <v>80</v>
      </c>
      <c r="AY482" s="167" t="s">
        <v>195</v>
      </c>
    </row>
    <row r="483" spans="1:65" s="13" customFormat="1">
      <c r="B483" s="165"/>
      <c r="D483" s="166" t="s">
        <v>206</v>
      </c>
      <c r="E483" s="167" t="s">
        <v>3</v>
      </c>
      <c r="F483" s="168" t="s">
        <v>2172</v>
      </c>
      <c r="H483" s="167" t="s">
        <v>3</v>
      </c>
      <c r="I483" s="169"/>
      <c r="L483" s="165"/>
      <c r="M483" s="170"/>
      <c r="N483" s="171"/>
      <c r="O483" s="171"/>
      <c r="P483" s="171"/>
      <c r="Q483" s="171"/>
      <c r="R483" s="171"/>
      <c r="S483" s="171"/>
      <c r="T483" s="172"/>
      <c r="AT483" s="167" t="s">
        <v>206</v>
      </c>
      <c r="AU483" s="167" t="s">
        <v>89</v>
      </c>
      <c r="AV483" s="13" t="s">
        <v>87</v>
      </c>
      <c r="AW483" s="13" t="s">
        <v>41</v>
      </c>
      <c r="AX483" s="13" t="s">
        <v>80</v>
      </c>
      <c r="AY483" s="167" t="s">
        <v>195</v>
      </c>
    </row>
    <row r="484" spans="1:65" s="13" customFormat="1">
      <c r="B484" s="165"/>
      <c r="D484" s="166" t="s">
        <v>206</v>
      </c>
      <c r="E484" s="167" t="s">
        <v>3</v>
      </c>
      <c r="F484" s="168" t="s">
        <v>2303</v>
      </c>
      <c r="H484" s="167" t="s">
        <v>3</v>
      </c>
      <c r="I484" s="169"/>
      <c r="L484" s="165"/>
      <c r="M484" s="170"/>
      <c r="N484" s="171"/>
      <c r="O484" s="171"/>
      <c r="P484" s="171"/>
      <c r="Q484" s="171"/>
      <c r="R484" s="171"/>
      <c r="S484" s="171"/>
      <c r="T484" s="172"/>
      <c r="AT484" s="167" t="s">
        <v>206</v>
      </c>
      <c r="AU484" s="167" t="s">
        <v>89</v>
      </c>
      <c r="AV484" s="13" t="s">
        <v>87</v>
      </c>
      <c r="AW484" s="13" t="s">
        <v>41</v>
      </c>
      <c r="AX484" s="13" t="s">
        <v>80</v>
      </c>
      <c r="AY484" s="167" t="s">
        <v>195</v>
      </c>
    </row>
    <row r="485" spans="1:65" s="14" customFormat="1">
      <c r="B485" s="173"/>
      <c r="D485" s="166" t="s">
        <v>206</v>
      </c>
      <c r="E485" s="174" t="s">
        <v>3</v>
      </c>
      <c r="F485" s="175" t="s">
        <v>2304</v>
      </c>
      <c r="H485" s="176">
        <v>366</v>
      </c>
      <c r="I485" s="177"/>
      <c r="L485" s="173"/>
      <c r="M485" s="178"/>
      <c r="N485" s="179"/>
      <c r="O485" s="179"/>
      <c r="P485" s="179"/>
      <c r="Q485" s="179"/>
      <c r="R485" s="179"/>
      <c r="S485" s="179"/>
      <c r="T485" s="180"/>
      <c r="AT485" s="174" t="s">
        <v>206</v>
      </c>
      <c r="AU485" s="174" t="s">
        <v>89</v>
      </c>
      <c r="AV485" s="14" t="s">
        <v>89</v>
      </c>
      <c r="AW485" s="14" t="s">
        <v>41</v>
      </c>
      <c r="AX485" s="14" t="s">
        <v>80</v>
      </c>
      <c r="AY485" s="174" t="s">
        <v>195</v>
      </c>
    </row>
    <row r="486" spans="1:65" s="13" customFormat="1">
      <c r="B486" s="165"/>
      <c r="D486" s="166" t="s">
        <v>206</v>
      </c>
      <c r="E486" s="167" t="s">
        <v>3</v>
      </c>
      <c r="F486" s="168" t="s">
        <v>2161</v>
      </c>
      <c r="H486" s="167" t="s">
        <v>3</v>
      </c>
      <c r="I486" s="169"/>
      <c r="L486" s="165"/>
      <c r="M486" s="170"/>
      <c r="N486" s="171"/>
      <c r="O486" s="171"/>
      <c r="P486" s="171"/>
      <c r="Q486" s="171"/>
      <c r="R486" s="171"/>
      <c r="S486" s="171"/>
      <c r="T486" s="172"/>
      <c r="AT486" s="167" t="s">
        <v>206</v>
      </c>
      <c r="AU486" s="167" t="s">
        <v>89</v>
      </c>
      <c r="AV486" s="13" t="s">
        <v>87</v>
      </c>
      <c r="AW486" s="13" t="s">
        <v>41</v>
      </c>
      <c r="AX486" s="13" t="s">
        <v>80</v>
      </c>
      <c r="AY486" s="167" t="s">
        <v>195</v>
      </c>
    </row>
    <row r="487" spans="1:65" s="14" customFormat="1">
      <c r="B487" s="173"/>
      <c r="D487" s="166" t="s">
        <v>206</v>
      </c>
      <c r="E487" s="174" t="s">
        <v>3</v>
      </c>
      <c r="F487" s="175" t="s">
        <v>2162</v>
      </c>
      <c r="H487" s="176">
        <v>29</v>
      </c>
      <c r="I487" s="177"/>
      <c r="L487" s="173"/>
      <c r="M487" s="178"/>
      <c r="N487" s="179"/>
      <c r="O487" s="179"/>
      <c r="P487" s="179"/>
      <c r="Q487" s="179"/>
      <c r="R487" s="179"/>
      <c r="S487" s="179"/>
      <c r="T487" s="180"/>
      <c r="AT487" s="174" t="s">
        <v>206</v>
      </c>
      <c r="AU487" s="174" t="s">
        <v>89</v>
      </c>
      <c r="AV487" s="14" t="s">
        <v>89</v>
      </c>
      <c r="AW487" s="14" t="s">
        <v>41</v>
      </c>
      <c r="AX487" s="14" t="s">
        <v>80</v>
      </c>
      <c r="AY487" s="174" t="s">
        <v>195</v>
      </c>
    </row>
    <row r="488" spans="1:65" s="15" customFormat="1">
      <c r="B488" s="181"/>
      <c r="D488" s="166" t="s">
        <v>206</v>
      </c>
      <c r="E488" s="182" t="s">
        <v>3</v>
      </c>
      <c r="F488" s="183" t="s">
        <v>215</v>
      </c>
      <c r="H488" s="184">
        <v>395</v>
      </c>
      <c r="I488" s="185"/>
      <c r="L488" s="181"/>
      <c r="M488" s="186"/>
      <c r="N488" s="187"/>
      <c r="O488" s="187"/>
      <c r="P488" s="187"/>
      <c r="Q488" s="187"/>
      <c r="R488" s="187"/>
      <c r="S488" s="187"/>
      <c r="T488" s="188"/>
      <c r="AT488" s="182" t="s">
        <v>206</v>
      </c>
      <c r="AU488" s="182" t="s">
        <v>89</v>
      </c>
      <c r="AV488" s="15" t="s">
        <v>202</v>
      </c>
      <c r="AW488" s="15" t="s">
        <v>41</v>
      </c>
      <c r="AX488" s="15" t="s">
        <v>87</v>
      </c>
      <c r="AY488" s="182" t="s">
        <v>195</v>
      </c>
    </row>
    <row r="489" spans="1:65" s="2" customFormat="1" ht="16.5" customHeight="1">
      <c r="A489" s="35"/>
      <c r="B489" s="146"/>
      <c r="C489" s="147" t="s">
        <v>534</v>
      </c>
      <c r="D489" s="147" t="s">
        <v>197</v>
      </c>
      <c r="E489" s="148" t="s">
        <v>2310</v>
      </c>
      <c r="F489" s="149" t="s">
        <v>2311</v>
      </c>
      <c r="G489" s="150" t="s">
        <v>344</v>
      </c>
      <c r="H489" s="151">
        <v>482</v>
      </c>
      <c r="I489" s="152"/>
      <c r="J489" s="153">
        <f>ROUND(I489*H489,2)</f>
        <v>0</v>
      </c>
      <c r="K489" s="149" t="s">
        <v>201</v>
      </c>
      <c r="L489" s="36"/>
      <c r="M489" s="154" t="s">
        <v>3</v>
      </c>
      <c r="N489" s="155" t="s">
        <v>51</v>
      </c>
      <c r="O489" s="56"/>
      <c r="P489" s="156">
        <f>O489*H489</f>
        <v>0</v>
      </c>
      <c r="Q489" s="156">
        <v>0.57499999999999996</v>
      </c>
      <c r="R489" s="156">
        <f>Q489*H489</f>
        <v>277.14999999999998</v>
      </c>
      <c r="S489" s="156">
        <v>0</v>
      </c>
      <c r="T489" s="157">
        <f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158" t="s">
        <v>202</v>
      </c>
      <c r="AT489" s="158" t="s">
        <v>197</v>
      </c>
      <c r="AU489" s="158" t="s">
        <v>89</v>
      </c>
      <c r="AY489" s="19" t="s">
        <v>195</v>
      </c>
      <c r="BE489" s="159">
        <f>IF(N489="základní",J489,0)</f>
        <v>0</v>
      </c>
      <c r="BF489" s="159">
        <f>IF(N489="snížená",J489,0)</f>
        <v>0</v>
      </c>
      <c r="BG489" s="159">
        <f>IF(N489="zákl. přenesená",J489,0)</f>
        <v>0</v>
      </c>
      <c r="BH489" s="159">
        <f>IF(N489="sníž. přenesená",J489,0)</f>
        <v>0</v>
      </c>
      <c r="BI489" s="159">
        <f>IF(N489="nulová",J489,0)</f>
        <v>0</v>
      </c>
      <c r="BJ489" s="19" t="s">
        <v>87</v>
      </c>
      <c r="BK489" s="159">
        <f>ROUND(I489*H489,2)</f>
        <v>0</v>
      </c>
      <c r="BL489" s="19" t="s">
        <v>202</v>
      </c>
      <c r="BM489" s="158" t="s">
        <v>2312</v>
      </c>
    </row>
    <row r="490" spans="1:65" s="2" customFormat="1">
      <c r="A490" s="35"/>
      <c r="B490" s="36"/>
      <c r="C490" s="35"/>
      <c r="D490" s="160" t="s">
        <v>204</v>
      </c>
      <c r="E490" s="35"/>
      <c r="F490" s="161" t="s">
        <v>2313</v>
      </c>
      <c r="G490" s="35"/>
      <c r="H490" s="35"/>
      <c r="I490" s="162"/>
      <c r="J490" s="35"/>
      <c r="K490" s="35"/>
      <c r="L490" s="36"/>
      <c r="M490" s="163"/>
      <c r="N490" s="164"/>
      <c r="O490" s="56"/>
      <c r="P490" s="56"/>
      <c r="Q490" s="56"/>
      <c r="R490" s="56"/>
      <c r="S490" s="56"/>
      <c r="T490" s="57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T490" s="19" t="s">
        <v>204</v>
      </c>
      <c r="AU490" s="19" t="s">
        <v>89</v>
      </c>
    </row>
    <row r="491" spans="1:65" s="13" customFormat="1">
      <c r="B491" s="165"/>
      <c r="D491" s="166" t="s">
        <v>206</v>
      </c>
      <c r="E491" s="167" t="s">
        <v>3</v>
      </c>
      <c r="F491" s="168" t="s">
        <v>207</v>
      </c>
      <c r="H491" s="167" t="s">
        <v>3</v>
      </c>
      <c r="I491" s="169"/>
      <c r="L491" s="165"/>
      <c r="M491" s="170"/>
      <c r="N491" s="171"/>
      <c r="O491" s="171"/>
      <c r="P491" s="171"/>
      <c r="Q491" s="171"/>
      <c r="R491" s="171"/>
      <c r="S491" s="171"/>
      <c r="T491" s="172"/>
      <c r="AT491" s="167" t="s">
        <v>206</v>
      </c>
      <c r="AU491" s="167" t="s">
        <v>89</v>
      </c>
      <c r="AV491" s="13" t="s">
        <v>87</v>
      </c>
      <c r="AW491" s="13" t="s">
        <v>41</v>
      </c>
      <c r="AX491" s="13" t="s">
        <v>80</v>
      </c>
      <c r="AY491" s="167" t="s">
        <v>195</v>
      </c>
    </row>
    <row r="492" spans="1:65" s="13" customFormat="1">
      <c r="B492" s="165"/>
      <c r="D492" s="166" t="s">
        <v>206</v>
      </c>
      <c r="E492" s="167" t="s">
        <v>3</v>
      </c>
      <c r="F492" s="168" t="s">
        <v>208</v>
      </c>
      <c r="H492" s="167" t="s">
        <v>3</v>
      </c>
      <c r="I492" s="169"/>
      <c r="L492" s="165"/>
      <c r="M492" s="170"/>
      <c r="N492" s="171"/>
      <c r="O492" s="171"/>
      <c r="P492" s="171"/>
      <c r="Q492" s="171"/>
      <c r="R492" s="171"/>
      <c r="S492" s="171"/>
      <c r="T492" s="172"/>
      <c r="AT492" s="167" t="s">
        <v>206</v>
      </c>
      <c r="AU492" s="167" t="s">
        <v>89</v>
      </c>
      <c r="AV492" s="13" t="s">
        <v>87</v>
      </c>
      <c r="AW492" s="13" t="s">
        <v>41</v>
      </c>
      <c r="AX492" s="13" t="s">
        <v>80</v>
      </c>
      <c r="AY492" s="167" t="s">
        <v>195</v>
      </c>
    </row>
    <row r="493" spans="1:65" s="13" customFormat="1">
      <c r="B493" s="165"/>
      <c r="D493" s="166" t="s">
        <v>206</v>
      </c>
      <c r="E493" s="167" t="s">
        <v>3</v>
      </c>
      <c r="F493" s="168" t="s">
        <v>2172</v>
      </c>
      <c r="H493" s="167" t="s">
        <v>3</v>
      </c>
      <c r="I493" s="169"/>
      <c r="L493" s="165"/>
      <c r="M493" s="170"/>
      <c r="N493" s="171"/>
      <c r="O493" s="171"/>
      <c r="P493" s="171"/>
      <c r="Q493" s="171"/>
      <c r="R493" s="171"/>
      <c r="S493" s="171"/>
      <c r="T493" s="172"/>
      <c r="AT493" s="167" t="s">
        <v>206</v>
      </c>
      <c r="AU493" s="167" t="s">
        <v>89</v>
      </c>
      <c r="AV493" s="13" t="s">
        <v>87</v>
      </c>
      <c r="AW493" s="13" t="s">
        <v>41</v>
      </c>
      <c r="AX493" s="13" t="s">
        <v>80</v>
      </c>
      <c r="AY493" s="167" t="s">
        <v>195</v>
      </c>
    </row>
    <row r="494" spans="1:65" s="13" customFormat="1">
      <c r="B494" s="165"/>
      <c r="D494" s="166" t="s">
        <v>206</v>
      </c>
      <c r="E494" s="167" t="s">
        <v>3</v>
      </c>
      <c r="F494" s="168" t="s">
        <v>2301</v>
      </c>
      <c r="H494" s="167" t="s">
        <v>3</v>
      </c>
      <c r="I494" s="169"/>
      <c r="L494" s="165"/>
      <c r="M494" s="170"/>
      <c r="N494" s="171"/>
      <c r="O494" s="171"/>
      <c r="P494" s="171"/>
      <c r="Q494" s="171"/>
      <c r="R494" s="171"/>
      <c r="S494" s="171"/>
      <c r="T494" s="172"/>
      <c r="AT494" s="167" t="s">
        <v>206</v>
      </c>
      <c r="AU494" s="167" t="s">
        <v>89</v>
      </c>
      <c r="AV494" s="13" t="s">
        <v>87</v>
      </c>
      <c r="AW494" s="13" t="s">
        <v>41</v>
      </c>
      <c r="AX494" s="13" t="s">
        <v>80</v>
      </c>
      <c r="AY494" s="167" t="s">
        <v>195</v>
      </c>
    </row>
    <row r="495" spans="1:65" s="14" customFormat="1">
      <c r="B495" s="173"/>
      <c r="D495" s="166" t="s">
        <v>206</v>
      </c>
      <c r="E495" s="174" t="s">
        <v>3</v>
      </c>
      <c r="F495" s="175" t="s">
        <v>2302</v>
      </c>
      <c r="H495" s="176">
        <v>482</v>
      </c>
      <c r="I495" s="177"/>
      <c r="L495" s="173"/>
      <c r="M495" s="178"/>
      <c r="N495" s="179"/>
      <c r="O495" s="179"/>
      <c r="P495" s="179"/>
      <c r="Q495" s="179"/>
      <c r="R495" s="179"/>
      <c r="S495" s="179"/>
      <c r="T495" s="180"/>
      <c r="AT495" s="174" t="s">
        <v>206</v>
      </c>
      <c r="AU495" s="174" t="s">
        <v>89</v>
      </c>
      <c r="AV495" s="14" t="s">
        <v>89</v>
      </c>
      <c r="AW495" s="14" t="s">
        <v>41</v>
      </c>
      <c r="AX495" s="14" t="s">
        <v>80</v>
      </c>
      <c r="AY495" s="174" t="s">
        <v>195</v>
      </c>
    </row>
    <row r="496" spans="1:65" s="15" customFormat="1">
      <c r="B496" s="181"/>
      <c r="D496" s="166" t="s">
        <v>206</v>
      </c>
      <c r="E496" s="182" t="s">
        <v>3</v>
      </c>
      <c r="F496" s="183" t="s">
        <v>215</v>
      </c>
      <c r="H496" s="184">
        <v>482</v>
      </c>
      <c r="I496" s="185"/>
      <c r="L496" s="181"/>
      <c r="M496" s="186"/>
      <c r="N496" s="187"/>
      <c r="O496" s="187"/>
      <c r="P496" s="187"/>
      <c r="Q496" s="187"/>
      <c r="R496" s="187"/>
      <c r="S496" s="187"/>
      <c r="T496" s="188"/>
      <c r="AT496" s="182" t="s">
        <v>206</v>
      </c>
      <c r="AU496" s="182" t="s">
        <v>89</v>
      </c>
      <c r="AV496" s="15" t="s">
        <v>202</v>
      </c>
      <c r="AW496" s="15" t="s">
        <v>41</v>
      </c>
      <c r="AX496" s="15" t="s">
        <v>87</v>
      </c>
      <c r="AY496" s="182" t="s">
        <v>195</v>
      </c>
    </row>
    <row r="497" spans="1:65" s="2" customFormat="1" ht="16.5" customHeight="1">
      <c r="A497" s="35"/>
      <c r="B497" s="146"/>
      <c r="C497" s="147" t="s">
        <v>540</v>
      </c>
      <c r="D497" s="147" t="s">
        <v>197</v>
      </c>
      <c r="E497" s="148" t="s">
        <v>2314</v>
      </c>
      <c r="F497" s="149" t="s">
        <v>2315</v>
      </c>
      <c r="G497" s="150" t="s">
        <v>344</v>
      </c>
      <c r="H497" s="151">
        <v>935.30600000000004</v>
      </c>
      <c r="I497" s="152"/>
      <c r="J497" s="153">
        <f>ROUND(I497*H497,2)</f>
        <v>0</v>
      </c>
      <c r="K497" s="149" t="s">
        <v>201</v>
      </c>
      <c r="L497" s="36"/>
      <c r="M497" s="154" t="s">
        <v>3</v>
      </c>
      <c r="N497" s="155" t="s">
        <v>51</v>
      </c>
      <c r="O497" s="56"/>
      <c r="P497" s="156">
        <f>O497*H497</f>
        <v>0</v>
      </c>
      <c r="Q497" s="156">
        <v>0.69</v>
      </c>
      <c r="R497" s="156">
        <f>Q497*H497</f>
        <v>645.36113999999998</v>
      </c>
      <c r="S497" s="156">
        <v>0</v>
      </c>
      <c r="T497" s="157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158" t="s">
        <v>202</v>
      </c>
      <c r="AT497" s="158" t="s">
        <v>197</v>
      </c>
      <c r="AU497" s="158" t="s">
        <v>89</v>
      </c>
      <c r="AY497" s="19" t="s">
        <v>195</v>
      </c>
      <c r="BE497" s="159">
        <f>IF(N497="základní",J497,0)</f>
        <v>0</v>
      </c>
      <c r="BF497" s="159">
        <f>IF(N497="snížená",J497,0)</f>
        <v>0</v>
      </c>
      <c r="BG497" s="159">
        <f>IF(N497="zákl. přenesená",J497,0)</f>
        <v>0</v>
      </c>
      <c r="BH497" s="159">
        <f>IF(N497="sníž. přenesená",J497,0)</f>
        <v>0</v>
      </c>
      <c r="BI497" s="159">
        <f>IF(N497="nulová",J497,0)</f>
        <v>0</v>
      </c>
      <c r="BJ497" s="19" t="s">
        <v>87</v>
      </c>
      <c r="BK497" s="159">
        <f>ROUND(I497*H497,2)</f>
        <v>0</v>
      </c>
      <c r="BL497" s="19" t="s">
        <v>202</v>
      </c>
      <c r="BM497" s="158" t="s">
        <v>2316</v>
      </c>
    </row>
    <row r="498" spans="1:65" s="2" customFormat="1">
      <c r="A498" s="35"/>
      <c r="B498" s="36"/>
      <c r="C498" s="35"/>
      <c r="D498" s="160" t="s">
        <v>204</v>
      </c>
      <c r="E498" s="35"/>
      <c r="F498" s="161" t="s">
        <v>2317</v>
      </c>
      <c r="G498" s="35"/>
      <c r="H498" s="35"/>
      <c r="I498" s="162"/>
      <c r="J498" s="35"/>
      <c r="K498" s="35"/>
      <c r="L498" s="36"/>
      <c r="M498" s="163"/>
      <c r="N498" s="164"/>
      <c r="O498" s="56"/>
      <c r="P498" s="56"/>
      <c r="Q498" s="56"/>
      <c r="R498" s="56"/>
      <c r="S498" s="56"/>
      <c r="T498" s="57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T498" s="19" t="s">
        <v>204</v>
      </c>
      <c r="AU498" s="19" t="s">
        <v>89</v>
      </c>
    </row>
    <row r="499" spans="1:65" s="13" customFormat="1">
      <c r="B499" s="165"/>
      <c r="D499" s="166" t="s">
        <v>206</v>
      </c>
      <c r="E499" s="167" t="s">
        <v>3</v>
      </c>
      <c r="F499" s="168" t="s">
        <v>207</v>
      </c>
      <c r="H499" s="167" t="s">
        <v>3</v>
      </c>
      <c r="I499" s="169"/>
      <c r="L499" s="165"/>
      <c r="M499" s="170"/>
      <c r="N499" s="171"/>
      <c r="O499" s="171"/>
      <c r="P499" s="171"/>
      <c r="Q499" s="171"/>
      <c r="R499" s="171"/>
      <c r="S499" s="171"/>
      <c r="T499" s="172"/>
      <c r="AT499" s="167" t="s">
        <v>206</v>
      </c>
      <c r="AU499" s="167" t="s">
        <v>89</v>
      </c>
      <c r="AV499" s="13" t="s">
        <v>87</v>
      </c>
      <c r="AW499" s="13" t="s">
        <v>41</v>
      </c>
      <c r="AX499" s="13" t="s">
        <v>80</v>
      </c>
      <c r="AY499" s="167" t="s">
        <v>195</v>
      </c>
    </row>
    <row r="500" spans="1:65" s="13" customFormat="1">
      <c r="B500" s="165"/>
      <c r="D500" s="166" t="s">
        <v>206</v>
      </c>
      <c r="E500" s="167" t="s">
        <v>3</v>
      </c>
      <c r="F500" s="168" t="s">
        <v>208</v>
      </c>
      <c r="H500" s="167" t="s">
        <v>3</v>
      </c>
      <c r="I500" s="169"/>
      <c r="L500" s="165"/>
      <c r="M500" s="170"/>
      <c r="N500" s="171"/>
      <c r="O500" s="171"/>
      <c r="P500" s="171"/>
      <c r="Q500" s="171"/>
      <c r="R500" s="171"/>
      <c r="S500" s="171"/>
      <c r="T500" s="172"/>
      <c r="AT500" s="167" t="s">
        <v>206</v>
      </c>
      <c r="AU500" s="167" t="s">
        <v>89</v>
      </c>
      <c r="AV500" s="13" t="s">
        <v>87</v>
      </c>
      <c r="AW500" s="13" t="s">
        <v>41</v>
      </c>
      <c r="AX500" s="13" t="s">
        <v>80</v>
      </c>
      <c r="AY500" s="167" t="s">
        <v>195</v>
      </c>
    </row>
    <row r="501" spans="1:65" s="13" customFormat="1">
      <c r="B501" s="165"/>
      <c r="D501" s="166" t="s">
        <v>206</v>
      </c>
      <c r="E501" s="167" t="s">
        <v>3</v>
      </c>
      <c r="F501" s="168" t="s">
        <v>2172</v>
      </c>
      <c r="H501" s="167" t="s">
        <v>3</v>
      </c>
      <c r="I501" s="169"/>
      <c r="L501" s="165"/>
      <c r="M501" s="170"/>
      <c r="N501" s="171"/>
      <c r="O501" s="171"/>
      <c r="P501" s="171"/>
      <c r="Q501" s="171"/>
      <c r="R501" s="171"/>
      <c r="S501" s="171"/>
      <c r="T501" s="172"/>
      <c r="AT501" s="167" t="s">
        <v>206</v>
      </c>
      <c r="AU501" s="167" t="s">
        <v>89</v>
      </c>
      <c r="AV501" s="13" t="s">
        <v>87</v>
      </c>
      <c r="AW501" s="13" t="s">
        <v>41</v>
      </c>
      <c r="AX501" s="13" t="s">
        <v>80</v>
      </c>
      <c r="AY501" s="167" t="s">
        <v>195</v>
      </c>
    </row>
    <row r="502" spans="1:65" s="13" customFormat="1">
      <c r="B502" s="165"/>
      <c r="D502" s="166" t="s">
        <v>206</v>
      </c>
      <c r="E502" s="167" t="s">
        <v>3</v>
      </c>
      <c r="F502" s="168" t="s">
        <v>2318</v>
      </c>
      <c r="H502" s="167" t="s">
        <v>3</v>
      </c>
      <c r="I502" s="169"/>
      <c r="L502" s="165"/>
      <c r="M502" s="170"/>
      <c r="N502" s="171"/>
      <c r="O502" s="171"/>
      <c r="P502" s="171"/>
      <c r="Q502" s="171"/>
      <c r="R502" s="171"/>
      <c r="S502" s="171"/>
      <c r="T502" s="172"/>
      <c r="AT502" s="167" t="s">
        <v>206</v>
      </c>
      <c r="AU502" s="167" t="s">
        <v>89</v>
      </c>
      <c r="AV502" s="13" t="s">
        <v>87</v>
      </c>
      <c r="AW502" s="13" t="s">
        <v>41</v>
      </c>
      <c r="AX502" s="13" t="s">
        <v>80</v>
      </c>
      <c r="AY502" s="167" t="s">
        <v>195</v>
      </c>
    </row>
    <row r="503" spans="1:65" s="14" customFormat="1">
      <c r="B503" s="173"/>
      <c r="D503" s="166" t="s">
        <v>206</v>
      </c>
      <c r="E503" s="174" t="s">
        <v>3</v>
      </c>
      <c r="F503" s="175" t="s">
        <v>2174</v>
      </c>
      <c r="H503" s="176">
        <v>935.30600000000004</v>
      </c>
      <c r="I503" s="177"/>
      <c r="L503" s="173"/>
      <c r="M503" s="178"/>
      <c r="N503" s="179"/>
      <c r="O503" s="179"/>
      <c r="P503" s="179"/>
      <c r="Q503" s="179"/>
      <c r="R503" s="179"/>
      <c r="S503" s="179"/>
      <c r="T503" s="180"/>
      <c r="AT503" s="174" t="s">
        <v>206</v>
      </c>
      <c r="AU503" s="174" t="s">
        <v>89</v>
      </c>
      <c r="AV503" s="14" t="s">
        <v>89</v>
      </c>
      <c r="AW503" s="14" t="s">
        <v>41</v>
      </c>
      <c r="AX503" s="14" t="s">
        <v>80</v>
      </c>
      <c r="AY503" s="174" t="s">
        <v>195</v>
      </c>
    </row>
    <row r="504" spans="1:65" s="15" customFormat="1">
      <c r="B504" s="181"/>
      <c r="D504" s="166" t="s">
        <v>206</v>
      </c>
      <c r="E504" s="182" t="s">
        <v>3</v>
      </c>
      <c r="F504" s="183" t="s">
        <v>215</v>
      </c>
      <c r="H504" s="184">
        <v>935.30600000000004</v>
      </c>
      <c r="I504" s="185"/>
      <c r="L504" s="181"/>
      <c r="M504" s="186"/>
      <c r="N504" s="187"/>
      <c r="O504" s="187"/>
      <c r="P504" s="187"/>
      <c r="Q504" s="187"/>
      <c r="R504" s="187"/>
      <c r="S504" s="187"/>
      <c r="T504" s="188"/>
      <c r="AT504" s="182" t="s">
        <v>206</v>
      </c>
      <c r="AU504" s="182" t="s">
        <v>89</v>
      </c>
      <c r="AV504" s="15" t="s">
        <v>202</v>
      </c>
      <c r="AW504" s="15" t="s">
        <v>41</v>
      </c>
      <c r="AX504" s="15" t="s">
        <v>87</v>
      </c>
      <c r="AY504" s="182" t="s">
        <v>195</v>
      </c>
    </row>
    <row r="505" spans="1:65" s="2" customFormat="1" ht="24.25" customHeight="1">
      <c r="A505" s="35"/>
      <c r="B505" s="146"/>
      <c r="C505" s="147" t="s">
        <v>545</v>
      </c>
      <c r="D505" s="147" t="s">
        <v>197</v>
      </c>
      <c r="E505" s="148" t="s">
        <v>2319</v>
      </c>
      <c r="F505" s="149" t="s">
        <v>2320</v>
      </c>
      <c r="G505" s="150" t="s">
        <v>344</v>
      </c>
      <c r="H505" s="151">
        <v>935.30600000000004</v>
      </c>
      <c r="I505" s="152"/>
      <c r="J505" s="153">
        <f>ROUND(I505*H505,2)</f>
        <v>0</v>
      </c>
      <c r="K505" s="149" t="s">
        <v>201</v>
      </c>
      <c r="L505" s="36"/>
      <c r="M505" s="154" t="s">
        <v>3</v>
      </c>
      <c r="N505" s="155" t="s">
        <v>51</v>
      </c>
      <c r="O505" s="56"/>
      <c r="P505" s="156">
        <f>O505*H505</f>
        <v>0</v>
      </c>
      <c r="Q505" s="156">
        <v>0.13188</v>
      </c>
      <c r="R505" s="156">
        <f>Q505*H505</f>
        <v>123.34815528</v>
      </c>
      <c r="S505" s="156">
        <v>0</v>
      </c>
      <c r="T505" s="157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158" t="s">
        <v>202</v>
      </c>
      <c r="AT505" s="158" t="s">
        <v>197</v>
      </c>
      <c r="AU505" s="158" t="s">
        <v>89</v>
      </c>
      <c r="AY505" s="19" t="s">
        <v>195</v>
      </c>
      <c r="BE505" s="159">
        <f>IF(N505="základní",J505,0)</f>
        <v>0</v>
      </c>
      <c r="BF505" s="159">
        <f>IF(N505="snížená",J505,0)</f>
        <v>0</v>
      </c>
      <c r="BG505" s="159">
        <f>IF(N505="zákl. přenesená",J505,0)</f>
        <v>0</v>
      </c>
      <c r="BH505" s="159">
        <f>IF(N505="sníž. přenesená",J505,0)</f>
        <v>0</v>
      </c>
      <c r="BI505" s="159">
        <f>IF(N505="nulová",J505,0)</f>
        <v>0</v>
      </c>
      <c r="BJ505" s="19" t="s">
        <v>87</v>
      </c>
      <c r="BK505" s="159">
        <f>ROUND(I505*H505,2)</f>
        <v>0</v>
      </c>
      <c r="BL505" s="19" t="s">
        <v>202</v>
      </c>
      <c r="BM505" s="158" t="s">
        <v>2321</v>
      </c>
    </row>
    <row r="506" spans="1:65" s="2" customFormat="1">
      <c r="A506" s="35"/>
      <c r="B506" s="36"/>
      <c r="C506" s="35"/>
      <c r="D506" s="160" t="s">
        <v>204</v>
      </c>
      <c r="E506" s="35"/>
      <c r="F506" s="161" t="s">
        <v>2322</v>
      </c>
      <c r="G506" s="35"/>
      <c r="H506" s="35"/>
      <c r="I506" s="162"/>
      <c r="J506" s="35"/>
      <c r="K506" s="35"/>
      <c r="L506" s="36"/>
      <c r="M506" s="163"/>
      <c r="N506" s="164"/>
      <c r="O506" s="56"/>
      <c r="P506" s="56"/>
      <c r="Q506" s="56"/>
      <c r="R506" s="56"/>
      <c r="S506" s="56"/>
      <c r="T506" s="57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T506" s="19" t="s">
        <v>204</v>
      </c>
      <c r="AU506" s="19" t="s">
        <v>89</v>
      </c>
    </row>
    <row r="507" spans="1:65" s="13" customFormat="1">
      <c r="B507" s="165"/>
      <c r="D507" s="166" t="s">
        <v>206</v>
      </c>
      <c r="E507" s="167" t="s">
        <v>3</v>
      </c>
      <c r="F507" s="168" t="s">
        <v>207</v>
      </c>
      <c r="H507" s="167" t="s">
        <v>3</v>
      </c>
      <c r="I507" s="169"/>
      <c r="L507" s="165"/>
      <c r="M507" s="170"/>
      <c r="N507" s="171"/>
      <c r="O507" s="171"/>
      <c r="P507" s="171"/>
      <c r="Q507" s="171"/>
      <c r="R507" s="171"/>
      <c r="S507" s="171"/>
      <c r="T507" s="172"/>
      <c r="AT507" s="167" t="s">
        <v>206</v>
      </c>
      <c r="AU507" s="167" t="s">
        <v>89</v>
      </c>
      <c r="AV507" s="13" t="s">
        <v>87</v>
      </c>
      <c r="AW507" s="13" t="s">
        <v>41</v>
      </c>
      <c r="AX507" s="13" t="s">
        <v>80</v>
      </c>
      <c r="AY507" s="167" t="s">
        <v>195</v>
      </c>
    </row>
    <row r="508" spans="1:65" s="13" customFormat="1">
      <c r="B508" s="165"/>
      <c r="D508" s="166" t="s">
        <v>206</v>
      </c>
      <c r="E508" s="167" t="s">
        <v>3</v>
      </c>
      <c r="F508" s="168" t="s">
        <v>208</v>
      </c>
      <c r="H508" s="167" t="s">
        <v>3</v>
      </c>
      <c r="I508" s="169"/>
      <c r="L508" s="165"/>
      <c r="M508" s="170"/>
      <c r="N508" s="171"/>
      <c r="O508" s="171"/>
      <c r="P508" s="171"/>
      <c r="Q508" s="171"/>
      <c r="R508" s="171"/>
      <c r="S508" s="171"/>
      <c r="T508" s="172"/>
      <c r="AT508" s="167" t="s">
        <v>206</v>
      </c>
      <c r="AU508" s="167" t="s">
        <v>89</v>
      </c>
      <c r="AV508" s="13" t="s">
        <v>87</v>
      </c>
      <c r="AW508" s="13" t="s">
        <v>41</v>
      </c>
      <c r="AX508" s="13" t="s">
        <v>80</v>
      </c>
      <c r="AY508" s="167" t="s">
        <v>195</v>
      </c>
    </row>
    <row r="509" spans="1:65" s="13" customFormat="1">
      <c r="B509" s="165"/>
      <c r="D509" s="166" t="s">
        <v>206</v>
      </c>
      <c r="E509" s="167" t="s">
        <v>3</v>
      </c>
      <c r="F509" s="168" t="s">
        <v>2172</v>
      </c>
      <c r="H509" s="167" t="s">
        <v>3</v>
      </c>
      <c r="I509" s="169"/>
      <c r="L509" s="165"/>
      <c r="M509" s="170"/>
      <c r="N509" s="171"/>
      <c r="O509" s="171"/>
      <c r="P509" s="171"/>
      <c r="Q509" s="171"/>
      <c r="R509" s="171"/>
      <c r="S509" s="171"/>
      <c r="T509" s="172"/>
      <c r="AT509" s="167" t="s">
        <v>206</v>
      </c>
      <c r="AU509" s="167" t="s">
        <v>89</v>
      </c>
      <c r="AV509" s="13" t="s">
        <v>87</v>
      </c>
      <c r="AW509" s="13" t="s">
        <v>41</v>
      </c>
      <c r="AX509" s="13" t="s">
        <v>80</v>
      </c>
      <c r="AY509" s="167" t="s">
        <v>195</v>
      </c>
    </row>
    <row r="510" spans="1:65" s="13" customFormat="1">
      <c r="B510" s="165"/>
      <c r="D510" s="166" t="s">
        <v>206</v>
      </c>
      <c r="E510" s="167" t="s">
        <v>3</v>
      </c>
      <c r="F510" s="168" t="s">
        <v>2173</v>
      </c>
      <c r="H510" s="167" t="s">
        <v>3</v>
      </c>
      <c r="I510" s="169"/>
      <c r="L510" s="165"/>
      <c r="M510" s="170"/>
      <c r="N510" s="171"/>
      <c r="O510" s="171"/>
      <c r="P510" s="171"/>
      <c r="Q510" s="171"/>
      <c r="R510" s="171"/>
      <c r="S510" s="171"/>
      <c r="T510" s="172"/>
      <c r="AT510" s="167" t="s">
        <v>206</v>
      </c>
      <c r="AU510" s="167" t="s">
        <v>89</v>
      </c>
      <c r="AV510" s="13" t="s">
        <v>87</v>
      </c>
      <c r="AW510" s="13" t="s">
        <v>41</v>
      </c>
      <c r="AX510" s="13" t="s">
        <v>80</v>
      </c>
      <c r="AY510" s="167" t="s">
        <v>195</v>
      </c>
    </row>
    <row r="511" spans="1:65" s="14" customFormat="1">
      <c r="B511" s="173"/>
      <c r="D511" s="166" t="s">
        <v>206</v>
      </c>
      <c r="E511" s="174" t="s">
        <v>3</v>
      </c>
      <c r="F511" s="175" t="s">
        <v>2174</v>
      </c>
      <c r="H511" s="176">
        <v>935.30600000000004</v>
      </c>
      <c r="I511" s="177"/>
      <c r="L511" s="173"/>
      <c r="M511" s="178"/>
      <c r="N511" s="179"/>
      <c r="O511" s="179"/>
      <c r="P511" s="179"/>
      <c r="Q511" s="179"/>
      <c r="R511" s="179"/>
      <c r="S511" s="179"/>
      <c r="T511" s="180"/>
      <c r="AT511" s="174" t="s">
        <v>206</v>
      </c>
      <c r="AU511" s="174" t="s">
        <v>89</v>
      </c>
      <c r="AV511" s="14" t="s">
        <v>89</v>
      </c>
      <c r="AW511" s="14" t="s">
        <v>41</v>
      </c>
      <c r="AX511" s="14" t="s">
        <v>80</v>
      </c>
      <c r="AY511" s="174" t="s">
        <v>195</v>
      </c>
    </row>
    <row r="512" spans="1:65" s="15" customFormat="1">
      <c r="B512" s="181"/>
      <c r="D512" s="166" t="s">
        <v>206</v>
      </c>
      <c r="E512" s="182" t="s">
        <v>3</v>
      </c>
      <c r="F512" s="183" t="s">
        <v>215</v>
      </c>
      <c r="H512" s="184">
        <v>935.30600000000004</v>
      </c>
      <c r="I512" s="185"/>
      <c r="L512" s="181"/>
      <c r="M512" s="186"/>
      <c r="N512" s="187"/>
      <c r="O512" s="187"/>
      <c r="P512" s="187"/>
      <c r="Q512" s="187"/>
      <c r="R512" s="187"/>
      <c r="S512" s="187"/>
      <c r="T512" s="188"/>
      <c r="AT512" s="182" t="s">
        <v>206</v>
      </c>
      <c r="AU512" s="182" t="s">
        <v>89</v>
      </c>
      <c r="AV512" s="15" t="s">
        <v>202</v>
      </c>
      <c r="AW512" s="15" t="s">
        <v>41</v>
      </c>
      <c r="AX512" s="15" t="s">
        <v>87</v>
      </c>
      <c r="AY512" s="182" t="s">
        <v>195</v>
      </c>
    </row>
    <row r="513" spans="1:65" s="2" customFormat="1" ht="16.5" customHeight="1">
      <c r="A513" s="35"/>
      <c r="B513" s="146"/>
      <c r="C513" s="147" t="s">
        <v>552</v>
      </c>
      <c r="D513" s="147" t="s">
        <v>197</v>
      </c>
      <c r="E513" s="148" t="s">
        <v>2323</v>
      </c>
      <c r="F513" s="149" t="s">
        <v>2324</v>
      </c>
      <c r="G513" s="150" t="s">
        <v>344</v>
      </c>
      <c r="H513" s="151">
        <v>935.30600000000004</v>
      </c>
      <c r="I513" s="152"/>
      <c r="J513" s="153">
        <f>ROUND(I513*H513,2)</f>
        <v>0</v>
      </c>
      <c r="K513" s="149" t="s">
        <v>201</v>
      </c>
      <c r="L513" s="36"/>
      <c r="M513" s="154" t="s">
        <v>3</v>
      </c>
      <c r="N513" s="155" t="s">
        <v>51</v>
      </c>
      <c r="O513" s="56"/>
      <c r="P513" s="156">
        <f>O513*H513</f>
        <v>0</v>
      </c>
      <c r="Q513" s="156">
        <v>6.0099999999999997E-3</v>
      </c>
      <c r="R513" s="156">
        <f>Q513*H513</f>
        <v>5.6211890599999998</v>
      </c>
      <c r="S513" s="156">
        <v>0</v>
      </c>
      <c r="T513" s="157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158" t="s">
        <v>202</v>
      </c>
      <c r="AT513" s="158" t="s">
        <v>197</v>
      </c>
      <c r="AU513" s="158" t="s">
        <v>89</v>
      </c>
      <c r="AY513" s="19" t="s">
        <v>195</v>
      </c>
      <c r="BE513" s="159">
        <f>IF(N513="základní",J513,0)</f>
        <v>0</v>
      </c>
      <c r="BF513" s="159">
        <f>IF(N513="snížená",J513,0)</f>
        <v>0</v>
      </c>
      <c r="BG513" s="159">
        <f>IF(N513="zákl. přenesená",J513,0)</f>
        <v>0</v>
      </c>
      <c r="BH513" s="159">
        <f>IF(N513="sníž. přenesená",J513,0)</f>
        <v>0</v>
      </c>
      <c r="BI513" s="159">
        <f>IF(N513="nulová",J513,0)</f>
        <v>0</v>
      </c>
      <c r="BJ513" s="19" t="s">
        <v>87</v>
      </c>
      <c r="BK513" s="159">
        <f>ROUND(I513*H513,2)</f>
        <v>0</v>
      </c>
      <c r="BL513" s="19" t="s">
        <v>202</v>
      </c>
      <c r="BM513" s="158" t="s">
        <v>2325</v>
      </c>
    </row>
    <row r="514" spans="1:65" s="2" customFormat="1">
      <c r="A514" s="35"/>
      <c r="B514" s="36"/>
      <c r="C514" s="35"/>
      <c r="D514" s="160" t="s">
        <v>204</v>
      </c>
      <c r="E514" s="35"/>
      <c r="F514" s="161" t="s">
        <v>2326</v>
      </c>
      <c r="G514" s="35"/>
      <c r="H514" s="35"/>
      <c r="I514" s="162"/>
      <c r="J514" s="35"/>
      <c r="K514" s="35"/>
      <c r="L514" s="36"/>
      <c r="M514" s="163"/>
      <c r="N514" s="164"/>
      <c r="O514" s="56"/>
      <c r="P514" s="56"/>
      <c r="Q514" s="56"/>
      <c r="R514" s="56"/>
      <c r="S514" s="56"/>
      <c r="T514" s="57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T514" s="19" t="s">
        <v>204</v>
      </c>
      <c r="AU514" s="19" t="s">
        <v>89</v>
      </c>
    </row>
    <row r="515" spans="1:65" s="13" customFormat="1">
      <c r="B515" s="165"/>
      <c r="D515" s="166" t="s">
        <v>206</v>
      </c>
      <c r="E515" s="167" t="s">
        <v>3</v>
      </c>
      <c r="F515" s="168" t="s">
        <v>207</v>
      </c>
      <c r="H515" s="167" t="s">
        <v>3</v>
      </c>
      <c r="I515" s="169"/>
      <c r="L515" s="165"/>
      <c r="M515" s="170"/>
      <c r="N515" s="171"/>
      <c r="O515" s="171"/>
      <c r="P515" s="171"/>
      <c r="Q515" s="171"/>
      <c r="R515" s="171"/>
      <c r="S515" s="171"/>
      <c r="T515" s="172"/>
      <c r="AT515" s="167" t="s">
        <v>206</v>
      </c>
      <c r="AU515" s="167" t="s">
        <v>89</v>
      </c>
      <c r="AV515" s="13" t="s">
        <v>87</v>
      </c>
      <c r="AW515" s="13" t="s">
        <v>41</v>
      </c>
      <c r="AX515" s="13" t="s">
        <v>80</v>
      </c>
      <c r="AY515" s="167" t="s">
        <v>195</v>
      </c>
    </row>
    <row r="516" spans="1:65" s="13" customFormat="1">
      <c r="B516" s="165"/>
      <c r="D516" s="166" t="s">
        <v>206</v>
      </c>
      <c r="E516" s="167" t="s">
        <v>3</v>
      </c>
      <c r="F516" s="168" t="s">
        <v>208</v>
      </c>
      <c r="H516" s="167" t="s">
        <v>3</v>
      </c>
      <c r="I516" s="169"/>
      <c r="L516" s="165"/>
      <c r="M516" s="170"/>
      <c r="N516" s="171"/>
      <c r="O516" s="171"/>
      <c r="P516" s="171"/>
      <c r="Q516" s="171"/>
      <c r="R516" s="171"/>
      <c r="S516" s="171"/>
      <c r="T516" s="172"/>
      <c r="AT516" s="167" t="s">
        <v>206</v>
      </c>
      <c r="AU516" s="167" t="s">
        <v>89</v>
      </c>
      <c r="AV516" s="13" t="s">
        <v>87</v>
      </c>
      <c r="AW516" s="13" t="s">
        <v>41</v>
      </c>
      <c r="AX516" s="13" t="s">
        <v>80</v>
      </c>
      <c r="AY516" s="167" t="s">
        <v>195</v>
      </c>
    </row>
    <row r="517" spans="1:65" s="13" customFormat="1">
      <c r="B517" s="165"/>
      <c r="D517" s="166" t="s">
        <v>206</v>
      </c>
      <c r="E517" s="167" t="s">
        <v>3</v>
      </c>
      <c r="F517" s="168" t="s">
        <v>2172</v>
      </c>
      <c r="H517" s="167" t="s">
        <v>3</v>
      </c>
      <c r="I517" s="169"/>
      <c r="L517" s="165"/>
      <c r="M517" s="170"/>
      <c r="N517" s="171"/>
      <c r="O517" s="171"/>
      <c r="P517" s="171"/>
      <c r="Q517" s="171"/>
      <c r="R517" s="171"/>
      <c r="S517" s="171"/>
      <c r="T517" s="172"/>
      <c r="AT517" s="167" t="s">
        <v>206</v>
      </c>
      <c r="AU517" s="167" t="s">
        <v>89</v>
      </c>
      <c r="AV517" s="13" t="s">
        <v>87</v>
      </c>
      <c r="AW517" s="13" t="s">
        <v>41</v>
      </c>
      <c r="AX517" s="13" t="s">
        <v>80</v>
      </c>
      <c r="AY517" s="167" t="s">
        <v>195</v>
      </c>
    </row>
    <row r="518" spans="1:65" s="13" customFormat="1">
      <c r="B518" s="165"/>
      <c r="D518" s="166" t="s">
        <v>206</v>
      </c>
      <c r="E518" s="167" t="s">
        <v>3</v>
      </c>
      <c r="F518" s="168" t="s">
        <v>2327</v>
      </c>
      <c r="H518" s="167" t="s">
        <v>3</v>
      </c>
      <c r="I518" s="169"/>
      <c r="L518" s="165"/>
      <c r="M518" s="170"/>
      <c r="N518" s="171"/>
      <c r="O518" s="171"/>
      <c r="P518" s="171"/>
      <c r="Q518" s="171"/>
      <c r="R518" s="171"/>
      <c r="S518" s="171"/>
      <c r="T518" s="172"/>
      <c r="AT518" s="167" t="s">
        <v>206</v>
      </c>
      <c r="AU518" s="167" t="s">
        <v>89</v>
      </c>
      <c r="AV518" s="13" t="s">
        <v>87</v>
      </c>
      <c r="AW518" s="13" t="s">
        <v>41</v>
      </c>
      <c r="AX518" s="13" t="s">
        <v>80</v>
      </c>
      <c r="AY518" s="167" t="s">
        <v>195</v>
      </c>
    </row>
    <row r="519" spans="1:65" s="13" customFormat="1">
      <c r="B519" s="165"/>
      <c r="D519" s="166" t="s">
        <v>206</v>
      </c>
      <c r="E519" s="167" t="s">
        <v>3</v>
      </c>
      <c r="F519" s="168" t="s">
        <v>2173</v>
      </c>
      <c r="H519" s="167" t="s">
        <v>3</v>
      </c>
      <c r="I519" s="169"/>
      <c r="L519" s="165"/>
      <c r="M519" s="170"/>
      <c r="N519" s="171"/>
      <c r="O519" s="171"/>
      <c r="P519" s="171"/>
      <c r="Q519" s="171"/>
      <c r="R519" s="171"/>
      <c r="S519" s="171"/>
      <c r="T519" s="172"/>
      <c r="AT519" s="167" t="s">
        <v>206</v>
      </c>
      <c r="AU519" s="167" t="s">
        <v>89</v>
      </c>
      <c r="AV519" s="13" t="s">
        <v>87</v>
      </c>
      <c r="AW519" s="13" t="s">
        <v>41</v>
      </c>
      <c r="AX519" s="13" t="s">
        <v>80</v>
      </c>
      <c r="AY519" s="167" t="s">
        <v>195</v>
      </c>
    </row>
    <row r="520" spans="1:65" s="14" customFormat="1">
      <c r="B520" s="173"/>
      <c r="D520" s="166" t="s">
        <v>206</v>
      </c>
      <c r="E520" s="174" t="s">
        <v>3</v>
      </c>
      <c r="F520" s="175" t="s">
        <v>2174</v>
      </c>
      <c r="H520" s="176">
        <v>935.30600000000004</v>
      </c>
      <c r="I520" s="177"/>
      <c r="L520" s="173"/>
      <c r="M520" s="178"/>
      <c r="N520" s="179"/>
      <c r="O520" s="179"/>
      <c r="P520" s="179"/>
      <c r="Q520" s="179"/>
      <c r="R520" s="179"/>
      <c r="S520" s="179"/>
      <c r="T520" s="180"/>
      <c r="AT520" s="174" t="s">
        <v>206</v>
      </c>
      <c r="AU520" s="174" t="s">
        <v>89</v>
      </c>
      <c r="AV520" s="14" t="s">
        <v>89</v>
      </c>
      <c r="AW520" s="14" t="s">
        <v>41</v>
      </c>
      <c r="AX520" s="14" t="s">
        <v>80</v>
      </c>
      <c r="AY520" s="174" t="s">
        <v>195</v>
      </c>
    </row>
    <row r="521" spans="1:65" s="15" customFormat="1">
      <c r="B521" s="181"/>
      <c r="D521" s="166" t="s">
        <v>206</v>
      </c>
      <c r="E521" s="182" t="s">
        <v>3</v>
      </c>
      <c r="F521" s="183" t="s">
        <v>215</v>
      </c>
      <c r="H521" s="184">
        <v>935.30600000000004</v>
      </c>
      <c r="I521" s="185"/>
      <c r="L521" s="181"/>
      <c r="M521" s="186"/>
      <c r="N521" s="187"/>
      <c r="O521" s="187"/>
      <c r="P521" s="187"/>
      <c r="Q521" s="187"/>
      <c r="R521" s="187"/>
      <c r="S521" s="187"/>
      <c r="T521" s="188"/>
      <c r="AT521" s="182" t="s">
        <v>206</v>
      </c>
      <c r="AU521" s="182" t="s">
        <v>89</v>
      </c>
      <c r="AV521" s="15" t="s">
        <v>202</v>
      </c>
      <c r="AW521" s="15" t="s">
        <v>41</v>
      </c>
      <c r="AX521" s="15" t="s">
        <v>87</v>
      </c>
      <c r="AY521" s="182" t="s">
        <v>195</v>
      </c>
    </row>
    <row r="522" spans="1:65" s="2" customFormat="1" ht="16.5" customHeight="1">
      <c r="A522" s="35"/>
      <c r="B522" s="146"/>
      <c r="C522" s="147" t="s">
        <v>557</v>
      </c>
      <c r="D522" s="147" t="s">
        <v>197</v>
      </c>
      <c r="E522" s="148" t="s">
        <v>2328</v>
      </c>
      <c r="F522" s="149" t="s">
        <v>2329</v>
      </c>
      <c r="G522" s="150" t="s">
        <v>344</v>
      </c>
      <c r="H522" s="151">
        <v>935.30600000000004</v>
      </c>
      <c r="I522" s="152"/>
      <c r="J522" s="153">
        <f>ROUND(I522*H522,2)</f>
        <v>0</v>
      </c>
      <c r="K522" s="149" t="s">
        <v>201</v>
      </c>
      <c r="L522" s="36"/>
      <c r="M522" s="154" t="s">
        <v>3</v>
      </c>
      <c r="N522" s="155" t="s">
        <v>51</v>
      </c>
      <c r="O522" s="56"/>
      <c r="P522" s="156">
        <f>O522*H522</f>
        <v>0</v>
      </c>
      <c r="Q522" s="156">
        <v>4.0999999999999999E-4</v>
      </c>
      <c r="R522" s="156">
        <f>Q522*H522</f>
        <v>0.38347545999999999</v>
      </c>
      <c r="S522" s="156">
        <v>0</v>
      </c>
      <c r="T522" s="157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158" t="s">
        <v>202</v>
      </c>
      <c r="AT522" s="158" t="s">
        <v>197</v>
      </c>
      <c r="AU522" s="158" t="s">
        <v>89</v>
      </c>
      <c r="AY522" s="19" t="s">
        <v>195</v>
      </c>
      <c r="BE522" s="159">
        <f>IF(N522="základní",J522,0)</f>
        <v>0</v>
      </c>
      <c r="BF522" s="159">
        <f>IF(N522="snížená",J522,0)</f>
        <v>0</v>
      </c>
      <c r="BG522" s="159">
        <f>IF(N522="zákl. přenesená",J522,0)</f>
        <v>0</v>
      </c>
      <c r="BH522" s="159">
        <f>IF(N522="sníž. přenesená",J522,0)</f>
        <v>0</v>
      </c>
      <c r="BI522" s="159">
        <f>IF(N522="nulová",J522,0)</f>
        <v>0</v>
      </c>
      <c r="BJ522" s="19" t="s">
        <v>87</v>
      </c>
      <c r="BK522" s="159">
        <f>ROUND(I522*H522,2)</f>
        <v>0</v>
      </c>
      <c r="BL522" s="19" t="s">
        <v>202</v>
      </c>
      <c r="BM522" s="158" t="s">
        <v>2330</v>
      </c>
    </row>
    <row r="523" spans="1:65" s="2" customFormat="1">
      <c r="A523" s="35"/>
      <c r="B523" s="36"/>
      <c r="C523" s="35"/>
      <c r="D523" s="160" t="s">
        <v>204</v>
      </c>
      <c r="E523" s="35"/>
      <c r="F523" s="161" t="s">
        <v>2331</v>
      </c>
      <c r="G523" s="35"/>
      <c r="H523" s="35"/>
      <c r="I523" s="162"/>
      <c r="J523" s="35"/>
      <c r="K523" s="35"/>
      <c r="L523" s="36"/>
      <c r="M523" s="163"/>
      <c r="N523" s="164"/>
      <c r="O523" s="56"/>
      <c r="P523" s="56"/>
      <c r="Q523" s="56"/>
      <c r="R523" s="56"/>
      <c r="S523" s="56"/>
      <c r="T523" s="57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T523" s="19" t="s">
        <v>204</v>
      </c>
      <c r="AU523" s="19" t="s">
        <v>89</v>
      </c>
    </row>
    <row r="524" spans="1:65" s="13" customFormat="1">
      <c r="B524" s="165"/>
      <c r="D524" s="166" t="s">
        <v>206</v>
      </c>
      <c r="E524" s="167" t="s">
        <v>3</v>
      </c>
      <c r="F524" s="168" t="s">
        <v>207</v>
      </c>
      <c r="H524" s="167" t="s">
        <v>3</v>
      </c>
      <c r="I524" s="169"/>
      <c r="L524" s="165"/>
      <c r="M524" s="170"/>
      <c r="N524" s="171"/>
      <c r="O524" s="171"/>
      <c r="P524" s="171"/>
      <c r="Q524" s="171"/>
      <c r="R524" s="171"/>
      <c r="S524" s="171"/>
      <c r="T524" s="172"/>
      <c r="AT524" s="167" t="s">
        <v>206</v>
      </c>
      <c r="AU524" s="167" t="s">
        <v>89</v>
      </c>
      <c r="AV524" s="13" t="s">
        <v>87</v>
      </c>
      <c r="AW524" s="13" t="s">
        <v>41</v>
      </c>
      <c r="AX524" s="13" t="s">
        <v>80</v>
      </c>
      <c r="AY524" s="167" t="s">
        <v>195</v>
      </c>
    </row>
    <row r="525" spans="1:65" s="13" customFormat="1">
      <c r="B525" s="165"/>
      <c r="D525" s="166" t="s">
        <v>206</v>
      </c>
      <c r="E525" s="167" t="s">
        <v>3</v>
      </c>
      <c r="F525" s="168" t="s">
        <v>208</v>
      </c>
      <c r="H525" s="167" t="s">
        <v>3</v>
      </c>
      <c r="I525" s="169"/>
      <c r="L525" s="165"/>
      <c r="M525" s="170"/>
      <c r="N525" s="171"/>
      <c r="O525" s="171"/>
      <c r="P525" s="171"/>
      <c r="Q525" s="171"/>
      <c r="R525" s="171"/>
      <c r="S525" s="171"/>
      <c r="T525" s="172"/>
      <c r="AT525" s="167" t="s">
        <v>206</v>
      </c>
      <c r="AU525" s="167" t="s">
        <v>89</v>
      </c>
      <c r="AV525" s="13" t="s">
        <v>87</v>
      </c>
      <c r="AW525" s="13" t="s">
        <v>41</v>
      </c>
      <c r="AX525" s="13" t="s">
        <v>80</v>
      </c>
      <c r="AY525" s="167" t="s">
        <v>195</v>
      </c>
    </row>
    <row r="526" spans="1:65" s="13" customFormat="1">
      <c r="B526" s="165"/>
      <c r="D526" s="166" t="s">
        <v>206</v>
      </c>
      <c r="E526" s="167" t="s">
        <v>3</v>
      </c>
      <c r="F526" s="168" t="s">
        <v>2172</v>
      </c>
      <c r="H526" s="167" t="s">
        <v>3</v>
      </c>
      <c r="I526" s="169"/>
      <c r="L526" s="165"/>
      <c r="M526" s="170"/>
      <c r="N526" s="171"/>
      <c r="O526" s="171"/>
      <c r="P526" s="171"/>
      <c r="Q526" s="171"/>
      <c r="R526" s="171"/>
      <c r="S526" s="171"/>
      <c r="T526" s="172"/>
      <c r="AT526" s="167" t="s">
        <v>206</v>
      </c>
      <c r="AU526" s="167" t="s">
        <v>89</v>
      </c>
      <c r="AV526" s="13" t="s">
        <v>87</v>
      </c>
      <c r="AW526" s="13" t="s">
        <v>41</v>
      </c>
      <c r="AX526" s="13" t="s">
        <v>80</v>
      </c>
      <c r="AY526" s="167" t="s">
        <v>195</v>
      </c>
    </row>
    <row r="527" spans="1:65" s="13" customFormat="1">
      <c r="B527" s="165"/>
      <c r="D527" s="166" t="s">
        <v>206</v>
      </c>
      <c r="E527" s="167" t="s">
        <v>3</v>
      </c>
      <c r="F527" s="168" t="s">
        <v>2327</v>
      </c>
      <c r="H527" s="167" t="s">
        <v>3</v>
      </c>
      <c r="I527" s="169"/>
      <c r="L527" s="165"/>
      <c r="M527" s="170"/>
      <c r="N527" s="171"/>
      <c r="O527" s="171"/>
      <c r="P527" s="171"/>
      <c r="Q527" s="171"/>
      <c r="R527" s="171"/>
      <c r="S527" s="171"/>
      <c r="T527" s="172"/>
      <c r="AT527" s="167" t="s">
        <v>206</v>
      </c>
      <c r="AU527" s="167" t="s">
        <v>89</v>
      </c>
      <c r="AV527" s="13" t="s">
        <v>87</v>
      </c>
      <c r="AW527" s="13" t="s">
        <v>41</v>
      </c>
      <c r="AX527" s="13" t="s">
        <v>80</v>
      </c>
      <c r="AY527" s="167" t="s">
        <v>195</v>
      </c>
    </row>
    <row r="528" spans="1:65" s="13" customFormat="1">
      <c r="B528" s="165"/>
      <c r="D528" s="166" t="s">
        <v>206</v>
      </c>
      <c r="E528" s="167" t="s">
        <v>3</v>
      </c>
      <c r="F528" s="168" t="s">
        <v>2173</v>
      </c>
      <c r="H528" s="167" t="s">
        <v>3</v>
      </c>
      <c r="I528" s="169"/>
      <c r="L528" s="165"/>
      <c r="M528" s="170"/>
      <c r="N528" s="171"/>
      <c r="O528" s="171"/>
      <c r="P528" s="171"/>
      <c r="Q528" s="171"/>
      <c r="R528" s="171"/>
      <c r="S528" s="171"/>
      <c r="T528" s="172"/>
      <c r="AT528" s="167" t="s">
        <v>206</v>
      </c>
      <c r="AU528" s="167" t="s">
        <v>89</v>
      </c>
      <c r="AV528" s="13" t="s">
        <v>87</v>
      </c>
      <c r="AW528" s="13" t="s">
        <v>41</v>
      </c>
      <c r="AX528" s="13" t="s">
        <v>80</v>
      </c>
      <c r="AY528" s="167" t="s">
        <v>195</v>
      </c>
    </row>
    <row r="529" spans="1:65" s="14" customFormat="1">
      <c r="B529" s="173"/>
      <c r="D529" s="166" t="s">
        <v>206</v>
      </c>
      <c r="E529" s="174" t="s">
        <v>3</v>
      </c>
      <c r="F529" s="175" t="s">
        <v>2174</v>
      </c>
      <c r="H529" s="176">
        <v>935.30600000000004</v>
      </c>
      <c r="I529" s="177"/>
      <c r="L529" s="173"/>
      <c r="M529" s="178"/>
      <c r="N529" s="179"/>
      <c r="O529" s="179"/>
      <c r="P529" s="179"/>
      <c r="Q529" s="179"/>
      <c r="R529" s="179"/>
      <c r="S529" s="179"/>
      <c r="T529" s="180"/>
      <c r="AT529" s="174" t="s">
        <v>206</v>
      </c>
      <c r="AU529" s="174" t="s">
        <v>89</v>
      </c>
      <c r="AV529" s="14" t="s">
        <v>89</v>
      </c>
      <c r="AW529" s="14" t="s">
        <v>41</v>
      </c>
      <c r="AX529" s="14" t="s">
        <v>80</v>
      </c>
      <c r="AY529" s="174" t="s">
        <v>195</v>
      </c>
    </row>
    <row r="530" spans="1:65" s="15" customFormat="1">
      <c r="B530" s="181"/>
      <c r="D530" s="166" t="s">
        <v>206</v>
      </c>
      <c r="E530" s="182" t="s">
        <v>3</v>
      </c>
      <c r="F530" s="183" t="s">
        <v>215</v>
      </c>
      <c r="H530" s="184">
        <v>935.30600000000004</v>
      </c>
      <c r="I530" s="185"/>
      <c r="L530" s="181"/>
      <c r="M530" s="186"/>
      <c r="N530" s="187"/>
      <c r="O530" s="187"/>
      <c r="P530" s="187"/>
      <c r="Q530" s="187"/>
      <c r="R530" s="187"/>
      <c r="S530" s="187"/>
      <c r="T530" s="188"/>
      <c r="AT530" s="182" t="s">
        <v>206</v>
      </c>
      <c r="AU530" s="182" t="s">
        <v>89</v>
      </c>
      <c r="AV530" s="15" t="s">
        <v>202</v>
      </c>
      <c r="AW530" s="15" t="s">
        <v>41</v>
      </c>
      <c r="AX530" s="15" t="s">
        <v>87</v>
      </c>
      <c r="AY530" s="182" t="s">
        <v>195</v>
      </c>
    </row>
    <row r="531" spans="1:65" s="2" customFormat="1" ht="24.25" customHeight="1">
      <c r="A531" s="35"/>
      <c r="B531" s="146"/>
      <c r="C531" s="147" t="s">
        <v>564</v>
      </c>
      <c r="D531" s="147" t="s">
        <v>197</v>
      </c>
      <c r="E531" s="148" t="s">
        <v>2332</v>
      </c>
      <c r="F531" s="149" t="s">
        <v>2333</v>
      </c>
      <c r="G531" s="150" t="s">
        <v>344</v>
      </c>
      <c r="H531" s="151">
        <v>935.30600000000004</v>
      </c>
      <c r="I531" s="152"/>
      <c r="J531" s="153">
        <f>ROUND(I531*H531,2)</f>
        <v>0</v>
      </c>
      <c r="K531" s="149" t="s">
        <v>201</v>
      </c>
      <c r="L531" s="36"/>
      <c r="M531" s="154" t="s">
        <v>3</v>
      </c>
      <c r="N531" s="155" t="s">
        <v>51</v>
      </c>
      <c r="O531" s="56"/>
      <c r="P531" s="156">
        <f>O531*H531</f>
        <v>0</v>
      </c>
      <c r="Q531" s="156">
        <v>0.10373</v>
      </c>
      <c r="R531" s="156">
        <f>Q531*H531</f>
        <v>97.019291380000013</v>
      </c>
      <c r="S531" s="156">
        <v>0</v>
      </c>
      <c r="T531" s="157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158" t="s">
        <v>202</v>
      </c>
      <c r="AT531" s="158" t="s">
        <v>197</v>
      </c>
      <c r="AU531" s="158" t="s">
        <v>89</v>
      </c>
      <c r="AY531" s="19" t="s">
        <v>195</v>
      </c>
      <c r="BE531" s="159">
        <f>IF(N531="základní",J531,0)</f>
        <v>0</v>
      </c>
      <c r="BF531" s="159">
        <f>IF(N531="snížená",J531,0)</f>
        <v>0</v>
      </c>
      <c r="BG531" s="159">
        <f>IF(N531="zákl. přenesená",J531,0)</f>
        <v>0</v>
      </c>
      <c r="BH531" s="159">
        <f>IF(N531="sníž. přenesená",J531,0)</f>
        <v>0</v>
      </c>
      <c r="BI531" s="159">
        <f>IF(N531="nulová",J531,0)</f>
        <v>0</v>
      </c>
      <c r="BJ531" s="19" t="s">
        <v>87</v>
      </c>
      <c r="BK531" s="159">
        <f>ROUND(I531*H531,2)</f>
        <v>0</v>
      </c>
      <c r="BL531" s="19" t="s">
        <v>202</v>
      </c>
      <c r="BM531" s="158" t="s">
        <v>2334</v>
      </c>
    </row>
    <row r="532" spans="1:65" s="2" customFormat="1">
      <c r="A532" s="35"/>
      <c r="B532" s="36"/>
      <c r="C532" s="35"/>
      <c r="D532" s="160" t="s">
        <v>204</v>
      </c>
      <c r="E532" s="35"/>
      <c r="F532" s="161" t="s">
        <v>2335</v>
      </c>
      <c r="G532" s="35"/>
      <c r="H532" s="35"/>
      <c r="I532" s="162"/>
      <c r="J532" s="35"/>
      <c r="K532" s="35"/>
      <c r="L532" s="36"/>
      <c r="M532" s="163"/>
      <c r="N532" s="164"/>
      <c r="O532" s="56"/>
      <c r="P532" s="56"/>
      <c r="Q532" s="56"/>
      <c r="R532" s="56"/>
      <c r="S532" s="56"/>
      <c r="T532" s="57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T532" s="19" t="s">
        <v>204</v>
      </c>
      <c r="AU532" s="19" t="s">
        <v>89</v>
      </c>
    </row>
    <row r="533" spans="1:65" s="13" customFormat="1">
      <c r="B533" s="165"/>
      <c r="D533" s="166" t="s">
        <v>206</v>
      </c>
      <c r="E533" s="167" t="s">
        <v>3</v>
      </c>
      <c r="F533" s="168" t="s">
        <v>207</v>
      </c>
      <c r="H533" s="167" t="s">
        <v>3</v>
      </c>
      <c r="I533" s="169"/>
      <c r="L533" s="165"/>
      <c r="M533" s="170"/>
      <c r="N533" s="171"/>
      <c r="O533" s="171"/>
      <c r="P533" s="171"/>
      <c r="Q533" s="171"/>
      <c r="R533" s="171"/>
      <c r="S533" s="171"/>
      <c r="T533" s="172"/>
      <c r="AT533" s="167" t="s">
        <v>206</v>
      </c>
      <c r="AU533" s="167" t="s">
        <v>89</v>
      </c>
      <c r="AV533" s="13" t="s">
        <v>87</v>
      </c>
      <c r="AW533" s="13" t="s">
        <v>41</v>
      </c>
      <c r="AX533" s="13" t="s">
        <v>80</v>
      </c>
      <c r="AY533" s="167" t="s">
        <v>195</v>
      </c>
    </row>
    <row r="534" spans="1:65" s="13" customFormat="1">
      <c r="B534" s="165"/>
      <c r="D534" s="166" t="s">
        <v>206</v>
      </c>
      <c r="E534" s="167" t="s">
        <v>3</v>
      </c>
      <c r="F534" s="168" t="s">
        <v>208</v>
      </c>
      <c r="H534" s="167" t="s">
        <v>3</v>
      </c>
      <c r="I534" s="169"/>
      <c r="L534" s="165"/>
      <c r="M534" s="170"/>
      <c r="N534" s="171"/>
      <c r="O534" s="171"/>
      <c r="P534" s="171"/>
      <c r="Q534" s="171"/>
      <c r="R534" s="171"/>
      <c r="S534" s="171"/>
      <c r="T534" s="172"/>
      <c r="AT534" s="167" t="s">
        <v>206</v>
      </c>
      <c r="AU534" s="167" t="s">
        <v>89</v>
      </c>
      <c r="AV534" s="13" t="s">
        <v>87</v>
      </c>
      <c r="AW534" s="13" t="s">
        <v>41</v>
      </c>
      <c r="AX534" s="13" t="s">
        <v>80</v>
      </c>
      <c r="AY534" s="167" t="s">
        <v>195</v>
      </c>
    </row>
    <row r="535" spans="1:65" s="13" customFormat="1">
      <c r="B535" s="165"/>
      <c r="D535" s="166" t="s">
        <v>206</v>
      </c>
      <c r="E535" s="167" t="s">
        <v>3</v>
      </c>
      <c r="F535" s="168" t="s">
        <v>2172</v>
      </c>
      <c r="H535" s="167" t="s">
        <v>3</v>
      </c>
      <c r="I535" s="169"/>
      <c r="L535" s="165"/>
      <c r="M535" s="170"/>
      <c r="N535" s="171"/>
      <c r="O535" s="171"/>
      <c r="P535" s="171"/>
      <c r="Q535" s="171"/>
      <c r="R535" s="171"/>
      <c r="S535" s="171"/>
      <c r="T535" s="172"/>
      <c r="AT535" s="167" t="s">
        <v>206</v>
      </c>
      <c r="AU535" s="167" t="s">
        <v>89</v>
      </c>
      <c r="AV535" s="13" t="s">
        <v>87</v>
      </c>
      <c r="AW535" s="13" t="s">
        <v>41</v>
      </c>
      <c r="AX535" s="13" t="s">
        <v>80</v>
      </c>
      <c r="AY535" s="167" t="s">
        <v>195</v>
      </c>
    </row>
    <row r="536" spans="1:65" s="13" customFormat="1">
      <c r="B536" s="165"/>
      <c r="D536" s="166" t="s">
        <v>206</v>
      </c>
      <c r="E536" s="167" t="s">
        <v>3</v>
      </c>
      <c r="F536" s="168" t="s">
        <v>2173</v>
      </c>
      <c r="H536" s="167" t="s">
        <v>3</v>
      </c>
      <c r="I536" s="169"/>
      <c r="L536" s="165"/>
      <c r="M536" s="170"/>
      <c r="N536" s="171"/>
      <c r="O536" s="171"/>
      <c r="P536" s="171"/>
      <c r="Q536" s="171"/>
      <c r="R536" s="171"/>
      <c r="S536" s="171"/>
      <c r="T536" s="172"/>
      <c r="AT536" s="167" t="s">
        <v>206</v>
      </c>
      <c r="AU536" s="167" t="s">
        <v>89</v>
      </c>
      <c r="AV536" s="13" t="s">
        <v>87</v>
      </c>
      <c r="AW536" s="13" t="s">
        <v>41</v>
      </c>
      <c r="AX536" s="13" t="s">
        <v>80</v>
      </c>
      <c r="AY536" s="167" t="s">
        <v>195</v>
      </c>
    </row>
    <row r="537" spans="1:65" s="14" customFormat="1">
      <c r="B537" s="173"/>
      <c r="D537" s="166" t="s">
        <v>206</v>
      </c>
      <c r="E537" s="174" t="s">
        <v>3</v>
      </c>
      <c r="F537" s="175" t="s">
        <v>2174</v>
      </c>
      <c r="H537" s="176">
        <v>935.30600000000004</v>
      </c>
      <c r="I537" s="177"/>
      <c r="L537" s="173"/>
      <c r="M537" s="178"/>
      <c r="N537" s="179"/>
      <c r="O537" s="179"/>
      <c r="P537" s="179"/>
      <c r="Q537" s="179"/>
      <c r="R537" s="179"/>
      <c r="S537" s="179"/>
      <c r="T537" s="180"/>
      <c r="AT537" s="174" t="s">
        <v>206</v>
      </c>
      <c r="AU537" s="174" t="s">
        <v>89</v>
      </c>
      <c r="AV537" s="14" t="s">
        <v>89</v>
      </c>
      <c r="AW537" s="14" t="s">
        <v>41</v>
      </c>
      <c r="AX537" s="14" t="s">
        <v>80</v>
      </c>
      <c r="AY537" s="174" t="s">
        <v>195</v>
      </c>
    </row>
    <row r="538" spans="1:65" s="15" customFormat="1">
      <c r="B538" s="181"/>
      <c r="D538" s="166" t="s">
        <v>206</v>
      </c>
      <c r="E538" s="182" t="s">
        <v>3</v>
      </c>
      <c r="F538" s="183" t="s">
        <v>215</v>
      </c>
      <c r="H538" s="184">
        <v>935.30600000000004</v>
      </c>
      <c r="I538" s="185"/>
      <c r="L538" s="181"/>
      <c r="M538" s="186"/>
      <c r="N538" s="187"/>
      <c r="O538" s="187"/>
      <c r="P538" s="187"/>
      <c r="Q538" s="187"/>
      <c r="R538" s="187"/>
      <c r="S538" s="187"/>
      <c r="T538" s="188"/>
      <c r="AT538" s="182" t="s">
        <v>206</v>
      </c>
      <c r="AU538" s="182" t="s">
        <v>89</v>
      </c>
      <c r="AV538" s="15" t="s">
        <v>202</v>
      </c>
      <c r="AW538" s="15" t="s">
        <v>41</v>
      </c>
      <c r="AX538" s="15" t="s">
        <v>87</v>
      </c>
      <c r="AY538" s="182" t="s">
        <v>195</v>
      </c>
    </row>
    <row r="539" spans="1:65" s="2" customFormat="1" ht="44.25" customHeight="1">
      <c r="A539" s="35"/>
      <c r="B539" s="146"/>
      <c r="C539" s="147" t="s">
        <v>569</v>
      </c>
      <c r="D539" s="147" t="s">
        <v>197</v>
      </c>
      <c r="E539" s="148" t="s">
        <v>2336</v>
      </c>
      <c r="F539" s="149" t="s">
        <v>2337</v>
      </c>
      <c r="G539" s="150" t="s">
        <v>344</v>
      </c>
      <c r="H539" s="151">
        <v>877</v>
      </c>
      <c r="I539" s="152"/>
      <c r="J539" s="153">
        <f>ROUND(I539*H539,2)</f>
        <v>0</v>
      </c>
      <c r="K539" s="149" t="s">
        <v>201</v>
      </c>
      <c r="L539" s="36"/>
      <c r="M539" s="154" t="s">
        <v>3</v>
      </c>
      <c r="N539" s="155" t="s">
        <v>51</v>
      </c>
      <c r="O539" s="56"/>
      <c r="P539" s="156">
        <f>O539*H539</f>
        <v>0</v>
      </c>
      <c r="Q539" s="156">
        <v>0.10362</v>
      </c>
      <c r="R539" s="156">
        <f>Q539*H539</f>
        <v>90.874740000000003</v>
      </c>
      <c r="S539" s="156">
        <v>0</v>
      </c>
      <c r="T539" s="157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158" t="s">
        <v>202</v>
      </c>
      <c r="AT539" s="158" t="s">
        <v>197</v>
      </c>
      <c r="AU539" s="158" t="s">
        <v>89</v>
      </c>
      <c r="AY539" s="19" t="s">
        <v>195</v>
      </c>
      <c r="BE539" s="159">
        <f>IF(N539="základní",J539,0)</f>
        <v>0</v>
      </c>
      <c r="BF539" s="159">
        <f>IF(N539="snížená",J539,0)</f>
        <v>0</v>
      </c>
      <c r="BG539" s="159">
        <f>IF(N539="zákl. přenesená",J539,0)</f>
        <v>0</v>
      </c>
      <c r="BH539" s="159">
        <f>IF(N539="sníž. přenesená",J539,0)</f>
        <v>0</v>
      </c>
      <c r="BI539" s="159">
        <f>IF(N539="nulová",J539,0)</f>
        <v>0</v>
      </c>
      <c r="BJ539" s="19" t="s">
        <v>87</v>
      </c>
      <c r="BK539" s="159">
        <f>ROUND(I539*H539,2)</f>
        <v>0</v>
      </c>
      <c r="BL539" s="19" t="s">
        <v>202</v>
      </c>
      <c r="BM539" s="158" t="s">
        <v>2338</v>
      </c>
    </row>
    <row r="540" spans="1:65" s="2" customFormat="1">
      <c r="A540" s="35"/>
      <c r="B540" s="36"/>
      <c r="C540" s="35"/>
      <c r="D540" s="160" t="s">
        <v>204</v>
      </c>
      <c r="E540" s="35"/>
      <c r="F540" s="161" t="s">
        <v>2339</v>
      </c>
      <c r="G540" s="35"/>
      <c r="H540" s="35"/>
      <c r="I540" s="162"/>
      <c r="J540" s="35"/>
      <c r="K540" s="35"/>
      <c r="L540" s="36"/>
      <c r="M540" s="163"/>
      <c r="N540" s="164"/>
      <c r="O540" s="56"/>
      <c r="P540" s="56"/>
      <c r="Q540" s="56"/>
      <c r="R540" s="56"/>
      <c r="S540" s="56"/>
      <c r="T540" s="57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T540" s="19" t="s">
        <v>204</v>
      </c>
      <c r="AU540" s="19" t="s">
        <v>89</v>
      </c>
    </row>
    <row r="541" spans="1:65" s="13" customFormat="1">
      <c r="B541" s="165"/>
      <c r="D541" s="166" t="s">
        <v>206</v>
      </c>
      <c r="E541" s="167" t="s">
        <v>3</v>
      </c>
      <c r="F541" s="168" t="s">
        <v>207</v>
      </c>
      <c r="H541" s="167" t="s">
        <v>3</v>
      </c>
      <c r="I541" s="169"/>
      <c r="L541" s="165"/>
      <c r="M541" s="170"/>
      <c r="N541" s="171"/>
      <c r="O541" s="171"/>
      <c r="P541" s="171"/>
      <c r="Q541" s="171"/>
      <c r="R541" s="171"/>
      <c r="S541" s="171"/>
      <c r="T541" s="172"/>
      <c r="AT541" s="167" t="s">
        <v>206</v>
      </c>
      <c r="AU541" s="167" t="s">
        <v>89</v>
      </c>
      <c r="AV541" s="13" t="s">
        <v>87</v>
      </c>
      <c r="AW541" s="13" t="s">
        <v>41</v>
      </c>
      <c r="AX541" s="13" t="s">
        <v>80</v>
      </c>
      <c r="AY541" s="167" t="s">
        <v>195</v>
      </c>
    </row>
    <row r="542" spans="1:65" s="13" customFormat="1">
      <c r="B542" s="165"/>
      <c r="D542" s="166" t="s">
        <v>206</v>
      </c>
      <c r="E542" s="167" t="s">
        <v>3</v>
      </c>
      <c r="F542" s="168" t="s">
        <v>208</v>
      </c>
      <c r="H542" s="167" t="s">
        <v>3</v>
      </c>
      <c r="I542" s="169"/>
      <c r="L542" s="165"/>
      <c r="M542" s="170"/>
      <c r="N542" s="171"/>
      <c r="O542" s="171"/>
      <c r="P542" s="171"/>
      <c r="Q542" s="171"/>
      <c r="R542" s="171"/>
      <c r="S542" s="171"/>
      <c r="T542" s="172"/>
      <c r="AT542" s="167" t="s">
        <v>206</v>
      </c>
      <c r="AU542" s="167" t="s">
        <v>89</v>
      </c>
      <c r="AV542" s="13" t="s">
        <v>87</v>
      </c>
      <c r="AW542" s="13" t="s">
        <v>41</v>
      </c>
      <c r="AX542" s="13" t="s">
        <v>80</v>
      </c>
      <c r="AY542" s="167" t="s">
        <v>195</v>
      </c>
    </row>
    <row r="543" spans="1:65" s="13" customFormat="1">
      <c r="B543" s="165"/>
      <c r="D543" s="166" t="s">
        <v>206</v>
      </c>
      <c r="E543" s="167" t="s">
        <v>3</v>
      </c>
      <c r="F543" s="168" t="s">
        <v>2172</v>
      </c>
      <c r="H543" s="167" t="s">
        <v>3</v>
      </c>
      <c r="I543" s="169"/>
      <c r="L543" s="165"/>
      <c r="M543" s="170"/>
      <c r="N543" s="171"/>
      <c r="O543" s="171"/>
      <c r="P543" s="171"/>
      <c r="Q543" s="171"/>
      <c r="R543" s="171"/>
      <c r="S543" s="171"/>
      <c r="T543" s="172"/>
      <c r="AT543" s="167" t="s">
        <v>206</v>
      </c>
      <c r="AU543" s="167" t="s">
        <v>89</v>
      </c>
      <c r="AV543" s="13" t="s">
        <v>87</v>
      </c>
      <c r="AW543" s="13" t="s">
        <v>41</v>
      </c>
      <c r="AX543" s="13" t="s">
        <v>80</v>
      </c>
      <c r="AY543" s="167" t="s">
        <v>195</v>
      </c>
    </row>
    <row r="544" spans="1:65" s="13" customFormat="1">
      <c r="B544" s="165"/>
      <c r="D544" s="166" t="s">
        <v>206</v>
      </c>
      <c r="E544" s="167" t="s">
        <v>3</v>
      </c>
      <c r="F544" s="168" t="s">
        <v>2301</v>
      </c>
      <c r="H544" s="167" t="s">
        <v>3</v>
      </c>
      <c r="I544" s="169"/>
      <c r="L544" s="165"/>
      <c r="M544" s="170"/>
      <c r="N544" s="171"/>
      <c r="O544" s="171"/>
      <c r="P544" s="171"/>
      <c r="Q544" s="171"/>
      <c r="R544" s="171"/>
      <c r="S544" s="171"/>
      <c r="T544" s="172"/>
      <c r="AT544" s="167" t="s">
        <v>206</v>
      </c>
      <c r="AU544" s="167" t="s">
        <v>89</v>
      </c>
      <c r="AV544" s="13" t="s">
        <v>87</v>
      </c>
      <c r="AW544" s="13" t="s">
        <v>41</v>
      </c>
      <c r="AX544" s="13" t="s">
        <v>80</v>
      </c>
      <c r="AY544" s="167" t="s">
        <v>195</v>
      </c>
    </row>
    <row r="545" spans="1:65" s="14" customFormat="1">
      <c r="B545" s="173"/>
      <c r="D545" s="166" t="s">
        <v>206</v>
      </c>
      <c r="E545" s="174" t="s">
        <v>3</v>
      </c>
      <c r="F545" s="175" t="s">
        <v>2302</v>
      </c>
      <c r="H545" s="176">
        <v>482</v>
      </c>
      <c r="I545" s="177"/>
      <c r="L545" s="173"/>
      <c r="M545" s="178"/>
      <c r="N545" s="179"/>
      <c r="O545" s="179"/>
      <c r="P545" s="179"/>
      <c r="Q545" s="179"/>
      <c r="R545" s="179"/>
      <c r="S545" s="179"/>
      <c r="T545" s="180"/>
      <c r="AT545" s="174" t="s">
        <v>206</v>
      </c>
      <c r="AU545" s="174" t="s">
        <v>89</v>
      </c>
      <c r="AV545" s="14" t="s">
        <v>89</v>
      </c>
      <c r="AW545" s="14" t="s">
        <v>41</v>
      </c>
      <c r="AX545" s="14" t="s">
        <v>80</v>
      </c>
      <c r="AY545" s="174" t="s">
        <v>195</v>
      </c>
    </row>
    <row r="546" spans="1:65" s="13" customFormat="1">
      <c r="B546" s="165"/>
      <c r="D546" s="166" t="s">
        <v>206</v>
      </c>
      <c r="E546" s="167" t="s">
        <v>3</v>
      </c>
      <c r="F546" s="168" t="s">
        <v>2303</v>
      </c>
      <c r="H546" s="167" t="s">
        <v>3</v>
      </c>
      <c r="I546" s="169"/>
      <c r="L546" s="165"/>
      <c r="M546" s="170"/>
      <c r="N546" s="171"/>
      <c r="O546" s="171"/>
      <c r="P546" s="171"/>
      <c r="Q546" s="171"/>
      <c r="R546" s="171"/>
      <c r="S546" s="171"/>
      <c r="T546" s="172"/>
      <c r="AT546" s="167" t="s">
        <v>206</v>
      </c>
      <c r="AU546" s="167" t="s">
        <v>89</v>
      </c>
      <c r="AV546" s="13" t="s">
        <v>87</v>
      </c>
      <c r="AW546" s="13" t="s">
        <v>41</v>
      </c>
      <c r="AX546" s="13" t="s">
        <v>80</v>
      </c>
      <c r="AY546" s="167" t="s">
        <v>195</v>
      </c>
    </row>
    <row r="547" spans="1:65" s="14" customFormat="1">
      <c r="B547" s="173"/>
      <c r="D547" s="166" t="s">
        <v>206</v>
      </c>
      <c r="E547" s="174" t="s">
        <v>3</v>
      </c>
      <c r="F547" s="175" t="s">
        <v>2304</v>
      </c>
      <c r="H547" s="176">
        <v>366</v>
      </c>
      <c r="I547" s="177"/>
      <c r="L547" s="173"/>
      <c r="M547" s="178"/>
      <c r="N547" s="179"/>
      <c r="O547" s="179"/>
      <c r="P547" s="179"/>
      <c r="Q547" s="179"/>
      <c r="R547" s="179"/>
      <c r="S547" s="179"/>
      <c r="T547" s="180"/>
      <c r="AT547" s="174" t="s">
        <v>206</v>
      </c>
      <c r="AU547" s="174" t="s">
        <v>89</v>
      </c>
      <c r="AV547" s="14" t="s">
        <v>89</v>
      </c>
      <c r="AW547" s="14" t="s">
        <v>41</v>
      </c>
      <c r="AX547" s="14" t="s">
        <v>80</v>
      </c>
      <c r="AY547" s="174" t="s">
        <v>195</v>
      </c>
    </row>
    <row r="548" spans="1:65" s="13" customFormat="1">
      <c r="B548" s="165"/>
      <c r="D548" s="166" t="s">
        <v>206</v>
      </c>
      <c r="E548" s="167" t="s">
        <v>3</v>
      </c>
      <c r="F548" s="168" t="s">
        <v>2161</v>
      </c>
      <c r="H548" s="167" t="s">
        <v>3</v>
      </c>
      <c r="I548" s="169"/>
      <c r="L548" s="165"/>
      <c r="M548" s="170"/>
      <c r="N548" s="171"/>
      <c r="O548" s="171"/>
      <c r="P548" s="171"/>
      <c r="Q548" s="171"/>
      <c r="R548" s="171"/>
      <c r="S548" s="171"/>
      <c r="T548" s="172"/>
      <c r="AT548" s="167" t="s">
        <v>206</v>
      </c>
      <c r="AU548" s="167" t="s">
        <v>89</v>
      </c>
      <c r="AV548" s="13" t="s">
        <v>87</v>
      </c>
      <c r="AW548" s="13" t="s">
        <v>41</v>
      </c>
      <c r="AX548" s="13" t="s">
        <v>80</v>
      </c>
      <c r="AY548" s="167" t="s">
        <v>195</v>
      </c>
    </row>
    <row r="549" spans="1:65" s="14" customFormat="1">
      <c r="B549" s="173"/>
      <c r="D549" s="166" t="s">
        <v>206</v>
      </c>
      <c r="E549" s="174" t="s">
        <v>3</v>
      </c>
      <c r="F549" s="175" t="s">
        <v>2162</v>
      </c>
      <c r="H549" s="176">
        <v>29</v>
      </c>
      <c r="I549" s="177"/>
      <c r="L549" s="173"/>
      <c r="M549" s="178"/>
      <c r="N549" s="179"/>
      <c r="O549" s="179"/>
      <c r="P549" s="179"/>
      <c r="Q549" s="179"/>
      <c r="R549" s="179"/>
      <c r="S549" s="179"/>
      <c r="T549" s="180"/>
      <c r="AT549" s="174" t="s">
        <v>206</v>
      </c>
      <c r="AU549" s="174" t="s">
        <v>89</v>
      </c>
      <c r="AV549" s="14" t="s">
        <v>89</v>
      </c>
      <c r="AW549" s="14" t="s">
        <v>41</v>
      </c>
      <c r="AX549" s="14" t="s">
        <v>80</v>
      </c>
      <c r="AY549" s="174" t="s">
        <v>195</v>
      </c>
    </row>
    <row r="550" spans="1:65" s="15" customFormat="1">
      <c r="B550" s="181"/>
      <c r="D550" s="166" t="s">
        <v>206</v>
      </c>
      <c r="E550" s="182" t="s">
        <v>3</v>
      </c>
      <c r="F550" s="183" t="s">
        <v>215</v>
      </c>
      <c r="H550" s="184">
        <v>877</v>
      </c>
      <c r="I550" s="185"/>
      <c r="L550" s="181"/>
      <c r="M550" s="186"/>
      <c r="N550" s="187"/>
      <c r="O550" s="187"/>
      <c r="P550" s="187"/>
      <c r="Q550" s="187"/>
      <c r="R550" s="187"/>
      <c r="S550" s="187"/>
      <c r="T550" s="188"/>
      <c r="AT550" s="182" t="s">
        <v>206</v>
      </c>
      <c r="AU550" s="182" t="s">
        <v>89</v>
      </c>
      <c r="AV550" s="15" t="s">
        <v>202</v>
      </c>
      <c r="AW550" s="15" t="s">
        <v>41</v>
      </c>
      <c r="AX550" s="15" t="s">
        <v>87</v>
      </c>
      <c r="AY550" s="182" t="s">
        <v>195</v>
      </c>
    </row>
    <row r="551" spans="1:65" s="2" customFormat="1" ht="16.5" customHeight="1">
      <c r="A551" s="35"/>
      <c r="B551" s="146"/>
      <c r="C551" s="190" t="s">
        <v>576</v>
      </c>
      <c r="D551" s="190" t="s">
        <v>464</v>
      </c>
      <c r="E551" s="191" t="s">
        <v>2340</v>
      </c>
      <c r="F551" s="192" t="s">
        <v>2341</v>
      </c>
      <c r="G551" s="193" t="s">
        <v>344</v>
      </c>
      <c r="H551" s="194">
        <v>395</v>
      </c>
      <c r="I551" s="195"/>
      <c r="J551" s="196">
        <f>ROUND(I551*H551,2)</f>
        <v>0</v>
      </c>
      <c r="K551" s="192" t="s">
        <v>201</v>
      </c>
      <c r="L551" s="197"/>
      <c r="M551" s="198" t="s">
        <v>3</v>
      </c>
      <c r="N551" s="199" t="s">
        <v>51</v>
      </c>
      <c r="O551" s="56"/>
      <c r="P551" s="156">
        <f>O551*H551</f>
        <v>0</v>
      </c>
      <c r="Q551" s="156">
        <v>0.152</v>
      </c>
      <c r="R551" s="156">
        <f>Q551*H551</f>
        <v>60.04</v>
      </c>
      <c r="S551" s="156">
        <v>0</v>
      </c>
      <c r="T551" s="157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158" t="s">
        <v>257</v>
      </c>
      <c r="AT551" s="158" t="s">
        <v>464</v>
      </c>
      <c r="AU551" s="158" t="s">
        <v>89</v>
      </c>
      <c r="AY551" s="19" t="s">
        <v>195</v>
      </c>
      <c r="BE551" s="159">
        <f>IF(N551="základní",J551,0)</f>
        <v>0</v>
      </c>
      <c r="BF551" s="159">
        <f>IF(N551="snížená",J551,0)</f>
        <v>0</v>
      </c>
      <c r="BG551" s="159">
        <f>IF(N551="zákl. přenesená",J551,0)</f>
        <v>0</v>
      </c>
      <c r="BH551" s="159">
        <f>IF(N551="sníž. přenesená",J551,0)</f>
        <v>0</v>
      </c>
      <c r="BI551" s="159">
        <f>IF(N551="nulová",J551,0)</f>
        <v>0</v>
      </c>
      <c r="BJ551" s="19" t="s">
        <v>87</v>
      </c>
      <c r="BK551" s="159">
        <f>ROUND(I551*H551,2)</f>
        <v>0</v>
      </c>
      <c r="BL551" s="19" t="s">
        <v>202</v>
      </c>
      <c r="BM551" s="158" t="s">
        <v>2342</v>
      </c>
    </row>
    <row r="552" spans="1:65" s="13" customFormat="1">
      <c r="B552" s="165"/>
      <c r="D552" s="166" t="s">
        <v>206</v>
      </c>
      <c r="E552" s="167" t="s">
        <v>3</v>
      </c>
      <c r="F552" s="168" t="s">
        <v>207</v>
      </c>
      <c r="H552" s="167" t="s">
        <v>3</v>
      </c>
      <c r="I552" s="169"/>
      <c r="L552" s="165"/>
      <c r="M552" s="170"/>
      <c r="N552" s="171"/>
      <c r="O552" s="171"/>
      <c r="P552" s="171"/>
      <c r="Q552" s="171"/>
      <c r="R552" s="171"/>
      <c r="S552" s="171"/>
      <c r="T552" s="172"/>
      <c r="AT552" s="167" t="s">
        <v>206</v>
      </c>
      <c r="AU552" s="167" t="s">
        <v>89</v>
      </c>
      <c r="AV552" s="13" t="s">
        <v>87</v>
      </c>
      <c r="AW552" s="13" t="s">
        <v>41</v>
      </c>
      <c r="AX552" s="13" t="s">
        <v>80</v>
      </c>
      <c r="AY552" s="167" t="s">
        <v>195</v>
      </c>
    </row>
    <row r="553" spans="1:65" s="13" customFormat="1">
      <c r="B553" s="165"/>
      <c r="D553" s="166" t="s">
        <v>206</v>
      </c>
      <c r="E553" s="167" t="s">
        <v>3</v>
      </c>
      <c r="F553" s="168" t="s">
        <v>208</v>
      </c>
      <c r="H553" s="167" t="s">
        <v>3</v>
      </c>
      <c r="I553" s="169"/>
      <c r="L553" s="165"/>
      <c r="M553" s="170"/>
      <c r="N553" s="171"/>
      <c r="O553" s="171"/>
      <c r="P553" s="171"/>
      <c r="Q553" s="171"/>
      <c r="R553" s="171"/>
      <c r="S553" s="171"/>
      <c r="T553" s="172"/>
      <c r="AT553" s="167" t="s">
        <v>206</v>
      </c>
      <c r="AU553" s="167" t="s">
        <v>89</v>
      </c>
      <c r="AV553" s="13" t="s">
        <v>87</v>
      </c>
      <c r="AW553" s="13" t="s">
        <v>41</v>
      </c>
      <c r="AX553" s="13" t="s">
        <v>80</v>
      </c>
      <c r="AY553" s="167" t="s">
        <v>195</v>
      </c>
    </row>
    <row r="554" spans="1:65" s="13" customFormat="1">
      <c r="B554" s="165"/>
      <c r="D554" s="166" t="s">
        <v>206</v>
      </c>
      <c r="E554" s="167" t="s">
        <v>3</v>
      </c>
      <c r="F554" s="168" t="s">
        <v>2172</v>
      </c>
      <c r="H554" s="167" t="s">
        <v>3</v>
      </c>
      <c r="I554" s="169"/>
      <c r="L554" s="165"/>
      <c r="M554" s="170"/>
      <c r="N554" s="171"/>
      <c r="O554" s="171"/>
      <c r="P554" s="171"/>
      <c r="Q554" s="171"/>
      <c r="R554" s="171"/>
      <c r="S554" s="171"/>
      <c r="T554" s="172"/>
      <c r="AT554" s="167" t="s">
        <v>206</v>
      </c>
      <c r="AU554" s="167" t="s">
        <v>89</v>
      </c>
      <c r="AV554" s="13" t="s">
        <v>87</v>
      </c>
      <c r="AW554" s="13" t="s">
        <v>41</v>
      </c>
      <c r="AX554" s="13" t="s">
        <v>80</v>
      </c>
      <c r="AY554" s="167" t="s">
        <v>195</v>
      </c>
    </row>
    <row r="555" spans="1:65" s="13" customFormat="1">
      <c r="B555" s="165"/>
      <c r="D555" s="166" t="s">
        <v>206</v>
      </c>
      <c r="E555" s="167" t="s">
        <v>3</v>
      </c>
      <c r="F555" s="168" t="s">
        <v>2303</v>
      </c>
      <c r="H555" s="167" t="s">
        <v>3</v>
      </c>
      <c r="I555" s="169"/>
      <c r="L555" s="165"/>
      <c r="M555" s="170"/>
      <c r="N555" s="171"/>
      <c r="O555" s="171"/>
      <c r="P555" s="171"/>
      <c r="Q555" s="171"/>
      <c r="R555" s="171"/>
      <c r="S555" s="171"/>
      <c r="T555" s="172"/>
      <c r="AT555" s="167" t="s">
        <v>206</v>
      </c>
      <c r="AU555" s="167" t="s">
        <v>89</v>
      </c>
      <c r="AV555" s="13" t="s">
        <v>87</v>
      </c>
      <c r="AW555" s="13" t="s">
        <v>41</v>
      </c>
      <c r="AX555" s="13" t="s">
        <v>80</v>
      </c>
      <c r="AY555" s="167" t="s">
        <v>195</v>
      </c>
    </row>
    <row r="556" spans="1:65" s="14" customFormat="1">
      <c r="B556" s="173"/>
      <c r="D556" s="166" t="s">
        <v>206</v>
      </c>
      <c r="E556" s="174" t="s">
        <v>3</v>
      </c>
      <c r="F556" s="175" t="s">
        <v>2304</v>
      </c>
      <c r="H556" s="176">
        <v>366</v>
      </c>
      <c r="I556" s="177"/>
      <c r="L556" s="173"/>
      <c r="M556" s="178"/>
      <c r="N556" s="179"/>
      <c r="O556" s="179"/>
      <c r="P556" s="179"/>
      <c r="Q556" s="179"/>
      <c r="R556" s="179"/>
      <c r="S556" s="179"/>
      <c r="T556" s="180"/>
      <c r="AT556" s="174" t="s">
        <v>206</v>
      </c>
      <c r="AU556" s="174" t="s">
        <v>89</v>
      </c>
      <c r="AV556" s="14" t="s">
        <v>89</v>
      </c>
      <c r="AW556" s="14" t="s">
        <v>41</v>
      </c>
      <c r="AX556" s="14" t="s">
        <v>80</v>
      </c>
      <c r="AY556" s="174" t="s">
        <v>195</v>
      </c>
    </row>
    <row r="557" spans="1:65" s="13" customFormat="1">
      <c r="B557" s="165"/>
      <c r="D557" s="166" t="s">
        <v>206</v>
      </c>
      <c r="E557" s="167" t="s">
        <v>3</v>
      </c>
      <c r="F557" s="168" t="s">
        <v>2161</v>
      </c>
      <c r="H557" s="167" t="s">
        <v>3</v>
      </c>
      <c r="I557" s="169"/>
      <c r="L557" s="165"/>
      <c r="M557" s="170"/>
      <c r="N557" s="171"/>
      <c r="O557" s="171"/>
      <c r="P557" s="171"/>
      <c r="Q557" s="171"/>
      <c r="R557" s="171"/>
      <c r="S557" s="171"/>
      <c r="T557" s="172"/>
      <c r="AT557" s="167" t="s">
        <v>206</v>
      </c>
      <c r="AU557" s="167" t="s">
        <v>89</v>
      </c>
      <c r="AV557" s="13" t="s">
        <v>87</v>
      </c>
      <c r="AW557" s="13" t="s">
        <v>41</v>
      </c>
      <c r="AX557" s="13" t="s">
        <v>80</v>
      </c>
      <c r="AY557" s="167" t="s">
        <v>195</v>
      </c>
    </row>
    <row r="558" spans="1:65" s="14" customFormat="1">
      <c r="B558" s="173"/>
      <c r="D558" s="166" t="s">
        <v>206</v>
      </c>
      <c r="E558" s="174" t="s">
        <v>3</v>
      </c>
      <c r="F558" s="175" t="s">
        <v>2162</v>
      </c>
      <c r="H558" s="176">
        <v>29</v>
      </c>
      <c r="I558" s="177"/>
      <c r="L558" s="173"/>
      <c r="M558" s="178"/>
      <c r="N558" s="179"/>
      <c r="O558" s="179"/>
      <c r="P558" s="179"/>
      <c r="Q558" s="179"/>
      <c r="R558" s="179"/>
      <c r="S558" s="179"/>
      <c r="T558" s="180"/>
      <c r="AT558" s="174" t="s">
        <v>206</v>
      </c>
      <c r="AU558" s="174" t="s">
        <v>89</v>
      </c>
      <c r="AV558" s="14" t="s">
        <v>89</v>
      </c>
      <c r="AW558" s="14" t="s">
        <v>41</v>
      </c>
      <c r="AX558" s="14" t="s">
        <v>80</v>
      </c>
      <c r="AY558" s="174" t="s">
        <v>195</v>
      </c>
    </row>
    <row r="559" spans="1:65" s="15" customFormat="1">
      <c r="B559" s="181"/>
      <c r="D559" s="166" t="s">
        <v>206</v>
      </c>
      <c r="E559" s="182" t="s">
        <v>3</v>
      </c>
      <c r="F559" s="183" t="s">
        <v>215</v>
      </c>
      <c r="H559" s="184">
        <v>395</v>
      </c>
      <c r="I559" s="185"/>
      <c r="L559" s="181"/>
      <c r="M559" s="186"/>
      <c r="N559" s="187"/>
      <c r="O559" s="187"/>
      <c r="P559" s="187"/>
      <c r="Q559" s="187"/>
      <c r="R559" s="187"/>
      <c r="S559" s="187"/>
      <c r="T559" s="188"/>
      <c r="AT559" s="182" t="s">
        <v>206</v>
      </c>
      <c r="AU559" s="182" t="s">
        <v>89</v>
      </c>
      <c r="AV559" s="15" t="s">
        <v>202</v>
      </c>
      <c r="AW559" s="15" t="s">
        <v>41</v>
      </c>
      <c r="AX559" s="15" t="s">
        <v>87</v>
      </c>
      <c r="AY559" s="182" t="s">
        <v>195</v>
      </c>
    </row>
    <row r="560" spans="1:65" s="2" customFormat="1" ht="16.5" customHeight="1">
      <c r="A560" s="35"/>
      <c r="B560" s="146"/>
      <c r="C560" s="190" t="s">
        <v>582</v>
      </c>
      <c r="D560" s="190" t="s">
        <v>464</v>
      </c>
      <c r="E560" s="191" t="s">
        <v>2343</v>
      </c>
      <c r="F560" s="192" t="s">
        <v>2344</v>
      </c>
      <c r="G560" s="193" t="s">
        <v>344</v>
      </c>
      <c r="H560" s="194">
        <v>482</v>
      </c>
      <c r="I560" s="195"/>
      <c r="J560" s="196">
        <f>ROUND(I560*H560,2)</f>
        <v>0</v>
      </c>
      <c r="K560" s="192" t="s">
        <v>201</v>
      </c>
      <c r="L560" s="197"/>
      <c r="M560" s="198" t="s">
        <v>3</v>
      </c>
      <c r="N560" s="199" t="s">
        <v>51</v>
      </c>
      <c r="O560" s="56"/>
      <c r="P560" s="156">
        <f>O560*H560</f>
        <v>0</v>
      </c>
      <c r="Q560" s="156">
        <v>0.152</v>
      </c>
      <c r="R560" s="156">
        <f>Q560*H560</f>
        <v>73.263999999999996</v>
      </c>
      <c r="S560" s="156">
        <v>0</v>
      </c>
      <c r="T560" s="157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158" t="s">
        <v>257</v>
      </c>
      <c r="AT560" s="158" t="s">
        <v>464</v>
      </c>
      <c r="AU560" s="158" t="s">
        <v>89</v>
      </c>
      <c r="AY560" s="19" t="s">
        <v>195</v>
      </c>
      <c r="BE560" s="159">
        <f>IF(N560="základní",J560,0)</f>
        <v>0</v>
      </c>
      <c r="BF560" s="159">
        <f>IF(N560="snížená",J560,0)</f>
        <v>0</v>
      </c>
      <c r="BG560" s="159">
        <f>IF(N560="zákl. přenesená",J560,0)</f>
        <v>0</v>
      </c>
      <c r="BH560" s="159">
        <f>IF(N560="sníž. přenesená",J560,0)</f>
        <v>0</v>
      </c>
      <c r="BI560" s="159">
        <f>IF(N560="nulová",J560,0)</f>
        <v>0</v>
      </c>
      <c r="BJ560" s="19" t="s">
        <v>87</v>
      </c>
      <c r="BK560" s="159">
        <f>ROUND(I560*H560,2)</f>
        <v>0</v>
      </c>
      <c r="BL560" s="19" t="s">
        <v>202</v>
      </c>
      <c r="BM560" s="158" t="s">
        <v>2345</v>
      </c>
    </row>
    <row r="561" spans="1:65" s="13" customFormat="1">
      <c r="B561" s="165"/>
      <c r="D561" s="166" t="s">
        <v>206</v>
      </c>
      <c r="E561" s="167" t="s">
        <v>3</v>
      </c>
      <c r="F561" s="168" t="s">
        <v>207</v>
      </c>
      <c r="H561" s="167" t="s">
        <v>3</v>
      </c>
      <c r="I561" s="169"/>
      <c r="L561" s="165"/>
      <c r="M561" s="170"/>
      <c r="N561" s="171"/>
      <c r="O561" s="171"/>
      <c r="P561" s="171"/>
      <c r="Q561" s="171"/>
      <c r="R561" s="171"/>
      <c r="S561" s="171"/>
      <c r="T561" s="172"/>
      <c r="AT561" s="167" t="s">
        <v>206</v>
      </c>
      <c r="AU561" s="167" t="s">
        <v>89</v>
      </c>
      <c r="AV561" s="13" t="s">
        <v>87</v>
      </c>
      <c r="AW561" s="13" t="s">
        <v>41</v>
      </c>
      <c r="AX561" s="13" t="s">
        <v>80</v>
      </c>
      <c r="AY561" s="167" t="s">
        <v>195</v>
      </c>
    </row>
    <row r="562" spans="1:65" s="13" customFormat="1">
      <c r="B562" s="165"/>
      <c r="D562" s="166" t="s">
        <v>206</v>
      </c>
      <c r="E562" s="167" t="s">
        <v>3</v>
      </c>
      <c r="F562" s="168" t="s">
        <v>208</v>
      </c>
      <c r="H562" s="167" t="s">
        <v>3</v>
      </c>
      <c r="I562" s="169"/>
      <c r="L562" s="165"/>
      <c r="M562" s="170"/>
      <c r="N562" s="171"/>
      <c r="O562" s="171"/>
      <c r="P562" s="171"/>
      <c r="Q562" s="171"/>
      <c r="R562" s="171"/>
      <c r="S562" s="171"/>
      <c r="T562" s="172"/>
      <c r="AT562" s="167" t="s">
        <v>206</v>
      </c>
      <c r="AU562" s="167" t="s">
        <v>89</v>
      </c>
      <c r="AV562" s="13" t="s">
        <v>87</v>
      </c>
      <c r="AW562" s="13" t="s">
        <v>41</v>
      </c>
      <c r="AX562" s="13" t="s">
        <v>80</v>
      </c>
      <c r="AY562" s="167" t="s">
        <v>195</v>
      </c>
    </row>
    <row r="563" spans="1:65" s="13" customFormat="1">
      <c r="B563" s="165"/>
      <c r="D563" s="166" t="s">
        <v>206</v>
      </c>
      <c r="E563" s="167" t="s">
        <v>3</v>
      </c>
      <c r="F563" s="168" t="s">
        <v>2172</v>
      </c>
      <c r="H563" s="167" t="s">
        <v>3</v>
      </c>
      <c r="I563" s="169"/>
      <c r="L563" s="165"/>
      <c r="M563" s="170"/>
      <c r="N563" s="171"/>
      <c r="O563" s="171"/>
      <c r="P563" s="171"/>
      <c r="Q563" s="171"/>
      <c r="R563" s="171"/>
      <c r="S563" s="171"/>
      <c r="T563" s="172"/>
      <c r="AT563" s="167" t="s">
        <v>206</v>
      </c>
      <c r="AU563" s="167" t="s">
        <v>89</v>
      </c>
      <c r="AV563" s="13" t="s">
        <v>87</v>
      </c>
      <c r="AW563" s="13" t="s">
        <v>41</v>
      </c>
      <c r="AX563" s="13" t="s">
        <v>80</v>
      </c>
      <c r="AY563" s="167" t="s">
        <v>195</v>
      </c>
    </row>
    <row r="564" spans="1:65" s="13" customFormat="1">
      <c r="B564" s="165"/>
      <c r="D564" s="166" t="s">
        <v>206</v>
      </c>
      <c r="E564" s="167" t="s">
        <v>3</v>
      </c>
      <c r="F564" s="168" t="s">
        <v>2301</v>
      </c>
      <c r="H564" s="167" t="s">
        <v>3</v>
      </c>
      <c r="I564" s="169"/>
      <c r="L564" s="165"/>
      <c r="M564" s="170"/>
      <c r="N564" s="171"/>
      <c r="O564" s="171"/>
      <c r="P564" s="171"/>
      <c r="Q564" s="171"/>
      <c r="R564" s="171"/>
      <c r="S564" s="171"/>
      <c r="T564" s="172"/>
      <c r="AT564" s="167" t="s">
        <v>206</v>
      </c>
      <c r="AU564" s="167" t="s">
        <v>89</v>
      </c>
      <c r="AV564" s="13" t="s">
        <v>87</v>
      </c>
      <c r="AW564" s="13" t="s">
        <v>41</v>
      </c>
      <c r="AX564" s="13" t="s">
        <v>80</v>
      </c>
      <c r="AY564" s="167" t="s">
        <v>195</v>
      </c>
    </row>
    <row r="565" spans="1:65" s="14" customFormat="1">
      <c r="B565" s="173"/>
      <c r="D565" s="166" t="s">
        <v>206</v>
      </c>
      <c r="E565" s="174" t="s">
        <v>3</v>
      </c>
      <c r="F565" s="175" t="s">
        <v>2302</v>
      </c>
      <c r="H565" s="176">
        <v>482</v>
      </c>
      <c r="I565" s="177"/>
      <c r="L565" s="173"/>
      <c r="M565" s="178"/>
      <c r="N565" s="179"/>
      <c r="O565" s="179"/>
      <c r="P565" s="179"/>
      <c r="Q565" s="179"/>
      <c r="R565" s="179"/>
      <c r="S565" s="179"/>
      <c r="T565" s="180"/>
      <c r="AT565" s="174" t="s">
        <v>206</v>
      </c>
      <c r="AU565" s="174" t="s">
        <v>89</v>
      </c>
      <c r="AV565" s="14" t="s">
        <v>89</v>
      </c>
      <c r="AW565" s="14" t="s">
        <v>41</v>
      </c>
      <c r="AX565" s="14" t="s">
        <v>80</v>
      </c>
      <c r="AY565" s="174" t="s">
        <v>195</v>
      </c>
    </row>
    <row r="566" spans="1:65" s="15" customFormat="1">
      <c r="B566" s="181"/>
      <c r="D566" s="166" t="s">
        <v>206</v>
      </c>
      <c r="E566" s="182" t="s">
        <v>3</v>
      </c>
      <c r="F566" s="183" t="s">
        <v>215</v>
      </c>
      <c r="H566" s="184">
        <v>482</v>
      </c>
      <c r="I566" s="185"/>
      <c r="L566" s="181"/>
      <c r="M566" s="186"/>
      <c r="N566" s="187"/>
      <c r="O566" s="187"/>
      <c r="P566" s="187"/>
      <c r="Q566" s="187"/>
      <c r="R566" s="187"/>
      <c r="S566" s="187"/>
      <c r="T566" s="188"/>
      <c r="AT566" s="182" t="s">
        <v>206</v>
      </c>
      <c r="AU566" s="182" t="s">
        <v>89</v>
      </c>
      <c r="AV566" s="15" t="s">
        <v>202</v>
      </c>
      <c r="AW566" s="15" t="s">
        <v>41</v>
      </c>
      <c r="AX566" s="15" t="s">
        <v>87</v>
      </c>
      <c r="AY566" s="182" t="s">
        <v>195</v>
      </c>
    </row>
    <row r="567" spans="1:65" s="12" customFormat="1" ht="22.9" customHeight="1">
      <c r="B567" s="133"/>
      <c r="D567" s="134" t="s">
        <v>79</v>
      </c>
      <c r="E567" s="144" t="s">
        <v>257</v>
      </c>
      <c r="F567" s="144" t="s">
        <v>539</v>
      </c>
      <c r="I567" s="136"/>
      <c r="J567" s="145">
        <f>BK567</f>
        <v>0</v>
      </c>
      <c r="L567" s="133"/>
      <c r="M567" s="138"/>
      <c r="N567" s="139"/>
      <c r="O567" s="139"/>
      <c r="P567" s="140">
        <f>P568+SUM(P569:P634)</f>
        <v>0</v>
      </c>
      <c r="Q567" s="139"/>
      <c r="R567" s="140">
        <f>R568+SUM(R569:R634)</f>
        <v>20.115819999999999</v>
      </c>
      <c r="S567" s="139"/>
      <c r="T567" s="141">
        <f>T568+SUM(T569:T634)</f>
        <v>4.3999999999999995</v>
      </c>
      <c r="AR567" s="134" t="s">
        <v>87</v>
      </c>
      <c r="AT567" s="142" t="s">
        <v>79</v>
      </c>
      <c r="AU567" s="142" t="s">
        <v>87</v>
      </c>
      <c r="AY567" s="134" t="s">
        <v>195</v>
      </c>
      <c r="BK567" s="143">
        <f>BK568+SUM(BK569:BK634)</f>
        <v>0</v>
      </c>
    </row>
    <row r="568" spans="1:65" s="2" customFormat="1" ht="16.5" customHeight="1">
      <c r="A568" s="35"/>
      <c r="B568" s="146"/>
      <c r="C568" s="147" t="s">
        <v>587</v>
      </c>
      <c r="D568" s="147" t="s">
        <v>197</v>
      </c>
      <c r="E568" s="148" t="s">
        <v>509</v>
      </c>
      <c r="F568" s="149" t="s">
        <v>510</v>
      </c>
      <c r="G568" s="150" t="s">
        <v>511</v>
      </c>
      <c r="H568" s="151">
        <v>8</v>
      </c>
      <c r="I568" s="152"/>
      <c r="J568" s="153">
        <f>ROUND(I568*H568,2)</f>
        <v>0</v>
      </c>
      <c r="K568" s="149" t="s">
        <v>201</v>
      </c>
      <c r="L568" s="36"/>
      <c r="M568" s="154" t="s">
        <v>3</v>
      </c>
      <c r="N568" s="155" t="s">
        <v>51</v>
      </c>
      <c r="O568" s="56"/>
      <c r="P568" s="156">
        <f>O568*H568</f>
        <v>0</v>
      </c>
      <c r="Q568" s="156">
        <v>0.22394</v>
      </c>
      <c r="R568" s="156">
        <f>Q568*H568</f>
        <v>1.79152</v>
      </c>
      <c r="S568" s="156">
        <v>0</v>
      </c>
      <c r="T568" s="157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158" t="s">
        <v>202</v>
      </c>
      <c r="AT568" s="158" t="s">
        <v>197</v>
      </c>
      <c r="AU568" s="158" t="s">
        <v>89</v>
      </c>
      <c r="AY568" s="19" t="s">
        <v>195</v>
      </c>
      <c r="BE568" s="159">
        <f>IF(N568="základní",J568,0)</f>
        <v>0</v>
      </c>
      <c r="BF568" s="159">
        <f>IF(N568="snížená",J568,0)</f>
        <v>0</v>
      </c>
      <c r="BG568" s="159">
        <f>IF(N568="zákl. přenesená",J568,0)</f>
        <v>0</v>
      </c>
      <c r="BH568" s="159">
        <f>IF(N568="sníž. přenesená",J568,0)</f>
        <v>0</v>
      </c>
      <c r="BI568" s="159">
        <f>IF(N568="nulová",J568,0)</f>
        <v>0</v>
      </c>
      <c r="BJ568" s="19" t="s">
        <v>87</v>
      </c>
      <c r="BK568" s="159">
        <f>ROUND(I568*H568,2)</f>
        <v>0</v>
      </c>
      <c r="BL568" s="19" t="s">
        <v>202</v>
      </c>
      <c r="BM568" s="158" t="s">
        <v>2346</v>
      </c>
    </row>
    <row r="569" spans="1:65" s="2" customFormat="1">
      <c r="A569" s="35"/>
      <c r="B569" s="36"/>
      <c r="C569" s="35"/>
      <c r="D569" s="160" t="s">
        <v>204</v>
      </c>
      <c r="E569" s="35"/>
      <c r="F569" s="161" t="s">
        <v>513</v>
      </c>
      <c r="G569" s="35"/>
      <c r="H569" s="35"/>
      <c r="I569" s="162"/>
      <c r="J569" s="35"/>
      <c r="K569" s="35"/>
      <c r="L569" s="36"/>
      <c r="M569" s="163"/>
      <c r="N569" s="164"/>
      <c r="O569" s="56"/>
      <c r="P569" s="56"/>
      <c r="Q569" s="56"/>
      <c r="R569" s="56"/>
      <c r="S569" s="56"/>
      <c r="T569" s="57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T569" s="19" t="s">
        <v>204</v>
      </c>
      <c r="AU569" s="19" t="s">
        <v>89</v>
      </c>
    </row>
    <row r="570" spans="1:65" s="2" customFormat="1" ht="16.5" customHeight="1">
      <c r="A570" s="35"/>
      <c r="B570" s="146"/>
      <c r="C570" s="190" t="s">
        <v>592</v>
      </c>
      <c r="D570" s="190" t="s">
        <v>464</v>
      </c>
      <c r="E570" s="191" t="s">
        <v>933</v>
      </c>
      <c r="F570" s="192" t="s">
        <v>934</v>
      </c>
      <c r="G570" s="193" t="s">
        <v>511</v>
      </c>
      <c r="H570" s="194">
        <v>8</v>
      </c>
      <c r="I570" s="195"/>
      <c r="J570" s="196">
        <f>ROUND(I570*H570,2)</f>
        <v>0</v>
      </c>
      <c r="K570" s="192" t="s">
        <v>201</v>
      </c>
      <c r="L570" s="197"/>
      <c r="M570" s="198" t="s">
        <v>3</v>
      </c>
      <c r="N570" s="199" t="s">
        <v>51</v>
      </c>
      <c r="O570" s="56"/>
      <c r="P570" s="156">
        <f>O570*H570</f>
        <v>0</v>
      </c>
      <c r="Q570" s="156">
        <v>2.1000000000000001E-2</v>
      </c>
      <c r="R570" s="156">
        <f>Q570*H570</f>
        <v>0.16800000000000001</v>
      </c>
      <c r="S570" s="156">
        <v>0</v>
      </c>
      <c r="T570" s="157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58" t="s">
        <v>257</v>
      </c>
      <c r="AT570" s="158" t="s">
        <v>464</v>
      </c>
      <c r="AU570" s="158" t="s">
        <v>89</v>
      </c>
      <c r="AY570" s="19" t="s">
        <v>195</v>
      </c>
      <c r="BE570" s="159">
        <f>IF(N570="základní",J570,0)</f>
        <v>0</v>
      </c>
      <c r="BF570" s="159">
        <f>IF(N570="snížená",J570,0)</f>
        <v>0</v>
      </c>
      <c r="BG570" s="159">
        <f>IF(N570="zákl. přenesená",J570,0)</f>
        <v>0</v>
      </c>
      <c r="BH570" s="159">
        <f>IF(N570="sníž. přenesená",J570,0)</f>
        <v>0</v>
      </c>
      <c r="BI570" s="159">
        <f>IF(N570="nulová",J570,0)</f>
        <v>0</v>
      </c>
      <c r="BJ570" s="19" t="s">
        <v>87</v>
      </c>
      <c r="BK570" s="159">
        <f>ROUND(I570*H570,2)</f>
        <v>0</v>
      </c>
      <c r="BL570" s="19" t="s">
        <v>202</v>
      </c>
      <c r="BM570" s="158" t="s">
        <v>2347</v>
      </c>
    </row>
    <row r="571" spans="1:65" s="13" customFormat="1">
      <c r="B571" s="165"/>
      <c r="D571" s="166" t="s">
        <v>206</v>
      </c>
      <c r="E571" s="167" t="s">
        <v>3</v>
      </c>
      <c r="F571" s="168" t="s">
        <v>207</v>
      </c>
      <c r="H571" s="167" t="s">
        <v>3</v>
      </c>
      <c r="I571" s="169"/>
      <c r="L571" s="165"/>
      <c r="M571" s="170"/>
      <c r="N571" s="171"/>
      <c r="O571" s="171"/>
      <c r="P571" s="171"/>
      <c r="Q571" s="171"/>
      <c r="R571" s="171"/>
      <c r="S571" s="171"/>
      <c r="T571" s="172"/>
      <c r="AT571" s="167" t="s">
        <v>206</v>
      </c>
      <c r="AU571" s="167" t="s">
        <v>89</v>
      </c>
      <c r="AV571" s="13" t="s">
        <v>87</v>
      </c>
      <c r="AW571" s="13" t="s">
        <v>41</v>
      </c>
      <c r="AX571" s="13" t="s">
        <v>80</v>
      </c>
      <c r="AY571" s="167" t="s">
        <v>195</v>
      </c>
    </row>
    <row r="572" spans="1:65" s="13" customFormat="1">
      <c r="B572" s="165"/>
      <c r="D572" s="166" t="s">
        <v>206</v>
      </c>
      <c r="E572" s="167" t="s">
        <v>3</v>
      </c>
      <c r="F572" s="168" t="s">
        <v>208</v>
      </c>
      <c r="H572" s="167" t="s">
        <v>3</v>
      </c>
      <c r="I572" s="169"/>
      <c r="L572" s="165"/>
      <c r="M572" s="170"/>
      <c r="N572" s="171"/>
      <c r="O572" s="171"/>
      <c r="P572" s="171"/>
      <c r="Q572" s="171"/>
      <c r="R572" s="171"/>
      <c r="S572" s="171"/>
      <c r="T572" s="172"/>
      <c r="AT572" s="167" t="s">
        <v>206</v>
      </c>
      <c r="AU572" s="167" t="s">
        <v>89</v>
      </c>
      <c r="AV572" s="13" t="s">
        <v>87</v>
      </c>
      <c r="AW572" s="13" t="s">
        <v>41</v>
      </c>
      <c r="AX572" s="13" t="s">
        <v>80</v>
      </c>
      <c r="AY572" s="167" t="s">
        <v>195</v>
      </c>
    </row>
    <row r="573" spans="1:65" s="13" customFormat="1">
      <c r="B573" s="165"/>
      <c r="D573" s="166" t="s">
        <v>206</v>
      </c>
      <c r="E573" s="167" t="s">
        <v>3</v>
      </c>
      <c r="F573" s="168" t="s">
        <v>918</v>
      </c>
      <c r="H573" s="167" t="s">
        <v>3</v>
      </c>
      <c r="I573" s="169"/>
      <c r="L573" s="165"/>
      <c r="M573" s="170"/>
      <c r="N573" s="171"/>
      <c r="O573" s="171"/>
      <c r="P573" s="171"/>
      <c r="Q573" s="171"/>
      <c r="R573" s="171"/>
      <c r="S573" s="171"/>
      <c r="T573" s="172"/>
      <c r="AT573" s="167" t="s">
        <v>206</v>
      </c>
      <c r="AU573" s="167" t="s">
        <v>89</v>
      </c>
      <c r="AV573" s="13" t="s">
        <v>87</v>
      </c>
      <c r="AW573" s="13" t="s">
        <v>41</v>
      </c>
      <c r="AX573" s="13" t="s">
        <v>80</v>
      </c>
      <c r="AY573" s="167" t="s">
        <v>195</v>
      </c>
    </row>
    <row r="574" spans="1:65" s="14" customFormat="1">
      <c r="B574" s="173"/>
      <c r="D574" s="166" t="s">
        <v>206</v>
      </c>
      <c r="E574" s="174" t="s">
        <v>3</v>
      </c>
      <c r="F574" s="175" t="s">
        <v>2348</v>
      </c>
      <c r="H574" s="176">
        <v>8</v>
      </c>
      <c r="I574" s="177"/>
      <c r="L574" s="173"/>
      <c r="M574" s="178"/>
      <c r="N574" s="179"/>
      <c r="O574" s="179"/>
      <c r="P574" s="179"/>
      <c r="Q574" s="179"/>
      <c r="R574" s="179"/>
      <c r="S574" s="179"/>
      <c r="T574" s="180"/>
      <c r="AT574" s="174" t="s">
        <v>206</v>
      </c>
      <c r="AU574" s="174" t="s">
        <v>89</v>
      </c>
      <c r="AV574" s="14" t="s">
        <v>89</v>
      </c>
      <c r="AW574" s="14" t="s">
        <v>41</v>
      </c>
      <c r="AX574" s="14" t="s">
        <v>80</v>
      </c>
      <c r="AY574" s="174" t="s">
        <v>195</v>
      </c>
    </row>
    <row r="575" spans="1:65" s="15" customFormat="1">
      <c r="B575" s="181"/>
      <c r="D575" s="166" t="s">
        <v>206</v>
      </c>
      <c r="E575" s="182" t="s">
        <v>3</v>
      </c>
      <c r="F575" s="183" t="s">
        <v>215</v>
      </c>
      <c r="H575" s="184">
        <v>8</v>
      </c>
      <c r="I575" s="185"/>
      <c r="L575" s="181"/>
      <c r="M575" s="186"/>
      <c r="N575" s="187"/>
      <c r="O575" s="187"/>
      <c r="P575" s="187"/>
      <c r="Q575" s="187"/>
      <c r="R575" s="187"/>
      <c r="S575" s="187"/>
      <c r="T575" s="188"/>
      <c r="AT575" s="182" t="s">
        <v>206</v>
      </c>
      <c r="AU575" s="182" t="s">
        <v>89</v>
      </c>
      <c r="AV575" s="15" t="s">
        <v>202</v>
      </c>
      <c r="AW575" s="15" t="s">
        <v>41</v>
      </c>
      <c r="AX575" s="15" t="s">
        <v>87</v>
      </c>
      <c r="AY575" s="182" t="s">
        <v>195</v>
      </c>
    </row>
    <row r="576" spans="1:65" s="2" customFormat="1" ht="16.5" customHeight="1">
      <c r="A576" s="35"/>
      <c r="B576" s="146"/>
      <c r="C576" s="147" t="s">
        <v>597</v>
      </c>
      <c r="D576" s="147" t="s">
        <v>197</v>
      </c>
      <c r="E576" s="148" t="s">
        <v>830</v>
      </c>
      <c r="F576" s="149" t="s">
        <v>831</v>
      </c>
      <c r="G576" s="150" t="s">
        <v>200</v>
      </c>
      <c r="H576" s="151">
        <v>20</v>
      </c>
      <c r="I576" s="152"/>
      <c r="J576" s="153">
        <f>ROUND(I576*H576,2)</f>
        <v>0</v>
      </c>
      <c r="K576" s="149" t="s">
        <v>201</v>
      </c>
      <c r="L576" s="36"/>
      <c r="M576" s="154" t="s">
        <v>3</v>
      </c>
      <c r="N576" s="155" t="s">
        <v>51</v>
      </c>
      <c r="O576" s="56"/>
      <c r="P576" s="156">
        <f>O576*H576</f>
        <v>0</v>
      </c>
      <c r="Q576" s="156">
        <v>1.0000000000000001E-5</v>
      </c>
      <c r="R576" s="156">
        <f>Q576*H576</f>
        <v>2.0000000000000001E-4</v>
      </c>
      <c r="S576" s="156">
        <v>0</v>
      </c>
      <c r="T576" s="157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158" t="s">
        <v>202</v>
      </c>
      <c r="AT576" s="158" t="s">
        <v>197</v>
      </c>
      <c r="AU576" s="158" t="s">
        <v>89</v>
      </c>
      <c r="AY576" s="19" t="s">
        <v>195</v>
      </c>
      <c r="BE576" s="159">
        <f>IF(N576="základní",J576,0)</f>
        <v>0</v>
      </c>
      <c r="BF576" s="159">
        <f>IF(N576="snížená",J576,0)</f>
        <v>0</v>
      </c>
      <c r="BG576" s="159">
        <f>IF(N576="zákl. přenesená",J576,0)</f>
        <v>0</v>
      </c>
      <c r="BH576" s="159">
        <f>IF(N576="sníž. přenesená",J576,0)</f>
        <v>0</v>
      </c>
      <c r="BI576" s="159">
        <f>IF(N576="nulová",J576,0)</f>
        <v>0</v>
      </c>
      <c r="BJ576" s="19" t="s">
        <v>87</v>
      </c>
      <c r="BK576" s="159">
        <f>ROUND(I576*H576,2)</f>
        <v>0</v>
      </c>
      <c r="BL576" s="19" t="s">
        <v>202</v>
      </c>
      <c r="BM576" s="158" t="s">
        <v>2349</v>
      </c>
    </row>
    <row r="577" spans="1:65" s="2" customFormat="1">
      <c r="A577" s="35"/>
      <c r="B577" s="36"/>
      <c r="C577" s="35"/>
      <c r="D577" s="160" t="s">
        <v>204</v>
      </c>
      <c r="E577" s="35"/>
      <c r="F577" s="161" t="s">
        <v>833</v>
      </c>
      <c r="G577" s="35"/>
      <c r="H577" s="35"/>
      <c r="I577" s="162"/>
      <c r="J577" s="35"/>
      <c r="K577" s="35"/>
      <c r="L577" s="36"/>
      <c r="M577" s="163"/>
      <c r="N577" s="164"/>
      <c r="O577" s="56"/>
      <c r="P577" s="56"/>
      <c r="Q577" s="56"/>
      <c r="R577" s="56"/>
      <c r="S577" s="56"/>
      <c r="T577" s="57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T577" s="19" t="s">
        <v>204</v>
      </c>
      <c r="AU577" s="19" t="s">
        <v>89</v>
      </c>
    </row>
    <row r="578" spans="1:65" s="2" customFormat="1" ht="16.5" customHeight="1">
      <c r="A578" s="35"/>
      <c r="B578" s="146"/>
      <c r="C578" s="190" t="s">
        <v>601</v>
      </c>
      <c r="D578" s="190" t="s">
        <v>464</v>
      </c>
      <c r="E578" s="191" t="s">
        <v>834</v>
      </c>
      <c r="F578" s="192" t="s">
        <v>835</v>
      </c>
      <c r="G578" s="193" t="s">
        <v>200</v>
      </c>
      <c r="H578" s="194">
        <v>20.3</v>
      </c>
      <c r="I578" s="195"/>
      <c r="J578" s="196">
        <f>ROUND(I578*H578,2)</f>
        <v>0</v>
      </c>
      <c r="K578" s="192" t="s">
        <v>201</v>
      </c>
      <c r="L578" s="197"/>
      <c r="M578" s="198" t="s">
        <v>3</v>
      </c>
      <c r="N578" s="199" t="s">
        <v>51</v>
      </c>
      <c r="O578" s="56"/>
      <c r="P578" s="156">
        <f>O578*H578</f>
        <v>0</v>
      </c>
      <c r="Q578" s="156">
        <v>4.5999999999999999E-3</v>
      </c>
      <c r="R578" s="156">
        <f>Q578*H578</f>
        <v>9.3380000000000005E-2</v>
      </c>
      <c r="S578" s="156">
        <v>0</v>
      </c>
      <c r="T578" s="157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158" t="s">
        <v>257</v>
      </c>
      <c r="AT578" s="158" t="s">
        <v>464</v>
      </c>
      <c r="AU578" s="158" t="s">
        <v>89</v>
      </c>
      <c r="AY578" s="19" t="s">
        <v>195</v>
      </c>
      <c r="BE578" s="159">
        <f>IF(N578="základní",J578,0)</f>
        <v>0</v>
      </c>
      <c r="BF578" s="159">
        <f>IF(N578="snížená",J578,0)</f>
        <v>0</v>
      </c>
      <c r="BG578" s="159">
        <f>IF(N578="zákl. přenesená",J578,0)</f>
        <v>0</v>
      </c>
      <c r="BH578" s="159">
        <f>IF(N578="sníž. přenesená",J578,0)</f>
        <v>0</v>
      </c>
      <c r="BI578" s="159">
        <f>IF(N578="nulová",J578,0)</f>
        <v>0</v>
      </c>
      <c r="BJ578" s="19" t="s">
        <v>87</v>
      </c>
      <c r="BK578" s="159">
        <f>ROUND(I578*H578,2)</f>
        <v>0</v>
      </c>
      <c r="BL578" s="19" t="s">
        <v>202</v>
      </c>
      <c r="BM578" s="158" t="s">
        <v>2350</v>
      </c>
    </row>
    <row r="579" spans="1:65" s="13" customFormat="1">
      <c r="B579" s="165"/>
      <c r="D579" s="166" t="s">
        <v>206</v>
      </c>
      <c r="E579" s="167" t="s">
        <v>3</v>
      </c>
      <c r="F579" s="168" t="s">
        <v>207</v>
      </c>
      <c r="H579" s="167" t="s">
        <v>3</v>
      </c>
      <c r="I579" s="169"/>
      <c r="L579" s="165"/>
      <c r="M579" s="170"/>
      <c r="N579" s="171"/>
      <c r="O579" s="171"/>
      <c r="P579" s="171"/>
      <c r="Q579" s="171"/>
      <c r="R579" s="171"/>
      <c r="S579" s="171"/>
      <c r="T579" s="172"/>
      <c r="AT579" s="167" t="s">
        <v>206</v>
      </c>
      <c r="AU579" s="167" t="s">
        <v>89</v>
      </c>
      <c r="AV579" s="13" t="s">
        <v>87</v>
      </c>
      <c r="AW579" s="13" t="s">
        <v>41</v>
      </c>
      <c r="AX579" s="13" t="s">
        <v>80</v>
      </c>
      <c r="AY579" s="167" t="s">
        <v>195</v>
      </c>
    </row>
    <row r="580" spans="1:65" s="13" customFormat="1">
      <c r="B580" s="165"/>
      <c r="D580" s="166" t="s">
        <v>206</v>
      </c>
      <c r="E580" s="167" t="s">
        <v>3</v>
      </c>
      <c r="F580" s="168" t="s">
        <v>208</v>
      </c>
      <c r="H580" s="167" t="s">
        <v>3</v>
      </c>
      <c r="I580" s="169"/>
      <c r="L580" s="165"/>
      <c r="M580" s="170"/>
      <c r="N580" s="171"/>
      <c r="O580" s="171"/>
      <c r="P580" s="171"/>
      <c r="Q580" s="171"/>
      <c r="R580" s="171"/>
      <c r="S580" s="171"/>
      <c r="T580" s="172"/>
      <c r="AT580" s="167" t="s">
        <v>206</v>
      </c>
      <c r="AU580" s="167" t="s">
        <v>89</v>
      </c>
      <c r="AV580" s="13" t="s">
        <v>87</v>
      </c>
      <c r="AW580" s="13" t="s">
        <v>41</v>
      </c>
      <c r="AX580" s="13" t="s">
        <v>80</v>
      </c>
      <c r="AY580" s="167" t="s">
        <v>195</v>
      </c>
    </row>
    <row r="581" spans="1:65" s="13" customFormat="1">
      <c r="B581" s="165"/>
      <c r="D581" s="166" t="s">
        <v>206</v>
      </c>
      <c r="E581" s="167" t="s">
        <v>3</v>
      </c>
      <c r="F581" s="168" t="s">
        <v>209</v>
      </c>
      <c r="H581" s="167" t="s">
        <v>3</v>
      </c>
      <c r="I581" s="169"/>
      <c r="L581" s="165"/>
      <c r="M581" s="170"/>
      <c r="N581" s="171"/>
      <c r="O581" s="171"/>
      <c r="P581" s="171"/>
      <c r="Q581" s="171"/>
      <c r="R581" s="171"/>
      <c r="S581" s="171"/>
      <c r="T581" s="172"/>
      <c r="AT581" s="167" t="s">
        <v>206</v>
      </c>
      <c r="AU581" s="167" t="s">
        <v>89</v>
      </c>
      <c r="AV581" s="13" t="s">
        <v>87</v>
      </c>
      <c r="AW581" s="13" t="s">
        <v>41</v>
      </c>
      <c r="AX581" s="13" t="s">
        <v>80</v>
      </c>
      <c r="AY581" s="167" t="s">
        <v>195</v>
      </c>
    </row>
    <row r="582" spans="1:65" s="13" customFormat="1">
      <c r="B582" s="165"/>
      <c r="D582" s="166" t="s">
        <v>206</v>
      </c>
      <c r="E582" s="167" t="s">
        <v>3</v>
      </c>
      <c r="F582" s="168" t="s">
        <v>2351</v>
      </c>
      <c r="H582" s="167" t="s">
        <v>3</v>
      </c>
      <c r="I582" s="169"/>
      <c r="L582" s="165"/>
      <c r="M582" s="170"/>
      <c r="N582" s="171"/>
      <c r="O582" s="171"/>
      <c r="P582" s="171"/>
      <c r="Q582" s="171"/>
      <c r="R582" s="171"/>
      <c r="S582" s="171"/>
      <c r="T582" s="172"/>
      <c r="AT582" s="167" t="s">
        <v>206</v>
      </c>
      <c r="AU582" s="167" t="s">
        <v>89</v>
      </c>
      <c r="AV582" s="13" t="s">
        <v>87</v>
      </c>
      <c r="AW582" s="13" t="s">
        <v>41</v>
      </c>
      <c r="AX582" s="13" t="s">
        <v>80</v>
      </c>
      <c r="AY582" s="167" t="s">
        <v>195</v>
      </c>
    </row>
    <row r="583" spans="1:65" s="14" customFormat="1">
      <c r="B583" s="173"/>
      <c r="D583" s="166" t="s">
        <v>206</v>
      </c>
      <c r="E583" s="174" t="s">
        <v>3</v>
      </c>
      <c r="F583" s="175" t="s">
        <v>2352</v>
      </c>
      <c r="H583" s="176">
        <v>20</v>
      </c>
      <c r="I583" s="177"/>
      <c r="L583" s="173"/>
      <c r="M583" s="178"/>
      <c r="N583" s="179"/>
      <c r="O583" s="179"/>
      <c r="P583" s="179"/>
      <c r="Q583" s="179"/>
      <c r="R583" s="179"/>
      <c r="S583" s="179"/>
      <c r="T583" s="180"/>
      <c r="AT583" s="174" t="s">
        <v>206</v>
      </c>
      <c r="AU583" s="174" t="s">
        <v>89</v>
      </c>
      <c r="AV583" s="14" t="s">
        <v>89</v>
      </c>
      <c r="AW583" s="14" t="s">
        <v>41</v>
      </c>
      <c r="AX583" s="14" t="s">
        <v>80</v>
      </c>
      <c r="AY583" s="174" t="s">
        <v>195</v>
      </c>
    </row>
    <row r="584" spans="1:65" s="15" customFormat="1">
      <c r="B584" s="181"/>
      <c r="D584" s="166" t="s">
        <v>206</v>
      </c>
      <c r="E584" s="182" t="s">
        <v>3</v>
      </c>
      <c r="F584" s="183" t="s">
        <v>215</v>
      </c>
      <c r="H584" s="184">
        <v>20</v>
      </c>
      <c r="I584" s="185"/>
      <c r="L584" s="181"/>
      <c r="M584" s="186"/>
      <c r="N584" s="187"/>
      <c r="O584" s="187"/>
      <c r="P584" s="187"/>
      <c r="Q584" s="187"/>
      <c r="R584" s="187"/>
      <c r="S584" s="187"/>
      <c r="T584" s="188"/>
      <c r="AT584" s="182" t="s">
        <v>206</v>
      </c>
      <c r="AU584" s="182" t="s">
        <v>89</v>
      </c>
      <c r="AV584" s="15" t="s">
        <v>202</v>
      </c>
      <c r="AW584" s="15" t="s">
        <v>41</v>
      </c>
      <c r="AX584" s="15" t="s">
        <v>87</v>
      </c>
      <c r="AY584" s="182" t="s">
        <v>195</v>
      </c>
    </row>
    <row r="585" spans="1:65" s="14" customFormat="1">
      <c r="B585" s="173"/>
      <c r="D585" s="166" t="s">
        <v>206</v>
      </c>
      <c r="F585" s="175" t="s">
        <v>2353</v>
      </c>
      <c r="H585" s="176">
        <v>20.3</v>
      </c>
      <c r="I585" s="177"/>
      <c r="L585" s="173"/>
      <c r="M585" s="178"/>
      <c r="N585" s="179"/>
      <c r="O585" s="179"/>
      <c r="P585" s="179"/>
      <c r="Q585" s="179"/>
      <c r="R585" s="179"/>
      <c r="S585" s="179"/>
      <c r="T585" s="180"/>
      <c r="AT585" s="174" t="s">
        <v>206</v>
      </c>
      <c r="AU585" s="174" t="s">
        <v>89</v>
      </c>
      <c r="AV585" s="14" t="s">
        <v>89</v>
      </c>
      <c r="AW585" s="14" t="s">
        <v>4</v>
      </c>
      <c r="AX585" s="14" t="s">
        <v>87</v>
      </c>
      <c r="AY585" s="174" t="s">
        <v>195</v>
      </c>
    </row>
    <row r="586" spans="1:65" s="2" customFormat="1" ht="16.5" customHeight="1">
      <c r="A586" s="35"/>
      <c r="B586" s="146"/>
      <c r="C586" s="147" t="s">
        <v>606</v>
      </c>
      <c r="D586" s="147" t="s">
        <v>197</v>
      </c>
      <c r="E586" s="148" t="s">
        <v>911</v>
      </c>
      <c r="F586" s="149" t="s">
        <v>912</v>
      </c>
      <c r="G586" s="150" t="s">
        <v>511</v>
      </c>
      <c r="H586" s="151">
        <v>40</v>
      </c>
      <c r="I586" s="152"/>
      <c r="J586" s="153">
        <f>ROUND(I586*H586,2)</f>
        <v>0</v>
      </c>
      <c r="K586" s="149" t="s">
        <v>201</v>
      </c>
      <c r="L586" s="36"/>
      <c r="M586" s="154" t="s">
        <v>3</v>
      </c>
      <c r="N586" s="155" t="s">
        <v>51</v>
      </c>
      <c r="O586" s="56"/>
      <c r="P586" s="156">
        <f>O586*H586</f>
        <v>0</v>
      </c>
      <c r="Q586" s="156">
        <v>0.34089999999999998</v>
      </c>
      <c r="R586" s="156">
        <f>Q586*H586</f>
        <v>13.635999999999999</v>
      </c>
      <c r="S586" s="156">
        <v>0</v>
      </c>
      <c r="T586" s="157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58" t="s">
        <v>202</v>
      </c>
      <c r="AT586" s="158" t="s">
        <v>197</v>
      </c>
      <c r="AU586" s="158" t="s">
        <v>89</v>
      </c>
      <c r="AY586" s="19" t="s">
        <v>195</v>
      </c>
      <c r="BE586" s="159">
        <f>IF(N586="základní",J586,0)</f>
        <v>0</v>
      </c>
      <c r="BF586" s="159">
        <f>IF(N586="snížená",J586,0)</f>
        <v>0</v>
      </c>
      <c r="BG586" s="159">
        <f>IF(N586="zákl. přenesená",J586,0)</f>
        <v>0</v>
      </c>
      <c r="BH586" s="159">
        <f>IF(N586="sníž. přenesená",J586,0)</f>
        <v>0</v>
      </c>
      <c r="BI586" s="159">
        <f>IF(N586="nulová",J586,0)</f>
        <v>0</v>
      </c>
      <c r="BJ586" s="19" t="s">
        <v>87</v>
      </c>
      <c r="BK586" s="159">
        <f>ROUND(I586*H586,2)</f>
        <v>0</v>
      </c>
      <c r="BL586" s="19" t="s">
        <v>202</v>
      </c>
      <c r="BM586" s="158" t="s">
        <v>2354</v>
      </c>
    </row>
    <row r="587" spans="1:65" s="2" customFormat="1">
      <c r="A587" s="35"/>
      <c r="B587" s="36"/>
      <c r="C587" s="35"/>
      <c r="D587" s="160" t="s">
        <v>204</v>
      </c>
      <c r="E587" s="35"/>
      <c r="F587" s="161" t="s">
        <v>914</v>
      </c>
      <c r="G587" s="35"/>
      <c r="H587" s="35"/>
      <c r="I587" s="162"/>
      <c r="J587" s="35"/>
      <c r="K587" s="35"/>
      <c r="L587" s="36"/>
      <c r="M587" s="163"/>
      <c r="N587" s="164"/>
      <c r="O587" s="56"/>
      <c r="P587" s="56"/>
      <c r="Q587" s="56"/>
      <c r="R587" s="56"/>
      <c r="S587" s="56"/>
      <c r="T587" s="57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T587" s="19" t="s">
        <v>204</v>
      </c>
      <c r="AU587" s="19" t="s">
        <v>89</v>
      </c>
    </row>
    <row r="588" spans="1:65" s="2" customFormat="1" ht="16.5" customHeight="1">
      <c r="A588" s="35"/>
      <c r="B588" s="146"/>
      <c r="C588" s="190" t="s">
        <v>611</v>
      </c>
      <c r="D588" s="190" t="s">
        <v>464</v>
      </c>
      <c r="E588" s="191" t="s">
        <v>915</v>
      </c>
      <c r="F588" s="192" t="s">
        <v>916</v>
      </c>
      <c r="G588" s="193" t="s">
        <v>511</v>
      </c>
      <c r="H588" s="194">
        <v>8</v>
      </c>
      <c r="I588" s="195"/>
      <c r="J588" s="196">
        <f>ROUND(I588*H588,2)</f>
        <v>0</v>
      </c>
      <c r="K588" s="192" t="s">
        <v>201</v>
      </c>
      <c r="L588" s="197"/>
      <c r="M588" s="198" t="s">
        <v>3</v>
      </c>
      <c r="N588" s="199" t="s">
        <v>51</v>
      </c>
      <c r="O588" s="56"/>
      <c r="P588" s="156">
        <f>O588*H588</f>
        <v>0</v>
      </c>
      <c r="Q588" s="156">
        <v>3.0000000000000001E-3</v>
      </c>
      <c r="R588" s="156">
        <f>Q588*H588</f>
        <v>2.4E-2</v>
      </c>
      <c r="S588" s="156">
        <v>0</v>
      </c>
      <c r="T588" s="157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158" t="s">
        <v>257</v>
      </c>
      <c r="AT588" s="158" t="s">
        <v>464</v>
      </c>
      <c r="AU588" s="158" t="s">
        <v>89</v>
      </c>
      <c r="AY588" s="19" t="s">
        <v>195</v>
      </c>
      <c r="BE588" s="159">
        <f>IF(N588="základní",J588,0)</f>
        <v>0</v>
      </c>
      <c r="BF588" s="159">
        <f>IF(N588="snížená",J588,0)</f>
        <v>0</v>
      </c>
      <c r="BG588" s="159">
        <f>IF(N588="zákl. přenesená",J588,0)</f>
        <v>0</v>
      </c>
      <c r="BH588" s="159">
        <f>IF(N588="sníž. přenesená",J588,0)</f>
        <v>0</v>
      </c>
      <c r="BI588" s="159">
        <f>IF(N588="nulová",J588,0)</f>
        <v>0</v>
      </c>
      <c r="BJ588" s="19" t="s">
        <v>87</v>
      </c>
      <c r="BK588" s="159">
        <f>ROUND(I588*H588,2)</f>
        <v>0</v>
      </c>
      <c r="BL588" s="19" t="s">
        <v>202</v>
      </c>
      <c r="BM588" s="158" t="s">
        <v>2355</v>
      </c>
    </row>
    <row r="589" spans="1:65" s="13" customFormat="1">
      <c r="B589" s="165"/>
      <c r="D589" s="166" t="s">
        <v>206</v>
      </c>
      <c r="E589" s="167" t="s">
        <v>3</v>
      </c>
      <c r="F589" s="168" t="s">
        <v>207</v>
      </c>
      <c r="H589" s="167" t="s">
        <v>3</v>
      </c>
      <c r="I589" s="169"/>
      <c r="L589" s="165"/>
      <c r="M589" s="170"/>
      <c r="N589" s="171"/>
      <c r="O589" s="171"/>
      <c r="P589" s="171"/>
      <c r="Q589" s="171"/>
      <c r="R589" s="171"/>
      <c r="S589" s="171"/>
      <c r="T589" s="172"/>
      <c r="AT589" s="167" t="s">
        <v>206</v>
      </c>
      <c r="AU589" s="167" t="s">
        <v>89</v>
      </c>
      <c r="AV589" s="13" t="s">
        <v>87</v>
      </c>
      <c r="AW589" s="13" t="s">
        <v>41</v>
      </c>
      <c r="AX589" s="13" t="s">
        <v>80</v>
      </c>
      <c r="AY589" s="167" t="s">
        <v>195</v>
      </c>
    </row>
    <row r="590" spans="1:65" s="13" customFormat="1">
      <c r="B590" s="165"/>
      <c r="D590" s="166" t="s">
        <v>206</v>
      </c>
      <c r="E590" s="167" t="s">
        <v>3</v>
      </c>
      <c r="F590" s="168" t="s">
        <v>208</v>
      </c>
      <c r="H590" s="167" t="s">
        <v>3</v>
      </c>
      <c r="I590" s="169"/>
      <c r="L590" s="165"/>
      <c r="M590" s="170"/>
      <c r="N590" s="171"/>
      <c r="O590" s="171"/>
      <c r="P590" s="171"/>
      <c r="Q590" s="171"/>
      <c r="R590" s="171"/>
      <c r="S590" s="171"/>
      <c r="T590" s="172"/>
      <c r="AT590" s="167" t="s">
        <v>206</v>
      </c>
      <c r="AU590" s="167" t="s">
        <v>89</v>
      </c>
      <c r="AV590" s="13" t="s">
        <v>87</v>
      </c>
      <c r="AW590" s="13" t="s">
        <v>41</v>
      </c>
      <c r="AX590" s="13" t="s">
        <v>80</v>
      </c>
      <c r="AY590" s="167" t="s">
        <v>195</v>
      </c>
    </row>
    <row r="591" spans="1:65" s="13" customFormat="1">
      <c r="B591" s="165"/>
      <c r="D591" s="166" t="s">
        <v>206</v>
      </c>
      <c r="E591" s="167" t="s">
        <v>3</v>
      </c>
      <c r="F591" s="168" t="s">
        <v>918</v>
      </c>
      <c r="H591" s="167" t="s">
        <v>3</v>
      </c>
      <c r="I591" s="169"/>
      <c r="L591" s="165"/>
      <c r="M591" s="170"/>
      <c r="N591" s="171"/>
      <c r="O591" s="171"/>
      <c r="P591" s="171"/>
      <c r="Q591" s="171"/>
      <c r="R591" s="171"/>
      <c r="S591" s="171"/>
      <c r="T591" s="172"/>
      <c r="AT591" s="167" t="s">
        <v>206</v>
      </c>
      <c r="AU591" s="167" t="s">
        <v>89</v>
      </c>
      <c r="AV591" s="13" t="s">
        <v>87</v>
      </c>
      <c r="AW591" s="13" t="s">
        <v>41</v>
      </c>
      <c r="AX591" s="13" t="s">
        <v>80</v>
      </c>
      <c r="AY591" s="167" t="s">
        <v>195</v>
      </c>
    </row>
    <row r="592" spans="1:65" s="14" customFormat="1">
      <c r="B592" s="173"/>
      <c r="D592" s="166" t="s">
        <v>206</v>
      </c>
      <c r="E592" s="174" t="s">
        <v>3</v>
      </c>
      <c r="F592" s="175" t="s">
        <v>2348</v>
      </c>
      <c r="H592" s="176">
        <v>8</v>
      </c>
      <c r="I592" s="177"/>
      <c r="L592" s="173"/>
      <c r="M592" s="178"/>
      <c r="N592" s="179"/>
      <c r="O592" s="179"/>
      <c r="P592" s="179"/>
      <c r="Q592" s="179"/>
      <c r="R592" s="179"/>
      <c r="S592" s="179"/>
      <c r="T592" s="180"/>
      <c r="AT592" s="174" t="s">
        <v>206</v>
      </c>
      <c r="AU592" s="174" t="s">
        <v>89</v>
      </c>
      <c r="AV592" s="14" t="s">
        <v>89</v>
      </c>
      <c r="AW592" s="14" t="s">
        <v>41</v>
      </c>
      <c r="AX592" s="14" t="s">
        <v>80</v>
      </c>
      <c r="AY592" s="174" t="s">
        <v>195</v>
      </c>
    </row>
    <row r="593" spans="1:65" s="15" customFormat="1">
      <c r="B593" s="181"/>
      <c r="D593" s="166" t="s">
        <v>206</v>
      </c>
      <c r="E593" s="182" t="s">
        <v>3</v>
      </c>
      <c r="F593" s="183" t="s">
        <v>215</v>
      </c>
      <c r="H593" s="184">
        <v>8</v>
      </c>
      <c r="I593" s="185"/>
      <c r="L593" s="181"/>
      <c r="M593" s="186"/>
      <c r="N593" s="187"/>
      <c r="O593" s="187"/>
      <c r="P593" s="187"/>
      <c r="Q593" s="187"/>
      <c r="R593" s="187"/>
      <c r="S593" s="187"/>
      <c r="T593" s="188"/>
      <c r="AT593" s="182" t="s">
        <v>206</v>
      </c>
      <c r="AU593" s="182" t="s">
        <v>89</v>
      </c>
      <c r="AV593" s="15" t="s">
        <v>202</v>
      </c>
      <c r="AW593" s="15" t="s">
        <v>41</v>
      </c>
      <c r="AX593" s="15" t="s">
        <v>87</v>
      </c>
      <c r="AY593" s="182" t="s">
        <v>195</v>
      </c>
    </row>
    <row r="594" spans="1:65" s="2" customFormat="1" ht="16.5" customHeight="1">
      <c r="A594" s="35"/>
      <c r="B594" s="146"/>
      <c r="C594" s="190" t="s">
        <v>616</v>
      </c>
      <c r="D594" s="190" t="s">
        <v>464</v>
      </c>
      <c r="E594" s="191" t="s">
        <v>920</v>
      </c>
      <c r="F594" s="192" t="s">
        <v>921</v>
      </c>
      <c r="G594" s="193" t="s">
        <v>511</v>
      </c>
      <c r="H594" s="194">
        <v>8</v>
      </c>
      <c r="I594" s="195"/>
      <c r="J594" s="196">
        <f>ROUND(I594*H594,2)</f>
        <v>0</v>
      </c>
      <c r="K594" s="192" t="s">
        <v>201</v>
      </c>
      <c r="L594" s="197"/>
      <c r="M594" s="198" t="s">
        <v>3</v>
      </c>
      <c r="N594" s="199" t="s">
        <v>51</v>
      </c>
      <c r="O594" s="56"/>
      <c r="P594" s="156">
        <f>O594*H594</f>
        <v>0</v>
      </c>
      <c r="Q594" s="156">
        <v>9.7000000000000003E-2</v>
      </c>
      <c r="R594" s="156">
        <f>Q594*H594</f>
        <v>0.77600000000000002</v>
      </c>
      <c r="S594" s="156">
        <v>0</v>
      </c>
      <c r="T594" s="157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158" t="s">
        <v>257</v>
      </c>
      <c r="AT594" s="158" t="s">
        <v>464</v>
      </c>
      <c r="AU594" s="158" t="s">
        <v>89</v>
      </c>
      <c r="AY594" s="19" t="s">
        <v>195</v>
      </c>
      <c r="BE594" s="159">
        <f>IF(N594="základní",J594,0)</f>
        <v>0</v>
      </c>
      <c r="BF594" s="159">
        <f>IF(N594="snížená",J594,0)</f>
        <v>0</v>
      </c>
      <c r="BG594" s="159">
        <f>IF(N594="zákl. přenesená",J594,0)</f>
        <v>0</v>
      </c>
      <c r="BH594" s="159">
        <f>IF(N594="sníž. přenesená",J594,0)</f>
        <v>0</v>
      </c>
      <c r="BI594" s="159">
        <f>IF(N594="nulová",J594,0)</f>
        <v>0</v>
      </c>
      <c r="BJ594" s="19" t="s">
        <v>87</v>
      </c>
      <c r="BK594" s="159">
        <f>ROUND(I594*H594,2)</f>
        <v>0</v>
      </c>
      <c r="BL594" s="19" t="s">
        <v>202</v>
      </c>
      <c r="BM594" s="158" t="s">
        <v>2356</v>
      </c>
    </row>
    <row r="595" spans="1:65" s="13" customFormat="1">
      <c r="B595" s="165"/>
      <c r="D595" s="166" t="s">
        <v>206</v>
      </c>
      <c r="E595" s="167" t="s">
        <v>3</v>
      </c>
      <c r="F595" s="168" t="s">
        <v>207</v>
      </c>
      <c r="H595" s="167" t="s">
        <v>3</v>
      </c>
      <c r="I595" s="169"/>
      <c r="L595" s="165"/>
      <c r="M595" s="170"/>
      <c r="N595" s="171"/>
      <c r="O595" s="171"/>
      <c r="P595" s="171"/>
      <c r="Q595" s="171"/>
      <c r="R595" s="171"/>
      <c r="S595" s="171"/>
      <c r="T595" s="172"/>
      <c r="AT595" s="167" t="s">
        <v>206</v>
      </c>
      <c r="AU595" s="167" t="s">
        <v>89</v>
      </c>
      <c r="AV595" s="13" t="s">
        <v>87</v>
      </c>
      <c r="AW595" s="13" t="s">
        <v>41</v>
      </c>
      <c r="AX595" s="13" t="s">
        <v>80</v>
      </c>
      <c r="AY595" s="167" t="s">
        <v>195</v>
      </c>
    </row>
    <row r="596" spans="1:65" s="13" customFormat="1">
      <c r="B596" s="165"/>
      <c r="D596" s="166" t="s">
        <v>206</v>
      </c>
      <c r="E596" s="167" t="s">
        <v>3</v>
      </c>
      <c r="F596" s="168" t="s">
        <v>208</v>
      </c>
      <c r="H596" s="167" t="s">
        <v>3</v>
      </c>
      <c r="I596" s="169"/>
      <c r="L596" s="165"/>
      <c r="M596" s="170"/>
      <c r="N596" s="171"/>
      <c r="O596" s="171"/>
      <c r="P596" s="171"/>
      <c r="Q596" s="171"/>
      <c r="R596" s="171"/>
      <c r="S596" s="171"/>
      <c r="T596" s="172"/>
      <c r="AT596" s="167" t="s">
        <v>206</v>
      </c>
      <c r="AU596" s="167" t="s">
        <v>89</v>
      </c>
      <c r="AV596" s="13" t="s">
        <v>87</v>
      </c>
      <c r="AW596" s="13" t="s">
        <v>41</v>
      </c>
      <c r="AX596" s="13" t="s">
        <v>80</v>
      </c>
      <c r="AY596" s="167" t="s">
        <v>195</v>
      </c>
    </row>
    <row r="597" spans="1:65" s="13" customFormat="1">
      <c r="B597" s="165"/>
      <c r="D597" s="166" t="s">
        <v>206</v>
      </c>
      <c r="E597" s="167" t="s">
        <v>3</v>
      </c>
      <c r="F597" s="168" t="s">
        <v>918</v>
      </c>
      <c r="H597" s="167" t="s">
        <v>3</v>
      </c>
      <c r="I597" s="169"/>
      <c r="L597" s="165"/>
      <c r="M597" s="170"/>
      <c r="N597" s="171"/>
      <c r="O597" s="171"/>
      <c r="P597" s="171"/>
      <c r="Q597" s="171"/>
      <c r="R597" s="171"/>
      <c r="S597" s="171"/>
      <c r="T597" s="172"/>
      <c r="AT597" s="167" t="s">
        <v>206</v>
      </c>
      <c r="AU597" s="167" t="s">
        <v>89</v>
      </c>
      <c r="AV597" s="13" t="s">
        <v>87</v>
      </c>
      <c r="AW597" s="13" t="s">
        <v>41</v>
      </c>
      <c r="AX597" s="13" t="s">
        <v>80</v>
      </c>
      <c r="AY597" s="167" t="s">
        <v>195</v>
      </c>
    </row>
    <row r="598" spans="1:65" s="14" customFormat="1">
      <c r="B598" s="173"/>
      <c r="D598" s="166" t="s">
        <v>206</v>
      </c>
      <c r="E598" s="174" t="s">
        <v>3</v>
      </c>
      <c r="F598" s="175" t="s">
        <v>2348</v>
      </c>
      <c r="H598" s="176">
        <v>8</v>
      </c>
      <c r="I598" s="177"/>
      <c r="L598" s="173"/>
      <c r="M598" s="178"/>
      <c r="N598" s="179"/>
      <c r="O598" s="179"/>
      <c r="P598" s="179"/>
      <c r="Q598" s="179"/>
      <c r="R598" s="179"/>
      <c r="S598" s="179"/>
      <c r="T598" s="180"/>
      <c r="AT598" s="174" t="s">
        <v>206</v>
      </c>
      <c r="AU598" s="174" t="s">
        <v>89</v>
      </c>
      <c r="AV598" s="14" t="s">
        <v>89</v>
      </c>
      <c r="AW598" s="14" t="s">
        <v>41</v>
      </c>
      <c r="AX598" s="14" t="s">
        <v>80</v>
      </c>
      <c r="AY598" s="174" t="s">
        <v>195</v>
      </c>
    </row>
    <row r="599" spans="1:65" s="15" customFormat="1">
      <c r="B599" s="181"/>
      <c r="D599" s="166" t="s">
        <v>206</v>
      </c>
      <c r="E599" s="182" t="s">
        <v>3</v>
      </c>
      <c r="F599" s="183" t="s">
        <v>215</v>
      </c>
      <c r="H599" s="184">
        <v>8</v>
      </c>
      <c r="I599" s="185"/>
      <c r="L599" s="181"/>
      <c r="M599" s="186"/>
      <c r="N599" s="187"/>
      <c r="O599" s="187"/>
      <c r="P599" s="187"/>
      <c r="Q599" s="187"/>
      <c r="R599" s="187"/>
      <c r="S599" s="187"/>
      <c r="T599" s="188"/>
      <c r="AT599" s="182" t="s">
        <v>206</v>
      </c>
      <c r="AU599" s="182" t="s">
        <v>89</v>
      </c>
      <c r="AV599" s="15" t="s">
        <v>202</v>
      </c>
      <c r="AW599" s="15" t="s">
        <v>41</v>
      </c>
      <c r="AX599" s="15" t="s">
        <v>87</v>
      </c>
      <c r="AY599" s="182" t="s">
        <v>195</v>
      </c>
    </row>
    <row r="600" spans="1:65" s="2" customFormat="1" ht="16.5" customHeight="1">
      <c r="A600" s="35"/>
      <c r="B600" s="146"/>
      <c r="C600" s="190" t="s">
        <v>621</v>
      </c>
      <c r="D600" s="190" t="s">
        <v>464</v>
      </c>
      <c r="E600" s="191" t="s">
        <v>923</v>
      </c>
      <c r="F600" s="192" t="s">
        <v>924</v>
      </c>
      <c r="G600" s="193" t="s">
        <v>511</v>
      </c>
      <c r="H600" s="194">
        <v>8</v>
      </c>
      <c r="I600" s="195"/>
      <c r="J600" s="196">
        <f>ROUND(I600*H600,2)</f>
        <v>0</v>
      </c>
      <c r="K600" s="192" t="s">
        <v>201</v>
      </c>
      <c r="L600" s="197"/>
      <c r="M600" s="198" t="s">
        <v>3</v>
      </c>
      <c r="N600" s="199" t="s">
        <v>51</v>
      </c>
      <c r="O600" s="56"/>
      <c r="P600" s="156">
        <f>O600*H600</f>
        <v>0</v>
      </c>
      <c r="Q600" s="156">
        <v>5.8000000000000003E-2</v>
      </c>
      <c r="R600" s="156">
        <f>Q600*H600</f>
        <v>0.46400000000000002</v>
      </c>
      <c r="S600" s="156">
        <v>0</v>
      </c>
      <c r="T600" s="157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158" t="s">
        <v>257</v>
      </c>
      <c r="AT600" s="158" t="s">
        <v>464</v>
      </c>
      <c r="AU600" s="158" t="s">
        <v>89</v>
      </c>
      <c r="AY600" s="19" t="s">
        <v>195</v>
      </c>
      <c r="BE600" s="159">
        <f>IF(N600="základní",J600,0)</f>
        <v>0</v>
      </c>
      <c r="BF600" s="159">
        <f>IF(N600="snížená",J600,0)</f>
        <v>0</v>
      </c>
      <c r="BG600" s="159">
        <f>IF(N600="zákl. přenesená",J600,0)</f>
        <v>0</v>
      </c>
      <c r="BH600" s="159">
        <f>IF(N600="sníž. přenesená",J600,0)</f>
        <v>0</v>
      </c>
      <c r="BI600" s="159">
        <f>IF(N600="nulová",J600,0)</f>
        <v>0</v>
      </c>
      <c r="BJ600" s="19" t="s">
        <v>87</v>
      </c>
      <c r="BK600" s="159">
        <f>ROUND(I600*H600,2)</f>
        <v>0</v>
      </c>
      <c r="BL600" s="19" t="s">
        <v>202</v>
      </c>
      <c r="BM600" s="158" t="s">
        <v>2357</v>
      </c>
    </row>
    <row r="601" spans="1:65" s="13" customFormat="1">
      <c r="B601" s="165"/>
      <c r="D601" s="166" t="s">
        <v>206</v>
      </c>
      <c r="E601" s="167" t="s">
        <v>3</v>
      </c>
      <c r="F601" s="168" t="s">
        <v>207</v>
      </c>
      <c r="H601" s="167" t="s">
        <v>3</v>
      </c>
      <c r="I601" s="169"/>
      <c r="L601" s="165"/>
      <c r="M601" s="170"/>
      <c r="N601" s="171"/>
      <c r="O601" s="171"/>
      <c r="P601" s="171"/>
      <c r="Q601" s="171"/>
      <c r="R601" s="171"/>
      <c r="S601" s="171"/>
      <c r="T601" s="172"/>
      <c r="AT601" s="167" t="s">
        <v>206</v>
      </c>
      <c r="AU601" s="167" t="s">
        <v>89</v>
      </c>
      <c r="AV601" s="13" t="s">
        <v>87</v>
      </c>
      <c r="AW601" s="13" t="s">
        <v>41</v>
      </c>
      <c r="AX601" s="13" t="s">
        <v>80</v>
      </c>
      <c r="AY601" s="167" t="s">
        <v>195</v>
      </c>
    </row>
    <row r="602" spans="1:65" s="13" customFormat="1">
      <c r="B602" s="165"/>
      <c r="D602" s="166" t="s">
        <v>206</v>
      </c>
      <c r="E602" s="167" t="s">
        <v>3</v>
      </c>
      <c r="F602" s="168" t="s">
        <v>208</v>
      </c>
      <c r="H602" s="167" t="s">
        <v>3</v>
      </c>
      <c r="I602" s="169"/>
      <c r="L602" s="165"/>
      <c r="M602" s="170"/>
      <c r="N602" s="171"/>
      <c r="O602" s="171"/>
      <c r="P602" s="171"/>
      <c r="Q602" s="171"/>
      <c r="R602" s="171"/>
      <c r="S602" s="171"/>
      <c r="T602" s="172"/>
      <c r="AT602" s="167" t="s">
        <v>206</v>
      </c>
      <c r="AU602" s="167" t="s">
        <v>89</v>
      </c>
      <c r="AV602" s="13" t="s">
        <v>87</v>
      </c>
      <c r="AW602" s="13" t="s">
        <v>41</v>
      </c>
      <c r="AX602" s="13" t="s">
        <v>80</v>
      </c>
      <c r="AY602" s="167" t="s">
        <v>195</v>
      </c>
    </row>
    <row r="603" spans="1:65" s="13" customFormat="1">
      <c r="B603" s="165"/>
      <c r="D603" s="166" t="s">
        <v>206</v>
      </c>
      <c r="E603" s="167" t="s">
        <v>3</v>
      </c>
      <c r="F603" s="168" t="s">
        <v>918</v>
      </c>
      <c r="H603" s="167" t="s">
        <v>3</v>
      </c>
      <c r="I603" s="169"/>
      <c r="L603" s="165"/>
      <c r="M603" s="170"/>
      <c r="N603" s="171"/>
      <c r="O603" s="171"/>
      <c r="P603" s="171"/>
      <c r="Q603" s="171"/>
      <c r="R603" s="171"/>
      <c r="S603" s="171"/>
      <c r="T603" s="172"/>
      <c r="AT603" s="167" t="s">
        <v>206</v>
      </c>
      <c r="AU603" s="167" t="s">
        <v>89</v>
      </c>
      <c r="AV603" s="13" t="s">
        <v>87</v>
      </c>
      <c r="AW603" s="13" t="s">
        <v>41</v>
      </c>
      <c r="AX603" s="13" t="s">
        <v>80</v>
      </c>
      <c r="AY603" s="167" t="s">
        <v>195</v>
      </c>
    </row>
    <row r="604" spans="1:65" s="14" customFormat="1">
      <c r="B604" s="173"/>
      <c r="D604" s="166" t="s">
        <v>206</v>
      </c>
      <c r="E604" s="174" t="s">
        <v>3</v>
      </c>
      <c r="F604" s="175" t="s">
        <v>2348</v>
      </c>
      <c r="H604" s="176">
        <v>8</v>
      </c>
      <c r="I604" s="177"/>
      <c r="L604" s="173"/>
      <c r="M604" s="178"/>
      <c r="N604" s="179"/>
      <c r="O604" s="179"/>
      <c r="P604" s="179"/>
      <c r="Q604" s="179"/>
      <c r="R604" s="179"/>
      <c r="S604" s="179"/>
      <c r="T604" s="180"/>
      <c r="AT604" s="174" t="s">
        <v>206</v>
      </c>
      <c r="AU604" s="174" t="s">
        <v>89</v>
      </c>
      <c r="AV604" s="14" t="s">
        <v>89</v>
      </c>
      <c r="AW604" s="14" t="s">
        <v>41</v>
      </c>
      <c r="AX604" s="14" t="s">
        <v>80</v>
      </c>
      <c r="AY604" s="174" t="s">
        <v>195</v>
      </c>
    </row>
    <row r="605" spans="1:65" s="15" customFormat="1">
      <c r="B605" s="181"/>
      <c r="D605" s="166" t="s">
        <v>206</v>
      </c>
      <c r="E605" s="182" t="s">
        <v>3</v>
      </c>
      <c r="F605" s="183" t="s">
        <v>215</v>
      </c>
      <c r="H605" s="184">
        <v>8</v>
      </c>
      <c r="I605" s="185"/>
      <c r="L605" s="181"/>
      <c r="M605" s="186"/>
      <c r="N605" s="187"/>
      <c r="O605" s="187"/>
      <c r="P605" s="187"/>
      <c r="Q605" s="187"/>
      <c r="R605" s="187"/>
      <c r="S605" s="187"/>
      <c r="T605" s="188"/>
      <c r="AT605" s="182" t="s">
        <v>206</v>
      </c>
      <c r="AU605" s="182" t="s">
        <v>89</v>
      </c>
      <c r="AV605" s="15" t="s">
        <v>202</v>
      </c>
      <c r="AW605" s="15" t="s">
        <v>41</v>
      </c>
      <c r="AX605" s="15" t="s">
        <v>87</v>
      </c>
      <c r="AY605" s="182" t="s">
        <v>195</v>
      </c>
    </row>
    <row r="606" spans="1:65" s="2" customFormat="1" ht="16.5" customHeight="1">
      <c r="A606" s="35"/>
      <c r="B606" s="146"/>
      <c r="C606" s="190" t="s">
        <v>626</v>
      </c>
      <c r="D606" s="190" t="s">
        <v>464</v>
      </c>
      <c r="E606" s="191" t="s">
        <v>926</v>
      </c>
      <c r="F606" s="192" t="s">
        <v>927</v>
      </c>
      <c r="G606" s="193" t="s">
        <v>511</v>
      </c>
      <c r="H606" s="194">
        <v>8</v>
      </c>
      <c r="I606" s="195"/>
      <c r="J606" s="196">
        <f>ROUND(I606*H606,2)</f>
        <v>0</v>
      </c>
      <c r="K606" s="192" t="s">
        <v>201</v>
      </c>
      <c r="L606" s="197"/>
      <c r="M606" s="198" t="s">
        <v>3</v>
      </c>
      <c r="N606" s="199" t="s">
        <v>51</v>
      </c>
      <c r="O606" s="56"/>
      <c r="P606" s="156">
        <f>O606*H606</f>
        <v>0</v>
      </c>
      <c r="Q606" s="156">
        <v>5.7000000000000002E-2</v>
      </c>
      <c r="R606" s="156">
        <f>Q606*H606</f>
        <v>0.45600000000000002</v>
      </c>
      <c r="S606" s="156">
        <v>0</v>
      </c>
      <c r="T606" s="157">
        <f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158" t="s">
        <v>257</v>
      </c>
      <c r="AT606" s="158" t="s">
        <v>464</v>
      </c>
      <c r="AU606" s="158" t="s">
        <v>89</v>
      </c>
      <c r="AY606" s="19" t="s">
        <v>195</v>
      </c>
      <c r="BE606" s="159">
        <f>IF(N606="základní",J606,0)</f>
        <v>0</v>
      </c>
      <c r="BF606" s="159">
        <f>IF(N606="snížená",J606,0)</f>
        <v>0</v>
      </c>
      <c r="BG606" s="159">
        <f>IF(N606="zákl. přenesená",J606,0)</f>
        <v>0</v>
      </c>
      <c r="BH606" s="159">
        <f>IF(N606="sníž. přenesená",J606,0)</f>
        <v>0</v>
      </c>
      <c r="BI606" s="159">
        <f>IF(N606="nulová",J606,0)</f>
        <v>0</v>
      </c>
      <c r="BJ606" s="19" t="s">
        <v>87</v>
      </c>
      <c r="BK606" s="159">
        <f>ROUND(I606*H606,2)</f>
        <v>0</v>
      </c>
      <c r="BL606" s="19" t="s">
        <v>202</v>
      </c>
      <c r="BM606" s="158" t="s">
        <v>2358</v>
      </c>
    </row>
    <row r="607" spans="1:65" s="13" customFormat="1">
      <c r="B607" s="165"/>
      <c r="D607" s="166" t="s">
        <v>206</v>
      </c>
      <c r="E607" s="167" t="s">
        <v>3</v>
      </c>
      <c r="F607" s="168" t="s">
        <v>207</v>
      </c>
      <c r="H607" s="167" t="s">
        <v>3</v>
      </c>
      <c r="I607" s="169"/>
      <c r="L607" s="165"/>
      <c r="M607" s="170"/>
      <c r="N607" s="171"/>
      <c r="O607" s="171"/>
      <c r="P607" s="171"/>
      <c r="Q607" s="171"/>
      <c r="R607" s="171"/>
      <c r="S607" s="171"/>
      <c r="T607" s="172"/>
      <c r="AT607" s="167" t="s">
        <v>206</v>
      </c>
      <c r="AU607" s="167" t="s">
        <v>89</v>
      </c>
      <c r="AV607" s="13" t="s">
        <v>87</v>
      </c>
      <c r="AW607" s="13" t="s">
        <v>41</v>
      </c>
      <c r="AX607" s="13" t="s">
        <v>80</v>
      </c>
      <c r="AY607" s="167" t="s">
        <v>195</v>
      </c>
    </row>
    <row r="608" spans="1:65" s="13" customFormat="1">
      <c r="B608" s="165"/>
      <c r="D608" s="166" t="s">
        <v>206</v>
      </c>
      <c r="E608" s="167" t="s">
        <v>3</v>
      </c>
      <c r="F608" s="168" t="s">
        <v>208</v>
      </c>
      <c r="H608" s="167" t="s">
        <v>3</v>
      </c>
      <c r="I608" s="169"/>
      <c r="L608" s="165"/>
      <c r="M608" s="170"/>
      <c r="N608" s="171"/>
      <c r="O608" s="171"/>
      <c r="P608" s="171"/>
      <c r="Q608" s="171"/>
      <c r="R608" s="171"/>
      <c r="S608" s="171"/>
      <c r="T608" s="172"/>
      <c r="AT608" s="167" t="s">
        <v>206</v>
      </c>
      <c r="AU608" s="167" t="s">
        <v>89</v>
      </c>
      <c r="AV608" s="13" t="s">
        <v>87</v>
      </c>
      <c r="AW608" s="13" t="s">
        <v>41</v>
      </c>
      <c r="AX608" s="13" t="s">
        <v>80</v>
      </c>
      <c r="AY608" s="167" t="s">
        <v>195</v>
      </c>
    </row>
    <row r="609" spans="1:65" s="13" customFormat="1">
      <c r="B609" s="165"/>
      <c r="D609" s="166" t="s">
        <v>206</v>
      </c>
      <c r="E609" s="167" t="s">
        <v>3</v>
      </c>
      <c r="F609" s="168" t="s">
        <v>918</v>
      </c>
      <c r="H609" s="167" t="s">
        <v>3</v>
      </c>
      <c r="I609" s="169"/>
      <c r="L609" s="165"/>
      <c r="M609" s="170"/>
      <c r="N609" s="171"/>
      <c r="O609" s="171"/>
      <c r="P609" s="171"/>
      <c r="Q609" s="171"/>
      <c r="R609" s="171"/>
      <c r="S609" s="171"/>
      <c r="T609" s="172"/>
      <c r="AT609" s="167" t="s">
        <v>206</v>
      </c>
      <c r="AU609" s="167" t="s">
        <v>89</v>
      </c>
      <c r="AV609" s="13" t="s">
        <v>87</v>
      </c>
      <c r="AW609" s="13" t="s">
        <v>41</v>
      </c>
      <c r="AX609" s="13" t="s">
        <v>80</v>
      </c>
      <c r="AY609" s="167" t="s">
        <v>195</v>
      </c>
    </row>
    <row r="610" spans="1:65" s="14" customFormat="1">
      <c r="B610" s="173"/>
      <c r="D610" s="166" t="s">
        <v>206</v>
      </c>
      <c r="E610" s="174" t="s">
        <v>3</v>
      </c>
      <c r="F610" s="175" t="s">
        <v>2348</v>
      </c>
      <c r="H610" s="176">
        <v>8</v>
      </c>
      <c r="I610" s="177"/>
      <c r="L610" s="173"/>
      <c r="M610" s="178"/>
      <c r="N610" s="179"/>
      <c r="O610" s="179"/>
      <c r="P610" s="179"/>
      <c r="Q610" s="179"/>
      <c r="R610" s="179"/>
      <c r="S610" s="179"/>
      <c r="T610" s="180"/>
      <c r="AT610" s="174" t="s">
        <v>206</v>
      </c>
      <c r="AU610" s="174" t="s">
        <v>89</v>
      </c>
      <c r="AV610" s="14" t="s">
        <v>89</v>
      </c>
      <c r="AW610" s="14" t="s">
        <v>41</v>
      </c>
      <c r="AX610" s="14" t="s">
        <v>80</v>
      </c>
      <c r="AY610" s="174" t="s">
        <v>195</v>
      </c>
    </row>
    <row r="611" spans="1:65" s="15" customFormat="1">
      <c r="B611" s="181"/>
      <c r="D611" s="166" t="s">
        <v>206</v>
      </c>
      <c r="E611" s="182" t="s">
        <v>3</v>
      </c>
      <c r="F611" s="183" t="s">
        <v>215</v>
      </c>
      <c r="H611" s="184">
        <v>8</v>
      </c>
      <c r="I611" s="185"/>
      <c r="L611" s="181"/>
      <c r="M611" s="186"/>
      <c r="N611" s="187"/>
      <c r="O611" s="187"/>
      <c r="P611" s="187"/>
      <c r="Q611" s="187"/>
      <c r="R611" s="187"/>
      <c r="S611" s="187"/>
      <c r="T611" s="188"/>
      <c r="AT611" s="182" t="s">
        <v>206</v>
      </c>
      <c r="AU611" s="182" t="s">
        <v>89</v>
      </c>
      <c r="AV611" s="15" t="s">
        <v>202</v>
      </c>
      <c r="AW611" s="15" t="s">
        <v>41</v>
      </c>
      <c r="AX611" s="15" t="s">
        <v>87</v>
      </c>
      <c r="AY611" s="182" t="s">
        <v>195</v>
      </c>
    </row>
    <row r="612" spans="1:65" s="2" customFormat="1" ht="16.5" customHeight="1">
      <c r="A612" s="35"/>
      <c r="B612" s="146"/>
      <c r="C612" s="190" t="s">
        <v>630</v>
      </c>
      <c r="D612" s="190" t="s">
        <v>464</v>
      </c>
      <c r="E612" s="191" t="s">
        <v>929</v>
      </c>
      <c r="F612" s="192" t="s">
        <v>930</v>
      </c>
      <c r="G612" s="193" t="s">
        <v>511</v>
      </c>
      <c r="H612" s="194">
        <v>8</v>
      </c>
      <c r="I612" s="195"/>
      <c r="J612" s="196">
        <f>ROUND(I612*H612,2)</f>
        <v>0</v>
      </c>
      <c r="K612" s="192" t="s">
        <v>201</v>
      </c>
      <c r="L612" s="197"/>
      <c r="M612" s="198" t="s">
        <v>3</v>
      </c>
      <c r="N612" s="199" t="s">
        <v>51</v>
      </c>
      <c r="O612" s="56"/>
      <c r="P612" s="156">
        <f>O612*H612</f>
        <v>0</v>
      </c>
      <c r="Q612" s="156">
        <v>6.0999999999999999E-2</v>
      </c>
      <c r="R612" s="156">
        <f>Q612*H612</f>
        <v>0.48799999999999999</v>
      </c>
      <c r="S612" s="156">
        <v>0</v>
      </c>
      <c r="T612" s="157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158" t="s">
        <v>257</v>
      </c>
      <c r="AT612" s="158" t="s">
        <v>464</v>
      </c>
      <c r="AU612" s="158" t="s">
        <v>89</v>
      </c>
      <c r="AY612" s="19" t="s">
        <v>195</v>
      </c>
      <c r="BE612" s="159">
        <f>IF(N612="základní",J612,0)</f>
        <v>0</v>
      </c>
      <c r="BF612" s="159">
        <f>IF(N612="snížená",J612,0)</f>
        <v>0</v>
      </c>
      <c r="BG612" s="159">
        <f>IF(N612="zákl. přenesená",J612,0)</f>
        <v>0</v>
      </c>
      <c r="BH612" s="159">
        <f>IF(N612="sníž. přenesená",J612,0)</f>
        <v>0</v>
      </c>
      <c r="BI612" s="159">
        <f>IF(N612="nulová",J612,0)</f>
        <v>0</v>
      </c>
      <c r="BJ612" s="19" t="s">
        <v>87</v>
      </c>
      <c r="BK612" s="159">
        <f>ROUND(I612*H612,2)</f>
        <v>0</v>
      </c>
      <c r="BL612" s="19" t="s">
        <v>202</v>
      </c>
      <c r="BM612" s="158" t="s">
        <v>2359</v>
      </c>
    </row>
    <row r="613" spans="1:65" s="13" customFormat="1">
      <c r="B613" s="165"/>
      <c r="D613" s="166" t="s">
        <v>206</v>
      </c>
      <c r="E613" s="167" t="s">
        <v>3</v>
      </c>
      <c r="F613" s="168" t="s">
        <v>207</v>
      </c>
      <c r="H613" s="167" t="s">
        <v>3</v>
      </c>
      <c r="I613" s="169"/>
      <c r="L613" s="165"/>
      <c r="M613" s="170"/>
      <c r="N613" s="171"/>
      <c r="O613" s="171"/>
      <c r="P613" s="171"/>
      <c r="Q613" s="171"/>
      <c r="R613" s="171"/>
      <c r="S613" s="171"/>
      <c r="T613" s="172"/>
      <c r="AT613" s="167" t="s">
        <v>206</v>
      </c>
      <c r="AU613" s="167" t="s">
        <v>89</v>
      </c>
      <c r="AV613" s="13" t="s">
        <v>87</v>
      </c>
      <c r="AW613" s="13" t="s">
        <v>41</v>
      </c>
      <c r="AX613" s="13" t="s">
        <v>80</v>
      </c>
      <c r="AY613" s="167" t="s">
        <v>195</v>
      </c>
    </row>
    <row r="614" spans="1:65" s="13" customFormat="1">
      <c r="B614" s="165"/>
      <c r="D614" s="166" t="s">
        <v>206</v>
      </c>
      <c r="E614" s="167" t="s">
        <v>3</v>
      </c>
      <c r="F614" s="168" t="s">
        <v>208</v>
      </c>
      <c r="H614" s="167" t="s">
        <v>3</v>
      </c>
      <c r="I614" s="169"/>
      <c r="L614" s="165"/>
      <c r="M614" s="170"/>
      <c r="N614" s="171"/>
      <c r="O614" s="171"/>
      <c r="P614" s="171"/>
      <c r="Q614" s="171"/>
      <c r="R614" s="171"/>
      <c r="S614" s="171"/>
      <c r="T614" s="172"/>
      <c r="AT614" s="167" t="s">
        <v>206</v>
      </c>
      <c r="AU614" s="167" t="s">
        <v>89</v>
      </c>
      <c r="AV614" s="13" t="s">
        <v>87</v>
      </c>
      <c r="AW614" s="13" t="s">
        <v>41</v>
      </c>
      <c r="AX614" s="13" t="s">
        <v>80</v>
      </c>
      <c r="AY614" s="167" t="s">
        <v>195</v>
      </c>
    </row>
    <row r="615" spans="1:65" s="13" customFormat="1">
      <c r="B615" s="165"/>
      <c r="D615" s="166" t="s">
        <v>206</v>
      </c>
      <c r="E615" s="167" t="s">
        <v>3</v>
      </c>
      <c r="F615" s="168" t="s">
        <v>918</v>
      </c>
      <c r="H615" s="167" t="s">
        <v>3</v>
      </c>
      <c r="I615" s="169"/>
      <c r="L615" s="165"/>
      <c r="M615" s="170"/>
      <c r="N615" s="171"/>
      <c r="O615" s="171"/>
      <c r="P615" s="171"/>
      <c r="Q615" s="171"/>
      <c r="R615" s="171"/>
      <c r="S615" s="171"/>
      <c r="T615" s="172"/>
      <c r="AT615" s="167" t="s">
        <v>206</v>
      </c>
      <c r="AU615" s="167" t="s">
        <v>89</v>
      </c>
      <c r="AV615" s="13" t="s">
        <v>87</v>
      </c>
      <c r="AW615" s="13" t="s">
        <v>41</v>
      </c>
      <c r="AX615" s="13" t="s">
        <v>80</v>
      </c>
      <c r="AY615" s="167" t="s">
        <v>195</v>
      </c>
    </row>
    <row r="616" spans="1:65" s="14" customFormat="1">
      <c r="B616" s="173"/>
      <c r="D616" s="166" t="s">
        <v>206</v>
      </c>
      <c r="E616" s="174" t="s">
        <v>3</v>
      </c>
      <c r="F616" s="175" t="s">
        <v>2348</v>
      </c>
      <c r="H616" s="176">
        <v>8</v>
      </c>
      <c r="I616" s="177"/>
      <c r="L616" s="173"/>
      <c r="M616" s="178"/>
      <c r="N616" s="179"/>
      <c r="O616" s="179"/>
      <c r="P616" s="179"/>
      <c r="Q616" s="179"/>
      <c r="R616" s="179"/>
      <c r="S616" s="179"/>
      <c r="T616" s="180"/>
      <c r="AT616" s="174" t="s">
        <v>206</v>
      </c>
      <c r="AU616" s="174" t="s">
        <v>89</v>
      </c>
      <c r="AV616" s="14" t="s">
        <v>89</v>
      </c>
      <c r="AW616" s="14" t="s">
        <v>41</v>
      </c>
      <c r="AX616" s="14" t="s">
        <v>80</v>
      </c>
      <c r="AY616" s="174" t="s">
        <v>195</v>
      </c>
    </row>
    <row r="617" spans="1:65" s="15" customFormat="1">
      <c r="B617" s="181"/>
      <c r="D617" s="166" t="s">
        <v>206</v>
      </c>
      <c r="E617" s="182" t="s">
        <v>3</v>
      </c>
      <c r="F617" s="183" t="s">
        <v>215</v>
      </c>
      <c r="H617" s="184">
        <v>8</v>
      </c>
      <c r="I617" s="185"/>
      <c r="L617" s="181"/>
      <c r="M617" s="186"/>
      <c r="N617" s="187"/>
      <c r="O617" s="187"/>
      <c r="P617" s="187"/>
      <c r="Q617" s="187"/>
      <c r="R617" s="187"/>
      <c r="S617" s="187"/>
      <c r="T617" s="188"/>
      <c r="AT617" s="182" t="s">
        <v>206</v>
      </c>
      <c r="AU617" s="182" t="s">
        <v>89</v>
      </c>
      <c r="AV617" s="15" t="s">
        <v>202</v>
      </c>
      <c r="AW617" s="15" t="s">
        <v>41</v>
      </c>
      <c r="AX617" s="15" t="s">
        <v>87</v>
      </c>
      <c r="AY617" s="182" t="s">
        <v>195</v>
      </c>
    </row>
    <row r="618" spans="1:65" s="2" customFormat="1" ht="16.5" customHeight="1">
      <c r="A618" s="35"/>
      <c r="B618" s="146"/>
      <c r="C618" s="147" t="s">
        <v>635</v>
      </c>
      <c r="D618" s="147" t="s">
        <v>197</v>
      </c>
      <c r="E618" s="148" t="s">
        <v>1046</v>
      </c>
      <c r="F618" s="149" t="s">
        <v>1047</v>
      </c>
      <c r="G618" s="150" t="s">
        <v>511</v>
      </c>
      <c r="H618" s="151">
        <v>8</v>
      </c>
      <c r="I618" s="152"/>
      <c r="J618" s="153">
        <f>ROUND(I618*H618,2)</f>
        <v>0</v>
      </c>
      <c r="K618" s="149" t="s">
        <v>201</v>
      </c>
      <c r="L618" s="36"/>
      <c r="M618" s="154" t="s">
        <v>3</v>
      </c>
      <c r="N618" s="155" t="s">
        <v>51</v>
      </c>
      <c r="O618" s="56"/>
      <c r="P618" s="156">
        <f>O618*H618</f>
        <v>0</v>
      </c>
      <c r="Q618" s="156">
        <v>0</v>
      </c>
      <c r="R618" s="156">
        <f>Q618*H618</f>
        <v>0</v>
      </c>
      <c r="S618" s="156">
        <v>0.1</v>
      </c>
      <c r="T618" s="157">
        <f>S618*H618</f>
        <v>0.8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158" t="s">
        <v>202</v>
      </c>
      <c r="AT618" s="158" t="s">
        <v>197</v>
      </c>
      <c r="AU618" s="158" t="s">
        <v>89</v>
      </c>
      <c r="AY618" s="19" t="s">
        <v>195</v>
      </c>
      <c r="BE618" s="159">
        <f>IF(N618="základní",J618,0)</f>
        <v>0</v>
      </c>
      <c r="BF618" s="159">
        <f>IF(N618="snížená",J618,0)</f>
        <v>0</v>
      </c>
      <c r="BG618" s="159">
        <f>IF(N618="zákl. přenesená",J618,0)</f>
        <v>0</v>
      </c>
      <c r="BH618" s="159">
        <f>IF(N618="sníž. přenesená",J618,0)</f>
        <v>0</v>
      </c>
      <c r="BI618" s="159">
        <f>IF(N618="nulová",J618,0)</f>
        <v>0</v>
      </c>
      <c r="BJ618" s="19" t="s">
        <v>87</v>
      </c>
      <c r="BK618" s="159">
        <f>ROUND(I618*H618,2)</f>
        <v>0</v>
      </c>
      <c r="BL618" s="19" t="s">
        <v>202</v>
      </c>
      <c r="BM618" s="158" t="s">
        <v>2360</v>
      </c>
    </row>
    <row r="619" spans="1:65" s="2" customFormat="1">
      <c r="A619" s="35"/>
      <c r="B619" s="36"/>
      <c r="C619" s="35"/>
      <c r="D619" s="160" t="s">
        <v>204</v>
      </c>
      <c r="E619" s="35"/>
      <c r="F619" s="161" t="s">
        <v>1049</v>
      </c>
      <c r="G619" s="35"/>
      <c r="H619" s="35"/>
      <c r="I619" s="162"/>
      <c r="J619" s="35"/>
      <c r="K619" s="35"/>
      <c r="L619" s="36"/>
      <c r="M619" s="163"/>
      <c r="N619" s="164"/>
      <c r="O619" s="56"/>
      <c r="P619" s="56"/>
      <c r="Q619" s="56"/>
      <c r="R619" s="56"/>
      <c r="S619" s="56"/>
      <c r="T619" s="57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T619" s="19" t="s">
        <v>204</v>
      </c>
      <c r="AU619" s="19" t="s">
        <v>89</v>
      </c>
    </row>
    <row r="620" spans="1:65" s="13" customFormat="1">
      <c r="B620" s="165"/>
      <c r="D620" s="166" t="s">
        <v>206</v>
      </c>
      <c r="E620" s="167" t="s">
        <v>3</v>
      </c>
      <c r="F620" s="168" t="s">
        <v>207</v>
      </c>
      <c r="H620" s="167" t="s">
        <v>3</v>
      </c>
      <c r="I620" s="169"/>
      <c r="L620" s="165"/>
      <c r="M620" s="170"/>
      <c r="N620" s="171"/>
      <c r="O620" s="171"/>
      <c r="P620" s="171"/>
      <c r="Q620" s="171"/>
      <c r="R620" s="171"/>
      <c r="S620" s="171"/>
      <c r="T620" s="172"/>
      <c r="AT620" s="167" t="s">
        <v>206</v>
      </c>
      <c r="AU620" s="167" t="s">
        <v>89</v>
      </c>
      <c r="AV620" s="13" t="s">
        <v>87</v>
      </c>
      <c r="AW620" s="13" t="s">
        <v>41</v>
      </c>
      <c r="AX620" s="13" t="s">
        <v>80</v>
      </c>
      <c r="AY620" s="167" t="s">
        <v>195</v>
      </c>
    </row>
    <row r="621" spans="1:65" s="13" customFormat="1">
      <c r="B621" s="165"/>
      <c r="D621" s="166" t="s">
        <v>206</v>
      </c>
      <c r="E621" s="167" t="s">
        <v>3</v>
      </c>
      <c r="F621" s="168" t="s">
        <v>208</v>
      </c>
      <c r="H621" s="167" t="s">
        <v>3</v>
      </c>
      <c r="I621" s="169"/>
      <c r="L621" s="165"/>
      <c r="M621" s="170"/>
      <c r="N621" s="171"/>
      <c r="O621" s="171"/>
      <c r="P621" s="171"/>
      <c r="Q621" s="171"/>
      <c r="R621" s="171"/>
      <c r="S621" s="171"/>
      <c r="T621" s="172"/>
      <c r="AT621" s="167" t="s">
        <v>206</v>
      </c>
      <c r="AU621" s="167" t="s">
        <v>89</v>
      </c>
      <c r="AV621" s="13" t="s">
        <v>87</v>
      </c>
      <c r="AW621" s="13" t="s">
        <v>41</v>
      </c>
      <c r="AX621" s="13" t="s">
        <v>80</v>
      </c>
      <c r="AY621" s="167" t="s">
        <v>195</v>
      </c>
    </row>
    <row r="622" spans="1:65" s="13" customFormat="1">
      <c r="B622" s="165"/>
      <c r="D622" s="166" t="s">
        <v>206</v>
      </c>
      <c r="E622" s="167" t="s">
        <v>3</v>
      </c>
      <c r="F622" s="168" t="s">
        <v>209</v>
      </c>
      <c r="H622" s="167" t="s">
        <v>3</v>
      </c>
      <c r="I622" s="169"/>
      <c r="L622" s="165"/>
      <c r="M622" s="170"/>
      <c r="N622" s="171"/>
      <c r="O622" s="171"/>
      <c r="P622" s="171"/>
      <c r="Q622" s="171"/>
      <c r="R622" s="171"/>
      <c r="S622" s="171"/>
      <c r="T622" s="172"/>
      <c r="AT622" s="167" t="s">
        <v>206</v>
      </c>
      <c r="AU622" s="167" t="s">
        <v>89</v>
      </c>
      <c r="AV622" s="13" t="s">
        <v>87</v>
      </c>
      <c r="AW622" s="13" t="s">
        <v>41</v>
      </c>
      <c r="AX622" s="13" t="s">
        <v>80</v>
      </c>
      <c r="AY622" s="167" t="s">
        <v>195</v>
      </c>
    </row>
    <row r="623" spans="1:65" s="13" customFormat="1">
      <c r="B623" s="165"/>
      <c r="D623" s="166" t="s">
        <v>206</v>
      </c>
      <c r="E623" s="167" t="s">
        <v>3</v>
      </c>
      <c r="F623" s="168" t="s">
        <v>1050</v>
      </c>
      <c r="H623" s="167" t="s">
        <v>3</v>
      </c>
      <c r="I623" s="169"/>
      <c r="L623" s="165"/>
      <c r="M623" s="170"/>
      <c r="N623" s="171"/>
      <c r="O623" s="171"/>
      <c r="P623" s="171"/>
      <c r="Q623" s="171"/>
      <c r="R623" s="171"/>
      <c r="S623" s="171"/>
      <c r="T623" s="172"/>
      <c r="AT623" s="167" t="s">
        <v>206</v>
      </c>
      <c r="AU623" s="167" t="s">
        <v>89</v>
      </c>
      <c r="AV623" s="13" t="s">
        <v>87</v>
      </c>
      <c r="AW623" s="13" t="s">
        <v>41</v>
      </c>
      <c r="AX623" s="13" t="s">
        <v>80</v>
      </c>
      <c r="AY623" s="167" t="s">
        <v>195</v>
      </c>
    </row>
    <row r="624" spans="1:65" s="14" customFormat="1">
      <c r="B624" s="173"/>
      <c r="D624" s="166" t="s">
        <v>206</v>
      </c>
      <c r="E624" s="174" t="s">
        <v>3</v>
      </c>
      <c r="F624" s="175" t="s">
        <v>2348</v>
      </c>
      <c r="H624" s="176">
        <v>8</v>
      </c>
      <c r="I624" s="177"/>
      <c r="L624" s="173"/>
      <c r="M624" s="178"/>
      <c r="N624" s="179"/>
      <c r="O624" s="179"/>
      <c r="P624" s="179"/>
      <c r="Q624" s="179"/>
      <c r="R624" s="179"/>
      <c r="S624" s="179"/>
      <c r="T624" s="180"/>
      <c r="AT624" s="174" t="s">
        <v>206</v>
      </c>
      <c r="AU624" s="174" t="s">
        <v>89</v>
      </c>
      <c r="AV624" s="14" t="s">
        <v>89</v>
      </c>
      <c r="AW624" s="14" t="s">
        <v>41</v>
      </c>
      <c r="AX624" s="14" t="s">
        <v>80</v>
      </c>
      <c r="AY624" s="174" t="s">
        <v>195</v>
      </c>
    </row>
    <row r="625" spans="1:65" s="15" customFormat="1">
      <c r="B625" s="181"/>
      <c r="D625" s="166" t="s">
        <v>206</v>
      </c>
      <c r="E625" s="182" t="s">
        <v>3</v>
      </c>
      <c r="F625" s="183" t="s">
        <v>215</v>
      </c>
      <c r="H625" s="184">
        <v>8</v>
      </c>
      <c r="I625" s="185"/>
      <c r="L625" s="181"/>
      <c r="M625" s="186"/>
      <c r="N625" s="187"/>
      <c r="O625" s="187"/>
      <c r="P625" s="187"/>
      <c r="Q625" s="187"/>
      <c r="R625" s="187"/>
      <c r="S625" s="187"/>
      <c r="T625" s="188"/>
      <c r="AT625" s="182" t="s">
        <v>206</v>
      </c>
      <c r="AU625" s="182" t="s">
        <v>89</v>
      </c>
      <c r="AV625" s="15" t="s">
        <v>202</v>
      </c>
      <c r="AW625" s="15" t="s">
        <v>41</v>
      </c>
      <c r="AX625" s="15" t="s">
        <v>87</v>
      </c>
      <c r="AY625" s="182" t="s">
        <v>195</v>
      </c>
    </row>
    <row r="626" spans="1:65" s="2" customFormat="1" ht="16.5" customHeight="1">
      <c r="A626" s="35"/>
      <c r="B626" s="146"/>
      <c r="C626" s="147" t="s">
        <v>641</v>
      </c>
      <c r="D626" s="147" t="s">
        <v>197</v>
      </c>
      <c r="E626" s="148" t="s">
        <v>936</v>
      </c>
      <c r="F626" s="149" t="s">
        <v>937</v>
      </c>
      <c r="G626" s="150" t="s">
        <v>511</v>
      </c>
      <c r="H626" s="151">
        <v>8</v>
      </c>
      <c r="I626" s="152"/>
      <c r="J626" s="153">
        <f>ROUND(I626*H626,2)</f>
        <v>0</v>
      </c>
      <c r="K626" s="149" t="s">
        <v>201</v>
      </c>
      <c r="L626" s="36"/>
      <c r="M626" s="154" t="s">
        <v>3</v>
      </c>
      <c r="N626" s="155" t="s">
        <v>51</v>
      </c>
      <c r="O626" s="56"/>
      <c r="P626" s="156">
        <f>O626*H626</f>
        <v>0</v>
      </c>
      <c r="Q626" s="156">
        <v>0.21734000000000001</v>
      </c>
      <c r="R626" s="156">
        <f>Q626*H626</f>
        <v>1.73872</v>
      </c>
      <c r="S626" s="156">
        <v>0</v>
      </c>
      <c r="T626" s="157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158" t="s">
        <v>202</v>
      </c>
      <c r="AT626" s="158" t="s">
        <v>197</v>
      </c>
      <c r="AU626" s="158" t="s">
        <v>89</v>
      </c>
      <c r="AY626" s="19" t="s">
        <v>195</v>
      </c>
      <c r="BE626" s="159">
        <f>IF(N626="základní",J626,0)</f>
        <v>0</v>
      </c>
      <c r="BF626" s="159">
        <f>IF(N626="snížená",J626,0)</f>
        <v>0</v>
      </c>
      <c r="BG626" s="159">
        <f>IF(N626="zákl. přenesená",J626,0)</f>
        <v>0</v>
      </c>
      <c r="BH626" s="159">
        <f>IF(N626="sníž. přenesená",J626,0)</f>
        <v>0</v>
      </c>
      <c r="BI626" s="159">
        <f>IF(N626="nulová",J626,0)</f>
        <v>0</v>
      </c>
      <c r="BJ626" s="19" t="s">
        <v>87</v>
      </c>
      <c r="BK626" s="159">
        <f>ROUND(I626*H626,2)</f>
        <v>0</v>
      </c>
      <c r="BL626" s="19" t="s">
        <v>202</v>
      </c>
      <c r="BM626" s="158" t="s">
        <v>2361</v>
      </c>
    </row>
    <row r="627" spans="1:65" s="2" customFormat="1">
      <c r="A627" s="35"/>
      <c r="B627" s="36"/>
      <c r="C627" s="35"/>
      <c r="D627" s="160" t="s">
        <v>204</v>
      </c>
      <c r="E627" s="35"/>
      <c r="F627" s="161" t="s">
        <v>939</v>
      </c>
      <c r="G627" s="35"/>
      <c r="H627" s="35"/>
      <c r="I627" s="162"/>
      <c r="J627" s="35"/>
      <c r="K627" s="35"/>
      <c r="L627" s="36"/>
      <c r="M627" s="163"/>
      <c r="N627" s="164"/>
      <c r="O627" s="56"/>
      <c r="P627" s="56"/>
      <c r="Q627" s="56"/>
      <c r="R627" s="56"/>
      <c r="S627" s="56"/>
      <c r="T627" s="57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T627" s="19" t="s">
        <v>204</v>
      </c>
      <c r="AU627" s="19" t="s">
        <v>89</v>
      </c>
    </row>
    <row r="628" spans="1:65" s="2" customFormat="1" ht="16.5" customHeight="1">
      <c r="A628" s="35"/>
      <c r="B628" s="146"/>
      <c r="C628" s="190" t="s">
        <v>646</v>
      </c>
      <c r="D628" s="190" t="s">
        <v>464</v>
      </c>
      <c r="E628" s="191" t="s">
        <v>940</v>
      </c>
      <c r="F628" s="192" t="s">
        <v>941</v>
      </c>
      <c r="G628" s="193" t="s">
        <v>511</v>
      </c>
      <c r="H628" s="194">
        <v>8</v>
      </c>
      <c r="I628" s="195"/>
      <c r="J628" s="196">
        <f>ROUND(I628*H628,2)</f>
        <v>0</v>
      </c>
      <c r="K628" s="192" t="s">
        <v>201</v>
      </c>
      <c r="L628" s="197"/>
      <c r="M628" s="198" t="s">
        <v>3</v>
      </c>
      <c r="N628" s="199" t="s">
        <v>51</v>
      </c>
      <c r="O628" s="56"/>
      <c r="P628" s="156">
        <f>O628*H628</f>
        <v>0</v>
      </c>
      <c r="Q628" s="156">
        <v>0.06</v>
      </c>
      <c r="R628" s="156">
        <f>Q628*H628</f>
        <v>0.48</v>
      </c>
      <c r="S628" s="156">
        <v>0</v>
      </c>
      <c r="T628" s="157">
        <f>S628*H628</f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158" t="s">
        <v>257</v>
      </c>
      <c r="AT628" s="158" t="s">
        <v>464</v>
      </c>
      <c r="AU628" s="158" t="s">
        <v>89</v>
      </c>
      <c r="AY628" s="19" t="s">
        <v>195</v>
      </c>
      <c r="BE628" s="159">
        <f>IF(N628="základní",J628,0)</f>
        <v>0</v>
      </c>
      <c r="BF628" s="159">
        <f>IF(N628="snížená",J628,0)</f>
        <v>0</v>
      </c>
      <c r="BG628" s="159">
        <f>IF(N628="zákl. přenesená",J628,0)</f>
        <v>0</v>
      </c>
      <c r="BH628" s="159">
        <f>IF(N628="sníž. přenesená",J628,0)</f>
        <v>0</v>
      </c>
      <c r="BI628" s="159">
        <f>IF(N628="nulová",J628,0)</f>
        <v>0</v>
      </c>
      <c r="BJ628" s="19" t="s">
        <v>87</v>
      </c>
      <c r="BK628" s="159">
        <f>ROUND(I628*H628,2)</f>
        <v>0</v>
      </c>
      <c r="BL628" s="19" t="s">
        <v>202</v>
      </c>
      <c r="BM628" s="158" t="s">
        <v>2362</v>
      </c>
    </row>
    <row r="629" spans="1:65" s="13" customFormat="1">
      <c r="B629" s="165"/>
      <c r="D629" s="166" t="s">
        <v>206</v>
      </c>
      <c r="E629" s="167" t="s">
        <v>3</v>
      </c>
      <c r="F629" s="168" t="s">
        <v>207</v>
      </c>
      <c r="H629" s="167" t="s">
        <v>3</v>
      </c>
      <c r="I629" s="169"/>
      <c r="L629" s="165"/>
      <c r="M629" s="170"/>
      <c r="N629" s="171"/>
      <c r="O629" s="171"/>
      <c r="P629" s="171"/>
      <c r="Q629" s="171"/>
      <c r="R629" s="171"/>
      <c r="S629" s="171"/>
      <c r="T629" s="172"/>
      <c r="AT629" s="167" t="s">
        <v>206</v>
      </c>
      <c r="AU629" s="167" t="s">
        <v>89</v>
      </c>
      <c r="AV629" s="13" t="s">
        <v>87</v>
      </c>
      <c r="AW629" s="13" t="s">
        <v>41</v>
      </c>
      <c r="AX629" s="13" t="s">
        <v>80</v>
      </c>
      <c r="AY629" s="167" t="s">
        <v>195</v>
      </c>
    </row>
    <row r="630" spans="1:65" s="13" customFormat="1">
      <c r="B630" s="165"/>
      <c r="D630" s="166" t="s">
        <v>206</v>
      </c>
      <c r="E630" s="167" t="s">
        <v>3</v>
      </c>
      <c r="F630" s="168" t="s">
        <v>208</v>
      </c>
      <c r="H630" s="167" t="s">
        <v>3</v>
      </c>
      <c r="I630" s="169"/>
      <c r="L630" s="165"/>
      <c r="M630" s="170"/>
      <c r="N630" s="171"/>
      <c r="O630" s="171"/>
      <c r="P630" s="171"/>
      <c r="Q630" s="171"/>
      <c r="R630" s="171"/>
      <c r="S630" s="171"/>
      <c r="T630" s="172"/>
      <c r="AT630" s="167" t="s">
        <v>206</v>
      </c>
      <c r="AU630" s="167" t="s">
        <v>89</v>
      </c>
      <c r="AV630" s="13" t="s">
        <v>87</v>
      </c>
      <c r="AW630" s="13" t="s">
        <v>41</v>
      </c>
      <c r="AX630" s="13" t="s">
        <v>80</v>
      </c>
      <c r="AY630" s="167" t="s">
        <v>195</v>
      </c>
    </row>
    <row r="631" spans="1:65" s="13" customFormat="1">
      <c r="B631" s="165"/>
      <c r="D631" s="166" t="s">
        <v>206</v>
      </c>
      <c r="E631" s="167" t="s">
        <v>3</v>
      </c>
      <c r="F631" s="168" t="s">
        <v>918</v>
      </c>
      <c r="H631" s="167" t="s">
        <v>3</v>
      </c>
      <c r="I631" s="169"/>
      <c r="L631" s="165"/>
      <c r="M631" s="170"/>
      <c r="N631" s="171"/>
      <c r="O631" s="171"/>
      <c r="P631" s="171"/>
      <c r="Q631" s="171"/>
      <c r="R631" s="171"/>
      <c r="S631" s="171"/>
      <c r="T631" s="172"/>
      <c r="AT631" s="167" t="s">
        <v>206</v>
      </c>
      <c r="AU631" s="167" t="s">
        <v>89</v>
      </c>
      <c r="AV631" s="13" t="s">
        <v>87</v>
      </c>
      <c r="AW631" s="13" t="s">
        <v>41</v>
      </c>
      <c r="AX631" s="13" t="s">
        <v>80</v>
      </c>
      <c r="AY631" s="167" t="s">
        <v>195</v>
      </c>
    </row>
    <row r="632" spans="1:65" s="14" customFormat="1">
      <c r="B632" s="173"/>
      <c r="D632" s="166" t="s">
        <v>206</v>
      </c>
      <c r="E632" s="174" t="s">
        <v>3</v>
      </c>
      <c r="F632" s="175" t="s">
        <v>2348</v>
      </c>
      <c r="H632" s="176">
        <v>8</v>
      </c>
      <c r="I632" s="177"/>
      <c r="L632" s="173"/>
      <c r="M632" s="178"/>
      <c r="N632" s="179"/>
      <c r="O632" s="179"/>
      <c r="P632" s="179"/>
      <c r="Q632" s="179"/>
      <c r="R632" s="179"/>
      <c r="S632" s="179"/>
      <c r="T632" s="180"/>
      <c r="AT632" s="174" t="s">
        <v>206</v>
      </c>
      <c r="AU632" s="174" t="s">
        <v>89</v>
      </c>
      <c r="AV632" s="14" t="s">
        <v>89</v>
      </c>
      <c r="AW632" s="14" t="s">
        <v>41</v>
      </c>
      <c r="AX632" s="14" t="s">
        <v>80</v>
      </c>
      <c r="AY632" s="174" t="s">
        <v>195</v>
      </c>
    </row>
    <row r="633" spans="1:65" s="15" customFormat="1">
      <c r="B633" s="181"/>
      <c r="D633" s="166" t="s">
        <v>206</v>
      </c>
      <c r="E633" s="182" t="s">
        <v>3</v>
      </c>
      <c r="F633" s="183" t="s">
        <v>215</v>
      </c>
      <c r="H633" s="184">
        <v>8</v>
      </c>
      <c r="I633" s="185"/>
      <c r="L633" s="181"/>
      <c r="M633" s="186"/>
      <c r="N633" s="187"/>
      <c r="O633" s="187"/>
      <c r="P633" s="187"/>
      <c r="Q633" s="187"/>
      <c r="R633" s="187"/>
      <c r="S633" s="187"/>
      <c r="T633" s="188"/>
      <c r="AT633" s="182" t="s">
        <v>206</v>
      </c>
      <c r="AU633" s="182" t="s">
        <v>89</v>
      </c>
      <c r="AV633" s="15" t="s">
        <v>202</v>
      </c>
      <c r="AW633" s="15" t="s">
        <v>41</v>
      </c>
      <c r="AX633" s="15" t="s">
        <v>87</v>
      </c>
      <c r="AY633" s="182" t="s">
        <v>195</v>
      </c>
    </row>
    <row r="634" spans="1:65" s="12" customFormat="1" ht="20.9" customHeight="1">
      <c r="B634" s="133"/>
      <c r="D634" s="134" t="s">
        <v>79</v>
      </c>
      <c r="E634" s="144" t="s">
        <v>1055</v>
      </c>
      <c r="F634" s="144" t="s">
        <v>1056</v>
      </c>
      <c r="I634" s="136"/>
      <c r="J634" s="145">
        <f>BK634</f>
        <v>0</v>
      </c>
      <c r="L634" s="133"/>
      <c r="M634" s="138"/>
      <c r="N634" s="139"/>
      <c r="O634" s="139"/>
      <c r="P634" s="140">
        <f>SUM(P635:P642)</f>
        <v>0</v>
      </c>
      <c r="Q634" s="139"/>
      <c r="R634" s="140">
        <f>SUM(R635:R642)</f>
        <v>0</v>
      </c>
      <c r="S634" s="139"/>
      <c r="T634" s="141">
        <f>SUM(T635:T642)</f>
        <v>3.5999999999999996</v>
      </c>
      <c r="AR634" s="134" t="s">
        <v>87</v>
      </c>
      <c r="AT634" s="142" t="s">
        <v>79</v>
      </c>
      <c r="AU634" s="142" t="s">
        <v>89</v>
      </c>
      <c r="AY634" s="134" t="s">
        <v>195</v>
      </c>
      <c r="BK634" s="143">
        <f>SUM(BK635:BK642)</f>
        <v>0</v>
      </c>
    </row>
    <row r="635" spans="1:65" s="2" customFormat="1" ht="16.5" customHeight="1">
      <c r="A635" s="35"/>
      <c r="B635" s="146"/>
      <c r="C635" s="147" t="s">
        <v>651</v>
      </c>
      <c r="D635" s="147" t="s">
        <v>197</v>
      </c>
      <c r="E635" s="148" t="s">
        <v>1057</v>
      </c>
      <c r="F635" s="149" t="s">
        <v>1058</v>
      </c>
      <c r="G635" s="150" t="s">
        <v>200</v>
      </c>
      <c r="H635" s="151">
        <v>20</v>
      </c>
      <c r="I635" s="152"/>
      <c r="J635" s="153">
        <f>ROUND(I635*H635,2)</f>
        <v>0</v>
      </c>
      <c r="K635" s="149" t="s">
        <v>201</v>
      </c>
      <c r="L635" s="36"/>
      <c r="M635" s="154" t="s">
        <v>3</v>
      </c>
      <c r="N635" s="155" t="s">
        <v>51</v>
      </c>
      <c r="O635" s="56"/>
      <c r="P635" s="156">
        <f>O635*H635</f>
        <v>0</v>
      </c>
      <c r="Q635" s="156">
        <v>0</v>
      </c>
      <c r="R635" s="156">
        <f>Q635*H635</f>
        <v>0</v>
      </c>
      <c r="S635" s="156">
        <v>0.18</v>
      </c>
      <c r="T635" s="157">
        <f>S635*H635</f>
        <v>3.5999999999999996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158" t="s">
        <v>202</v>
      </c>
      <c r="AT635" s="158" t="s">
        <v>197</v>
      </c>
      <c r="AU635" s="158" t="s">
        <v>223</v>
      </c>
      <c r="AY635" s="19" t="s">
        <v>195</v>
      </c>
      <c r="BE635" s="159">
        <f>IF(N635="základní",J635,0)</f>
        <v>0</v>
      </c>
      <c r="BF635" s="159">
        <f>IF(N635="snížená",J635,0)</f>
        <v>0</v>
      </c>
      <c r="BG635" s="159">
        <f>IF(N635="zákl. přenesená",J635,0)</f>
        <v>0</v>
      </c>
      <c r="BH635" s="159">
        <f>IF(N635="sníž. přenesená",J635,0)</f>
        <v>0</v>
      </c>
      <c r="BI635" s="159">
        <f>IF(N635="nulová",J635,0)</f>
        <v>0</v>
      </c>
      <c r="BJ635" s="19" t="s">
        <v>87</v>
      </c>
      <c r="BK635" s="159">
        <f>ROUND(I635*H635,2)</f>
        <v>0</v>
      </c>
      <c r="BL635" s="19" t="s">
        <v>202</v>
      </c>
      <c r="BM635" s="158" t="s">
        <v>2363</v>
      </c>
    </row>
    <row r="636" spans="1:65" s="2" customFormat="1">
      <c r="A636" s="35"/>
      <c r="B636" s="36"/>
      <c r="C636" s="35"/>
      <c r="D636" s="160" t="s">
        <v>204</v>
      </c>
      <c r="E636" s="35"/>
      <c r="F636" s="161" t="s">
        <v>1060</v>
      </c>
      <c r="G636" s="35"/>
      <c r="H636" s="35"/>
      <c r="I636" s="162"/>
      <c r="J636" s="35"/>
      <c r="K636" s="35"/>
      <c r="L636" s="36"/>
      <c r="M636" s="163"/>
      <c r="N636" s="164"/>
      <c r="O636" s="56"/>
      <c r="P636" s="56"/>
      <c r="Q636" s="56"/>
      <c r="R636" s="56"/>
      <c r="S636" s="56"/>
      <c r="T636" s="57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T636" s="19" t="s">
        <v>204</v>
      </c>
      <c r="AU636" s="19" t="s">
        <v>223</v>
      </c>
    </row>
    <row r="637" spans="1:65" s="13" customFormat="1">
      <c r="B637" s="165"/>
      <c r="D637" s="166" t="s">
        <v>206</v>
      </c>
      <c r="E637" s="167" t="s">
        <v>3</v>
      </c>
      <c r="F637" s="168" t="s">
        <v>207</v>
      </c>
      <c r="H637" s="167" t="s">
        <v>3</v>
      </c>
      <c r="I637" s="169"/>
      <c r="L637" s="165"/>
      <c r="M637" s="170"/>
      <c r="N637" s="171"/>
      <c r="O637" s="171"/>
      <c r="P637" s="171"/>
      <c r="Q637" s="171"/>
      <c r="R637" s="171"/>
      <c r="S637" s="171"/>
      <c r="T637" s="172"/>
      <c r="AT637" s="167" t="s">
        <v>206</v>
      </c>
      <c r="AU637" s="167" t="s">
        <v>223</v>
      </c>
      <c r="AV637" s="13" t="s">
        <v>87</v>
      </c>
      <c r="AW637" s="13" t="s">
        <v>41</v>
      </c>
      <c r="AX637" s="13" t="s">
        <v>80</v>
      </c>
      <c r="AY637" s="167" t="s">
        <v>195</v>
      </c>
    </row>
    <row r="638" spans="1:65" s="13" customFormat="1">
      <c r="B638" s="165"/>
      <c r="D638" s="166" t="s">
        <v>206</v>
      </c>
      <c r="E638" s="167" t="s">
        <v>3</v>
      </c>
      <c r="F638" s="168" t="s">
        <v>208</v>
      </c>
      <c r="H638" s="167" t="s">
        <v>3</v>
      </c>
      <c r="I638" s="169"/>
      <c r="L638" s="165"/>
      <c r="M638" s="170"/>
      <c r="N638" s="171"/>
      <c r="O638" s="171"/>
      <c r="P638" s="171"/>
      <c r="Q638" s="171"/>
      <c r="R638" s="171"/>
      <c r="S638" s="171"/>
      <c r="T638" s="172"/>
      <c r="AT638" s="167" t="s">
        <v>206</v>
      </c>
      <c r="AU638" s="167" t="s">
        <v>223</v>
      </c>
      <c r="AV638" s="13" t="s">
        <v>87</v>
      </c>
      <c r="AW638" s="13" t="s">
        <v>41</v>
      </c>
      <c r="AX638" s="13" t="s">
        <v>80</v>
      </c>
      <c r="AY638" s="167" t="s">
        <v>195</v>
      </c>
    </row>
    <row r="639" spans="1:65" s="13" customFormat="1">
      <c r="B639" s="165"/>
      <c r="D639" s="166" t="s">
        <v>206</v>
      </c>
      <c r="E639" s="167" t="s">
        <v>3</v>
      </c>
      <c r="F639" s="168" t="s">
        <v>209</v>
      </c>
      <c r="H639" s="167" t="s">
        <v>3</v>
      </c>
      <c r="I639" s="169"/>
      <c r="L639" s="165"/>
      <c r="M639" s="170"/>
      <c r="N639" s="171"/>
      <c r="O639" s="171"/>
      <c r="P639" s="171"/>
      <c r="Q639" s="171"/>
      <c r="R639" s="171"/>
      <c r="S639" s="171"/>
      <c r="T639" s="172"/>
      <c r="AT639" s="167" t="s">
        <v>206</v>
      </c>
      <c r="AU639" s="167" t="s">
        <v>223</v>
      </c>
      <c r="AV639" s="13" t="s">
        <v>87</v>
      </c>
      <c r="AW639" s="13" t="s">
        <v>41</v>
      </c>
      <c r="AX639" s="13" t="s">
        <v>80</v>
      </c>
      <c r="AY639" s="167" t="s">
        <v>195</v>
      </c>
    </row>
    <row r="640" spans="1:65" s="13" customFormat="1">
      <c r="B640" s="165"/>
      <c r="D640" s="166" t="s">
        <v>206</v>
      </c>
      <c r="E640" s="167" t="s">
        <v>3</v>
      </c>
      <c r="F640" s="168" t="s">
        <v>1061</v>
      </c>
      <c r="H640" s="167" t="s">
        <v>3</v>
      </c>
      <c r="I640" s="169"/>
      <c r="L640" s="165"/>
      <c r="M640" s="170"/>
      <c r="N640" s="171"/>
      <c r="O640" s="171"/>
      <c r="P640" s="171"/>
      <c r="Q640" s="171"/>
      <c r="R640" s="171"/>
      <c r="S640" s="171"/>
      <c r="T640" s="172"/>
      <c r="AT640" s="167" t="s">
        <v>206</v>
      </c>
      <c r="AU640" s="167" t="s">
        <v>223</v>
      </c>
      <c r="AV640" s="13" t="s">
        <v>87</v>
      </c>
      <c r="AW640" s="13" t="s">
        <v>41</v>
      </c>
      <c r="AX640" s="13" t="s">
        <v>80</v>
      </c>
      <c r="AY640" s="167" t="s">
        <v>195</v>
      </c>
    </row>
    <row r="641" spans="1:65" s="14" customFormat="1">
      <c r="B641" s="173"/>
      <c r="D641" s="166" t="s">
        <v>206</v>
      </c>
      <c r="E641" s="174" t="s">
        <v>3</v>
      </c>
      <c r="F641" s="175" t="s">
        <v>2364</v>
      </c>
      <c r="H641" s="176">
        <v>20</v>
      </c>
      <c r="I641" s="177"/>
      <c r="L641" s="173"/>
      <c r="M641" s="178"/>
      <c r="N641" s="179"/>
      <c r="O641" s="179"/>
      <c r="P641" s="179"/>
      <c r="Q641" s="179"/>
      <c r="R641" s="179"/>
      <c r="S641" s="179"/>
      <c r="T641" s="180"/>
      <c r="AT641" s="174" t="s">
        <v>206</v>
      </c>
      <c r="AU641" s="174" t="s">
        <v>223</v>
      </c>
      <c r="AV641" s="14" t="s">
        <v>89</v>
      </c>
      <c r="AW641" s="14" t="s">
        <v>41</v>
      </c>
      <c r="AX641" s="14" t="s">
        <v>80</v>
      </c>
      <c r="AY641" s="174" t="s">
        <v>195</v>
      </c>
    </row>
    <row r="642" spans="1:65" s="15" customFormat="1">
      <c r="B642" s="181"/>
      <c r="D642" s="166" t="s">
        <v>206</v>
      </c>
      <c r="E642" s="182" t="s">
        <v>3</v>
      </c>
      <c r="F642" s="183" t="s">
        <v>215</v>
      </c>
      <c r="H642" s="184">
        <v>20</v>
      </c>
      <c r="I642" s="185"/>
      <c r="L642" s="181"/>
      <c r="M642" s="186"/>
      <c r="N642" s="187"/>
      <c r="O642" s="187"/>
      <c r="P642" s="187"/>
      <c r="Q642" s="187"/>
      <c r="R642" s="187"/>
      <c r="S642" s="187"/>
      <c r="T642" s="188"/>
      <c r="AT642" s="182" t="s">
        <v>206</v>
      </c>
      <c r="AU642" s="182" t="s">
        <v>223</v>
      </c>
      <c r="AV642" s="15" t="s">
        <v>202</v>
      </c>
      <c r="AW642" s="15" t="s">
        <v>41</v>
      </c>
      <c r="AX642" s="15" t="s">
        <v>87</v>
      </c>
      <c r="AY642" s="182" t="s">
        <v>195</v>
      </c>
    </row>
    <row r="643" spans="1:65" s="12" customFormat="1" ht="22.9" customHeight="1">
      <c r="B643" s="133"/>
      <c r="D643" s="134" t="s">
        <v>79</v>
      </c>
      <c r="E643" s="144" t="s">
        <v>265</v>
      </c>
      <c r="F643" s="144" t="s">
        <v>1062</v>
      </c>
      <c r="I643" s="136"/>
      <c r="J643" s="145">
        <f>BK643</f>
        <v>0</v>
      </c>
      <c r="L643" s="133"/>
      <c r="M643" s="138"/>
      <c r="N643" s="139"/>
      <c r="O643" s="139"/>
      <c r="P643" s="140">
        <f>SUM(P644:P682)</f>
        <v>0</v>
      </c>
      <c r="Q643" s="139"/>
      <c r="R643" s="140">
        <f>SUM(R644:R682)</f>
        <v>148.87351999999998</v>
      </c>
      <c r="S643" s="139"/>
      <c r="T643" s="141">
        <f>SUM(T644:T682)</f>
        <v>4.1998000000000006</v>
      </c>
      <c r="AR643" s="134" t="s">
        <v>87</v>
      </c>
      <c r="AT643" s="142" t="s">
        <v>79</v>
      </c>
      <c r="AU643" s="142" t="s">
        <v>87</v>
      </c>
      <c r="AY643" s="134" t="s">
        <v>195</v>
      </c>
      <c r="BK643" s="143">
        <f>SUM(BK644:BK682)</f>
        <v>0</v>
      </c>
    </row>
    <row r="644" spans="1:65" s="2" customFormat="1" ht="24.25" customHeight="1">
      <c r="A644" s="35"/>
      <c r="B644" s="146"/>
      <c r="C644" s="147" t="s">
        <v>656</v>
      </c>
      <c r="D644" s="147" t="s">
        <v>197</v>
      </c>
      <c r="E644" s="148" t="s">
        <v>2365</v>
      </c>
      <c r="F644" s="149" t="s">
        <v>2366</v>
      </c>
      <c r="G644" s="150" t="s">
        <v>200</v>
      </c>
      <c r="H644" s="151">
        <v>606</v>
      </c>
      <c r="I644" s="152"/>
      <c r="J644" s="153">
        <f>ROUND(I644*H644,2)</f>
        <v>0</v>
      </c>
      <c r="K644" s="149" t="s">
        <v>201</v>
      </c>
      <c r="L644" s="36"/>
      <c r="M644" s="154" t="s">
        <v>3</v>
      </c>
      <c r="N644" s="155" t="s">
        <v>51</v>
      </c>
      <c r="O644" s="56"/>
      <c r="P644" s="156">
        <f>O644*H644</f>
        <v>0</v>
      </c>
      <c r="Q644" s="156">
        <v>0.14321</v>
      </c>
      <c r="R644" s="156">
        <f>Q644*H644</f>
        <v>86.785260000000008</v>
      </c>
      <c r="S644" s="156">
        <v>0</v>
      </c>
      <c r="T644" s="157">
        <f>S644*H644</f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158" t="s">
        <v>202</v>
      </c>
      <c r="AT644" s="158" t="s">
        <v>197</v>
      </c>
      <c r="AU644" s="158" t="s">
        <v>89</v>
      </c>
      <c r="AY644" s="19" t="s">
        <v>195</v>
      </c>
      <c r="BE644" s="159">
        <f>IF(N644="základní",J644,0)</f>
        <v>0</v>
      </c>
      <c r="BF644" s="159">
        <f>IF(N644="snížená",J644,0)</f>
        <v>0</v>
      </c>
      <c r="BG644" s="159">
        <f>IF(N644="zákl. přenesená",J644,0)</f>
        <v>0</v>
      </c>
      <c r="BH644" s="159">
        <f>IF(N644="sníž. přenesená",J644,0)</f>
        <v>0</v>
      </c>
      <c r="BI644" s="159">
        <f>IF(N644="nulová",J644,0)</f>
        <v>0</v>
      </c>
      <c r="BJ644" s="19" t="s">
        <v>87</v>
      </c>
      <c r="BK644" s="159">
        <f>ROUND(I644*H644,2)</f>
        <v>0</v>
      </c>
      <c r="BL644" s="19" t="s">
        <v>202</v>
      </c>
      <c r="BM644" s="158" t="s">
        <v>2367</v>
      </c>
    </row>
    <row r="645" spans="1:65" s="2" customFormat="1">
      <c r="A645" s="35"/>
      <c r="B645" s="36"/>
      <c r="C645" s="35"/>
      <c r="D645" s="160" t="s">
        <v>204</v>
      </c>
      <c r="E645" s="35"/>
      <c r="F645" s="161" t="s">
        <v>2368</v>
      </c>
      <c r="G645" s="35"/>
      <c r="H645" s="35"/>
      <c r="I645" s="162"/>
      <c r="J645" s="35"/>
      <c r="K645" s="35"/>
      <c r="L645" s="36"/>
      <c r="M645" s="163"/>
      <c r="N645" s="164"/>
      <c r="O645" s="56"/>
      <c r="P645" s="56"/>
      <c r="Q645" s="56"/>
      <c r="R645" s="56"/>
      <c r="S645" s="56"/>
      <c r="T645" s="57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T645" s="19" t="s">
        <v>204</v>
      </c>
      <c r="AU645" s="19" t="s">
        <v>89</v>
      </c>
    </row>
    <row r="646" spans="1:65" s="2" customFormat="1" ht="16.5" customHeight="1">
      <c r="A646" s="35"/>
      <c r="B646" s="146"/>
      <c r="C646" s="190" t="s">
        <v>661</v>
      </c>
      <c r="D646" s="190" t="s">
        <v>464</v>
      </c>
      <c r="E646" s="191" t="s">
        <v>2369</v>
      </c>
      <c r="F646" s="192" t="s">
        <v>2370</v>
      </c>
      <c r="G646" s="193" t="s">
        <v>200</v>
      </c>
      <c r="H646" s="194">
        <v>606</v>
      </c>
      <c r="I646" s="195"/>
      <c r="J646" s="196">
        <f>ROUND(I646*H646,2)</f>
        <v>0</v>
      </c>
      <c r="K646" s="192" t="s">
        <v>201</v>
      </c>
      <c r="L646" s="197"/>
      <c r="M646" s="198" t="s">
        <v>3</v>
      </c>
      <c r="N646" s="199" t="s">
        <v>51</v>
      </c>
      <c r="O646" s="56"/>
      <c r="P646" s="156">
        <f>O646*H646</f>
        <v>0</v>
      </c>
      <c r="Q646" s="156">
        <v>0.10199999999999999</v>
      </c>
      <c r="R646" s="156">
        <f>Q646*H646</f>
        <v>61.811999999999998</v>
      </c>
      <c r="S646" s="156">
        <v>0</v>
      </c>
      <c r="T646" s="157">
        <f>S646*H646</f>
        <v>0</v>
      </c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R646" s="158" t="s">
        <v>257</v>
      </c>
      <c r="AT646" s="158" t="s">
        <v>464</v>
      </c>
      <c r="AU646" s="158" t="s">
        <v>89</v>
      </c>
      <c r="AY646" s="19" t="s">
        <v>195</v>
      </c>
      <c r="BE646" s="159">
        <f>IF(N646="základní",J646,0)</f>
        <v>0</v>
      </c>
      <c r="BF646" s="159">
        <f>IF(N646="snížená",J646,0)</f>
        <v>0</v>
      </c>
      <c r="BG646" s="159">
        <f>IF(N646="zákl. přenesená",J646,0)</f>
        <v>0</v>
      </c>
      <c r="BH646" s="159">
        <f>IF(N646="sníž. přenesená",J646,0)</f>
        <v>0</v>
      </c>
      <c r="BI646" s="159">
        <f>IF(N646="nulová",J646,0)</f>
        <v>0</v>
      </c>
      <c r="BJ646" s="19" t="s">
        <v>87</v>
      </c>
      <c r="BK646" s="159">
        <f>ROUND(I646*H646,2)</f>
        <v>0</v>
      </c>
      <c r="BL646" s="19" t="s">
        <v>202</v>
      </c>
      <c r="BM646" s="158" t="s">
        <v>2371</v>
      </c>
    </row>
    <row r="647" spans="1:65" s="13" customFormat="1">
      <c r="B647" s="165"/>
      <c r="D647" s="166" t="s">
        <v>206</v>
      </c>
      <c r="E647" s="167" t="s">
        <v>3</v>
      </c>
      <c r="F647" s="168" t="s">
        <v>207</v>
      </c>
      <c r="H647" s="167" t="s">
        <v>3</v>
      </c>
      <c r="I647" s="169"/>
      <c r="L647" s="165"/>
      <c r="M647" s="170"/>
      <c r="N647" s="171"/>
      <c r="O647" s="171"/>
      <c r="P647" s="171"/>
      <c r="Q647" s="171"/>
      <c r="R647" s="171"/>
      <c r="S647" s="171"/>
      <c r="T647" s="172"/>
      <c r="AT647" s="167" t="s">
        <v>206</v>
      </c>
      <c r="AU647" s="167" t="s">
        <v>89</v>
      </c>
      <c r="AV647" s="13" t="s">
        <v>87</v>
      </c>
      <c r="AW647" s="13" t="s">
        <v>41</v>
      </c>
      <c r="AX647" s="13" t="s">
        <v>80</v>
      </c>
      <c r="AY647" s="167" t="s">
        <v>195</v>
      </c>
    </row>
    <row r="648" spans="1:65" s="13" customFormat="1">
      <c r="B648" s="165"/>
      <c r="D648" s="166" t="s">
        <v>206</v>
      </c>
      <c r="E648" s="167" t="s">
        <v>3</v>
      </c>
      <c r="F648" s="168" t="s">
        <v>208</v>
      </c>
      <c r="H648" s="167" t="s">
        <v>3</v>
      </c>
      <c r="I648" s="169"/>
      <c r="L648" s="165"/>
      <c r="M648" s="170"/>
      <c r="N648" s="171"/>
      <c r="O648" s="171"/>
      <c r="P648" s="171"/>
      <c r="Q648" s="171"/>
      <c r="R648" s="171"/>
      <c r="S648" s="171"/>
      <c r="T648" s="172"/>
      <c r="AT648" s="167" t="s">
        <v>206</v>
      </c>
      <c r="AU648" s="167" t="s">
        <v>89</v>
      </c>
      <c r="AV648" s="13" t="s">
        <v>87</v>
      </c>
      <c r="AW648" s="13" t="s">
        <v>41</v>
      </c>
      <c r="AX648" s="13" t="s">
        <v>80</v>
      </c>
      <c r="AY648" s="167" t="s">
        <v>195</v>
      </c>
    </row>
    <row r="649" spans="1:65" s="13" customFormat="1">
      <c r="B649" s="165"/>
      <c r="D649" s="166" t="s">
        <v>206</v>
      </c>
      <c r="E649" s="167" t="s">
        <v>3</v>
      </c>
      <c r="F649" s="168" t="s">
        <v>2172</v>
      </c>
      <c r="H649" s="167" t="s">
        <v>3</v>
      </c>
      <c r="I649" s="169"/>
      <c r="L649" s="165"/>
      <c r="M649" s="170"/>
      <c r="N649" s="171"/>
      <c r="O649" s="171"/>
      <c r="P649" s="171"/>
      <c r="Q649" s="171"/>
      <c r="R649" s="171"/>
      <c r="S649" s="171"/>
      <c r="T649" s="172"/>
      <c r="AT649" s="167" t="s">
        <v>206</v>
      </c>
      <c r="AU649" s="167" t="s">
        <v>89</v>
      </c>
      <c r="AV649" s="13" t="s">
        <v>87</v>
      </c>
      <c r="AW649" s="13" t="s">
        <v>41</v>
      </c>
      <c r="AX649" s="13" t="s">
        <v>80</v>
      </c>
      <c r="AY649" s="167" t="s">
        <v>195</v>
      </c>
    </row>
    <row r="650" spans="1:65" s="14" customFormat="1">
      <c r="B650" s="173"/>
      <c r="D650" s="166" t="s">
        <v>206</v>
      </c>
      <c r="E650" s="174" t="s">
        <v>3</v>
      </c>
      <c r="F650" s="175" t="s">
        <v>2118</v>
      </c>
      <c r="H650" s="176">
        <v>606</v>
      </c>
      <c r="I650" s="177"/>
      <c r="L650" s="173"/>
      <c r="M650" s="178"/>
      <c r="N650" s="179"/>
      <c r="O650" s="179"/>
      <c r="P650" s="179"/>
      <c r="Q650" s="179"/>
      <c r="R650" s="179"/>
      <c r="S650" s="179"/>
      <c r="T650" s="180"/>
      <c r="AT650" s="174" t="s">
        <v>206</v>
      </c>
      <c r="AU650" s="174" t="s">
        <v>89</v>
      </c>
      <c r="AV650" s="14" t="s">
        <v>89</v>
      </c>
      <c r="AW650" s="14" t="s">
        <v>41</v>
      </c>
      <c r="AX650" s="14" t="s">
        <v>80</v>
      </c>
      <c r="AY650" s="174" t="s">
        <v>195</v>
      </c>
    </row>
    <row r="651" spans="1:65" s="15" customFormat="1">
      <c r="B651" s="181"/>
      <c r="D651" s="166" t="s">
        <v>206</v>
      </c>
      <c r="E651" s="182" t="s">
        <v>3</v>
      </c>
      <c r="F651" s="183" t="s">
        <v>215</v>
      </c>
      <c r="H651" s="184">
        <v>606</v>
      </c>
      <c r="I651" s="185"/>
      <c r="L651" s="181"/>
      <c r="M651" s="186"/>
      <c r="N651" s="187"/>
      <c r="O651" s="187"/>
      <c r="P651" s="187"/>
      <c r="Q651" s="187"/>
      <c r="R651" s="187"/>
      <c r="S651" s="187"/>
      <c r="T651" s="188"/>
      <c r="AT651" s="182" t="s">
        <v>206</v>
      </c>
      <c r="AU651" s="182" t="s">
        <v>89</v>
      </c>
      <c r="AV651" s="15" t="s">
        <v>202</v>
      </c>
      <c r="AW651" s="15" t="s">
        <v>41</v>
      </c>
      <c r="AX651" s="15" t="s">
        <v>87</v>
      </c>
      <c r="AY651" s="182" t="s">
        <v>195</v>
      </c>
    </row>
    <row r="652" spans="1:65" s="2" customFormat="1" ht="24.25" customHeight="1">
      <c r="A652" s="35"/>
      <c r="B652" s="146"/>
      <c r="C652" s="147" t="s">
        <v>667</v>
      </c>
      <c r="D652" s="147" t="s">
        <v>197</v>
      </c>
      <c r="E652" s="148" t="s">
        <v>2372</v>
      </c>
      <c r="F652" s="149" t="s">
        <v>2373</v>
      </c>
      <c r="G652" s="150" t="s">
        <v>200</v>
      </c>
      <c r="H652" s="151">
        <v>1454</v>
      </c>
      <c r="I652" s="152"/>
      <c r="J652" s="153">
        <f>ROUND(I652*H652,2)</f>
        <v>0</v>
      </c>
      <c r="K652" s="149" t="s">
        <v>201</v>
      </c>
      <c r="L652" s="36"/>
      <c r="M652" s="154" t="s">
        <v>3</v>
      </c>
      <c r="N652" s="155" t="s">
        <v>51</v>
      </c>
      <c r="O652" s="56"/>
      <c r="P652" s="156">
        <f>O652*H652</f>
        <v>0</v>
      </c>
      <c r="Q652" s="156">
        <v>1.7000000000000001E-4</v>
      </c>
      <c r="R652" s="156">
        <f>Q652*H652</f>
        <v>0.24718000000000001</v>
      </c>
      <c r="S652" s="156">
        <v>0</v>
      </c>
      <c r="T652" s="157">
        <f>S652*H652</f>
        <v>0</v>
      </c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R652" s="158" t="s">
        <v>202</v>
      </c>
      <c r="AT652" s="158" t="s">
        <v>197</v>
      </c>
      <c r="AU652" s="158" t="s">
        <v>89</v>
      </c>
      <c r="AY652" s="19" t="s">
        <v>195</v>
      </c>
      <c r="BE652" s="159">
        <f>IF(N652="základní",J652,0)</f>
        <v>0</v>
      </c>
      <c r="BF652" s="159">
        <f>IF(N652="snížená",J652,0)</f>
        <v>0</v>
      </c>
      <c r="BG652" s="159">
        <f>IF(N652="zákl. přenesená",J652,0)</f>
        <v>0</v>
      </c>
      <c r="BH652" s="159">
        <f>IF(N652="sníž. přenesená",J652,0)</f>
        <v>0</v>
      </c>
      <c r="BI652" s="159">
        <f>IF(N652="nulová",J652,0)</f>
        <v>0</v>
      </c>
      <c r="BJ652" s="19" t="s">
        <v>87</v>
      </c>
      <c r="BK652" s="159">
        <f>ROUND(I652*H652,2)</f>
        <v>0</v>
      </c>
      <c r="BL652" s="19" t="s">
        <v>202</v>
      </c>
      <c r="BM652" s="158" t="s">
        <v>2374</v>
      </c>
    </row>
    <row r="653" spans="1:65" s="2" customFormat="1">
      <c r="A653" s="35"/>
      <c r="B653" s="36"/>
      <c r="C653" s="35"/>
      <c r="D653" s="160" t="s">
        <v>204</v>
      </c>
      <c r="E653" s="35"/>
      <c r="F653" s="161" t="s">
        <v>2375</v>
      </c>
      <c r="G653" s="35"/>
      <c r="H653" s="35"/>
      <c r="I653" s="162"/>
      <c r="J653" s="35"/>
      <c r="K653" s="35"/>
      <c r="L653" s="36"/>
      <c r="M653" s="163"/>
      <c r="N653" s="164"/>
      <c r="O653" s="56"/>
      <c r="P653" s="56"/>
      <c r="Q653" s="56"/>
      <c r="R653" s="56"/>
      <c r="S653" s="56"/>
      <c r="T653" s="57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T653" s="19" t="s">
        <v>204</v>
      </c>
      <c r="AU653" s="19" t="s">
        <v>89</v>
      </c>
    </row>
    <row r="654" spans="1:65" s="13" customFormat="1">
      <c r="B654" s="165"/>
      <c r="D654" s="166" t="s">
        <v>206</v>
      </c>
      <c r="E654" s="167" t="s">
        <v>3</v>
      </c>
      <c r="F654" s="168" t="s">
        <v>207</v>
      </c>
      <c r="H654" s="167" t="s">
        <v>3</v>
      </c>
      <c r="I654" s="169"/>
      <c r="L654" s="165"/>
      <c r="M654" s="170"/>
      <c r="N654" s="171"/>
      <c r="O654" s="171"/>
      <c r="P654" s="171"/>
      <c r="Q654" s="171"/>
      <c r="R654" s="171"/>
      <c r="S654" s="171"/>
      <c r="T654" s="172"/>
      <c r="AT654" s="167" t="s">
        <v>206</v>
      </c>
      <c r="AU654" s="167" t="s">
        <v>89</v>
      </c>
      <c r="AV654" s="13" t="s">
        <v>87</v>
      </c>
      <c r="AW654" s="13" t="s">
        <v>41</v>
      </c>
      <c r="AX654" s="13" t="s">
        <v>80</v>
      </c>
      <c r="AY654" s="167" t="s">
        <v>195</v>
      </c>
    </row>
    <row r="655" spans="1:65" s="13" customFormat="1">
      <c r="B655" s="165"/>
      <c r="D655" s="166" t="s">
        <v>206</v>
      </c>
      <c r="E655" s="167" t="s">
        <v>3</v>
      </c>
      <c r="F655" s="168" t="s">
        <v>208</v>
      </c>
      <c r="H655" s="167" t="s">
        <v>3</v>
      </c>
      <c r="I655" s="169"/>
      <c r="L655" s="165"/>
      <c r="M655" s="170"/>
      <c r="N655" s="171"/>
      <c r="O655" s="171"/>
      <c r="P655" s="171"/>
      <c r="Q655" s="171"/>
      <c r="R655" s="171"/>
      <c r="S655" s="171"/>
      <c r="T655" s="172"/>
      <c r="AT655" s="167" t="s">
        <v>206</v>
      </c>
      <c r="AU655" s="167" t="s">
        <v>89</v>
      </c>
      <c r="AV655" s="13" t="s">
        <v>87</v>
      </c>
      <c r="AW655" s="13" t="s">
        <v>41</v>
      </c>
      <c r="AX655" s="13" t="s">
        <v>80</v>
      </c>
      <c r="AY655" s="167" t="s">
        <v>195</v>
      </c>
    </row>
    <row r="656" spans="1:65" s="13" customFormat="1">
      <c r="B656" s="165"/>
      <c r="D656" s="166" t="s">
        <v>206</v>
      </c>
      <c r="E656" s="167" t="s">
        <v>3</v>
      </c>
      <c r="F656" s="168" t="s">
        <v>2172</v>
      </c>
      <c r="H656" s="167" t="s">
        <v>3</v>
      </c>
      <c r="I656" s="169"/>
      <c r="L656" s="165"/>
      <c r="M656" s="170"/>
      <c r="N656" s="171"/>
      <c r="O656" s="171"/>
      <c r="P656" s="171"/>
      <c r="Q656" s="171"/>
      <c r="R656" s="171"/>
      <c r="S656" s="171"/>
      <c r="T656" s="172"/>
      <c r="AT656" s="167" t="s">
        <v>206</v>
      </c>
      <c r="AU656" s="167" t="s">
        <v>89</v>
      </c>
      <c r="AV656" s="13" t="s">
        <v>87</v>
      </c>
      <c r="AW656" s="13" t="s">
        <v>41</v>
      </c>
      <c r="AX656" s="13" t="s">
        <v>80</v>
      </c>
      <c r="AY656" s="167" t="s">
        <v>195</v>
      </c>
    </row>
    <row r="657" spans="1:65" s="13" customFormat="1">
      <c r="B657" s="165"/>
      <c r="D657" s="166" t="s">
        <v>206</v>
      </c>
      <c r="E657" s="167" t="s">
        <v>3</v>
      </c>
      <c r="F657" s="168" t="s">
        <v>2376</v>
      </c>
      <c r="H657" s="167" t="s">
        <v>3</v>
      </c>
      <c r="I657" s="169"/>
      <c r="L657" s="165"/>
      <c r="M657" s="170"/>
      <c r="N657" s="171"/>
      <c r="O657" s="171"/>
      <c r="P657" s="171"/>
      <c r="Q657" s="171"/>
      <c r="R657" s="171"/>
      <c r="S657" s="171"/>
      <c r="T657" s="172"/>
      <c r="AT657" s="167" t="s">
        <v>206</v>
      </c>
      <c r="AU657" s="167" t="s">
        <v>89</v>
      </c>
      <c r="AV657" s="13" t="s">
        <v>87</v>
      </c>
      <c r="AW657" s="13" t="s">
        <v>41</v>
      </c>
      <c r="AX657" s="13" t="s">
        <v>80</v>
      </c>
      <c r="AY657" s="167" t="s">
        <v>195</v>
      </c>
    </row>
    <row r="658" spans="1:65" s="14" customFormat="1">
      <c r="B658" s="173"/>
      <c r="D658" s="166" t="s">
        <v>206</v>
      </c>
      <c r="E658" s="174" t="s">
        <v>3</v>
      </c>
      <c r="F658" s="175" t="s">
        <v>2377</v>
      </c>
      <c r="H658" s="176">
        <v>1454</v>
      </c>
      <c r="I658" s="177"/>
      <c r="L658" s="173"/>
      <c r="M658" s="178"/>
      <c r="N658" s="179"/>
      <c r="O658" s="179"/>
      <c r="P658" s="179"/>
      <c r="Q658" s="179"/>
      <c r="R658" s="179"/>
      <c r="S658" s="179"/>
      <c r="T658" s="180"/>
      <c r="AT658" s="174" t="s">
        <v>206</v>
      </c>
      <c r="AU658" s="174" t="s">
        <v>89</v>
      </c>
      <c r="AV658" s="14" t="s">
        <v>89</v>
      </c>
      <c r="AW658" s="14" t="s">
        <v>41</v>
      </c>
      <c r="AX658" s="14" t="s">
        <v>80</v>
      </c>
      <c r="AY658" s="174" t="s">
        <v>195</v>
      </c>
    </row>
    <row r="659" spans="1:65" s="15" customFormat="1">
      <c r="B659" s="181"/>
      <c r="D659" s="166" t="s">
        <v>206</v>
      </c>
      <c r="E659" s="182" t="s">
        <v>3</v>
      </c>
      <c r="F659" s="183" t="s">
        <v>215</v>
      </c>
      <c r="H659" s="184">
        <v>1454</v>
      </c>
      <c r="I659" s="185"/>
      <c r="L659" s="181"/>
      <c r="M659" s="186"/>
      <c r="N659" s="187"/>
      <c r="O659" s="187"/>
      <c r="P659" s="187"/>
      <c r="Q659" s="187"/>
      <c r="R659" s="187"/>
      <c r="S659" s="187"/>
      <c r="T659" s="188"/>
      <c r="AT659" s="182" t="s">
        <v>206</v>
      </c>
      <c r="AU659" s="182" t="s">
        <v>89</v>
      </c>
      <c r="AV659" s="15" t="s">
        <v>202</v>
      </c>
      <c r="AW659" s="15" t="s">
        <v>41</v>
      </c>
      <c r="AX659" s="15" t="s">
        <v>87</v>
      </c>
      <c r="AY659" s="182" t="s">
        <v>195</v>
      </c>
    </row>
    <row r="660" spans="1:65" s="2" customFormat="1" ht="16.5" customHeight="1">
      <c r="A660" s="35"/>
      <c r="B660" s="146"/>
      <c r="C660" s="147" t="s">
        <v>672</v>
      </c>
      <c r="D660" s="147" t="s">
        <v>197</v>
      </c>
      <c r="E660" s="148" t="s">
        <v>2378</v>
      </c>
      <c r="F660" s="149" t="s">
        <v>2379</v>
      </c>
      <c r="G660" s="150" t="s">
        <v>200</v>
      </c>
      <c r="H660" s="151">
        <v>1454</v>
      </c>
      <c r="I660" s="152"/>
      <c r="J660" s="153">
        <f>ROUND(I660*H660,2)</f>
        <v>0</v>
      </c>
      <c r="K660" s="149" t="s">
        <v>201</v>
      </c>
      <c r="L660" s="36"/>
      <c r="M660" s="154" t="s">
        <v>3</v>
      </c>
      <c r="N660" s="155" t="s">
        <v>51</v>
      </c>
      <c r="O660" s="56"/>
      <c r="P660" s="156">
        <f>O660*H660</f>
        <v>0</v>
      </c>
      <c r="Q660" s="156">
        <v>2.0000000000000002E-5</v>
      </c>
      <c r="R660" s="156">
        <f>Q660*H660</f>
        <v>2.9080000000000002E-2</v>
      </c>
      <c r="S660" s="156">
        <v>0</v>
      </c>
      <c r="T660" s="157">
        <f>S660*H660</f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158" t="s">
        <v>202</v>
      </c>
      <c r="AT660" s="158" t="s">
        <v>197</v>
      </c>
      <c r="AU660" s="158" t="s">
        <v>89</v>
      </c>
      <c r="AY660" s="19" t="s">
        <v>195</v>
      </c>
      <c r="BE660" s="159">
        <f>IF(N660="základní",J660,0)</f>
        <v>0</v>
      </c>
      <c r="BF660" s="159">
        <f>IF(N660="snížená",J660,0)</f>
        <v>0</v>
      </c>
      <c r="BG660" s="159">
        <f>IF(N660="zákl. přenesená",J660,0)</f>
        <v>0</v>
      </c>
      <c r="BH660" s="159">
        <f>IF(N660="sníž. přenesená",J660,0)</f>
        <v>0</v>
      </c>
      <c r="BI660" s="159">
        <f>IF(N660="nulová",J660,0)</f>
        <v>0</v>
      </c>
      <c r="BJ660" s="19" t="s">
        <v>87</v>
      </c>
      <c r="BK660" s="159">
        <f>ROUND(I660*H660,2)</f>
        <v>0</v>
      </c>
      <c r="BL660" s="19" t="s">
        <v>202</v>
      </c>
      <c r="BM660" s="158" t="s">
        <v>2380</v>
      </c>
    </row>
    <row r="661" spans="1:65" s="2" customFormat="1">
      <c r="A661" s="35"/>
      <c r="B661" s="36"/>
      <c r="C661" s="35"/>
      <c r="D661" s="160" t="s">
        <v>204</v>
      </c>
      <c r="E661" s="35"/>
      <c r="F661" s="161" t="s">
        <v>2381</v>
      </c>
      <c r="G661" s="35"/>
      <c r="H661" s="35"/>
      <c r="I661" s="162"/>
      <c r="J661" s="35"/>
      <c r="K661" s="35"/>
      <c r="L661" s="36"/>
      <c r="M661" s="163"/>
      <c r="N661" s="164"/>
      <c r="O661" s="56"/>
      <c r="P661" s="56"/>
      <c r="Q661" s="56"/>
      <c r="R661" s="56"/>
      <c r="S661" s="56"/>
      <c r="T661" s="57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T661" s="19" t="s">
        <v>204</v>
      </c>
      <c r="AU661" s="19" t="s">
        <v>89</v>
      </c>
    </row>
    <row r="662" spans="1:65" s="13" customFormat="1">
      <c r="B662" s="165"/>
      <c r="D662" s="166" t="s">
        <v>206</v>
      </c>
      <c r="E662" s="167" t="s">
        <v>3</v>
      </c>
      <c r="F662" s="168" t="s">
        <v>207</v>
      </c>
      <c r="H662" s="167" t="s">
        <v>3</v>
      </c>
      <c r="I662" s="169"/>
      <c r="L662" s="165"/>
      <c r="M662" s="170"/>
      <c r="N662" s="171"/>
      <c r="O662" s="171"/>
      <c r="P662" s="171"/>
      <c r="Q662" s="171"/>
      <c r="R662" s="171"/>
      <c r="S662" s="171"/>
      <c r="T662" s="172"/>
      <c r="AT662" s="167" t="s">
        <v>206</v>
      </c>
      <c r="AU662" s="167" t="s">
        <v>89</v>
      </c>
      <c r="AV662" s="13" t="s">
        <v>87</v>
      </c>
      <c r="AW662" s="13" t="s">
        <v>41</v>
      </c>
      <c r="AX662" s="13" t="s">
        <v>80</v>
      </c>
      <c r="AY662" s="167" t="s">
        <v>195</v>
      </c>
    </row>
    <row r="663" spans="1:65" s="13" customFormat="1">
      <c r="B663" s="165"/>
      <c r="D663" s="166" t="s">
        <v>206</v>
      </c>
      <c r="E663" s="167" t="s">
        <v>3</v>
      </c>
      <c r="F663" s="168" t="s">
        <v>208</v>
      </c>
      <c r="H663" s="167" t="s">
        <v>3</v>
      </c>
      <c r="I663" s="169"/>
      <c r="L663" s="165"/>
      <c r="M663" s="170"/>
      <c r="N663" s="171"/>
      <c r="O663" s="171"/>
      <c r="P663" s="171"/>
      <c r="Q663" s="171"/>
      <c r="R663" s="171"/>
      <c r="S663" s="171"/>
      <c r="T663" s="172"/>
      <c r="AT663" s="167" t="s">
        <v>206</v>
      </c>
      <c r="AU663" s="167" t="s">
        <v>89</v>
      </c>
      <c r="AV663" s="13" t="s">
        <v>87</v>
      </c>
      <c r="AW663" s="13" t="s">
        <v>41</v>
      </c>
      <c r="AX663" s="13" t="s">
        <v>80</v>
      </c>
      <c r="AY663" s="167" t="s">
        <v>195</v>
      </c>
    </row>
    <row r="664" spans="1:65" s="13" customFormat="1">
      <c r="B664" s="165"/>
      <c r="D664" s="166" t="s">
        <v>206</v>
      </c>
      <c r="E664" s="167" t="s">
        <v>3</v>
      </c>
      <c r="F664" s="168" t="s">
        <v>2172</v>
      </c>
      <c r="H664" s="167" t="s">
        <v>3</v>
      </c>
      <c r="I664" s="169"/>
      <c r="L664" s="165"/>
      <c r="M664" s="170"/>
      <c r="N664" s="171"/>
      <c r="O664" s="171"/>
      <c r="P664" s="171"/>
      <c r="Q664" s="171"/>
      <c r="R664" s="171"/>
      <c r="S664" s="171"/>
      <c r="T664" s="172"/>
      <c r="AT664" s="167" t="s">
        <v>206</v>
      </c>
      <c r="AU664" s="167" t="s">
        <v>89</v>
      </c>
      <c r="AV664" s="13" t="s">
        <v>87</v>
      </c>
      <c r="AW664" s="13" t="s">
        <v>41</v>
      </c>
      <c r="AX664" s="13" t="s">
        <v>80</v>
      </c>
      <c r="AY664" s="167" t="s">
        <v>195</v>
      </c>
    </row>
    <row r="665" spans="1:65" s="13" customFormat="1">
      <c r="B665" s="165"/>
      <c r="D665" s="166" t="s">
        <v>206</v>
      </c>
      <c r="E665" s="167" t="s">
        <v>3</v>
      </c>
      <c r="F665" s="168" t="s">
        <v>2382</v>
      </c>
      <c r="H665" s="167" t="s">
        <v>3</v>
      </c>
      <c r="I665" s="169"/>
      <c r="L665" s="165"/>
      <c r="M665" s="170"/>
      <c r="N665" s="171"/>
      <c r="O665" s="171"/>
      <c r="P665" s="171"/>
      <c r="Q665" s="171"/>
      <c r="R665" s="171"/>
      <c r="S665" s="171"/>
      <c r="T665" s="172"/>
      <c r="AT665" s="167" t="s">
        <v>206</v>
      </c>
      <c r="AU665" s="167" t="s">
        <v>89</v>
      </c>
      <c r="AV665" s="13" t="s">
        <v>87</v>
      </c>
      <c r="AW665" s="13" t="s">
        <v>41</v>
      </c>
      <c r="AX665" s="13" t="s">
        <v>80</v>
      </c>
      <c r="AY665" s="167" t="s">
        <v>195</v>
      </c>
    </row>
    <row r="666" spans="1:65" s="14" customFormat="1">
      <c r="B666" s="173"/>
      <c r="D666" s="166" t="s">
        <v>206</v>
      </c>
      <c r="E666" s="174" t="s">
        <v>3</v>
      </c>
      <c r="F666" s="175" t="s">
        <v>2377</v>
      </c>
      <c r="H666" s="176">
        <v>1454</v>
      </c>
      <c r="I666" s="177"/>
      <c r="L666" s="173"/>
      <c r="M666" s="178"/>
      <c r="N666" s="179"/>
      <c r="O666" s="179"/>
      <c r="P666" s="179"/>
      <c r="Q666" s="179"/>
      <c r="R666" s="179"/>
      <c r="S666" s="179"/>
      <c r="T666" s="180"/>
      <c r="AT666" s="174" t="s">
        <v>206</v>
      </c>
      <c r="AU666" s="174" t="s">
        <v>89</v>
      </c>
      <c r="AV666" s="14" t="s">
        <v>89</v>
      </c>
      <c r="AW666" s="14" t="s">
        <v>41</v>
      </c>
      <c r="AX666" s="14" t="s">
        <v>80</v>
      </c>
      <c r="AY666" s="174" t="s">
        <v>195</v>
      </c>
    </row>
    <row r="667" spans="1:65" s="15" customFormat="1">
      <c r="B667" s="181"/>
      <c r="D667" s="166" t="s">
        <v>206</v>
      </c>
      <c r="E667" s="182" t="s">
        <v>3</v>
      </c>
      <c r="F667" s="183" t="s">
        <v>215</v>
      </c>
      <c r="H667" s="184">
        <v>1454</v>
      </c>
      <c r="I667" s="185"/>
      <c r="L667" s="181"/>
      <c r="M667" s="186"/>
      <c r="N667" s="187"/>
      <c r="O667" s="187"/>
      <c r="P667" s="187"/>
      <c r="Q667" s="187"/>
      <c r="R667" s="187"/>
      <c r="S667" s="187"/>
      <c r="T667" s="188"/>
      <c r="AT667" s="182" t="s">
        <v>206</v>
      </c>
      <c r="AU667" s="182" t="s">
        <v>89</v>
      </c>
      <c r="AV667" s="15" t="s">
        <v>202</v>
      </c>
      <c r="AW667" s="15" t="s">
        <v>41</v>
      </c>
      <c r="AX667" s="15" t="s">
        <v>87</v>
      </c>
      <c r="AY667" s="182" t="s">
        <v>195</v>
      </c>
    </row>
    <row r="668" spans="1:65" s="2" customFormat="1" ht="37.9" customHeight="1">
      <c r="A668" s="35"/>
      <c r="B668" s="146"/>
      <c r="C668" s="147" t="s">
        <v>679</v>
      </c>
      <c r="D668" s="147" t="s">
        <v>197</v>
      </c>
      <c r="E668" s="148" t="s">
        <v>2383</v>
      </c>
      <c r="F668" s="149" t="s">
        <v>2384</v>
      </c>
      <c r="G668" s="150" t="s">
        <v>200</v>
      </c>
      <c r="H668" s="151">
        <v>606</v>
      </c>
      <c r="I668" s="152"/>
      <c r="J668" s="153">
        <f>ROUND(I668*H668,2)</f>
        <v>0</v>
      </c>
      <c r="K668" s="149" t="s">
        <v>201</v>
      </c>
      <c r="L668" s="36"/>
      <c r="M668" s="154" t="s">
        <v>3</v>
      </c>
      <c r="N668" s="155" t="s">
        <v>51</v>
      </c>
      <c r="O668" s="56"/>
      <c r="P668" s="156">
        <f>O668*H668</f>
        <v>0</v>
      </c>
      <c r="Q668" s="156">
        <v>0</v>
      </c>
      <c r="R668" s="156">
        <f>Q668*H668</f>
        <v>0</v>
      </c>
      <c r="S668" s="156">
        <v>0</v>
      </c>
      <c r="T668" s="157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158" t="s">
        <v>202</v>
      </c>
      <c r="AT668" s="158" t="s">
        <v>197</v>
      </c>
      <c r="AU668" s="158" t="s">
        <v>89</v>
      </c>
      <c r="AY668" s="19" t="s">
        <v>195</v>
      </c>
      <c r="BE668" s="159">
        <f>IF(N668="základní",J668,0)</f>
        <v>0</v>
      </c>
      <c r="BF668" s="159">
        <f>IF(N668="snížená",J668,0)</f>
        <v>0</v>
      </c>
      <c r="BG668" s="159">
        <f>IF(N668="zákl. přenesená",J668,0)</f>
        <v>0</v>
      </c>
      <c r="BH668" s="159">
        <f>IF(N668="sníž. přenesená",J668,0)</f>
        <v>0</v>
      </c>
      <c r="BI668" s="159">
        <f>IF(N668="nulová",J668,0)</f>
        <v>0</v>
      </c>
      <c r="BJ668" s="19" t="s">
        <v>87</v>
      </c>
      <c r="BK668" s="159">
        <f>ROUND(I668*H668,2)</f>
        <v>0</v>
      </c>
      <c r="BL668" s="19" t="s">
        <v>202</v>
      </c>
      <c r="BM668" s="158" t="s">
        <v>2385</v>
      </c>
    </row>
    <row r="669" spans="1:65" s="2" customFormat="1">
      <c r="A669" s="35"/>
      <c r="B669" s="36"/>
      <c r="C669" s="35"/>
      <c r="D669" s="160" t="s">
        <v>204</v>
      </c>
      <c r="E669" s="35"/>
      <c r="F669" s="161" t="s">
        <v>2386</v>
      </c>
      <c r="G669" s="35"/>
      <c r="H669" s="35"/>
      <c r="I669" s="162"/>
      <c r="J669" s="35"/>
      <c r="K669" s="35"/>
      <c r="L669" s="36"/>
      <c r="M669" s="163"/>
      <c r="N669" s="164"/>
      <c r="O669" s="56"/>
      <c r="P669" s="56"/>
      <c r="Q669" s="56"/>
      <c r="R669" s="56"/>
      <c r="S669" s="56"/>
      <c r="T669" s="57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T669" s="19" t="s">
        <v>204</v>
      </c>
      <c r="AU669" s="19" t="s">
        <v>89</v>
      </c>
    </row>
    <row r="670" spans="1:65" s="13" customFormat="1">
      <c r="B670" s="165"/>
      <c r="D670" s="166" t="s">
        <v>206</v>
      </c>
      <c r="E670" s="167" t="s">
        <v>3</v>
      </c>
      <c r="F670" s="168" t="s">
        <v>207</v>
      </c>
      <c r="H670" s="167" t="s">
        <v>3</v>
      </c>
      <c r="I670" s="169"/>
      <c r="L670" s="165"/>
      <c r="M670" s="170"/>
      <c r="N670" s="171"/>
      <c r="O670" s="171"/>
      <c r="P670" s="171"/>
      <c r="Q670" s="171"/>
      <c r="R670" s="171"/>
      <c r="S670" s="171"/>
      <c r="T670" s="172"/>
      <c r="AT670" s="167" t="s">
        <v>206</v>
      </c>
      <c r="AU670" s="167" t="s">
        <v>89</v>
      </c>
      <c r="AV670" s="13" t="s">
        <v>87</v>
      </c>
      <c r="AW670" s="13" t="s">
        <v>41</v>
      </c>
      <c r="AX670" s="13" t="s">
        <v>80</v>
      </c>
      <c r="AY670" s="167" t="s">
        <v>195</v>
      </c>
    </row>
    <row r="671" spans="1:65" s="13" customFormat="1">
      <c r="B671" s="165"/>
      <c r="D671" s="166" t="s">
        <v>206</v>
      </c>
      <c r="E671" s="167" t="s">
        <v>3</v>
      </c>
      <c r="F671" s="168" t="s">
        <v>208</v>
      </c>
      <c r="H671" s="167" t="s">
        <v>3</v>
      </c>
      <c r="I671" s="169"/>
      <c r="L671" s="165"/>
      <c r="M671" s="170"/>
      <c r="N671" s="171"/>
      <c r="O671" s="171"/>
      <c r="P671" s="171"/>
      <c r="Q671" s="171"/>
      <c r="R671" s="171"/>
      <c r="S671" s="171"/>
      <c r="T671" s="172"/>
      <c r="AT671" s="167" t="s">
        <v>206</v>
      </c>
      <c r="AU671" s="167" t="s">
        <v>89</v>
      </c>
      <c r="AV671" s="13" t="s">
        <v>87</v>
      </c>
      <c r="AW671" s="13" t="s">
        <v>41</v>
      </c>
      <c r="AX671" s="13" t="s">
        <v>80</v>
      </c>
      <c r="AY671" s="167" t="s">
        <v>195</v>
      </c>
    </row>
    <row r="672" spans="1:65" s="13" customFormat="1">
      <c r="B672" s="165"/>
      <c r="D672" s="166" t="s">
        <v>206</v>
      </c>
      <c r="E672" s="167" t="s">
        <v>3</v>
      </c>
      <c r="F672" s="168" t="s">
        <v>2172</v>
      </c>
      <c r="H672" s="167" t="s">
        <v>3</v>
      </c>
      <c r="I672" s="169"/>
      <c r="L672" s="165"/>
      <c r="M672" s="170"/>
      <c r="N672" s="171"/>
      <c r="O672" s="171"/>
      <c r="P672" s="171"/>
      <c r="Q672" s="171"/>
      <c r="R672" s="171"/>
      <c r="S672" s="171"/>
      <c r="T672" s="172"/>
      <c r="AT672" s="167" t="s">
        <v>206</v>
      </c>
      <c r="AU672" s="167" t="s">
        <v>89</v>
      </c>
      <c r="AV672" s="13" t="s">
        <v>87</v>
      </c>
      <c r="AW672" s="13" t="s">
        <v>41</v>
      </c>
      <c r="AX672" s="13" t="s">
        <v>80</v>
      </c>
      <c r="AY672" s="167" t="s">
        <v>195</v>
      </c>
    </row>
    <row r="673" spans="1:65" s="14" customFormat="1">
      <c r="B673" s="173"/>
      <c r="D673" s="166" t="s">
        <v>206</v>
      </c>
      <c r="E673" s="174" t="s">
        <v>3</v>
      </c>
      <c r="F673" s="175" t="s">
        <v>2118</v>
      </c>
      <c r="H673" s="176">
        <v>606</v>
      </c>
      <c r="I673" s="177"/>
      <c r="L673" s="173"/>
      <c r="M673" s="178"/>
      <c r="N673" s="179"/>
      <c r="O673" s="179"/>
      <c r="P673" s="179"/>
      <c r="Q673" s="179"/>
      <c r="R673" s="179"/>
      <c r="S673" s="179"/>
      <c r="T673" s="180"/>
      <c r="AT673" s="174" t="s">
        <v>206</v>
      </c>
      <c r="AU673" s="174" t="s">
        <v>89</v>
      </c>
      <c r="AV673" s="14" t="s">
        <v>89</v>
      </c>
      <c r="AW673" s="14" t="s">
        <v>41</v>
      </c>
      <c r="AX673" s="14" t="s">
        <v>80</v>
      </c>
      <c r="AY673" s="174" t="s">
        <v>195</v>
      </c>
    </row>
    <row r="674" spans="1:65" s="15" customFormat="1">
      <c r="B674" s="181"/>
      <c r="D674" s="166" t="s">
        <v>206</v>
      </c>
      <c r="E674" s="182" t="s">
        <v>3</v>
      </c>
      <c r="F674" s="183" t="s">
        <v>215</v>
      </c>
      <c r="H674" s="184">
        <v>606</v>
      </c>
      <c r="I674" s="185"/>
      <c r="L674" s="181"/>
      <c r="M674" s="186"/>
      <c r="N674" s="187"/>
      <c r="O674" s="187"/>
      <c r="P674" s="187"/>
      <c r="Q674" s="187"/>
      <c r="R674" s="187"/>
      <c r="S674" s="187"/>
      <c r="T674" s="188"/>
      <c r="AT674" s="182" t="s">
        <v>206</v>
      </c>
      <c r="AU674" s="182" t="s">
        <v>89</v>
      </c>
      <c r="AV674" s="15" t="s">
        <v>202</v>
      </c>
      <c r="AW674" s="15" t="s">
        <v>41</v>
      </c>
      <c r="AX674" s="15" t="s">
        <v>87</v>
      </c>
      <c r="AY674" s="182" t="s">
        <v>195</v>
      </c>
    </row>
    <row r="675" spans="1:65" s="2" customFormat="1" ht="16.5" customHeight="1">
      <c r="A675" s="35"/>
      <c r="B675" s="146"/>
      <c r="C675" s="147" t="s">
        <v>1429</v>
      </c>
      <c r="D675" s="147" t="s">
        <v>197</v>
      </c>
      <c r="E675" s="148" t="s">
        <v>1063</v>
      </c>
      <c r="F675" s="149" t="s">
        <v>1064</v>
      </c>
      <c r="G675" s="150" t="s">
        <v>139</v>
      </c>
      <c r="H675" s="151">
        <v>1.909</v>
      </c>
      <c r="I675" s="152"/>
      <c r="J675" s="153">
        <f>ROUND(I675*H675,2)</f>
        <v>0</v>
      </c>
      <c r="K675" s="149" t="s">
        <v>201</v>
      </c>
      <c r="L675" s="36"/>
      <c r="M675" s="154" t="s">
        <v>3</v>
      </c>
      <c r="N675" s="155" t="s">
        <v>51</v>
      </c>
      <c r="O675" s="56"/>
      <c r="P675" s="156">
        <f>O675*H675</f>
        <v>0</v>
      </c>
      <c r="Q675" s="156">
        <v>0</v>
      </c>
      <c r="R675" s="156">
        <f>Q675*H675</f>
        <v>0</v>
      </c>
      <c r="S675" s="156">
        <v>2.2000000000000002</v>
      </c>
      <c r="T675" s="157">
        <f>S675*H675</f>
        <v>4.1998000000000006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158" t="s">
        <v>202</v>
      </c>
      <c r="AT675" s="158" t="s">
        <v>197</v>
      </c>
      <c r="AU675" s="158" t="s">
        <v>89</v>
      </c>
      <c r="AY675" s="19" t="s">
        <v>195</v>
      </c>
      <c r="BE675" s="159">
        <f>IF(N675="základní",J675,0)</f>
        <v>0</v>
      </c>
      <c r="BF675" s="159">
        <f>IF(N675="snížená",J675,0)</f>
        <v>0</v>
      </c>
      <c r="BG675" s="159">
        <f>IF(N675="zákl. přenesená",J675,0)</f>
        <v>0</v>
      </c>
      <c r="BH675" s="159">
        <f>IF(N675="sníž. přenesená",J675,0)</f>
        <v>0</v>
      </c>
      <c r="BI675" s="159">
        <f>IF(N675="nulová",J675,0)</f>
        <v>0</v>
      </c>
      <c r="BJ675" s="19" t="s">
        <v>87</v>
      </c>
      <c r="BK675" s="159">
        <f>ROUND(I675*H675,2)</f>
        <v>0</v>
      </c>
      <c r="BL675" s="19" t="s">
        <v>202</v>
      </c>
      <c r="BM675" s="158" t="s">
        <v>2387</v>
      </c>
    </row>
    <row r="676" spans="1:65" s="2" customFormat="1">
      <c r="A676" s="35"/>
      <c r="B676" s="36"/>
      <c r="C676" s="35"/>
      <c r="D676" s="160" t="s">
        <v>204</v>
      </c>
      <c r="E676" s="35"/>
      <c r="F676" s="161" t="s">
        <v>1066</v>
      </c>
      <c r="G676" s="35"/>
      <c r="H676" s="35"/>
      <c r="I676" s="162"/>
      <c r="J676" s="35"/>
      <c r="K676" s="35"/>
      <c r="L676" s="36"/>
      <c r="M676" s="163"/>
      <c r="N676" s="164"/>
      <c r="O676" s="56"/>
      <c r="P676" s="56"/>
      <c r="Q676" s="56"/>
      <c r="R676" s="56"/>
      <c r="S676" s="56"/>
      <c r="T676" s="57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T676" s="19" t="s">
        <v>204</v>
      </c>
      <c r="AU676" s="19" t="s">
        <v>89</v>
      </c>
    </row>
    <row r="677" spans="1:65" s="13" customFormat="1">
      <c r="B677" s="165"/>
      <c r="D677" s="166" t="s">
        <v>206</v>
      </c>
      <c r="E677" s="167" t="s">
        <v>3</v>
      </c>
      <c r="F677" s="168" t="s">
        <v>207</v>
      </c>
      <c r="H677" s="167" t="s">
        <v>3</v>
      </c>
      <c r="I677" s="169"/>
      <c r="L677" s="165"/>
      <c r="M677" s="170"/>
      <c r="N677" s="171"/>
      <c r="O677" s="171"/>
      <c r="P677" s="171"/>
      <c r="Q677" s="171"/>
      <c r="R677" s="171"/>
      <c r="S677" s="171"/>
      <c r="T677" s="172"/>
      <c r="AT677" s="167" t="s">
        <v>206</v>
      </c>
      <c r="AU677" s="167" t="s">
        <v>89</v>
      </c>
      <c r="AV677" s="13" t="s">
        <v>87</v>
      </c>
      <c r="AW677" s="13" t="s">
        <v>41</v>
      </c>
      <c r="AX677" s="13" t="s">
        <v>80</v>
      </c>
      <c r="AY677" s="167" t="s">
        <v>195</v>
      </c>
    </row>
    <row r="678" spans="1:65" s="13" customFormat="1">
      <c r="B678" s="165"/>
      <c r="D678" s="166" t="s">
        <v>206</v>
      </c>
      <c r="E678" s="167" t="s">
        <v>3</v>
      </c>
      <c r="F678" s="168" t="s">
        <v>208</v>
      </c>
      <c r="H678" s="167" t="s">
        <v>3</v>
      </c>
      <c r="I678" s="169"/>
      <c r="L678" s="165"/>
      <c r="M678" s="170"/>
      <c r="N678" s="171"/>
      <c r="O678" s="171"/>
      <c r="P678" s="171"/>
      <c r="Q678" s="171"/>
      <c r="R678" s="171"/>
      <c r="S678" s="171"/>
      <c r="T678" s="172"/>
      <c r="AT678" s="167" t="s">
        <v>206</v>
      </c>
      <c r="AU678" s="167" t="s">
        <v>89</v>
      </c>
      <c r="AV678" s="13" t="s">
        <v>87</v>
      </c>
      <c r="AW678" s="13" t="s">
        <v>41</v>
      </c>
      <c r="AX678" s="13" t="s">
        <v>80</v>
      </c>
      <c r="AY678" s="167" t="s">
        <v>195</v>
      </c>
    </row>
    <row r="679" spans="1:65" s="13" customFormat="1">
      <c r="B679" s="165"/>
      <c r="D679" s="166" t="s">
        <v>206</v>
      </c>
      <c r="E679" s="167" t="s">
        <v>3</v>
      </c>
      <c r="F679" s="168" t="s">
        <v>209</v>
      </c>
      <c r="H679" s="167" t="s">
        <v>3</v>
      </c>
      <c r="I679" s="169"/>
      <c r="L679" s="165"/>
      <c r="M679" s="170"/>
      <c r="N679" s="171"/>
      <c r="O679" s="171"/>
      <c r="P679" s="171"/>
      <c r="Q679" s="171"/>
      <c r="R679" s="171"/>
      <c r="S679" s="171"/>
      <c r="T679" s="172"/>
      <c r="AT679" s="167" t="s">
        <v>206</v>
      </c>
      <c r="AU679" s="167" t="s">
        <v>89</v>
      </c>
      <c r="AV679" s="13" t="s">
        <v>87</v>
      </c>
      <c r="AW679" s="13" t="s">
        <v>41</v>
      </c>
      <c r="AX679" s="13" t="s">
        <v>80</v>
      </c>
      <c r="AY679" s="167" t="s">
        <v>195</v>
      </c>
    </row>
    <row r="680" spans="1:65" s="13" customFormat="1">
      <c r="B680" s="165"/>
      <c r="D680" s="166" t="s">
        <v>206</v>
      </c>
      <c r="E680" s="167" t="s">
        <v>3</v>
      </c>
      <c r="F680" s="168" t="s">
        <v>2388</v>
      </c>
      <c r="H680" s="167" t="s">
        <v>3</v>
      </c>
      <c r="I680" s="169"/>
      <c r="L680" s="165"/>
      <c r="M680" s="170"/>
      <c r="N680" s="171"/>
      <c r="O680" s="171"/>
      <c r="P680" s="171"/>
      <c r="Q680" s="171"/>
      <c r="R680" s="171"/>
      <c r="S680" s="171"/>
      <c r="T680" s="172"/>
      <c r="AT680" s="167" t="s">
        <v>206</v>
      </c>
      <c r="AU680" s="167" t="s">
        <v>89</v>
      </c>
      <c r="AV680" s="13" t="s">
        <v>87</v>
      </c>
      <c r="AW680" s="13" t="s">
        <v>41</v>
      </c>
      <c r="AX680" s="13" t="s">
        <v>80</v>
      </c>
      <c r="AY680" s="167" t="s">
        <v>195</v>
      </c>
    </row>
    <row r="681" spans="1:65" s="14" customFormat="1">
      <c r="B681" s="173"/>
      <c r="D681" s="166" t="s">
        <v>206</v>
      </c>
      <c r="E681" s="174" t="s">
        <v>3</v>
      </c>
      <c r="F681" s="175" t="s">
        <v>2389</v>
      </c>
      <c r="H681" s="176">
        <v>1.909</v>
      </c>
      <c r="I681" s="177"/>
      <c r="L681" s="173"/>
      <c r="M681" s="178"/>
      <c r="N681" s="179"/>
      <c r="O681" s="179"/>
      <c r="P681" s="179"/>
      <c r="Q681" s="179"/>
      <c r="R681" s="179"/>
      <c r="S681" s="179"/>
      <c r="T681" s="180"/>
      <c r="AT681" s="174" t="s">
        <v>206</v>
      </c>
      <c r="AU681" s="174" t="s">
        <v>89</v>
      </c>
      <c r="AV681" s="14" t="s">
        <v>89</v>
      </c>
      <c r="AW681" s="14" t="s">
        <v>41</v>
      </c>
      <c r="AX681" s="14" t="s">
        <v>80</v>
      </c>
      <c r="AY681" s="174" t="s">
        <v>195</v>
      </c>
    </row>
    <row r="682" spans="1:65" s="15" customFormat="1">
      <c r="B682" s="181"/>
      <c r="D682" s="166" t="s">
        <v>206</v>
      </c>
      <c r="E682" s="182" t="s">
        <v>2128</v>
      </c>
      <c r="F682" s="183" t="s">
        <v>215</v>
      </c>
      <c r="H682" s="184">
        <v>1.909</v>
      </c>
      <c r="I682" s="185"/>
      <c r="L682" s="181"/>
      <c r="M682" s="186"/>
      <c r="N682" s="187"/>
      <c r="O682" s="187"/>
      <c r="P682" s="187"/>
      <c r="Q682" s="187"/>
      <c r="R682" s="187"/>
      <c r="S682" s="187"/>
      <c r="T682" s="188"/>
      <c r="AT682" s="182" t="s">
        <v>206</v>
      </c>
      <c r="AU682" s="182" t="s">
        <v>89</v>
      </c>
      <c r="AV682" s="15" t="s">
        <v>202</v>
      </c>
      <c r="AW682" s="15" t="s">
        <v>41</v>
      </c>
      <c r="AX682" s="15" t="s">
        <v>87</v>
      </c>
      <c r="AY682" s="182" t="s">
        <v>195</v>
      </c>
    </row>
    <row r="683" spans="1:65" s="12" customFormat="1" ht="22.9" customHeight="1">
      <c r="B683" s="133"/>
      <c r="D683" s="134" t="s">
        <v>79</v>
      </c>
      <c r="E683" s="144" t="s">
        <v>1070</v>
      </c>
      <c r="F683" s="144" t="s">
        <v>1071</v>
      </c>
      <c r="I683" s="136"/>
      <c r="J683" s="145">
        <f>BK683</f>
        <v>0</v>
      </c>
      <c r="L683" s="133"/>
      <c r="M683" s="138"/>
      <c r="N683" s="139"/>
      <c r="O683" s="139"/>
      <c r="P683" s="140">
        <f>SUM(P684:P751)</f>
        <v>0</v>
      </c>
      <c r="Q683" s="139"/>
      <c r="R683" s="140">
        <f>SUM(R684:R751)</f>
        <v>0</v>
      </c>
      <c r="S683" s="139"/>
      <c r="T683" s="141">
        <f>SUM(T684:T751)</f>
        <v>0</v>
      </c>
      <c r="AR683" s="134" t="s">
        <v>87</v>
      </c>
      <c r="AT683" s="142" t="s">
        <v>79</v>
      </c>
      <c r="AU683" s="142" t="s">
        <v>87</v>
      </c>
      <c r="AY683" s="134" t="s">
        <v>195</v>
      </c>
      <c r="BK683" s="143">
        <f>SUM(BK684:BK751)</f>
        <v>0</v>
      </c>
    </row>
    <row r="684" spans="1:65" s="2" customFormat="1" ht="24.25" customHeight="1">
      <c r="A684" s="35"/>
      <c r="B684" s="146"/>
      <c r="C684" s="147" t="s">
        <v>1434</v>
      </c>
      <c r="D684" s="147" t="s">
        <v>197</v>
      </c>
      <c r="E684" s="148" t="s">
        <v>1728</v>
      </c>
      <c r="F684" s="149" t="s">
        <v>3213</v>
      </c>
      <c r="G684" s="150" t="s">
        <v>467</v>
      </c>
      <c r="H684" s="151">
        <v>658.755</v>
      </c>
      <c r="I684" s="152"/>
      <c r="J684" s="153">
        <f>ROUND(I684*H684,2)</f>
        <v>0</v>
      </c>
      <c r="K684" s="149" t="s">
        <v>201</v>
      </c>
      <c r="L684" s="36"/>
      <c r="M684" s="154" t="s">
        <v>3</v>
      </c>
      <c r="N684" s="155" t="s">
        <v>51</v>
      </c>
      <c r="O684" s="56"/>
      <c r="P684" s="156">
        <f>O684*H684</f>
        <v>0</v>
      </c>
      <c r="Q684" s="156">
        <v>0</v>
      </c>
      <c r="R684" s="156">
        <f>Q684*H684</f>
        <v>0</v>
      </c>
      <c r="S684" s="156">
        <v>0</v>
      </c>
      <c r="T684" s="157">
        <f>S684*H684</f>
        <v>0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158" t="s">
        <v>202</v>
      </c>
      <c r="AT684" s="158" t="s">
        <v>197</v>
      </c>
      <c r="AU684" s="158" t="s">
        <v>89</v>
      </c>
      <c r="AY684" s="19" t="s">
        <v>195</v>
      </c>
      <c r="BE684" s="159">
        <f>IF(N684="základní",J684,0)</f>
        <v>0</v>
      </c>
      <c r="BF684" s="159">
        <f>IF(N684="snížená",J684,0)</f>
        <v>0</v>
      </c>
      <c r="BG684" s="159">
        <f>IF(N684="zákl. přenesená",J684,0)</f>
        <v>0</v>
      </c>
      <c r="BH684" s="159">
        <f>IF(N684="sníž. přenesená",J684,0)</f>
        <v>0</v>
      </c>
      <c r="BI684" s="159">
        <f>IF(N684="nulová",J684,0)</f>
        <v>0</v>
      </c>
      <c r="BJ684" s="19" t="s">
        <v>87</v>
      </c>
      <c r="BK684" s="159">
        <f>ROUND(I684*H684,2)</f>
        <v>0</v>
      </c>
      <c r="BL684" s="19" t="s">
        <v>202</v>
      </c>
      <c r="BM684" s="158" t="s">
        <v>2390</v>
      </c>
    </row>
    <row r="685" spans="1:65" s="2" customFormat="1">
      <c r="A685" s="35"/>
      <c r="B685" s="36"/>
      <c r="C685" s="35"/>
      <c r="D685" s="160" t="s">
        <v>204</v>
      </c>
      <c r="E685" s="35"/>
      <c r="F685" s="161" t="s">
        <v>1730</v>
      </c>
      <c r="G685" s="35"/>
      <c r="H685" s="35"/>
      <c r="I685" s="162"/>
      <c r="J685" s="35"/>
      <c r="K685" s="35"/>
      <c r="L685" s="36"/>
      <c r="M685" s="163"/>
      <c r="N685" s="164"/>
      <c r="O685" s="56"/>
      <c r="P685" s="56"/>
      <c r="Q685" s="56"/>
      <c r="R685" s="56"/>
      <c r="S685" s="56"/>
      <c r="T685" s="57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T685" s="19" t="s">
        <v>204</v>
      </c>
      <c r="AU685" s="19" t="s">
        <v>89</v>
      </c>
    </row>
    <row r="686" spans="1:65" s="13" customFormat="1">
      <c r="B686" s="165"/>
      <c r="D686" s="166" t="s">
        <v>206</v>
      </c>
      <c r="E686" s="167" t="s">
        <v>3</v>
      </c>
      <c r="F686" s="168" t="s">
        <v>207</v>
      </c>
      <c r="H686" s="167" t="s">
        <v>3</v>
      </c>
      <c r="I686" s="169"/>
      <c r="L686" s="165"/>
      <c r="M686" s="170"/>
      <c r="N686" s="171"/>
      <c r="O686" s="171"/>
      <c r="P686" s="171"/>
      <c r="Q686" s="171"/>
      <c r="R686" s="171"/>
      <c r="S686" s="171"/>
      <c r="T686" s="172"/>
      <c r="AT686" s="167" t="s">
        <v>206</v>
      </c>
      <c r="AU686" s="167" t="s">
        <v>89</v>
      </c>
      <c r="AV686" s="13" t="s">
        <v>87</v>
      </c>
      <c r="AW686" s="13" t="s">
        <v>41</v>
      </c>
      <c r="AX686" s="13" t="s">
        <v>80</v>
      </c>
      <c r="AY686" s="167" t="s">
        <v>195</v>
      </c>
    </row>
    <row r="687" spans="1:65" s="13" customFormat="1">
      <c r="B687" s="165"/>
      <c r="D687" s="166" t="s">
        <v>206</v>
      </c>
      <c r="E687" s="167" t="s">
        <v>3</v>
      </c>
      <c r="F687" s="168" t="s">
        <v>208</v>
      </c>
      <c r="H687" s="167" t="s">
        <v>3</v>
      </c>
      <c r="I687" s="169"/>
      <c r="L687" s="165"/>
      <c r="M687" s="170"/>
      <c r="N687" s="171"/>
      <c r="O687" s="171"/>
      <c r="P687" s="171"/>
      <c r="Q687" s="171"/>
      <c r="R687" s="171"/>
      <c r="S687" s="171"/>
      <c r="T687" s="172"/>
      <c r="AT687" s="167" t="s">
        <v>206</v>
      </c>
      <c r="AU687" s="167" t="s">
        <v>89</v>
      </c>
      <c r="AV687" s="13" t="s">
        <v>87</v>
      </c>
      <c r="AW687" s="13" t="s">
        <v>41</v>
      </c>
      <c r="AX687" s="13" t="s">
        <v>80</v>
      </c>
      <c r="AY687" s="167" t="s">
        <v>195</v>
      </c>
    </row>
    <row r="688" spans="1:65" s="13" customFormat="1">
      <c r="B688" s="165"/>
      <c r="D688" s="166" t="s">
        <v>206</v>
      </c>
      <c r="E688" s="167" t="s">
        <v>3</v>
      </c>
      <c r="F688" s="168" t="s">
        <v>2172</v>
      </c>
      <c r="H688" s="167" t="s">
        <v>3</v>
      </c>
      <c r="I688" s="169"/>
      <c r="L688" s="165"/>
      <c r="M688" s="170"/>
      <c r="N688" s="171"/>
      <c r="O688" s="171"/>
      <c r="P688" s="171"/>
      <c r="Q688" s="171"/>
      <c r="R688" s="171"/>
      <c r="S688" s="171"/>
      <c r="T688" s="172"/>
      <c r="AT688" s="167" t="s">
        <v>206</v>
      </c>
      <c r="AU688" s="167" t="s">
        <v>89</v>
      </c>
      <c r="AV688" s="13" t="s">
        <v>87</v>
      </c>
      <c r="AW688" s="13" t="s">
        <v>41</v>
      </c>
      <c r="AX688" s="13" t="s">
        <v>80</v>
      </c>
      <c r="AY688" s="167" t="s">
        <v>195</v>
      </c>
    </row>
    <row r="689" spans="1:65" s="14" customFormat="1">
      <c r="B689" s="173"/>
      <c r="D689" s="166" t="s">
        <v>206</v>
      </c>
      <c r="E689" s="174" t="s">
        <v>3</v>
      </c>
      <c r="F689" s="175" t="s">
        <v>2391</v>
      </c>
      <c r="H689" s="176">
        <v>424.29500000000002</v>
      </c>
      <c r="I689" s="177"/>
      <c r="L689" s="173"/>
      <c r="M689" s="178"/>
      <c r="N689" s="179"/>
      <c r="O689" s="179"/>
      <c r="P689" s="179"/>
      <c r="Q689" s="179"/>
      <c r="R689" s="179"/>
      <c r="S689" s="179"/>
      <c r="T689" s="180"/>
      <c r="AT689" s="174" t="s">
        <v>206</v>
      </c>
      <c r="AU689" s="174" t="s">
        <v>89</v>
      </c>
      <c r="AV689" s="14" t="s">
        <v>89</v>
      </c>
      <c r="AW689" s="14" t="s">
        <v>41</v>
      </c>
      <c r="AX689" s="14" t="s">
        <v>80</v>
      </c>
      <c r="AY689" s="174" t="s">
        <v>195</v>
      </c>
    </row>
    <row r="690" spans="1:65" s="14" customFormat="1">
      <c r="B690" s="173"/>
      <c r="D690" s="166" t="s">
        <v>206</v>
      </c>
      <c r="E690" s="174" t="s">
        <v>3</v>
      </c>
      <c r="F690" s="175" t="s">
        <v>2392</v>
      </c>
      <c r="H690" s="176">
        <v>168.64</v>
      </c>
      <c r="I690" s="177"/>
      <c r="L690" s="173"/>
      <c r="M690" s="178"/>
      <c r="N690" s="179"/>
      <c r="O690" s="179"/>
      <c r="P690" s="179"/>
      <c r="Q690" s="179"/>
      <c r="R690" s="179"/>
      <c r="S690" s="179"/>
      <c r="T690" s="180"/>
      <c r="AT690" s="174" t="s">
        <v>206</v>
      </c>
      <c r="AU690" s="174" t="s">
        <v>89</v>
      </c>
      <c r="AV690" s="14" t="s">
        <v>89</v>
      </c>
      <c r="AW690" s="14" t="s">
        <v>41</v>
      </c>
      <c r="AX690" s="14" t="s">
        <v>80</v>
      </c>
      <c r="AY690" s="174" t="s">
        <v>195</v>
      </c>
    </row>
    <row r="691" spans="1:65" s="13" customFormat="1">
      <c r="B691" s="165"/>
      <c r="D691" s="166" t="s">
        <v>206</v>
      </c>
      <c r="E691" s="167" t="s">
        <v>3</v>
      </c>
      <c r="F691" s="168" t="s">
        <v>454</v>
      </c>
      <c r="H691" s="167" t="s">
        <v>3</v>
      </c>
      <c r="I691" s="169"/>
      <c r="L691" s="165"/>
      <c r="M691" s="170"/>
      <c r="N691" s="171"/>
      <c r="O691" s="171"/>
      <c r="P691" s="171"/>
      <c r="Q691" s="171"/>
      <c r="R691" s="171"/>
      <c r="S691" s="171"/>
      <c r="T691" s="172"/>
      <c r="AT691" s="167" t="s">
        <v>206</v>
      </c>
      <c r="AU691" s="167" t="s">
        <v>89</v>
      </c>
      <c r="AV691" s="13" t="s">
        <v>87</v>
      </c>
      <c r="AW691" s="13" t="s">
        <v>41</v>
      </c>
      <c r="AX691" s="13" t="s">
        <v>80</v>
      </c>
      <c r="AY691" s="167" t="s">
        <v>195</v>
      </c>
    </row>
    <row r="692" spans="1:65" s="14" customFormat="1">
      <c r="B692" s="173"/>
      <c r="D692" s="166" t="s">
        <v>206</v>
      </c>
      <c r="E692" s="174" t="s">
        <v>3</v>
      </c>
      <c r="F692" s="175" t="s">
        <v>2393</v>
      </c>
      <c r="H692" s="176">
        <v>57.12</v>
      </c>
      <c r="I692" s="177"/>
      <c r="L692" s="173"/>
      <c r="M692" s="178"/>
      <c r="N692" s="179"/>
      <c r="O692" s="179"/>
      <c r="P692" s="179"/>
      <c r="Q692" s="179"/>
      <c r="R692" s="179"/>
      <c r="S692" s="179"/>
      <c r="T692" s="180"/>
      <c r="AT692" s="174" t="s">
        <v>206</v>
      </c>
      <c r="AU692" s="174" t="s">
        <v>89</v>
      </c>
      <c r="AV692" s="14" t="s">
        <v>89</v>
      </c>
      <c r="AW692" s="14" t="s">
        <v>41</v>
      </c>
      <c r="AX692" s="14" t="s">
        <v>80</v>
      </c>
      <c r="AY692" s="174" t="s">
        <v>195</v>
      </c>
    </row>
    <row r="693" spans="1:65" s="14" customFormat="1">
      <c r="B693" s="173"/>
      <c r="D693" s="166" t="s">
        <v>206</v>
      </c>
      <c r="E693" s="174" t="s">
        <v>3</v>
      </c>
      <c r="F693" s="175" t="s">
        <v>2394</v>
      </c>
      <c r="H693" s="176">
        <v>8.6999999999999993</v>
      </c>
      <c r="I693" s="177"/>
      <c r="L693" s="173"/>
      <c r="M693" s="178"/>
      <c r="N693" s="179"/>
      <c r="O693" s="179"/>
      <c r="P693" s="179"/>
      <c r="Q693" s="179"/>
      <c r="R693" s="179"/>
      <c r="S693" s="179"/>
      <c r="T693" s="180"/>
      <c r="AT693" s="174" t="s">
        <v>206</v>
      </c>
      <c r="AU693" s="174" t="s">
        <v>89</v>
      </c>
      <c r="AV693" s="14" t="s">
        <v>89</v>
      </c>
      <c r="AW693" s="14" t="s">
        <v>41</v>
      </c>
      <c r="AX693" s="14" t="s">
        <v>80</v>
      </c>
      <c r="AY693" s="174" t="s">
        <v>195</v>
      </c>
    </row>
    <row r="694" spans="1:65" s="15" customFormat="1">
      <c r="B694" s="181"/>
      <c r="D694" s="166" t="s">
        <v>206</v>
      </c>
      <c r="E694" s="182" t="s">
        <v>3</v>
      </c>
      <c r="F694" s="183" t="s">
        <v>215</v>
      </c>
      <c r="H694" s="184">
        <v>658.755</v>
      </c>
      <c r="I694" s="185"/>
      <c r="L694" s="181"/>
      <c r="M694" s="186"/>
      <c r="N694" s="187"/>
      <c r="O694" s="187"/>
      <c r="P694" s="187"/>
      <c r="Q694" s="187"/>
      <c r="R694" s="187"/>
      <c r="S694" s="187"/>
      <c r="T694" s="188"/>
      <c r="AT694" s="182" t="s">
        <v>206</v>
      </c>
      <c r="AU694" s="182" t="s">
        <v>89</v>
      </c>
      <c r="AV694" s="15" t="s">
        <v>202</v>
      </c>
      <c r="AW694" s="15" t="s">
        <v>41</v>
      </c>
      <c r="AX694" s="15" t="s">
        <v>87</v>
      </c>
      <c r="AY694" s="182" t="s">
        <v>195</v>
      </c>
    </row>
    <row r="695" spans="1:65" s="2" customFormat="1" ht="24.25" customHeight="1">
      <c r="A695" s="35"/>
      <c r="B695" s="146"/>
      <c r="C695" s="147" t="s">
        <v>1439</v>
      </c>
      <c r="D695" s="147" t="s">
        <v>197</v>
      </c>
      <c r="E695" s="148" t="s">
        <v>3212</v>
      </c>
      <c r="F695" s="149"/>
      <c r="G695" s="150"/>
      <c r="H695" s="151"/>
      <c r="I695" s="152"/>
      <c r="J695" s="153"/>
      <c r="K695" s="149"/>
      <c r="L695" s="36"/>
      <c r="M695" s="154" t="s">
        <v>3</v>
      </c>
      <c r="N695" s="155" t="s">
        <v>51</v>
      </c>
      <c r="O695" s="56"/>
      <c r="P695" s="156">
        <f>O695*H695</f>
        <v>0</v>
      </c>
      <c r="Q695" s="156">
        <v>0</v>
      </c>
      <c r="R695" s="156">
        <f>Q695*H695</f>
        <v>0</v>
      </c>
      <c r="S695" s="156">
        <v>0</v>
      </c>
      <c r="T695" s="157">
        <f>S695*H695</f>
        <v>0</v>
      </c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R695" s="158" t="s">
        <v>202</v>
      </c>
      <c r="AT695" s="158" t="s">
        <v>197</v>
      </c>
      <c r="AU695" s="158" t="s">
        <v>89</v>
      </c>
      <c r="AY695" s="19" t="s">
        <v>195</v>
      </c>
      <c r="BE695" s="159">
        <f>IF(N695="základní",J695,0)</f>
        <v>0</v>
      </c>
      <c r="BF695" s="159">
        <f>IF(N695="snížená",J695,0)</f>
        <v>0</v>
      </c>
      <c r="BG695" s="159">
        <f>IF(N695="zákl. přenesená",J695,0)</f>
        <v>0</v>
      </c>
      <c r="BH695" s="159">
        <f>IF(N695="sníž. přenesená",J695,0)</f>
        <v>0</v>
      </c>
      <c r="BI695" s="159">
        <f>IF(N695="nulová",J695,0)</f>
        <v>0</v>
      </c>
      <c r="BJ695" s="19" t="s">
        <v>87</v>
      </c>
      <c r="BK695" s="159">
        <f>ROUND(I695*H695,2)</f>
        <v>0</v>
      </c>
      <c r="BL695" s="19" t="s">
        <v>202</v>
      </c>
      <c r="BM695" s="158" t="s">
        <v>2395</v>
      </c>
    </row>
    <row r="696" spans="1:65" s="2" customFormat="1">
      <c r="A696" s="35"/>
      <c r="B696" s="36"/>
      <c r="C696" s="35"/>
      <c r="D696" s="160" t="s">
        <v>204</v>
      </c>
      <c r="E696" s="35"/>
      <c r="F696" s="161" t="s">
        <v>1733</v>
      </c>
      <c r="G696" s="35"/>
      <c r="H696" s="35"/>
      <c r="I696" s="162"/>
      <c r="J696" s="35"/>
      <c r="K696" s="35"/>
      <c r="L696" s="36"/>
      <c r="M696" s="163"/>
      <c r="N696" s="164"/>
      <c r="O696" s="56"/>
      <c r="P696" s="56"/>
      <c r="Q696" s="56"/>
      <c r="R696" s="56"/>
      <c r="S696" s="56"/>
      <c r="T696" s="57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T696" s="19" t="s">
        <v>204</v>
      </c>
      <c r="AU696" s="19" t="s">
        <v>89</v>
      </c>
    </row>
    <row r="697" spans="1:65" s="13" customFormat="1">
      <c r="B697" s="165"/>
      <c r="D697" s="166" t="s">
        <v>206</v>
      </c>
      <c r="E697" s="167" t="s">
        <v>3</v>
      </c>
      <c r="F697" s="168" t="s">
        <v>207</v>
      </c>
      <c r="H697" s="167" t="s">
        <v>3</v>
      </c>
      <c r="I697" s="169"/>
      <c r="L697" s="165"/>
      <c r="M697" s="170"/>
      <c r="N697" s="171"/>
      <c r="O697" s="171"/>
      <c r="P697" s="171"/>
      <c r="Q697" s="171"/>
      <c r="R697" s="171"/>
      <c r="S697" s="171"/>
      <c r="T697" s="172"/>
      <c r="AT697" s="167" t="s">
        <v>206</v>
      </c>
      <c r="AU697" s="167" t="s">
        <v>89</v>
      </c>
      <c r="AV697" s="13" t="s">
        <v>87</v>
      </c>
      <c r="AW697" s="13" t="s">
        <v>41</v>
      </c>
      <c r="AX697" s="13" t="s">
        <v>80</v>
      </c>
      <c r="AY697" s="167" t="s">
        <v>195</v>
      </c>
    </row>
    <row r="698" spans="1:65" s="13" customFormat="1">
      <c r="B698" s="165"/>
      <c r="D698" s="166" t="s">
        <v>206</v>
      </c>
      <c r="E698" s="167" t="s">
        <v>3</v>
      </c>
      <c r="F698" s="168" t="s">
        <v>208</v>
      </c>
      <c r="H698" s="167" t="s">
        <v>3</v>
      </c>
      <c r="I698" s="169"/>
      <c r="L698" s="165"/>
      <c r="M698" s="170"/>
      <c r="N698" s="171"/>
      <c r="O698" s="171"/>
      <c r="P698" s="171"/>
      <c r="Q698" s="171"/>
      <c r="R698" s="171"/>
      <c r="S698" s="171"/>
      <c r="T698" s="172"/>
      <c r="AT698" s="167" t="s">
        <v>206</v>
      </c>
      <c r="AU698" s="167" t="s">
        <v>89</v>
      </c>
      <c r="AV698" s="13" t="s">
        <v>87</v>
      </c>
      <c r="AW698" s="13" t="s">
        <v>41</v>
      </c>
      <c r="AX698" s="13" t="s">
        <v>80</v>
      </c>
      <c r="AY698" s="167" t="s">
        <v>195</v>
      </c>
    </row>
    <row r="699" spans="1:65" s="13" customFormat="1">
      <c r="B699" s="165"/>
      <c r="D699" s="166" t="s">
        <v>206</v>
      </c>
      <c r="E699" s="167" t="s">
        <v>3</v>
      </c>
      <c r="F699" s="168" t="s">
        <v>2172</v>
      </c>
      <c r="H699" s="167" t="s">
        <v>3</v>
      </c>
      <c r="I699" s="169"/>
      <c r="L699" s="165"/>
      <c r="M699" s="170"/>
      <c r="N699" s="171"/>
      <c r="O699" s="171"/>
      <c r="P699" s="171"/>
      <c r="Q699" s="171"/>
      <c r="R699" s="171"/>
      <c r="S699" s="171"/>
      <c r="T699" s="172"/>
      <c r="AT699" s="167" t="s">
        <v>206</v>
      </c>
      <c r="AU699" s="167" t="s">
        <v>89</v>
      </c>
      <c r="AV699" s="13" t="s">
        <v>87</v>
      </c>
      <c r="AW699" s="13" t="s">
        <v>41</v>
      </c>
      <c r="AX699" s="13" t="s">
        <v>80</v>
      </c>
      <c r="AY699" s="167" t="s">
        <v>195</v>
      </c>
    </row>
    <row r="700" spans="1:65" s="14" customFormat="1">
      <c r="B700" s="173"/>
      <c r="D700" s="166" t="s">
        <v>206</v>
      </c>
      <c r="E700" s="174" t="s">
        <v>3</v>
      </c>
      <c r="F700" s="175" t="s">
        <v>2391</v>
      </c>
      <c r="H700" s="176">
        <v>424.29500000000002</v>
      </c>
      <c r="I700" s="177"/>
      <c r="L700" s="173"/>
      <c r="M700" s="178"/>
      <c r="N700" s="179"/>
      <c r="O700" s="179"/>
      <c r="P700" s="179"/>
      <c r="Q700" s="179"/>
      <c r="R700" s="179"/>
      <c r="S700" s="179"/>
      <c r="T700" s="180"/>
      <c r="AT700" s="174" t="s">
        <v>206</v>
      </c>
      <c r="AU700" s="174" t="s">
        <v>89</v>
      </c>
      <c r="AV700" s="14" t="s">
        <v>89</v>
      </c>
      <c r="AW700" s="14" t="s">
        <v>41</v>
      </c>
      <c r="AX700" s="14" t="s">
        <v>80</v>
      </c>
      <c r="AY700" s="174" t="s">
        <v>195</v>
      </c>
    </row>
    <row r="701" spans="1:65" s="14" customFormat="1">
      <c r="B701" s="173"/>
      <c r="D701" s="166" t="s">
        <v>206</v>
      </c>
      <c r="E701" s="174" t="s">
        <v>3</v>
      </c>
      <c r="F701" s="175" t="s">
        <v>2392</v>
      </c>
      <c r="H701" s="176">
        <v>168.64</v>
      </c>
      <c r="I701" s="177"/>
      <c r="L701" s="173"/>
      <c r="M701" s="178"/>
      <c r="N701" s="179"/>
      <c r="O701" s="179"/>
      <c r="P701" s="179"/>
      <c r="Q701" s="179"/>
      <c r="R701" s="179"/>
      <c r="S701" s="179"/>
      <c r="T701" s="180"/>
      <c r="AT701" s="174" t="s">
        <v>206</v>
      </c>
      <c r="AU701" s="174" t="s">
        <v>89</v>
      </c>
      <c r="AV701" s="14" t="s">
        <v>89</v>
      </c>
      <c r="AW701" s="14" t="s">
        <v>41</v>
      </c>
      <c r="AX701" s="14" t="s">
        <v>80</v>
      </c>
      <c r="AY701" s="174" t="s">
        <v>195</v>
      </c>
    </row>
    <row r="702" spans="1:65" s="13" customFormat="1">
      <c r="B702" s="165"/>
      <c r="D702" s="166" t="s">
        <v>206</v>
      </c>
      <c r="E702" s="167" t="s">
        <v>3</v>
      </c>
      <c r="F702" s="168" t="s">
        <v>454</v>
      </c>
      <c r="H702" s="167" t="s">
        <v>3</v>
      </c>
      <c r="I702" s="169"/>
      <c r="L702" s="165"/>
      <c r="M702" s="170"/>
      <c r="N702" s="171"/>
      <c r="O702" s="171"/>
      <c r="P702" s="171"/>
      <c r="Q702" s="171"/>
      <c r="R702" s="171"/>
      <c r="S702" s="171"/>
      <c r="T702" s="172"/>
      <c r="AT702" s="167" t="s">
        <v>206</v>
      </c>
      <c r="AU702" s="167" t="s">
        <v>89</v>
      </c>
      <c r="AV702" s="13" t="s">
        <v>87</v>
      </c>
      <c r="AW702" s="13" t="s">
        <v>41</v>
      </c>
      <c r="AX702" s="13" t="s">
        <v>80</v>
      </c>
      <c r="AY702" s="167" t="s">
        <v>195</v>
      </c>
    </row>
    <row r="703" spans="1:65" s="14" customFormat="1">
      <c r="B703" s="173"/>
      <c r="D703" s="166" t="s">
        <v>206</v>
      </c>
      <c r="E703" s="174" t="s">
        <v>3</v>
      </c>
      <c r="F703" s="175" t="s">
        <v>2393</v>
      </c>
      <c r="H703" s="176">
        <v>57.12</v>
      </c>
      <c r="I703" s="177"/>
      <c r="L703" s="173"/>
      <c r="M703" s="178"/>
      <c r="N703" s="179"/>
      <c r="O703" s="179"/>
      <c r="P703" s="179"/>
      <c r="Q703" s="179"/>
      <c r="R703" s="179"/>
      <c r="S703" s="179"/>
      <c r="T703" s="180"/>
      <c r="AT703" s="174" t="s">
        <v>206</v>
      </c>
      <c r="AU703" s="174" t="s">
        <v>89</v>
      </c>
      <c r="AV703" s="14" t="s">
        <v>89</v>
      </c>
      <c r="AW703" s="14" t="s">
        <v>41</v>
      </c>
      <c r="AX703" s="14" t="s">
        <v>80</v>
      </c>
      <c r="AY703" s="174" t="s">
        <v>195</v>
      </c>
    </row>
    <row r="704" spans="1:65" s="14" customFormat="1">
      <c r="B704" s="173"/>
      <c r="D704" s="166" t="s">
        <v>206</v>
      </c>
      <c r="E704" s="174" t="s">
        <v>3</v>
      </c>
      <c r="F704" s="175" t="s">
        <v>2394</v>
      </c>
      <c r="H704" s="176">
        <v>8.6999999999999993</v>
      </c>
      <c r="I704" s="177"/>
      <c r="L704" s="173"/>
      <c r="M704" s="178"/>
      <c r="N704" s="179"/>
      <c r="O704" s="179"/>
      <c r="P704" s="179"/>
      <c r="Q704" s="179"/>
      <c r="R704" s="179"/>
      <c r="S704" s="179"/>
      <c r="T704" s="180"/>
      <c r="AT704" s="174" t="s">
        <v>206</v>
      </c>
      <c r="AU704" s="174" t="s">
        <v>89</v>
      </c>
      <c r="AV704" s="14" t="s">
        <v>89</v>
      </c>
      <c r="AW704" s="14" t="s">
        <v>41</v>
      </c>
      <c r="AX704" s="14" t="s">
        <v>80</v>
      </c>
      <c r="AY704" s="174" t="s">
        <v>195</v>
      </c>
    </row>
    <row r="705" spans="1:65" s="15" customFormat="1">
      <c r="B705" s="181"/>
      <c r="D705" s="166" t="s">
        <v>206</v>
      </c>
      <c r="E705" s="182" t="s">
        <v>3</v>
      </c>
      <c r="F705" s="183" t="s">
        <v>215</v>
      </c>
      <c r="H705" s="184">
        <v>658.755</v>
      </c>
      <c r="I705" s="185"/>
      <c r="L705" s="181"/>
      <c r="M705" s="186"/>
      <c r="N705" s="187"/>
      <c r="O705" s="187"/>
      <c r="P705" s="187"/>
      <c r="Q705" s="187"/>
      <c r="R705" s="187"/>
      <c r="S705" s="187"/>
      <c r="T705" s="188"/>
      <c r="AT705" s="182" t="s">
        <v>206</v>
      </c>
      <c r="AU705" s="182" t="s">
        <v>89</v>
      </c>
      <c r="AV705" s="15" t="s">
        <v>202</v>
      </c>
      <c r="AW705" s="15" t="s">
        <v>41</v>
      </c>
      <c r="AX705" s="15" t="s">
        <v>87</v>
      </c>
      <c r="AY705" s="182" t="s">
        <v>195</v>
      </c>
    </row>
    <row r="706" spans="1:65" s="14" customFormat="1">
      <c r="B706" s="173"/>
      <c r="D706" s="166" t="s">
        <v>206</v>
      </c>
      <c r="F706" s="175" t="s">
        <v>2396</v>
      </c>
      <c r="H706" s="176">
        <v>3952.53</v>
      </c>
      <c r="I706" s="177"/>
      <c r="L706" s="173"/>
      <c r="M706" s="178"/>
      <c r="N706" s="179"/>
      <c r="O706" s="179"/>
      <c r="P706" s="179"/>
      <c r="Q706" s="179"/>
      <c r="R706" s="179"/>
      <c r="S706" s="179"/>
      <c r="T706" s="180"/>
      <c r="AT706" s="174" t="s">
        <v>206</v>
      </c>
      <c r="AU706" s="174" t="s">
        <v>89</v>
      </c>
      <c r="AV706" s="14" t="s">
        <v>89</v>
      </c>
      <c r="AW706" s="14" t="s">
        <v>4</v>
      </c>
      <c r="AX706" s="14" t="s">
        <v>87</v>
      </c>
      <c r="AY706" s="174" t="s">
        <v>195</v>
      </c>
    </row>
    <row r="707" spans="1:65" s="2" customFormat="1" ht="24.25" customHeight="1">
      <c r="A707" s="35"/>
      <c r="B707" s="146"/>
      <c r="C707" s="147" t="s">
        <v>1444</v>
      </c>
      <c r="D707" s="147" t="s">
        <v>197</v>
      </c>
      <c r="E707" s="148" t="s">
        <v>2397</v>
      </c>
      <c r="F707" s="149" t="s">
        <v>3214</v>
      </c>
      <c r="G707" s="150" t="s">
        <v>467</v>
      </c>
      <c r="H707" s="151">
        <v>315.40699999999998</v>
      </c>
      <c r="I707" s="152"/>
      <c r="J707" s="153">
        <f>ROUND(I707*H707,2)</f>
        <v>0</v>
      </c>
      <c r="K707" s="149" t="s">
        <v>201</v>
      </c>
      <c r="L707" s="36"/>
      <c r="M707" s="154" t="s">
        <v>3</v>
      </c>
      <c r="N707" s="155" t="s">
        <v>51</v>
      </c>
      <c r="O707" s="56"/>
      <c r="P707" s="156">
        <f>O707*H707</f>
        <v>0</v>
      </c>
      <c r="Q707" s="156">
        <v>0</v>
      </c>
      <c r="R707" s="156">
        <f>Q707*H707</f>
        <v>0</v>
      </c>
      <c r="S707" s="156">
        <v>0</v>
      </c>
      <c r="T707" s="157">
        <f>S707*H707</f>
        <v>0</v>
      </c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R707" s="158" t="s">
        <v>202</v>
      </c>
      <c r="AT707" s="158" t="s">
        <v>197</v>
      </c>
      <c r="AU707" s="158" t="s">
        <v>89</v>
      </c>
      <c r="AY707" s="19" t="s">
        <v>195</v>
      </c>
      <c r="BE707" s="159">
        <f>IF(N707="základní",J707,0)</f>
        <v>0</v>
      </c>
      <c r="BF707" s="159">
        <f>IF(N707="snížená",J707,0)</f>
        <v>0</v>
      </c>
      <c r="BG707" s="159">
        <f>IF(N707="zákl. přenesená",J707,0)</f>
        <v>0</v>
      </c>
      <c r="BH707" s="159">
        <f>IF(N707="sníž. přenesená",J707,0)</f>
        <v>0</v>
      </c>
      <c r="BI707" s="159">
        <f>IF(N707="nulová",J707,0)</f>
        <v>0</v>
      </c>
      <c r="BJ707" s="19" t="s">
        <v>87</v>
      </c>
      <c r="BK707" s="159">
        <f>ROUND(I707*H707,2)</f>
        <v>0</v>
      </c>
      <c r="BL707" s="19" t="s">
        <v>202</v>
      </c>
      <c r="BM707" s="158" t="s">
        <v>2398</v>
      </c>
    </row>
    <row r="708" spans="1:65" s="2" customFormat="1">
      <c r="A708" s="35"/>
      <c r="B708" s="36"/>
      <c r="C708" s="35"/>
      <c r="D708" s="160" t="s">
        <v>204</v>
      </c>
      <c r="E708" s="35"/>
      <c r="F708" s="161" t="s">
        <v>2399</v>
      </c>
      <c r="G708" s="35"/>
      <c r="H708" s="35"/>
      <c r="I708" s="162"/>
      <c r="J708" s="35"/>
      <c r="K708" s="35"/>
      <c r="L708" s="36"/>
      <c r="M708" s="163"/>
      <c r="N708" s="164"/>
      <c r="O708" s="56"/>
      <c r="P708" s="56"/>
      <c r="Q708" s="56"/>
      <c r="R708" s="56"/>
      <c r="S708" s="56"/>
      <c r="T708" s="57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T708" s="19" t="s">
        <v>204</v>
      </c>
      <c r="AU708" s="19" t="s">
        <v>89</v>
      </c>
    </row>
    <row r="709" spans="1:65" s="13" customFormat="1">
      <c r="B709" s="165"/>
      <c r="D709" s="166" t="s">
        <v>206</v>
      </c>
      <c r="E709" s="167" t="s">
        <v>3</v>
      </c>
      <c r="F709" s="168" t="s">
        <v>207</v>
      </c>
      <c r="H709" s="167" t="s">
        <v>3</v>
      </c>
      <c r="I709" s="169"/>
      <c r="L709" s="165"/>
      <c r="M709" s="170"/>
      <c r="N709" s="171"/>
      <c r="O709" s="171"/>
      <c r="P709" s="171"/>
      <c r="Q709" s="171"/>
      <c r="R709" s="171"/>
      <c r="S709" s="171"/>
      <c r="T709" s="172"/>
      <c r="AT709" s="167" t="s">
        <v>206</v>
      </c>
      <c r="AU709" s="167" t="s">
        <v>89</v>
      </c>
      <c r="AV709" s="13" t="s">
        <v>87</v>
      </c>
      <c r="AW709" s="13" t="s">
        <v>41</v>
      </c>
      <c r="AX709" s="13" t="s">
        <v>80</v>
      </c>
      <c r="AY709" s="167" t="s">
        <v>195</v>
      </c>
    </row>
    <row r="710" spans="1:65" s="13" customFormat="1">
      <c r="B710" s="165"/>
      <c r="D710" s="166" t="s">
        <v>206</v>
      </c>
      <c r="E710" s="167" t="s">
        <v>3</v>
      </c>
      <c r="F710" s="168" t="s">
        <v>208</v>
      </c>
      <c r="H710" s="167" t="s">
        <v>3</v>
      </c>
      <c r="I710" s="169"/>
      <c r="L710" s="165"/>
      <c r="M710" s="170"/>
      <c r="N710" s="171"/>
      <c r="O710" s="171"/>
      <c r="P710" s="171"/>
      <c r="Q710" s="171"/>
      <c r="R710" s="171"/>
      <c r="S710" s="171"/>
      <c r="T710" s="172"/>
      <c r="AT710" s="167" t="s">
        <v>206</v>
      </c>
      <c r="AU710" s="167" t="s">
        <v>89</v>
      </c>
      <c r="AV710" s="13" t="s">
        <v>87</v>
      </c>
      <c r="AW710" s="13" t="s">
        <v>41</v>
      </c>
      <c r="AX710" s="13" t="s">
        <v>80</v>
      </c>
      <c r="AY710" s="167" t="s">
        <v>195</v>
      </c>
    </row>
    <row r="711" spans="1:65" s="13" customFormat="1">
      <c r="B711" s="165"/>
      <c r="D711" s="166" t="s">
        <v>206</v>
      </c>
      <c r="E711" s="167" t="s">
        <v>3</v>
      </c>
      <c r="F711" s="168" t="s">
        <v>2172</v>
      </c>
      <c r="H711" s="167" t="s">
        <v>3</v>
      </c>
      <c r="I711" s="169"/>
      <c r="L711" s="165"/>
      <c r="M711" s="170"/>
      <c r="N711" s="171"/>
      <c r="O711" s="171"/>
      <c r="P711" s="171"/>
      <c r="Q711" s="171"/>
      <c r="R711" s="171"/>
      <c r="S711" s="171"/>
      <c r="T711" s="172"/>
      <c r="AT711" s="167" t="s">
        <v>206</v>
      </c>
      <c r="AU711" s="167" t="s">
        <v>89</v>
      </c>
      <c r="AV711" s="13" t="s">
        <v>87</v>
      </c>
      <c r="AW711" s="13" t="s">
        <v>41</v>
      </c>
      <c r="AX711" s="13" t="s">
        <v>80</v>
      </c>
      <c r="AY711" s="167" t="s">
        <v>195</v>
      </c>
    </row>
    <row r="712" spans="1:65" s="14" customFormat="1">
      <c r="B712" s="173"/>
      <c r="D712" s="166" t="s">
        <v>206</v>
      </c>
      <c r="E712" s="174" t="s">
        <v>3</v>
      </c>
      <c r="F712" s="175" t="s">
        <v>2400</v>
      </c>
      <c r="H712" s="176">
        <v>86.048000000000002</v>
      </c>
      <c r="I712" s="177"/>
      <c r="L712" s="173"/>
      <c r="M712" s="178"/>
      <c r="N712" s="179"/>
      <c r="O712" s="179"/>
      <c r="P712" s="179"/>
      <c r="Q712" s="179"/>
      <c r="R712" s="179"/>
      <c r="S712" s="179"/>
      <c r="T712" s="180"/>
      <c r="AT712" s="174" t="s">
        <v>206</v>
      </c>
      <c r="AU712" s="174" t="s">
        <v>89</v>
      </c>
      <c r="AV712" s="14" t="s">
        <v>89</v>
      </c>
      <c r="AW712" s="14" t="s">
        <v>41</v>
      </c>
      <c r="AX712" s="14" t="s">
        <v>80</v>
      </c>
      <c r="AY712" s="174" t="s">
        <v>195</v>
      </c>
    </row>
    <row r="713" spans="1:65" s="14" customFormat="1">
      <c r="B713" s="173"/>
      <c r="D713" s="166" t="s">
        <v>206</v>
      </c>
      <c r="E713" s="174" t="s">
        <v>3</v>
      </c>
      <c r="F713" s="175" t="s">
        <v>2401</v>
      </c>
      <c r="H713" s="176">
        <v>89.789000000000001</v>
      </c>
      <c r="I713" s="177"/>
      <c r="L713" s="173"/>
      <c r="M713" s="178"/>
      <c r="N713" s="179"/>
      <c r="O713" s="179"/>
      <c r="P713" s="179"/>
      <c r="Q713" s="179"/>
      <c r="R713" s="179"/>
      <c r="S713" s="179"/>
      <c r="T713" s="180"/>
      <c r="AT713" s="174" t="s">
        <v>206</v>
      </c>
      <c r="AU713" s="174" t="s">
        <v>89</v>
      </c>
      <c r="AV713" s="14" t="s">
        <v>89</v>
      </c>
      <c r="AW713" s="14" t="s">
        <v>41</v>
      </c>
      <c r="AX713" s="14" t="s">
        <v>80</v>
      </c>
      <c r="AY713" s="174" t="s">
        <v>195</v>
      </c>
    </row>
    <row r="714" spans="1:65" s="14" customFormat="1">
      <c r="B714" s="173"/>
      <c r="D714" s="166" t="s">
        <v>206</v>
      </c>
      <c r="E714" s="174" t="s">
        <v>3</v>
      </c>
      <c r="F714" s="175" t="s">
        <v>2402</v>
      </c>
      <c r="H714" s="176">
        <v>124.23</v>
      </c>
      <c r="I714" s="177"/>
      <c r="L714" s="173"/>
      <c r="M714" s="178"/>
      <c r="N714" s="179"/>
      <c r="O714" s="179"/>
      <c r="P714" s="179"/>
      <c r="Q714" s="179"/>
      <c r="R714" s="179"/>
      <c r="S714" s="179"/>
      <c r="T714" s="180"/>
      <c r="AT714" s="174" t="s">
        <v>206</v>
      </c>
      <c r="AU714" s="174" t="s">
        <v>89</v>
      </c>
      <c r="AV714" s="14" t="s">
        <v>89</v>
      </c>
      <c r="AW714" s="14" t="s">
        <v>41</v>
      </c>
      <c r="AX714" s="14" t="s">
        <v>80</v>
      </c>
      <c r="AY714" s="174" t="s">
        <v>195</v>
      </c>
    </row>
    <row r="715" spans="1:65" s="13" customFormat="1">
      <c r="B715" s="165"/>
      <c r="D715" s="166" t="s">
        <v>206</v>
      </c>
      <c r="E715" s="167" t="s">
        <v>3</v>
      </c>
      <c r="F715" s="168" t="s">
        <v>1061</v>
      </c>
      <c r="H715" s="167" t="s">
        <v>3</v>
      </c>
      <c r="I715" s="169"/>
      <c r="L715" s="165"/>
      <c r="M715" s="170"/>
      <c r="N715" s="171"/>
      <c r="O715" s="171"/>
      <c r="P715" s="171"/>
      <c r="Q715" s="171"/>
      <c r="R715" s="171"/>
      <c r="S715" s="171"/>
      <c r="T715" s="172"/>
      <c r="AT715" s="167" t="s">
        <v>206</v>
      </c>
      <c r="AU715" s="167" t="s">
        <v>89</v>
      </c>
      <c r="AV715" s="13" t="s">
        <v>87</v>
      </c>
      <c r="AW715" s="13" t="s">
        <v>41</v>
      </c>
      <c r="AX715" s="13" t="s">
        <v>80</v>
      </c>
      <c r="AY715" s="167" t="s">
        <v>195</v>
      </c>
    </row>
    <row r="716" spans="1:65" s="14" customFormat="1">
      <c r="B716" s="173"/>
      <c r="D716" s="166" t="s">
        <v>206</v>
      </c>
      <c r="E716" s="174" t="s">
        <v>3</v>
      </c>
      <c r="F716" s="175" t="s">
        <v>2403</v>
      </c>
      <c r="H716" s="176">
        <v>3.6</v>
      </c>
      <c r="I716" s="177"/>
      <c r="L716" s="173"/>
      <c r="M716" s="178"/>
      <c r="N716" s="179"/>
      <c r="O716" s="179"/>
      <c r="P716" s="179"/>
      <c r="Q716" s="179"/>
      <c r="R716" s="179"/>
      <c r="S716" s="179"/>
      <c r="T716" s="180"/>
      <c r="AT716" s="174" t="s">
        <v>206</v>
      </c>
      <c r="AU716" s="174" t="s">
        <v>89</v>
      </c>
      <c r="AV716" s="14" t="s">
        <v>89</v>
      </c>
      <c r="AW716" s="14" t="s">
        <v>41</v>
      </c>
      <c r="AX716" s="14" t="s">
        <v>80</v>
      </c>
      <c r="AY716" s="174" t="s">
        <v>195</v>
      </c>
    </row>
    <row r="717" spans="1:65" s="14" customFormat="1">
      <c r="B717" s="173"/>
      <c r="D717" s="166" t="s">
        <v>206</v>
      </c>
      <c r="E717" s="174" t="s">
        <v>3</v>
      </c>
      <c r="F717" s="175" t="s">
        <v>2404</v>
      </c>
      <c r="H717" s="176">
        <v>4.2</v>
      </c>
      <c r="I717" s="177"/>
      <c r="L717" s="173"/>
      <c r="M717" s="178"/>
      <c r="N717" s="179"/>
      <c r="O717" s="179"/>
      <c r="P717" s="179"/>
      <c r="Q717" s="179"/>
      <c r="R717" s="179"/>
      <c r="S717" s="179"/>
      <c r="T717" s="180"/>
      <c r="AT717" s="174" t="s">
        <v>206</v>
      </c>
      <c r="AU717" s="174" t="s">
        <v>89</v>
      </c>
      <c r="AV717" s="14" t="s">
        <v>89</v>
      </c>
      <c r="AW717" s="14" t="s">
        <v>41</v>
      </c>
      <c r="AX717" s="14" t="s">
        <v>80</v>
      </c>
      <c r="AY717" s="174" t="s">
        <v>195</v>
      </c>
    </row>
    <row r="718" spans="1:65" s="14" customFormat="1">
      <c r="B718" s="173"/>
      <c r="D718" s="166" t="s">
        <v>206</v>
      </c>
      <c r="E718" s="174" t="s">
        <v>3</v>
      </c>
      <c r="F718" s="175" t="s">
        <v>2405</v>
      </c>
      <c r="H718" s="176">
        <v>7.54</v>
      </c>
      <c r="I718" s="177"/>
      <c r="L718" s="173"/>
      <c r="M718" s="178"/>
      <c r="N718" s="179"/>
      <c r="O718" s="179"/>
      <c r="P718" s="179"/>
      <c r="Q718" s="179"/>
      <c r="R718" s="179"/>
      <c r="S718" s="179"/>
      <c r="T718" s="180"/>
      <c r="AT718" s="174" t="s">
        <v>206</v>
      </c>
      <c r="AU718" s="174" t="s">
        <v>89</v>
      </c>
      <c r="AV718" s="14" t="s">
        <v>89</v>
      </c>
      <c r="AW718" s="14" t="s">
        <v>41</v>
      </c>
      <c r="AX718" s="14" t="s">
        <v>80</v>
      </c>
      <c r="AY718" s="174" t="s">
        <v>195</v>
      </c>
    </row>
    <row r="719" spans="1:65" s="15" customFormat="1">
      <c r="B719" s="181"/>
      <c r="D719" s="166" t="s">
        <v>206</v>
      </c>
      <c r="E719" s="182" t="s">
        <v>3</v>
      </c>
      <c r="F719" s="183" t="s">
        <v>215</v>
      </c>
      <c r="H719" s="184">
        <v>315.40699999999998</v>
      </c>
      <c r="I719" s="185"/>
      <c r="L719" s="181"/>
      <c r="M719" s="186"/>
      <c r="N719" s="187"/>
      <c r="O719" s="187"/>
      <c r="P719" s="187"/>
      <c r="Q719" s="187"/>
      <c r="R719" s="187"/>
      <c r="S719" s="187"/>
      <c r="T719" s="188"/>
      <c r="AT719" s="182" t="s">
        <v>206</v>
      </c>
      <c r="AU719" s="182" t="s">
        <v>89</v>
      </c>
      <c r="AV719" s="15" t="s">
        <v>202</v>
      </c>
      <c r="AW719" s="15" t="s">
        <v>41</v>
      </c>
      <c r="AX719" s="15" t="s">
        <v>87</v>
      </c>
      <c r="AY719" s="182" t="s">
        <v>195</v>
      </c>
    </row>
    <row r="720" spans="1:65" s="2" customFormat="1" ht="24.25" customHeight="1">
      <c r="A720" s="35"/>
      <c r="B720" s="146"/>
      <c r="C720" s="147" t="s">
        <v>1129</v>
      </c>
      <c r="D720" s="147" t="s">
        <v>197</v>
      </c>
      <c r="E720" s="148" t="s">
        <v>3212</v>
      </c>
      <c r="F720" s="149"/>
      <c r="G720" s="150"/>
      <c r="H720" s="151"/>
      <c r="I720" s="152"/>
      <c r="J720" s="153"/>
      <c r="K720" s="149"/>
      <c r="L720" s="36"/>
      <c r="M720" s="154" t="s">
        <v>3</v>
      </c>
      <c r="N720" s="155" t="s">
        <v>51</v>
      </c>
      <c r="O720" s="56"/>
      <c r="P720" s="156">
        <f>O720*H720</f>
        <v>0</v>
      </c>
      <c r="Q720" s="156">
        <v>0</v>
      </c>
      <c r="R720" s="156">
        <f>Q720*H720</f>
        <v>0</v>
      </c>
      <c r="S720" s="156">
        <v>0</v>
      </c>
      <c r="T720" s="157">
        <f>S720*H720</f>
        <v>0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R720" s="158" t="s">
        <v>202</v>
      </c>
      <c r="AT720" s="158" t="s">
        <v>197</v>
      </c>
      <c r="AU720" s="158" t="s">
        <v>89</v>
      </c>
      <c r="AY720" s="19" t="s">
        <v>195</v>
      </c>
      <c r="BE720" s="159">
        <f>IF(N720="základní",J720,0)</f>
        <v>0</v>
      </c>
      <c r="BF720" s="159">
        <f>IF(N720="snížená",J720,0)</f>
        <v>0</v>
      </c>
      <c r="BG720" s="159">
        <f>IF(N720="zákl. přenesená",J720,0)</f>
        <v>0</v>
      </c>
      <c r="BH720" s="159">
        <f>IF(N720="sníž. přenesená",J720,0)</f>
        <v>0</v>
      </c>
      <c r="BI720" s="159">
        <f>IF(N720="nulová",J720,0)</f>
        <v>0</v>
      </c>
      <c r="BJ720" s="19" t="s">
        <v>87</v>
      </c>
      <c r="BK720" s="159">
        <f>ROUND(I720*H720,2)</f>
        <v>0</v>
      </c>
      <c r="BL720" s="19" t="s">
        <v>202</v>
      </c>
      <c r="BM720" s="158" t="s">
        <v>2407</v>
      </c>
    </row>
    <row r="721" spans="1:65" s="2" customFormat="1">
      <c r="A721" s="35"/>
      <c r="B721" s="36"/>
      <c r="C721" s="35"/>
      <c r="D721" s="160" t="s">
        <v>204</v>
      </c>
      <c r="E721" s="35"/>
      <c r="F721" s="161" t="s">
        <v>2408</v>
      </c>
      <c r="G721" s="35"/>
      <c r="H721" s="35"/>
      <c r="I721" s="162"/>
      <c r="J721" s="35"/>
      <c r="K721" s="35"/>
      <c r="L721" s="36"/>
      <c r="M721" s="163"/>
      <c r="N721" s="164"/>
      <c r="O721" s="56"/>
      <c r="P721" s="56"/>
      <c r="Q721" s="56"/>
      <c r="R721" s="56"/>
      <c r="S721" s="56"/>
      <c r="T721" s="57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T721" s="19" t="s">
        <v>204</v>
      </c>
      <c r="AU721" s="19" t="s">
        <v>89</v>
      </c>
    </row>
    <row r="722" spans="1:65" s="13" customFormat="1">
      <c r="B722" s="165"/>
      <c r="D722" s="166" t="s">
        <v>206</v>
      </c>
      <c r="E722" s="167" t="s">
        <v>3</v>
      </c>
      <c r="F722" s="168" t="s">
        <v>207</v>
      </c>
      <c r="H722" s="167" t="s">
        <v>3</v>
      </c>
      <c r="I722" s="169"/>
      <c r="L722" s="165"/>
      <c r="M722" s="170"/>
      <c r="N722" s="171"/>
      <c r="O722" s="171"/>
      <c r="P722" s="171"/>
      <c r="Q722" s="171"/>
      <c r="R722" s="171"/>
      <c r="S722" s="171"/>
      <c r="T722" s="172"/>
      <c r="AT722" s="167" t="s">
        <v>206</v>
      </c>
      <c r="AU722" s="167" t="s">
        <v>89</v>
      </c>
      <c r="AV722" s="13" t="s">
        <v>87</v>
      </c>
      <c r="AW722" s="13" t="s">
        <v>41</v>
      </c>
      <c r="AX722" s="13" t="s">
        <v>80</v>
      </c>
      <c r="AY722" s="167" t="s">
        <v>195</v>
      </c>
    </row>
    <row r="723" spans="1:65" s="13" customFormat="1">
      <c r="B723" s="165"/>
      <c r="D723" s="166" t="s">
        <v>206</v>
      </c>
      <c r="E723" s="167" t="s">
        <v>3</v>
      </c>
      <c r="F723" s="168" t="s">
        <v>208</v>
      </c>
      <c r="H723" s="167" t="s">
        <v>3</v>
      </c>
      <c r="I723" s="169"/>
      <c r="L723" s="165"/>
      <c r="M723" s="170"/>
      <c r="N723" s="171"/>
      <c r="O723" s="171"/>
      <c r="P723" s="171"/>
      <c r="Q723" s="171"/>
      <c r="R723" s="171"/>
      <c r="S723" s="171"/>
      <c r="T723" s="172"/>
      <c r="AT723" s="167" t="s">
        <v>206</v>
      </c>
      <c r="AU723" s="167" t="s">
        <v>89</v>
      </c>
      <c r="AV723" s="13" t="s">
        <v>87</v>
      </c>
      <c r="AW723" s="13" t="s">
        <v>41</v>
      </c>
      <c r="AX723" s="13" t="s">
        <v>80</v>
      </c>
      <c r="AY723" s="167" t="s">
        <v>195</v>
      </c>
    </row>
    <row r="724" spans="1:65" s="13" customFormat="1">
      <c r="B724" s="165"/>
      <c r="D724" s="166" t="s">
        <v>206</v>
      </c>
      <c r="E724" s="167" t="s">
        <v>3</v>
      </c>
      <c r="F724" s="168" t="s">
        <v>2172</v>
      </c>
      <c r="H724" s="167" t="s">
        <v>3</v>
      </c>
      <c r="I724" s="169"/>
      <c r="L724" s="165"/>
      <c r="M724" s="170"/>
      <c r="N724" s="171"/>
      <c r="O724" s="171"/>
      <c r="P724" s="171"/>
      <c r="Q724" s="171"/>
      <c r="R724" s="171"/>
      <c r="S724" s="171"/>
      <c r="T724" s="172"/>
      <c r="AT724" s="167" t="s">
        <v>206</v>
      </c>
      <c r="AU724" s="167" t="s">
        <v>89</v>
      </c>
      <c r="AV724" s="13" t="s">
        <v>87</v>
      </c>
      <c r="AW724" s="13" t="s">
        <v>41</v>
      </c>
      <c r="AX724" s="13" t="s">
        <v>80</v>
      </c>
      <c r="AY724" s="167" t="s">
        <v>195</v>
      </c>
    </row>
    <row r="725" spans="1:65" s="14" customFormat="1">
      <c r="B725" s="173"/>
      <c r="D725" s="166" t="s">
        <v>206</v>
      </c>
      <c r="E725" s="174" t="s">
        <v>3</v>
      </c>
      <c r="F725" s="175" t="s">
        <v>2400</v>
      </c>
      <c r="H725" s="176">
        <v>86.048000000000002</v>
      </c>
      <c r="I725" s="177"/>
      <c r="L725" s="173"/>
      <c r="M725" s="178"/>
      <c r="N725" s="179"/>
      <c r="O725" s="179"/>
      <c r="P725" s="179"/>
      <c r="Q725" s="179"/>
      <c r="R725" s="179"/>
      <c r="S725" s="179"/>
      <c r="T725" s="180"/>
      <c r="AT725" s="174" t="s">
        <v>206</v>
      </c>
      <c r="AU725" s="174" t="s">
        <v>89</v>
      </c>
      <c r="AV725" s="14" t="s">
        <v>89</v>
      </c>
      <c r="AW725" s="14" t="s">
        <v>41</v>
      </c>
      <c r="AX725" s="14" t="s">
        <v>80</v>
      </c>
      <c r="AY725" s="174" t="s">
        <v>195</v>
      </c>
    </row>
    <row r="726" spans="1:65" s="14" customFormat="1">
      <c r="B726" s="173"/>
      <c r="D726" s="166" t="s">
        <v>206</v>
      </c>
      <c r="E726" s="174" t="s">
        <v>3</v>
      </c>
      <c r="F726" s="175" t="s">
        <v>2401</v>
      </c>
      <c r="H726" s="176">
        <v>89.789000000000001</v>
      </c>
      <c r="I726" s="177"/>
      <c r="L726" s="173"/>
      <c r="M726" s="178"/>
      <c r="N726" s="179"/>
      <c r="O726" s="179"/>
      <c r="P726" s="179"/>
      <c r="Q726" s="179"/>
      <c r="R726" s="179"/>
      <c r="S726" s="179"/>
      <c r="T726" s="180"/>
      <c r="AT726" s="174" t="s">
        <v>206</v>
      </c>
      <c r="AU726" s="174" t="s">
        <v>89</v>
      </c>
      <c r="AV726" s="14" t="s">
        <v>89</v>
      </c>
      <c r="AW726" s="14" t="s">
        <v>41</v>
      </c>
      <c r="AX726" s="14" t="s">
        <v>80</v>
      </c>
      <c r="AY726" s="174" t="s">
        <v>195</v>
      </c>
    </row>
    <row r="727" spans="1:65" s="14" customFormat="1">
      <c r="B727" s="173"/>
      <c r="D727" s="166" t="s">
        <v>206</v>
      </c>
      <c r="E727" s="174" t="s">
        <v>3</v>
      </c>
      <c r="F727" s="175" t="s">
        <v>2402</v>
      </c>
      <c r="H727" s="176">
        <v>124.23</v>
      </c>
      <c r="I727" s="177"/>
      <c r="L727" s="173"/>
      <c r="M727" s="178"/>
      <c r="N727" s="179"/>
      <c r="O727" s="179"/>
      <c r="P727" s="179"/>
      <c r="Q727" s="179"/>
      <c r="R727" s="179"/>
      <c r="S727" s="179"/>
      <c r="T727" s="180"/>
      <c r="AT727" s="174" t="s">
        <v>206</v>
      </c>
      <c r="AU727" s="174" t="s">
        <v>89</v>
      </c>
      <c r="AV727" s="14" t="s">
        <v>89</v>
      </c>
      <c r="AW727" s="14" t="s">
        <v>41</v>
      </c>
      <c r="AX727" s="14" t="s">
        <v>80</v>
      </c>
      <c r="AY727" s="174" t="s">
        <v>195</v>
      </c>
    </row>
    <row r="728" spans="1:65" s="13" customFormat="1">
      <c r="B728" s="165"/>
      <c r="D728" s="166" t="s">
        <v>206</v>
      </c>
      <c r="E728" s="167" t="s">
        <v>3</v>
      </c>
      <c r="F728" s="168" t="s">
        <v>1061</v>
      </c>
      <c r="H728" s="167" t="s">
        <v>3</v>
      </c>
      <c r="I728" s="169"/>
      <c r="L728" s="165"/>
      <c r="M728" s="170"/>
      <c r="N728" s="171"/>
      <c r="O728" s="171"/>
      <c r="P728" s="171"/>
      <c r="Q728" s="171"/>
      <c r="R728" s="171"/>
      <c r="S728" s="171"/>
      <c r="T728" s="172"/>
      <c r="AT728" s="167" t="s">
        <v>206</v>
      </c>
      <c r="AU728" s="167" t="s">
        <v>89</v>
      </c>
      <c r="AV728" s="13" t="s">
        <v>87</v>
      </c>
      <c r="AW728" s="13" t="s">
        <v>41</v>
      </c>
      <c r="AX728" s="13" t="s">
        <v>80</v>
      </c>
      <c r="AY728" s="167" t="s">
        <v>195</v>
      </c>
    </row>
    <row r="729" spans="1:65" s="14" customFormat="1">
      <c r="B729" s="173"/>
      <c r="D729" s="166" t="s">
        <v>206</v>
      </c>
      <c r="E729" s="174" t="s">
        <v>3</v>
      </c>
      <c r="F729" s="175" t="s">
        <v>2403</v>
      </c>
      <c r="H729" s="176">
        <v>3.6</v>
      </c>
      <c r="I729" s="177"/>
      <c r="L729" s="173"/>
      <c r="M729" s="178"/>
      <c r="N729" s="179"/>
      <c r="O729" s="179"/>
      <c r="P729" s="179"/>
      <c r="Q729" s="179"/>
      <c r="R729" s="179"/>
      <c r="S729" s="179"/>
      <c r="T729" s="180"/>
      <c r="AT729" s="174" t="s">
        <v>206</v>
      </c>
      <c r="AU729" s="174" t="s">
        <v>89</v>
      </c>
      <c r="AV729" s="14" t="s">
        <v>89</v>
      </c>
      <c r="AW729" s="14" t="s">
        <v>41</v>
      </c>
      <c r="AX729" s="14" t="s">
        <v>80</v>
      </c>
      <c r="AY729" s="174" t="s">
        <v>195</v>
      </c>
    </row>
    <row r="730" spans="1:65" s="14" customFormat="1">
      <c r="B730" s="173"/>
      <c r="D730" s="166" t="s">
        <v>206</v>
      </c>
      <c r="E730" s="174" t="s">
        <v>3</v>
      </c>
      <c r="F730" s="175" t="s">
        <v>2404</v>
      </c>
      <c r="H730" s="176">
        <v>4.2</v>
      </c>
      <c r="I730" s="177"/>
      <c r="L730" s="173"/>
      <c r="M730" s="178"/>
      <c r="N730" s="179"/>
      <c r="O730" s="179"/>
      <c r="P730" s="179"/>
      <c r="Q730" s="179"/>
      <c r="R730" s="179"/>
      <c r="S730" s="179"/>
      <c r="T730" s="180"/>
      <c r="AT730" s="174" t="s">
        <v>206</v>
      </c>
      <c r="AU730" s="174" t="s">
        <v>89</v>
      </c>
      <c r="AV730" s="14" t="s">
        <v>89</v>
      </c>
      <c r="AW730" s="14" t="s">
        <v>41</v>
      </c>
      <c r="AX730" s="14" t="s">
        <v>80</v>
      </c>
      <c r="AY730" s="174" t="s">
        <v>195</v>
      </c>
    </row>
    <row r="731" spans="1:65" s="14" customFormat="1">
      <c r="B731" s="173"/>
      <c r="D731" s="166" t="s">
        <v>206</v>
      </c>
      <c r="E731" s="174" t="s">
        <v>3</v>
      </c>
      <c r="F731" s="175" t="s">
        <v>2409</v>
      </c>
      <c r="H731" s="176">
        <v>7.54</v>
      </c>
      <c r="I731" s="177"/>
      <c r="L731" s="173"/>
      <c r="M731" s="178"/>
      <c r="N731" s="179"/>
      <c r="O731" s="179"/>
      <c r="P731" s="179"/>
      <c r="Q731" s="179"/>
      <c r="R731" s="179"/>
      <c r="S731" s="179"/>
      <c r="T731" s="180"/>
      <c r="AT731" s="174" t="s">
        <v>206</v>
      </c>
      <c r="AU731" s="174" t="s">
        <v>89</v>
      </c>
      <c r="AV731" s="14" t="s">
        <v>89</v>
      </c>
      <c r="AW731" s="14" t="s">
        <v>41</v>
      </c>
      <c r="AX731" s="14" t="s">
        <v>80</v>
      </c>
      <c r="AY731" s="174" t="s">
        <v>195</v>
      </c>
    </row>
    <row r="732" spans="1:65" s="15" customFormat="1">
      <c r="B732" s="181"/>
      <c r="D732" s="166" t="s">
        <v>206</v>
      </c>
      <c r="E732" s="182" t="s">
        <v>3</v>
      </c>
      <c r="F732" s="183" t="s">
        <v>215</v>
      </c>
      <c r="H732" s="184">
        <v>315.40699999999998</v>
      </c>
      <c r="I732" s="185"/>
      <c r="L732" s="181"/>
      <c r="M732" s="186"/>
      <c r="N732" s="187"/>
      <c r="O732" s="187"/>
      <c r="P732" s="187"/>
      <c r="Q732" s="187"/>
      <c r="R732" s="187"/>
      <c r="S732" s="187"/>
      <c r="T732" s="188"/>
      <c r="AT732" s="182" t="s">
        <v>206</v>
      </c>
      <c r="AU732" s="182" t="s">
        <v>89</v>
      </c>
      <c r="AV732" s="15" t="s">
        <v>202</v>
      </c>
      <c r="AW732" s="15" t="s">
        <v>41</v>
      </c>
      <c r="AX732" s="15" t="s">
        <v>87</v>
      </c>
      <c r="AY732" s="182" t="s">
        <v>195</v>
      </c>
    </row>
    <row r="733" spans="1:65" s="14" customFormat="1">
      <c r="B733" s="173"/>
      <c r="D733" s="166" t="s">
        <v>206</v>
      </c>
      <c r="F733" s="175" t="s">
        <v>2410</v>
      </c>
      <c r="H733" s="176">
        <v>1892.442</v>
      </c>
      <c r="I733" s="177"/>
      <c r="L733" s="173"/>
      <c r="M733" s="178"/>
      <c r="N733" s="179"/>
      <c r="O733" s="179"/>
      <c r="P733" s="179"/>
      <c r="Q733" s="179"/>
      <c r="R733" s="179"/>
      <c r="S733" s="179"/>
      <c r="T733" s="180"/>
      <c r="AT733" s="174" t="s">
        <v>206</v>
      </c>
      <c r="AU733" s="174" t="s">
        <v>89</v>
      </c>
      <c r="AV733" s="14" t="s">
        <v>89</v>
      </c>
      <c r="AW733" s="14" t="s">
        <v>4</v>
      </c>
      <c r="AX733" s="14" t="s">
        <v>87</v>
      </c>
      <c r="AY733" s="174" t="s">
        <v>195</v>
      </c>
    </row>
    <row r="734" spans="1:65" s="2" customFormat="1" ht="16.5" customHeight="1">
      <c r="A734" s="35"/>
      <c r="B734" s="146"/>
      <c r="C734" s="147" t="s">
        <v>1453</v>
      </c>
      <c r="D734" s="147" t="s">
        <v>197</v>
      </c>
      <c r="E734" s="148" t="s">
        <v>1735</v>
      </c>
      <c r="F734" s="149" t="s">
        <v>1736</v>
      </c>
      <c r="G734" s="150" t="s">
        <v>467</v>
      </c>
      <c r="H734" s="151">
        <v>974.16200000000003</v>
      </c>
      <c r="I734" s="152"/>
      <c r="J734" s="153">
        <f>ROUND(I734*H734,2)</f>
        <v>0</v>
      </c>
      <c r="K734" s="149" t="s">
        <v>201</v>
      </c>
      <c r="L734" s="36"/>
      <c r="M734" s="154" t="s">
        <v>3</v>
      </c>
      <c r="N734" s="155" t="s">
        <v>51</v>
      </c>
      <c r="O734" s="56"/>
      <c r="P734" s="156">
        <f>O734*H734</f>
        <v>0</v>
      </c>
      <c r="Q734" s="156">
        <v>0</v>
      </c>
      <c r="R734" s="156">
        <f>Q734*H734</f>
        <v>0</v>
      </c>
      <c r="S734" s="156">
        <v>0</v>
      </c>
      <c r="T734" s="157">
        <f>S734*H734</f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158" t="s">
        <v>202</v>
      </c>
      <c r="AT734" s="158" t="s">
        <v>197</v>
      </c>
      <c r="AU734" s="158" t="s">
        <v>89</v>
      </c>
      <c r="AY734" s="19" t="s">
        <v>195</v>
      </c>
      <c r="BE734" s="159">
        <f>IF(N734="základní",J734,0)</f>
        <v>0</v>
      </c>
      <c r="BF734" s="159">
        <f>IF(N734="snížená",J734,0)</f>
        <v>0</v>
      </c>
      <c r="BG734" s="159">
        <f>IF(N734="zákl. přenesená",J734,0)</f>
        <v>0</v>
      </c>
      <c r="BH734" s="159">
        <f>IF(N734="sníž. přenesená",J734,0)</f>
        <v>0</v>
      </c>
      <c r="BI734" s="159">
        <f>IF(N734="nulová",J734,0)</f>
        <v>0</v>
      </c>
      <c r="BJ734" s="19" t="s">
        <v>87</v>
      </c>
      <c r="BK734" s="159">
        <f>ROUND(I734*H734,2)</f>
        <v>0</v>
      </c>
      <c r="BL734" s="19" t="s">
        <v>202</v>
      </c>
      <c r="BM734" s="158" t="s">
        <v>2411</v>
      </c>
    </row>
    <row r="735" spans="1:65" s="2" customFormat="1">
      <c r="A735" s="35"/>
      <c r="B735" s="36"/>
      <c r="C735" s="35"/>
      <c r="D735" s="160" t="s">
        <v>204</v>
      </c>
      <c r="E735" s="35"/>
      <c r="F735" s="161" t="s">
        <v>1738</v>
      </c>
      <c r="G735" s="35"/>
      <c r="H735" s="35"/>
      <c r="I735" s="162"/>
      <c r="J735" s="35"/>
      <c r="K735" s="35"/>
      <c r="L735" s="36"/>
      <c r="M735" s="163"/>
      <c r="N735" s="164"/>
      <c r="O735" s="56"/>
      <c r="P735" s="56"/>
      <c r="Q735" s="56"/>
      <c r="R735" s="56"/>
      <c r="S735" s="56"/>
      <c r="T735" s="57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T735" s="19" t="s">
        <v>204</v>
      </c>
      <c r="AU735" s="19" t="s">
        <v>89</v>
      </c>
    </row>
    <row r="736" spans="1:65" s="13" customFormat="1">
      <c r="B736" s="165"/>
      <c r="D736" s="166" t="s">
        <v>206</v>
      </c>
      <c r="E736" s="167" t="s">
        <v>3</v>
      </c>
      <c r="F736" s="168" t="s">
        <v>207</v>
      </c>
      <c r="H736" s="167" t="s">
        <v>3</v>
      </c>
      <c r="I736" s="169"/>
      <c r="L736" s="165"/>
      <c r="M736" s="170"/>
      <c r="N736" s="171"/>
      <c r="O736" s="171"/>
      <c r="P736" s="171"/>
      <c r="Q736" s="171"/>
      <c r="R736" s="171"/>
      <c r="S736" s="171"/>
      <c r="T736" s="172"/>
      <c r="AT736" s="167" t="s">
        <v>206</v>
      </c>
      <c r="AU736" s="167" t="s">
        <v>89</v>
      </c>
      <c r="AV736" s="13" t="s">
        <v>87</v>
      </c>
      <c r="AW736" s="13" t="s">
        <v>41</v>
      </c>
      <c r="AX736" s="13" t="s">
        <v>80</v>
      </c>
      <c r="AY736" s="167" t="s">
        <v>195</v>
      </c>
    </row>
    <row r="737" spans="2:63" s="13" customFormat="1">
      <c r="B737" s="165"/>
      <c r="D737" s="166" t="s">
        <v>206</v>
      </c>
      <c r="E737" s="167" t="s">
        <v>3</v>
      </c>
      <c r="F737" s="168" t="s">
        <v>208</v>
      </c>
      <c r="H737" s="167" t="s">
        <v>3</v>
      </c>
      <c r="I737" s="169"/>
      <c r="L737" s="165"/>
      <c r="M737" s="170"/>
      <c r="N737" s="171"/>
      <c r="O737" s="171"/>
      <c r="P737" s="171"/>
      <c r="Q737" s="171"/>
      <c r="R737" s="171"/>
      <c r="S737" s="171"/>
      <c r="T737" s="172"/>
      <c r="AT737" s="167" t="s">
        <v>206</v>
      </c>
      <c r="AU737" s="167" t="s">
        <v>89</v>
      </c>
      <c r="AV737" s="13" t="s">
        <v>87</v>
      </c>
      <c r="AW737" s="13" t="s">
        <v>41</v>
      </c>
      <c r="AX737" s="13" t="s">
        <v>80</v>
      </c>
      <c r="AY737" s="167" t="s">
        <v>195</v>
      </c>
    </row>
    <row r="738" spans="2:63" s="13" customFormat="1">
      <c r="B738" s="165"/>
      <c r="D738" s="166" t="s">
        <v>206</v>
      </c>
      <c r="E738" s="167" t="s">
        <v>3</v>
      </c>
      <c r="F738" s="168" t="s">
        <v>2172</v>
      </c>
      <c r="H738" s="167" t="s">
        <v>3</v>
      </c>
      <c r="I738" s="169"/>
      <c r="L738" s="165"/>
      <c r="M738" s="170"/>
      <c r="N738" s="171"/>
      <c r="O738" s="171"/>
      <c r="P738" s="171"/>
      <c r="Q738" s="171"/>
      <c r="R738" s="171"/>
      <c r="S738" s="171"/>
      <c r="T738" s="172"/>
      <c r="AT738" s="167" t="s">
        <v>206</v>
      </c>
      <c r="AU738" s="167" t="s">
        <v>89</v>
      </c>
      <c r="AV738" s="13" t="s">
        <v>87</v>
      </c>
      <c r="AW738" s="13" t="s">
        <v>41</v>
      </c>
      <c r="AX738" s="13" t="s">
        <v>80</v>
      </c>
      <c r="AY738" s="167" t="s">
        <v>195</v>
      </c>
    </row>
    <row r="739" spans="2:63" s="14" customFormat="1">
      <c r="B739" s="173"/>
      <c r="D739" s="166" t="s">
        <v>206</v>
      </c>
      <c r="E739" s="174" t="s">
        <v>3</v>
      </c>
      <c r="F739" s="175" t="s">
        <v>2391</v>
      </c>
      <c r="H739" s="176">
        <v>424.29500000000002</v>
      </c>
      <c r="I739" s="177"/>
      <c r="L739" s="173"/>
      <c r="M739" s="178"/>
      <c r="N739" s="179"/>
      <c r="O739" s="179"/>
      <c r="P739" s="179"/>
      <c r="Q739" s="179"/>
      <c r="R739" s="179"/>
      <c r="S739" s="179"/>
      <c r="T739" s="180"/>
      <c r="AT739" s="174" t="s">
        <v>206</v>
      </c>
      <c r="AU739" s="174" t="s">
        <v>89</v>
      </c>
      <c r="AV739" s="14" t="s">
        <v>89</v>
      </c>
      <c r="AW739" s="14" t="s">
        <v>41</v>
      </c>
      <c r="AX739" s="14" t="s">
        <v>80</v>
      </c>
      <c r="AY739" s="174" t="s">
        <v>195</v>
      </c>
    </row>
    <row r="740" spans="2:63" s="14" customFormat="1">
      <c r="B740" s="173"/>
      <c r="D740" s="166" t="s">
        <v>206</v>
      </c>
      <c r="E740" s="174" t="s">
        <v>3</v>
      </c>
      <c r="F740" s="175" t="s">
        <v>2400</v>
      </c>
      <c r="H740" s="176">
        <v>86.048000000000002</v>
      </c>
      <c r="I740" s="177"/>
      <c r="L740" s="173"/>
      <c r="M740" s="178"/>
      <c r="N740" s="179"/>
      <c r="O740" s="179"/>
      <c r="P740" s="179"/>
      <c r="Q740" s="179"/>
      <c r="R740" s="179"/>
      <c r="S740" s="179"/>
      <c r="T740" s="180"/>
      <c r="AT740" s="174" t="s">
        <v>206</v>
      </c>
      <c r="AU740" s="174" t="s">
        <v>89</v>
      </c>
      <c r="AV740" s="14" t="s">
        <v>89</v>
      </c>
      <c r="AW740" s="14" t="s">
        <v>41</v>
      </c>
      <c r="AX740" s="14" t="s">
        <v>80</v>
      </c>
      <c r="AY740" s="174" t="s">
        <v>195</v>
      </c>
    </row>
    <row r="741" spans="2:63" s="14" customFormat="1">
      <c r="B741" s="173"/>
      <c r="D741" s="166" t="s">
        <v>206</v>
      </c>
      <c r="E741" s="174" t="s">
        <v>3</v>
      </c>
      <c r="F741" s="175" t="s">
        <v>2401</v>
      </c>
      <c r="H741" s="176">
        <v>89.789000000000001</v>
      </c>
      <c r="I741" s="177"/>
      <c r="L741" s="173"/>
      <c r="M741" s="178"/>
      <c r="N741" s="179"/>
      <c r="O741" s="179"/>
      <c r="P741" s="179"/>
      <c r="Q741" s="179"/>
      <c r="R741" s="179"/>
      <c r="S741" s="179"/>
      <c r="T741" s="180"/>
      <c r="AT741" s="174" t="s">
        <v>206</v>
      </c>
      <c r="AU741" s="174" t="s">
        <v>89</v>
      </c>
      <c r="AV741" s="14" t="s">
        <v>89</v>
      </c>
      <c r="AW741" s="14" t="s">
        <v>41</v>
      </c>
      <c r="AX741" s="14" t="s">
        <v>80</v>
      </c>
      <c r="AY741" s="174" t="s">
        <v>195</v>
      </c>
    </row>
    <row r="742" spans="2:63" s="14" customFormat="1">
      <c r="B742" s="173"/>
      <c r="D742" s="166" t="s">
        <v>206</v>
      </c>
      <c r="E742" s="174" t="s">
        <v>3</v>
      </c>
      <c r="F742" s="175" t="s">
        <v>2402</v>
      </c>
      <c r="H742" s="176">
        <v>124.23</v>
      </c>
      <c r="I742" s="177"/>
      <c r="L742" s="173"/>
      <c r="M742" s="178"/>
      <c r="N742" s="179"/>
      <c r="O742" s="179"/>
      <c r="P742" s="179"/>
      <c r="Q742" s="179"/>
      <c r="R742" s="179"/>
      <c r="S742" s="179"/>
      <c r="T742" s="180"/>
      <c r="AT742" s="174" t="s">
        <v>206</v>
      </c>
      <c r="AU742" s="174" t="s">
        <v>89</v>
      </c>
      <c r="AV742" s="14" t="s">
        <v>89</v>
      </c>
      <c r="AW742" s="14" t="s">
        <v>41</v>
      </c>
      <c r="AX742" s="14" t="s">
        <v>80</v>
      </c>
      <c r="AY742" s="174" t="s">
        <v>195</v>
      </c>
    </row>
    <row r="743" spans="2:63" s="13" customFormat="1">
      <c r="B743" s="165"/>
      <c r="D743" s="166" t="s">
        <v>206</v>
      </c>
      <c r="E743" s="167" t="s">
        <v>3</v>
      </c>
      <c r="F743" s="168" t="s">
        <v>1061</v>
      </c>
      <c r="H743" s="167" t="s">
        <v>3</v>
      </c>
      <c r="I743" s="169"/>
      <c r="L743" s="165"/>
      <c r="M743" s="170"/>
      <c r="N743" s="171"/>
      <c r="O743" s="171"/>
      <c r="P743" s="171"/>
      <c r="Q743" s="171"/>
      <c r="R743" s="171"/>
      <c r="S743" s="171"/>
      <c r="T743" s="172"/>
      <c r="AT743" s="167" t="s">
        <v>206</v>
      </c>
      <c r="AU743" s="167" t="s">
        <v>89</v>
      </c>
      <c r="AV743" s="13" t="s">
        <v>87</v>
      </c>
      <c r="AW743" s="13" t="s">
        <v>41</v>
      </c>
      <c r="AX743" s="13" t="s">
        <v>80</v>
      </c>
      <c r="AY743" s="167" t="s">
        <v>195</v>
      </c>
    </row>
    <row r="744" spans="2:63" s="14" customFormat="1">
      <c r="B744" s="173"/>
      <c r="D744" s="166" t="s">
        <v>206</v>
      </c>
      <c r="E744" s="174" t="s">
        <v>3</v>
      </c>
      <c r="F744" s="175" t="s">
        <v>2403</v>
      </c>
      <c r="H744" s="176">
        <v>3.6</v>
      </c>
      <c r="I744" s="177"/>
      <c r="L744" s="173"/>
      <c r="M744" s="178"/>
      <c r="N744" s="179"/>
      <c r="O744" s="179"/>
      <c r="P744" s="179"/>
      <c r="Q744" s="179"/>
      <c r="R744" s="179"/>
      <c r="S744" s="179"/>
      <c r="T744" s="180"/>
      <c r="AT744" s="174" t="s">
        <v>206</v>
      </c>
      <c r="AU744" s="174" t="s">
        <v>89</v>
      </c>
      <c r="AV744" s="14" t="s">
        <v>89</v>
      </c>
      <c r="AW744" s="14" t="s">
        <v>41</v>
      </c>
      <c r="AX744" s="14" t="s">
        <v>80</v>
      </c>
      <c r="AY744" s="174" t="s">
        <v>195</v>
      </c>
    </row>
    <row r="745" spans="2:63" s="14" customFormat="1">
      <c r="B745" s="173"/>
      <c r="D745" s="166" t="s">
        <v>206</v>
      </c>
      <c r="E745" s="174" t="s">
        <v>3</v>
      </c>
      <c r="F745" s="175" t="s">
        <v>2404</v>
      </c>
      <c r="H745" s="176">
        <v>4.2</v>
      </c>
      <c r="I745" s="177"/>
      <c r="L745" s="173"/>
      <c r="M745" s="178"/>
      <c r="N745" s="179"/>
      <c r="O745" s="179"/>
      <c r="P745" s="179"/>
      <c r="Q745" s="179"/>
      <c r="R745" s="179"/>
      <c r="S745" s="179"/>
      <c r="T745" s="180"/>
      <c r="AT745" s="174" t="s">
        <v>206</v>
      </c>
      <c r="AU745" s="174" t="s">
        <v>89</v>
      </c>
      <c r="AV745" s="14" t="s">
        <v>89</v>
      </c>
      <c r="AW745" s="14" t="s">
        <v>41</v>
      </c>
      <c r="AX745" s="14" t="s">
        <v>80</v>
      </c>
      <c r="AY745" s="174" t="s">
        <v>195</v>
      </c>
    </row>
    <row r="746" spans="2:63" s="14" customFormat="1">
      <c r="B746" s="173"/>
      <c r="D746" s="166" t="s">
        <v>206</v>
      </c>
      <c r="E746" s="174" t="s">
        <v>3</v>
      </c>
      <c r="F746" s="175" t="s">
        <v>2392</v>
      </c>
      <c r="H746" s="176">
        <v>168.64</v>
      </c>
      <c r="I746" s="177"/>
      <c r="L746" s="173"/>
      <c r="M746" s="178"/>
      <c r="N746" s="179"/>
      <c r="O746" s="179"/>
      <c r="P746" s="179"/>
      <c r="Q746" s="179"/>
      <c r="R746" s="179"/>
      <c r="S746" s="179"/>
      <c r="T746" s="180"/>
      <c r="AT746" s="174" t="s">
        <v>206</v>
      </c>
      <c r="AU746" s="174" t="s">
        <v>89</v>
      </c>
      <c r="AV746" s="14" t="s">
        <v>89</v>
      </c>
      <c r="AW746" s="14" t="s">
        <v>41</v>
      </c>
      <c r="AX746" s="14" t="s">
        <v>80</v>
      </c>
      <c r="AY746" s="174" t="s">
        <v>195</v>
      </c>
    </row>
    <row r="747" spans="2:63" s="13" customFormat="1">
      <c r="B747" s="165"/>
      <c r="D747" s="166" t="s">
        <v>206</v>
      </c>
      <c r="E747" s="167" t="s">
        <v>3</v>
      </c>
      <c r="F747" s="168" t="s">
        <v>454</v>
      </c>
      <c r="H747" s="167" t="s">
        <v>3</v>
      </c>
      <c r="I747" s="169"/>
      <c r="L747" s="165"/>
      <c r="M747" s="170"/>
      <c r="N747" s="171"/>
      <c r="O747" s="171"/>
      <c r="P747" s="171"/>
      <c r="Q747" s="171"/>
      <c r="R747" s="171"/>
      <c r="S747" s="171"/>
      <c r="T747" s="172"/>
      <c r="AT747" s="167" t="s">
        <v>206</v>
      </c>
      <c r="AU747" s="167" t="s">
        <v>89</v>
      </c>
      <c r="AV747" s="13" t="s">
        <v>87</v>
      </c>
      <c r="AW747" s="13" t="s">
        <v>41</v>
      </c>
      <c r="AX747" s="13" t="s">
        <v>80</v>
      </c>
      <c r="AY747" s="167" t="s">
        <v>195</v>
      </c>
    </row>
    <row r="748" spans="2:63" s="14" customFormat="1">
      <c r="B748" s="173"/>
      <c r="D748" s="166" t="s">
        <v>206</v>
      </c>
      <c r="E748" s="174" t="s">
        <v>3</v>
      </c>
      <c r="F748" s="175" t="s">
        <v>2393</v>
      </c>
      <c r="H748" s="176">
        <v>57.12</v>
      </c>
      <c r="I748" s="177"/>
      <c r="L748" s="173"/>
      <c r="M748" s="178"/>
      <c r="N748" s="179"/>
      <c r="O748" s="179"/>
      <c r="P748" s="179"/>
      <c r="Q748" s="179"/>
      <c r="R748" s="179"/>
      <c r="S748" s="179"/>
      <c r="T748" s="180"/>
      <c r="AT748" s="174" t="s">
        <v>206</v>
      </c>
      <c r="AU748" s="174" t="s">
        <v>89</v>
      </c>
      <c r="AV748" s="14" t="s">
        <v>89</v>
      </c>
      <c r="AW748" s="14" t="s">
        <v>41</v>
      </c>
      <c r="AX748" s="14" t="s">
        <v>80</v>
      </c>
      <c r="AY748" s="174" t="s">
        <v>195</v>
      </c>
    </row>
    <row r="749" spans="2:63" s="14" customFormat="1">
      <c r="B749" s="173"/>
      <c r="D749" s="166" t="s">
        <v>206</v>
      </c>
      <c r="E749" s="174" t="s">
        <v>3</v>
      </c>
      <c r="F749" s="175" t="s">
        <v>2409</v>
      </c>
      <c r="H749" s="176">
        <v>7.54</v>
      </c>
      <c r="I749" s="177"/>
      <c r="L749" s="173"/>
      <c r="M749" s="178"/>
      <c r="N749" s="179"/>
      <c r="O749" s="179"/>
      <c r="P749" s="179"/>
      <c r="Q749" s="179"/>
      <c r="R749" s="179"/>
      <c r="S749" s="179"/>
      <c r="T749" s="180"/>
      <c r="AT749" s="174" t="s">
        <v>206</v>
      </c>
      <c r="AU749" s="174" t="s">
        <v>89</v>
      </c>
      <c r="AV749" s="14" t="s">
        <v>89</v>
      </c>
      <c r="AW749" s="14" t="s">
        <v>41</v>
      </c>
      <c r="AX749" s="14" t="s">
        <v>80</v>
      </c>
      <c r="AY749" s="174" t="s">
        <v>195</v>
      </c>
    </row>
    <row r="750" spans="2:63" s="14" customFormat="1">
      <c r="B750" s="173"/>
      <c r="D750" s="166" t="s">
        <v>206</v>
      </c>
      <c r="E750" s="174" t="s">
        <v>3</v>
      </c>
      <c r="F750" s="175" t="s">
        <v>2412</v>
      </c>
      <c r="H750" s="176">
        <v>8.6999999999999993</v>
      </c>
      <c r="I750" s="177"/>
      <c r="L750" s="173"/>
      <c r="M750" s="178"/>
      <c r="N750" s="179"/>
      <c r="O750" s="179"/>
      <c r="P750" s="179"/>
      <c r="Q750" s="179"/>
      <c r="R750" s="179"/>
      <c r="S750" s="179"/>
      <c r="T750" s="180"/>
      <c r="AT750" s="174" t="s">
        <v>206</v>
      </c>
      <c r="AU750" s="174" t="s">
        <v>89</v>
      </c>
      <c r="AV750" s="14" t="s">
        <v>89</v>
      </c>
      <c r="AW750" s="14" t="s">
        <v>41</v>
      </c>
      <c r="AX750" s="14" t="s">
        <v>80</v>
      </c>
      <c r="AY750" s="174" t="s">
        <v>195</v>
      </c>
    </row>
    <row r="751" spans="2:63" s="15" customFormat="1">
      <c r="B751" s="181"/>
      <c r="D751" s="166" t="s">
        <v>206</v>
      </c>
      <c r="E751" s="182" t="s">
        <v>3</v>
      </c>
      <c r="F751" s="183" t="s">
        <v>215</v>
      </c>
      <c r="H751" s="184">
        <v>974.16200000000003</v>
      </c>
      <c r="I751" s="185"/>
      <c r="L751" s="181"/>
      <c r="M751" s="186"/>
      <c r="N751" s="187"/>
      <c r="O751" s="187"/>
      <c r="P751" s="187"/>
      <c r="Q751" s="187"/>
      <c r="R751" s="187"/>
      <c r="S751" s="187"/>
      <c r="T751" s="188"/>
      <c r="AT751" s="182" t="s">
        <v>206</v>
      </c>
      <c r="AU751" s="182" t="s">
        <v>89</v>
      </c>
      <c r="AV751" s="15" t="s">
        <v>202</v>
      </c>
      <c r="AW751" s="15" t="s">
        <v>41</v>
      </c>
      <c r="AX751" s="15" t="s">
        <v>87</v>
      </c>
      <c r="AY751" s="182" t="s">
        <v>195</v>
      </c>
    </row>
    <row r="752" spans="2:63" s="12" customFormat="1" ht="22.9" customHeight="1">
      <c r="B752" s="133"/>
      <c r="D752" s="134" t="s">
        <v>79</v>
      </c>
      <c r="E752" s="144" t="s">
        <v>665</v>
      </c>
      <c r="F752" s="144" t="s">
        <v>666</v>
      </c>
      <c r="I752" s="136"/>
      <c r="J752" s="145">
        <f>BK752</f>
        <v>0</v>
      </c>
      <c r="L752" s="133"/>
      <c r="M752" s="138"/>
      <c r="N752" s="139"/>
      <c r="O752" s="139"/>
      <c r="P752" s="140">
        <f>SUM(P753:P756)</f>
        <v>0</v>
      </c>
      <c r="Q752" s="139"/>
      <c r="R752" s="140">
        <f>SUM(R753:R756)</f>
        <v>0</v>
      </c>
      <c r="S752" s="139"/>
      <c r="T752" s="141">
        <f>SUM(T753:T756)</f>
        <v>0</v>
      </c>
      <c r="AR752" s="134" t="s">
        <v>87</v>
      </c>
      <c r="AT752" s="142" t="s">
        <v>79</v>
      </c>
      <c r="AU752" s="142" t="s">
        <v>87</v>
      </c>
      <c r="AY752" s="134" t="s">
        <v>195</v>
      </c>
      <c r="BK752" s="143">
        <f>SUM(BK753:BK756)</f>
        <v>0</v>
      </c>
    </row>
    <row r="753" spans="1:65" s="2" customFormat="1" ht="24.25" customHeight="1">
      <c r="A753" s="35"/>
      <c r="B753" s="146"/>
      <c r="C753" s="147" t="s">
        <v>1457</v>
      </c>
      <c r="D753" s="147" t="s">
        <v>197</v>
      </c>
      <c r="E753" s="148" t="s">
        <v>2413</v>
      </c>
      <c r="F753" s="149" t="s">
        <v>2414</v>
      </c>
      <c r="G753" s="150" t="s">
        <v>467</v>
      </c>
      <c r="H753" s="151">
        <v>2110.5770000000002</v>
      </c>
      <c r="I753" s="152"/>
      <c r="J753" s="153">
        <f>ROUND(I753*H753,2)</f>
        <v>0</v>
      </c>
      <c r="K753" s="149" t="s">
        <v>201</v>
      </c>
      <c r="L753" s="36"/>
      <c r="M753" s="154" t="s">
        <v>3</v>
      </c>
      <c r="N753" s="155" t="s">
        <v>51</v>
      </c>
      <c r="O753" s="56"/>
      <c r="P753" s="156">
        <f>O753*H753</f>
        <v>0</v>
      </c>
      <c r="Q753" s="156">
        <v>0</v>
      </c>
      <c r="R753" s="156">
        <f>Q753*H753</f>
        <v>0</v>
      </c>
      <c r="S753" s="156">
        <v>0</v>
      </c>
      <c r="T753" s="157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158" t="s">
        <v>202</v>
      </c>
      <c r="AT753" s="158" t="s">
        <v>197</v>
      </c>
      <c r="AU753" s="158" t="s">
        <v>89</v>
      </c>
      <c r="AY753" s="19" t="s">
        <v>195</v>
      </c>
      <c r="BE753" s="159">
        <f>IF(N753="základní",J753,0)</f>
        <v>0</v>
      </c>
      <c r="BF753" s="159">
        <f>IF(N753="snížená",J753,0)</f>
        <v>0</v>
      </c>
      <c r="BG753" s="159">
        <f>IF(N753="zákl. přenesená",J753,0)</f>
        <v>0</v>
      </c>
      <c r="BH753" s="159">
        <f>IF(N753="sníž. přenesená",J753,0)</f>
        <v>0</v>
      </c>
      <c r="BI753" s="159">
        <f>IF(N753="nulová",J753,0)</f>
        <v>0</v>
      </c>
      <c r="BJ753" s="19" t="s">
        <v>87</v>
      </c>
      <c r="BK753" s="159">
        <f>ROUND(I753*H753,2)</f>
        <v>0</v>
      </c>
      <c r="BL753" s="19" t="s">
        <v>202</v>
      </c>
      <c r="BM753" s="158" t="s">
        <v>2415</v>
      </c>
    </row>
    <row r="754" spans="1:65" s="2" customFormat="1">
      <c r="A754" s="35"/>
      <c r="B754" s="36"/>
      <c r="C754" s="35"/>
      <c r="D754" s="160" t="s">
        <v>204</v>
      </c>
      <c r="E754" s="35"/>
      <c r="F754" s="161" t="s">
        <v>2416</v>
      </c>
      <c r="G754" s="35"/>
      <c r="H754" s="35"/>
      <c r="I754" s="162"/>
      <c r="J754" s="35"/>
      <c r="K754" s="35"/>
      <c r="L754" s="36"/>
      <c r="M754" s="163"/>
      <c r="N754" s="164"/>
      <c r="O754" s="56"/>
      <c r="P754" s="56"/>
      <c r="Q754" s="56"/>
      <c r="R754" s="56"/>
      <c r="S754" s="56"/>
      <c r="T754" s="57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T754" s="19" t="s">
        <v>204</v>
      </c>
      <c r="AU754" s="19" t="s">
        <v>89</v>
      </c>
    </row>
    <row r="755" spans="1:65" s="2" customFormat="1" ht="24.25" customHeight="1">
      <c r="A755" s="35"/>
      <c r="B755" s="146"/>
      <c r="C755" s="147" t="s">
        <v>1462</v>
      </c>
      <c r="D755" s="147" t="s">
        <v>197</v>
      </c>
      <c r="E755" s="148" t="s">
        <v>2417</v>
      </c>
      <c r="F755" s="149" t="s">
        <v>2418</v>
      </c>
      <c r="G755" s="150" t="s">
        <v>467</v>
      </c>
      <c r="H755" s="151">
        <v>2110.5770000000002</v>
      </c>
      <c r="I755" s="152"/>
      <c r="J755" s="153">
        <f>ROUND(I755*H755,2)</f>
        <v>0</v>
      </c>
      <c r="K755" s="149" t="s">
        <v>201</v>
      </c>
      <c r="L755" s="36"/>
      <c r="M755" s="154" t="s">
        <v>3</v>
      </c>
      <c r="N755" s="155" t="s">
        <v>51</v>
      </c>
      <c r="O755" s="56"/>
      <c r="P755" s="156">
        <f>O755*H755</f>
        <v>0</v>
      </c>
      <c r="Q755" s="156">
        <v>0</v>
      </c>
      <c r="R755" s="156">
        <f>Q755*H755</f>
        <v>0</v>
      </c>
      <c r="S755" s="156">
        <v>0</v>
      </c>
      <c r="T755" s="157">
        <f>S755*H755</f>
        <v>0</v>
      </c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R755" s="158" t="s">
        <v>202</v>
      </c>
      <c r="AT755" s="158" t="s">
        <v>197</v>
      </c>
      <c r="AU755" s="158" t="s">
        <v>89</v>
      </c>
      <c r="AY755" s="19" t="s">
        <v>195</v>
      </c>
      <c r="BE755" s="159">
        <f>IF(N755="základní",J755,0)</f>
        <v>0</v>
      </c>
      <c r="BF755" s="159">
        <f>IF(N755="snížená",J755,0)</f>
        <v>0</v>
      </c>
      <c r="BG755" s="159">
        <f>IF(N755="zákl. přenesená",J755,0)</f>
        <v>0</v>
      </c>
      <c r="BH755" s="159">
        <f>IF(N755="sníž. přenesená",J755,0)</f>
        <v>0</v>
      </c>
      <c r="BI755" s="159">
        <f>IF(N755="nulová",J755,0)</f>
        <v>0</v>
      </c>
      <c r="BJ755" s="19" t="s">
        <v>87</v>
      </c>
      <c r="BK755" s="159">
        <f>ROUND(I755*H755,2)</f>
        <v>0</v>
      </c>
      <c r="BL755" s="19" t="s">
        <v>202</v>
      </c>
      <c r="BM755" s="158" t="s">
        <v>2419</v>
      </c>
    </row>
    <row r="756" spans="1:65" s="2" customFormat="1">
      <c r="A756" s="35"/>
      <c r="B756" s="36"/>
      <c r="C756" s="35"/>
      <c r="D756" s="160" t="s">
        <v>204</v>
      </c>
      <c r="E756" s="35"/>
      <c r="F756" s="161" t="s">
        <v>2420</v>
      </c>
      <c r="G756" s="35"/>
      <c r="H756" s="35"/>
      <c r="I756" s="162"/>
      <c r="J756" s="35"/>
      <c r="K756" s="35"/>
      <c r="L756" s="36"/>
      <c r="M756" s="163"/>
      <c r="N756" s="164"/>
      <c r="O756" s="56"/>
      <c r="P756" s="56"/>
      <c r="Q756" s="56"/>
      <c r="R756" s="56"/>
      <c r="S756" s="56"/>
      <c r="T756" s="57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T756" s="19" t="s">
        <v>204</v>
      </c>
      <c r="AU756" s="19" t="s">
        <v>89</v>
      </c>
    </row>
    <row r="757" spans="1:65" s="12" customFormat="1" ht="25.9" customHeight="1">
      <c r="B757" s="133"/>
      <c r="D757" s="134" t="s">
        <v>79</v>
      </c>
      <c r="E757" s="135" t="s">
        <v>677</v>
      </c>
      <c r="F757" s="135" t="s">
        <v>678</v>
      </c>
      <c r="I757" s="136"/>
      <c r="J757" s="137">
        <f>BK757</f>
        <v>0</v>
      </c>
      <c r="L757" s="133"/>
      <c r="M757" s="138"/>
      <c r="N757" s="139"/>
      <c r="O757" s="139"/>
      <c r="P757" s="140">
        <f>SUM(P758:P787)</f>
        <v>0</v>
      </c>
      <c r="Q757" s="139"/>
      <c r="R757" s="140">
        <f>SUM(R758:R787)</f>
        <v>0</v>
      </c>
      <c r="S757" s="139"/>
      <c r="T757" s="141">
        <f>SUM(T758:T787)</f>
        <v>0</v>
      </c>
      <c r="AR757" s="134" t="s">
        <v>87</v>
      </c>
      <c r="AT757" s="142" t="s">
        <v>79</v>
      </c>
      <c r="AU757" s="142" t="s">
        <v>80</v>
      </c>
      <c r="AY757" s="134" t="s">
        <v>195</v>
      </c>
      <c r="BK757" s="143">
        <f>SUM(BK758:BK787)</f>
        <v>0</v>
      </c>
    </row>
    <row r="758" spans="1:65" s="2" customFormat="1" ht="24.25" customHeight="1">
      <c r="A758" s="35"/>
      <c r="B758" s="146"/>
      <c r="C758" s="147" t="s">
        <v>1467</v>
      </c>
      <c r="D758" s="147" t="s">
        <v>197</v>
      </c>
      <c r="E758" s="148" t="s">
        <v>2421</v>
      </c>
      <c r="F758" s="149" t="s">
        <v>1092</v>
      </c>
      <c r="G758" s="150" t="s">
        <v>467</v>
      </c>
      <c r="H758" s="151">
        <v>139.57</v>
      </c>
      <c r="I758" s="152"/>
      <c r="J758" s="153">
        <f>ROUND(I758*H758,2)</f>
        <v>0</v>
      </c>
      <c r="K758" s="149" t="s">
        <v>201</v>
      </c>
      <c r="L758" s="36"/>
      <c r="M758" s="154" t="s">
        <v>3</v>
      </c>
      <c r="N758" s="155" t="s">
        <v>51</v>
      </c>
      <c r="O758" s="56"/>
      <c r="P758" s="156">
        <f>O758*H758</f>
        <v>0</v>
      </c>
      <c r="Q758" s="156">
        <v>0</v>
      </c>
      <c r="R758" s="156">
        <f>Q758*H758</f>
        <v>0</v>
      </c>
      <c r="S758" s="156">
        <v>0</v>
      </c>
      <c r="T758" s="157">
        <f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158" t="s">
        <v>202</v>
      </c>
      <c r="AT758" s="158" t="s">
        <v>197</v>
      </c>
      <c r="AU758" s="158" t="s">
        <v>87</v>
      </c>
      <c r="AY758" s="19" t="s">
        <v>195</v>
      </c>
      <c r="BE758" s="159">
        <f>IF(N758="základní",J758,0)</f>
        <v>0</v>
      </c>
      <c r="BF758" s="159">
        <f>IF(N758="snížená",J758,0)</f>
        <v>0</v>
      </c>
      <c r="BG758" s="159">
        <f>IF(N758="zákl. přenesená",J758,0)</f>
        <v>0</v>
      </c>
      <c r="BH758" s="159">
        <f>IF(N758="sníž. přenesená",J758,0)</f>
        <v>0</v>
      </c>
      <c r="BI758" s="159">
        <f>IF(N758="nulová",J758,0)</f>
        <v>0</v>
      </c>
      <c r="BJ758" s="19" t="s">
        <v>87</v>
      </c>
      <c r="BK758" s="159">
        <f>ROUND(I758*H758,2)</f>
        <v>0</v>
      </c>
      <c r="BL758" s="19" t="s">
        <v>202</v>
      </c>
      <c r="BM758" s="158" t="s">
        <v>2422</v>
      </c>
    </row>
    <row r="759" spans="1:65" s="2" customFormat="1">
      <c r="A759" s="35"/>
      <c r="B759" s="36"/>
      <c r="C759" s="35"/>
      <c r="D759" s="160" t="s">
        <v>204</v>
      </c>
      <c r="E759" s="35"/>
      <c r="F759" s="161" t="s">
        <v>2423</v>
      </c>
      <c r="G759" s="35"/>
      <c r="H759" s="35"/>
      <c r="I759" s="162"/>
      <c r="J759" s="35"/>
      <c r="K759" s="35"/>
      <c r="L759" s="36"/>
      <c r="M759" s="163"/>
      <c r="N759" s="164"/>
      <c r="O759" s="56"/>
      <c r="P759" s="56"/>
      <c r="Q759" s="56"/>
      <c r="R759" s="56"/>
      <c r="S759" s="56"/>
      <c r="T759" s="57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T759" s="19" t="s">
        <v>204</v>
      </c>
      <c r="AU759" s="19" t="s">
        <v>87</v>
      </c>
    </row>
    <row r="760" spans="1:65" s="13" customFormat="1">
      <c r="B760" s="165"/>
      <c r="D760" s="166" t="s">
        <v>206</v>
      </c>
      <c r="E760" s="167" t="s">
        <v>3</v>
      </c>
      <c r="F760" s="168" t="s">
        <v>207</v>
      </c>
      <c r="H760" s="167" t="s">
        <v>3</v>
      </c>
      <c r="I760" s="169"/>
      <c r="L760" s="165"/>
      <c r="M760" s="170"/>
      <c r="N760" s="171"/>
      <c r="O760" s="171"/>
      <c r="P760" s="171"/>
      <c r="Q760" s="171"/>
      <c r="R760" s="171"/>
      <c r="S760" s="171"/>
      <c r="T760" s="172"/>
      <c r="AT760" s="167" t="s">
        <v>206</v>
      </c>
      <c r="AU760" s="167" t="s">
        <v>87</v>
      </c>
      <c r="AV760" s="13" t="s">
        <v>87</v>
      </c>
      <c r="AW760" s="13" t="s">
        <v>41</v>
      </c>
      <c r="AX760" s="13" t="s">
        <v>80</v>
      </c>
      <c r="AY760" s="167" t="s">
        <v>195</v>
      </c>
    </row>
    <row r="761" spans="1:65" s="13" customFormat="1">
      <c r="B761" s="165"/>
      <c r="D761" s="166" t="s">
        <v>206</v>
      </c>
      <c r="E761" s="167" t="s">
        <v>3</v>
      </c>
      <c r="F761" s="168" t="s">
        <v>208</v>
      </c>
      <c r="H761" s="167" t="s">
        <v>3</v>
      </c>
      <c r="I761" s="169"/>
      <c r="L761" s="165"/>
      <c r="M761" s="170"/>
      <c r="N761" s="171"/>
      <c r="O761" s="171"/>
      <c r="P761" s="171"/>
      <c r="Q761" s="171"/>
      <c r="R761" s="171"/>
      <c r="S761" s="171"/>
      <c r="T761" s="172"/>
      <c r="AT761" s="167" t="s">
        <v>206</v>
      </c>
      <c r="AU761" s="167" t="s">
        <v>87</v>
      </c>
      <c r="AV761" s="13" t="s">
        <v>87</v>
      </c>
      <c r="AW761" s="13" t="s">
        <v>41</v>
      </c>
      <c r="AX761" s="13" t="s">
        <v>80</v>
      </c>
      <c r="AY761" s="167" t="s">
        <v>195</v>
      </c>
    </row>
    <row r="762" spans="1:65" s="13" customFormat="1">
      <c r="B762" s="165"/>
      <c r="D762" s="166" t="s">
        <v>206</v>
      </c>
      <c r="E762" s="167" t="s">
        <v>3</v>
      </c>
      <c r="F762" s="168" t="s">
        <v>2172</v>
      </c>
      <c r="H762" s="167" t="s">
        <v>3</v>
      </c>
      <c r="I762" s="169"/>
      <c r="L762" s="165"/>
      <c r="M762" s="170"/>
      <c r="N762" s="171"/>
      <c r="O762" s="171"/>
      <c r="P762" s="171"/>
      <c r="Q762" s="171"/>
      <c r="R762" s="171"/>
      <c r="S762" s="171"/>
      <c r="T762" s="172"/>
      <c r="AT762" s="167" t="s">
        <v>206</v>
      </c>
      <c r="AU762" s="167" t="s">
        <v>87</v>
      </c>
      <c r="AV762" s="13" t="s">
        <v>87</v>
      </c>
      <c r="AW762" s="13" t="s">
        <v>41</v>
      </c>
      <c r="AX762" s="13" t="s">
        <v>80</v>
      </c>
      <c r="AY762" s="167" t="s">
        <v>195</v>
      </c>
    </row>
    <row r="763" spans="1:65" s="14" customFormat="1">
      <c r="B763" s="173"/>
      <c r="D763" s="166" t="s">
        <v>206</v>
      </c>
      <c r="E763" s="174" t="s">
        <v>3</v>
      </c>
      <c r="F763" s="175" t="s">
        <v>2402</v>
      </c>
      <c r="H763" s="176">
        <v>124.23</v>
      </c>
      <c r="I763" s="177"/>
      <c r="L763" s="173"/>
      <c r="M763" s="178"/>
      <c r="N763" s="179"/>
      <c r="O763" s="179"/>
      <c r="P763" s="179"/>
      <c r="Q763" s="179"/>
      <c r="R763" s="179"/>
      <c r="S763" s="179"/>
      <c r="T763" s="180"/>
      <c r="AT763" s="174" t="s">
        <v>206</v>
      </c>
      <c r="AU763" s="174" t="s">
        <v>87</v>
      </c>
      <c r="AV763" s="14" t="s">
        <v>89</v>
      </c>
      <c r="AW763" s="14" t="s">
        <v>41</v>
      </c>
      <c r="AX763" s="14" t="s">
        <v>80</v>
      </c>
      <c r="AY763" s="174" t="s">
        <v>195</v>
      </c>
    </row>
    <row r="764" spans="1:65" s="13" customFormat="1">
      <c r="B764" s="165"/>
      <c r="D764" s="166" t="s">
        <v>206</v>
      </c>
      <c r="E764" s="167" t="s">
        <v>3</v>
      </c>
      <c r="F764" s="168" t="s">
        <v>1061</v>
      </c>
      <c r="H764" s="167" t="s">
        <v>3</v>
      </c>
      <c r="I764" s="169"/>
      <c r="L764" s="165"/>
      <c r="M764" s="170"/>
      <c r="N764" s="171"/>
      <c r="O764" s="171"/>
      <c r="P764" s="171"/>
      <c r="Q764" s="171"/>
      <c r="R764" s="171"/>
      <c r="S764" s="171"/>
      <c r="T764" s="172"/>
      <c r="AT764" s="167" t="s">
        <v>206</v>
      </c>
      <c r="AU764" s="167" t="s">
        <v>87</v>
      </c>
      <c r="AV764" s="13" t="s">
        <v>87</v>
      </c>
      <c r="AW764" s="13" t="s">
        <v>41</v>
      </c>
      <c r="AX764" s="13" t="s">
        <v>80</v>
      </c>
      <c r="AY764" s="167" t="s">
        <v>195</v>
      </c>
    </row>
    <row r="765" spans="1:65" s="14" customFormat="1">
      <c r="B765" s="173"/>
      <c r="D765" s="166" t="s">
        <v>206</v>
      </c>
      <c r="E765" s="174" t="s">
        <v>3</v>
      </c>
      <c r="F765" s="175" t="s">
        <v>2403</v>
      </c>
      <c r="H765" s="176">
        <v>3.6</v>
      </c>
      <c r="I765" s="177"/>
      <c r="L765" s="173"/>
      <c r="M765" s="178"/>
      <c r="N765" s="179"/>
      <c r="O765" s="179"/>
      <c r="P765" s="179"/>
      <c r="Q765" s="179"/>
      <c r="R765" s="179"/>
      <c r="S765" s="179"/>
      <c r="T765" s="180"/>
      <c r="AT765" s="174" t="s">
        <v>206</v>
      </c>
      <c r="AU765" s="174" t="s">
        <v>87</v>
      </c>
      <c r="AV765" s="14" t="s">
        <v>89</v>
      </c>
      <c r="AW765" s="14" t="s">
        <v>41</v>
      </c>
      <c r="AX765" s="14" t="s">
        <v>80</v>
      </c>
      <c r="AY765" s="174" t="s">
        <v>195</v>
      </c>
    </row>
    <row r="766" spans="1:65" s="14" customFormat="1">
      <c r="B766" s="173"/>
      <c r="D766" s="166" t="s">
        <v>206</v>
      </c>
      <c r="E766" s="174" t="s">
        <v>3</v>
      </c>
      <c r="F766" s="175" t="s">
        <v>2404</v>
      </c>
      <c r="H766" s="176">
        <v>4.2</v>
      </c>
      <c r="I766" s="177"/>
      <c r="L766" s="173"/>
      <c r="M766" s="178"/>
      <c r="N766" s="179"/>
      <c r="O766" s="179"/>
      <c r="P766" s="179"/>
      <c r="Q766" s="179"/>
      <c r="R766" s="179"/>
      <c r="S766" s="179"/>
      <c r="T766" s="180"/>
      <c r="AT766" s="174" t="s">
        <v>206</v>
      </c>
      <c r="AU766" s="174" t="s">
        <v>87</v>
      </c>
      <c r="AV766" s="14" t="s">
        <v>89</v>
      </c>
      <c r="AW766" s="14" t="s">
        <v>41</v>
      </c>
      <c r="AX766" s="14" t="s">
        <v>80</v>
      </c>
      <c r="AY766" s="174" t="s">
        <v>195</v>
      </c>
    </row>
    <row r="767" spans="1:65" s="14" customFormat="1">
      <c r="B767" s="173"/>
      <c r="D767" s="166" t="s">
        <v>206</v>
      </c>
      <c r="E767" s="174" t="s">
        <v>3</v>
      </c>
      <c r="F767" s="175" t="s">
        <v>2405</v>
      </c>
      <c r="H767" s="176">
        <v>7.54</v>
      </c>
      <c r="I767" s="177"/>
      <c r="L767" s="173"/>
      <c r="M767" s="178"/>
      <c r="N767" s="179"/>
      <c r="O767" s="179"/>
      <c r="P767" s="179"/>
      <c r="Q767" s="179"/>
      <c r="R767" s="179"/>
      <c r="S767" s="179"/>
      <c r="T767" s="180"/>
      <c r="AT767" s="174" t="s">
        <v>206</v>
      </c>
      <c r="AU767" s="174" t="s">
        <v>87</v>
      </c>
      <c r="AV767" s="14" t="s">
        <v>89</v>
      </c>
      <c r="AW767" s="14" t="s">
        <v>41</v>
      </c>
      <c r="AX767" s="14" t="s">
        <v>80</v>
      </c>
      <c r="AY767" s="174" t="s">
        <v>195</v>
      </c>
    </row>
    <row r="768" spans="1:65" s="15" customFormat="1">
      <c r="B768" s="181"/>
      <c r="D768" s="166" t="s">
        <v>206</v>
      </c>
      <c r="E768" s="182" t="s">
        <v>3</v>
      </c>
      <c r="F768" s="183" t="s">
        <v>215</v>
      </c>
      <c r="H768" s="184">
        <v>139.57</v>
      </c>
      <c r="I768" s="185"/>
      <c r="L768" s="181"/>
      <c r="M768" s="186"/>
      <c r="N768" s="187"/>
      <c r="O768" s="187"/>
      <c r="P768" s="187"/>
      <c r="Q768" s="187"/>
      <c r="R768" s="187"/>
      <c r="S768" s="187"/>
      <c r="T768" s="188"/>
      <c r="AT768" s="182" t="s">
        <v>206</v>
      </c>
      <c r="AU768" s="182" t="s">
        <v>87</v>
      </c>
      <c r="AV768" s="15" t="s">
        <v>202</v>
      </c>
      <c r="AW768" s="15" t="s">
        <v>41</v>
      </c>
      <c r="AX768" s="15" t="s">
        <v>87</v>
      </c>
      <c r="AY768" s="182" t="s">
        <v>195</v>
      </c>
    </row>
    <row r="769" spans="1:65" s="2" customFormat="1" ht="24.25" customHeight="1">
      <c r="A769" s="35"/>
      <c r="B769" s="146"/>
      <c r="C769" s="147" t="s">
        <v>1471</v>
      </c>
      <c r="D769" s="147" t="s">
        <v>197</v>
      </c>
      <c r="E769" s="148" t="s">
        <v>2424</v>
      </c>
      <c r="F769" s="149" t="s">
        <v>681</v>
      </c>
      <c r="G769" s="150" t="s">
        <v>467</v>
      </c>
      <c r="H769" s="151">
        <v>658.755</v>
      </c>
      <c r="I769" s="152"/>
      <c r="J769" s="153">
        <f>ROUND(I769*H769,2)</f>
        <v>0</v>
      </c>
      <c r="K769" s="149" t="s">
        <v>201</v>
      </c>
      <c r="L769" s="36"/>
      <c r="M769" s="154" t="s">
        <v>3</v>
      </c>
      <c r="N769" s="155" t="s">
        <v>51</v>
      </c>
      <c r="O769" s="56"/>
      <c r="P769" s="156">
        <f>O769*H769</f>
        <v>0</v>
      </c>
      <c r="Q769" s="156">
        <v>0</v>
      </c>
      <c r="R769" s="156">
        <f>Q769*H769</f>
        <v>0</v>
      </c>
      <c r="S769" s="156">
        <v>0</v>
      </c>
      <c r="T769" s="157">
        <f>S769*H769</f>
        <v>0</v>
      </c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R769" s="158" t="s">
        <v>202</v>
      </c>
      <c r="AT769" s="158" t="s">
        <v>197</v>
      </c>
      <c r="AU769" s="158" t="s">
        <v>87</v>
      </c>
      <c r="AY769" s="19" t="s">
        <v>195</v>
      </c>
      <c r="BE769" s="159">
        <f>IF(N769="základní",J769,0)</f>
        <v>0</v>
      </c>
      <c r="BF769" s="159">
        <f>IF(N769="snížená",J769,0)</f>
        <v>0</v>
      </c>
      <c r="BG769" s="159">
        <f>IF(N769="zákl. přenesená",J769,0)</f>
        <v>0</v>
      </c>
      <c r="BH769" s="159">
        <f>IF(N769="sníž. přenesená",J769,0)</f>
        <v>0</v>
      </c>
      <c r="BI769" s="159">
        <f>IF(N769="nulová",J769,0)</f>
        <v>0</v>
      </c>
      <c r="BJ769" s="19" t="s">
        <v>87</v>
      </c>
      <c r="BK769" s="159">
        <f>ROUND(I769*H769,2)</f>
        <v>0</v>
      </c>
      <c r="BL769" s="19" t="s">
        <v>202</v>
      </c>
      <c r="BM769" s="158" t="s">
        <v>2425</v>
      </c>
    </row>
    <row r="770" spans="1:65" s="2" customFormat="1">
      <c r="A770" s="35"/>
      <c r="B770" s="36"/>
      <c r="C770" s="35"/>
      <c r="D770" s="160" t="s">
        <v>204</v>
      </c>
      <c r="E770" s="35"/>
      <c r="F770" s="161" t="s">
        <v>2426</v>
      </c>
      <c r="G770" s="35"/>
      <c r="H770" s="35"/>
      <c r="I770" s="162"/>
      <c r="J770" s="35"/>
      <c r="K770" s="35"/>
      <c r="L770" s="36"/>
      <c r="M770" s="163"/>
      <c r="N770" s="164"/>
      <c r="O770" s="56"/>
      <c r="P770" s="56"/>
      <c r="Q770" s="56"/>
      <c r="R770" s="56"/>
      <c r="S770" s="56"/>
      <c r="T770" s="57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T770" s="19" t="s">
        <v>204</v>
      </c>
      <c r="AU770" s="19" t="s">
        <v>87</v>
      </c>
    </row>
    <row r="771" spans="1:65" s="13" customFormat="1">
      <c r="B771" s="165"/>
      <c r="D771" s="166" t="s">
        <v>206</v>
      </c>
      <c r="E771" s="167" t="s">
        <v>3</v>
      </c>
      <c r="F771" s="168" t="s">
        <v>207</v>
      </c>
      <c r="H771" s="167" t="s">
        <v>3</v>
      </c>
      <c r="I771" s="169"/>
      <c r="L771" s="165"/>
      <c r="M771" s="170"/>
      <c r="N771" s="171"/>
      <c r="O771" s="171"/>
      <c r="P771" s="171"/>
      <c r="Q771" s="171"/>
      <c r="R771" s="171"/>
      <c r="S771" s="171"/>
      <c r="T771" s="172"/>
      <c r="AT771" s="167" t="s">
        <v>206</v>
      </c>
      <c r="AU771" s="167" t="s">
        <v>87</v>
      </c>
      <c r="AV771" s="13" t="s">
        <v>87</v>
      </c>
      <c r="AW771" s="13" t="s">
        <v>41</v>
      </c>
      <c r="AX771" s="13" t="s">
        <v>80</v>
      </c>
      <c r="AY771" s="167" t="s">
        <v>195</v>
      </c>
    </row>
    <row r="772" spans="1:65" s="13" customFormat="1">
      <c r="B772" s="165"/>
      <c r="D772" s="166" t="s">
        <v>206</v>
      </c>
      <c r="E772" s="167" t="s">
        <v>3</v>
      </c>
      <c r="F772" s="168" t="s">
        <v>208</v>
      </c>
      <c r="H772" s="167" t="s">
        <v>3</v>
      </c>
      <c r="I772" s="169"/>
      <c r="L772" s="165"/>
      <c r="M772" s="170"/>
      <c r="N772" s="171"/>
      <c r="O772" s="171"/>
      <c r="P772" s="171"/>
      <c r="Q772" s="171"/>
      <c r="R772" s="171"/>
      <c r="S772" s="171"/>
      <c r="T772" s="172"/>
      <c r="AT772" s="167" t="s">
        <v>206</v>
      </c>
      <c r="AU772" s="167" t="s">
        <v>87</v>
      </c>
      <c r="AV772" s="13" t="s">
        <v>87</v>
      </c>
      <c r="AW772" s="13" t="s">
        <v>41</v>
      </c>
      <c r="AX772" s="13" t="s">
        <v>80</v>
      </c>
      <c r="AY772" s="167" t="s">
        <v>195</v>
      </c>
    </row>
    <row r="773" spans="1:65" s="13" customFormat="1">
      <c r="B773" s="165"/>
      <c r="D773" s="166" t="s">
        <v>206</v>
      </c>
      <c r="E773" s="167" t="s">
        <v>3</v>
      </c>
      <c r="F773" s="168" t="s">
        <v>2172</v>
      </c>
      <c r="H773" s="167" t="s">
        <v>3</v>
      </c>
      <c r="I773" s="169"/>
      <c r="L773" s="165"/>
      <c r="M773" s="170"/>
      <c r="N773" s="171"/>
      <c r="O773" s="171"/>
      <c r="P773" s="171"/>
      <c r="Q773" s="171"/>
      <c r="R773" s="171"/>
      <c r="S773" s="171"/>
      <c r="T773" s="172"/>
      <c r="AT773" s="167" t="s">
        <v>206</v>
      </c>
      <c r="AU773" s="167" t="s">
        <v>87</v>
      </c>
      <c r="AV773" s="13" t="s">
        <v>87</v>
      </c>
      <c r="AW773" s="13" t="s">
        <v>41</v>
      </c>
      <c r="AX773" s="13" t="s">
        <v>80</v>
      </c>
      <c r="AY773" s="167" t="s">
        <v>195</v>
      </c>
    </row>
    <row r="774" spans="1:65" s="14" customFormat="1">
      <c r="B774" s="173"/>
      <c r="D774" s="166" t="s">
        <v>206</v>
      </c>
      <c r="E774" s="174" t="s">
        <v>3</v>
      </c>
      <c r="F774" s="175" t="s">
        <v>2391</v>
      </c>
      <c r="H774" s="176">
        <v>424.29500000000002</v>
      </c>
      <c r="I774" s="177"/>
      <c r="L774" s="173"/>
      <c r="M774" s="178"/>
      <c r="N774" s="179"/>
      <c r="O774" s="179"/>
      <c r="P774" s="179"/>
      <c r="Q774" s="179"/>
      <c r="R774" s="179"/>
      <c r="S774" s="179"/>
      <c r="T774" s="180"/>
      <c r="AT774" s="174" t="s">
        <v>206</v>
      </c>
      <c r="AU774" s="174" t="s">
        <v>87</v>
      </c>
      <c r="AV774" s="14" t="s">
        <v>89</v>
      </c>
      <c r="AW774" s="14" t="s">
        <v>41</v>
      </c>
      <c r="AX774" s="14" t="s">
        <v>80</v>
      </c>
      <c r="AY774" s="174" t="s">
        <v>195</v>
      </c>
    </row>
    <row r="775" spans="1:65" s="14" customFormat="1">
      <c r="B775" s="173"/>
      <c r="D775" s="166" t="s">
        <v>206</v>
      </c>
      <c r="E775" s="174" t="s">
        <v>3</v>
      </c>
      <c r="F775" s="175" t="s">
        <v>2392</v>
      </c>
      <c r="H775" s="176">
        <v>168.64</v>
      </c>
      <c r="I775" s="177"/>
      <c r="L775" s="173"/>
      <c r="M775" s="178"/>
      <c r="N775" s="179"/>
      <c r="O775" s="179"/>
      <c r="P775" s="179"/>
      <c r="Q775" s="179"/>
      <c r="R775" s="179"/>
      <c r="S775" s="179"/>
      <c r="T775" s="180"/>
      <c r="AT775" s="174" t="s">
        <v>206</v>
      </c>
      <c r="AU775" s="174" t="s">
        <v>87</v>
      </c>
      <c r="AV775" s="14" t="s">
        <v>89</v>
      </c>
      <c r="AW775" s="14" t="s">
        <v>41</v>
      </c>
      <c r="AX775" s="14" t="s">
        <v>80</v>
      </c>
      <c r="AY775" s="174" t="s">
        <v>195</v>
      </c>
    </row>
    <row r="776" spans="1:65" s="13" customFormat="1">
      <c r="B776" s="165"/>
      <c r="D776" s="166" t="s">
        <v>206</v>
      </c>
      <c r="E776" s="167" t="s">
        <v>3</v>
      </c>
      <c r="F776" s="168" t="s">
        <v>454</v>
      </c>
      <c r="H776" s="167" t="s">
        <v>3</v>
      </c>
      <c r="I776" s="169"/>
      <c r="L776" s="165"/>
      <c r="M776" s="170"/>
      <c r="N776" s="171"/>
      <c r="O776" s="171"/>
      <c r="P776" s="171"/>
      <c r="Q776" s="171"/>
      <c r="R776" s="171"/>
      <c r="S776" s="171"/>
      <c r="T776" s="172"/>
      <c r="AT776" s="167" t="s">
        <v>206</v>
      </c>
      <c r="AU776" s="167" t="s">
        <v>87</v>
      </c>
      <c r="AV776" s="13" t="s">
        <v>87</v>
      </c>
      <c r="AW776" s="13" t="s">
        <v>41</v>
      </c>
      <c r="AX776" s="13" t="s">
        <v>80</v>
      </c>
      <c r="AY776" s="167" t="s">
        <v>195</v>
      </c>
    </row>
    <row r="777" spans="1:65" s="14" customFormat="1">
      <c r="B777" s="173"/>
      <c r="D777" s="166" t="s">
        <v>206</v>
      </c>
      <c r="E777" s="174" t="s">
        <v>3</v>
      </c>
      <c r="F777" s="175" t="s">
        <v>2393</v>
      </c>
      <c r="H777" s="176">
        <v>57.12</v>
      </c>
      <c r="I777" s="177"/>
      <c r="L777" s="173"/>
      <c r="M777" s="178"/>
      <c r="N777" s="179"/>
      <c r="O777" s="179"/>
      <c r="P777" s="179"/>
      <c r="Q777" s="179"/>
      <c r="R777" s="179"/>
      <c r="S777" s="179"/>
      <c r="T777" s="180"/>
      <c r="AT777" s="174" t="s">
        <v>206</v>
      </c>
      <c r="AU777" s="174" t="s">
        <v>87</v>
      </c>
      <c r="AV777" s="14" t="s">
        <v>89</v>
      </c>
      <c r="AW777" s="14" t="s">
        <v>41</v>
      </c>
      <c r="AX777" s="14" t="s">
        <v>80</v>
      </c>
      <c r="AY777" s="174" t="s">
        <v>195</v>
      </c>
    </row>
    <row r="778" spans="1:65" s="14" customFormat="1">
      <c r="B778" s="173"/>
      <c r="D778" s="166" t="s">
        <v>206</v>
      </c>
      <c r="E778" s="174" t="s">
        <v>3</v>
      </c>
      <c r="F778" s="175" t="s">
        <v>2394</v>
      </c>
      <c r="H778" s="176">
        <v>8.6999999999999993</v>
      </c>
      <c r="I778" s="177"/>
      <c r="L778" s="173"/>
      <c r="M778" s="178"/>
      <c r="N778" s="179"/>
      <c r="O778" s="179"/>
      <c r="P778" s="179"/>
      <c r="Q778" s="179"/>
      <c r="R778" s="179"/>
      <c r="S778" s="179"/>
      <c r="T778" s="180"/>
      <c r="AT778" s="174" t="s">
        <v>206</v>
      </c>
      <c r="AU778" s="174" t="s">
        <v>87</v>
      </c>
      <c r="AV778" s="14" t="s">
        <v>89</v>
      </c>
      <c r="AW778" s="14" t="s">
        <v>41</v>
      </c>
      <c r="AX778" s="14" t="s">
        <v>80</v>
      </c>
      <c r="AY778" s="174" t="s">
        <v>195</v>
      </c>
    </row>
    <row r="779" spans="1:65" s="15" customFormat="1">
      <c r="B779" s="181"/>
      <c r="D779" s="166" t="s">
        <v>206</v>
      </c>
      <c r="E779" s="182" t="s">
        <v>3</v>
      </c>
      <c r="F779" s="183" t="s">
        <v>215</v>
      </c>
      <c r="H779" s="184">
        <v>658.755</v>
      </c>
      <c r="I779" s="185"/>
      <c r="L779" s="181"/>
      <c r="M779" s="186"/>
      <c r="N779" s="187"/>
      <c r="O779" s="187"/>
      <c r="P779" s="187"/>
      <c r="Q779" s="187"/>
      <c r="R779" s="187"/>
      <c r="S779" s="187"/>
      <c r="T779" s="188"/>
      <c r="AT779" s="182" t="s">
        <v>206</v>
      </c>
      <c r="AU779" s="182" t="s">
        <v>87</v>
      </c>
      <c r="AV779" s="15" t="s">
        <v>202</v>
      </c>
      <c r="AW779" s="15" t="s">
        <v>41</v>
      </c>
      <c r="AX779" s="15" t="s">
        <v>87</v>
      </c>
      <c r="AY779" s="182" t="s">
        <v>195</v>
      </c>
    </row>
    <row r="780" spans="1:65" s="2" customFormat="1" ht="24.25" customHeight="1">
      <c r="A780" s="35"/>
      <c r="B780" s="146"/>
      <c r="C780" s="147" t="s">
        <v>1055</v>
      </c>
      <c r="D780" s="147" t="s">
        <v>197</v>
      </c>
      <c r="E780" s="148" t="s">
        <v>2427</v>
      </c>
      <c r="F780" s="149" t="s">
        <v>2428</v>
      </c>
      <c r="G780" s="150" t="s">
        <v>467</v>
      </c>
      <c r="H780" s="151">
        <v>175.83699999999999</v>
      </c>
      <c r="I780" s="152"/>
      <c r="J780" s="153">
        <f>ROUND(I780*H780,2)</f>
        <v>0</v>
      </c>
      <c r="K780" s="149" t="s">
        <v>201</v>
      </c>
      <c r="L780" s="36"/>
      <c r="M780" s="154" t="s">
        <v>3</v>
      </c>
      <c r="N780" s="155" t="s">
        <v>51</v>
      </c>
      <c r="O780" s="56"/>
      <c r="P780" s="156">
        <f>O780*H780</f>
        <v>0</v>
      </c>
      <c r="Q780" s="156">
        <v>0</v>
      </c>
      <c r="R780" s="156">
        <f>Q780*H780</f>
        <v>0</v>
      </c>
      <c r="S780" s="156">
        <v>0</v>
      </c>
      <c r="T780" s="157">
        <f>S780*H780</f>
        <v>0</v>
      </c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R780" s="158" t="s">
        <v>202</v>
      </c>
      <c r="AT780" s="158" t="s">
        <v>197</v>
      </c>
      <c r="AU780" s="158" t="s">
        <v>87</v>
      </c>
      <c r="AY780" s="19" t="s">
        <v>195</v>
      </c>
      <c r="BE780" s="159">
        <f>IF(N780="základní",J780,0)</f>
        <v>0</v>
      </c>
      <c r="BF780" s="159">
        <f>IF(N780="snížená",J780,0)</f>
        <v>0</v>
      </c>
      <c r="BG780" s="159">
        <f>IF(N780="zákl. přenesená",J780,0)</f>
        <v>0</v>
      </c>
      <c r="BH780" s="159">
        <f>IF(N780="sníž. přenesená",J780,0)</f>
        <v>0</v>
      </c>
      <c r="BI780" s="159">
        <f>IF(N780="nulová",J780,0)</f>
        <v>0</v>
      </c>
      <c r="BJ780" s="19" t="s">
        <v>87</v>
      </c>
      <c r="BK780" s="159">
        <f>ROUND(I780*H780,2)</f>
        <v>0</v>
      </c>
      <c r="BL780" s="19" t="s">
        <v>202</v>
      </c>
      <c r="BM780" s="158" t="s">
        <v>2429</v>
      </c>
    </row>
    <row r="781" spans="1:65" s="2" customFormat="1">
      <c r="A781" s="35"/>
      <c r="B781" s="36"/>
      <c r="C781" s="35"/>
      <c r="D781" s="160" t="s">
        <v>204</v>
      </c>
      <c r="E781" s="35"/>
      <c r="F781" s="161" t="s">
        <v>2430</v>
      </c>
      <c r="G781" s="35"/>
      <c r="H781" s="35"/>
      <c r="I781" s="162"/>
      <c r="J781" s="35"/>
      <c r="K781" s="35"/>
      <c r="L781" s="36"/>
      <c r="M781" s="163"/>
      <c r="N781" s="164"/>
      <c r="O781" s="56"/>
      <c r="P781" s="56"/>
      <c r="Q781" s="56"/>
      <c r="R781" s="56"/>
      <c r="S781" s="56"/>
      <c r="T781" s="57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T781" s="19" t="s">
        <v>204</v>
      </c>
      <c r="AU781" s="19" t="s">
        <v>87</v>
      </c>
    </row>
    <row r="782" spans="1:65" s="13" customFormat="1">
      <c r="B782" s="165"/>
      <c r="D782" s="166" t="s">
        <v>206</v>
      </c>
      <c r="E782" s="167" t="s">
        <v>3</v>
      </c>
      <c r="F782" s="168" t="s">
        <v>207</v>
      </c>
      <c r="H782" s="167" t="s">
        <v>3</v>
      </c>
      <c r="I782" s="169"/>
      <c r="L782" s="165"/>
      <c r="M782" s="170"/>
      <c r="N782" s="171"/>
      <c r="O782" s="171"/>
      <c r="P782" s="171"/>
      <c r="Q782" s="171"/>
      <c r="R782" s="171"/>
      <c r="S782" s="171"/>
      <c r="T782" s="172"/>
      <c r="AT782" s="167" t="s">
        <v>206</v>
      </c>
      <c r="AU782" s="167" t="s">
        <v>87</v>
      </c>
      <c r="AV782" s="13" t="s">
        <v>87</v>
      </c>
      <c r="AW782" s="13" t="s">
        <v>41</v>
      </c>
      <c r="AX782" s="13" t="s">
        <v>80</v>
      </c>
      <c r="AY782" s="167" t="s">
        <v>195</v>
      </c>
    </row>
    <row r="783" spans="1:65" s="13" customFormat="1">
      <c r="B783" s="165"/>
      <c r="D783" s="166" t="s">
        <v>206</v>
      </c>
      <c r="E783" s="167" t="s">
        <v>3</v>
      </c>
      <c r="F783" s="168" t="s">
        <v>208</v>
      </c>
      <c r="H783" s="167" t="s">
        <v>3</v>
      </c>
      <c r="I783" s="169"/>
      <c r="L783" s="165"/>
      <c r="M783" s="170"/>
      <c r="N783" s="171"/>
      <c r="O783" s="171"/>
      <c r="P783" s="171"/>
      <c r="Q783" s="171"/>
      <c r="R783" s="171"/>
      <c r="S783" s="171"/>
      <c r="T783" s="172"/>
      <c r="AT783" s="167" t="s">
        <v>206</v>
      </c>
      <c r="AU783" s="167" t="s">
        <v>87</v>
      </c>
      <c r="AV783" s="13" t="s">
        <v>87</v>
      </c>
      <c r="AW783" s="13" t="s">
        <v>41</v>
      </c>
      <c r="AX783" s="13" t="s">
        <v>80</v>
      </c>
      <c r="AY783" s="167" t="s">
        <v>195</v>
      </c>
    </row>
    <row r="784" spans="1:65" s="13" customFormat="1">
      <c r="B784" s="165"/>
      <c r="D784" s="166" t="s">
        <v>206</v>
      </c>
      <c r="E784" s="167" t="s">
        <v>3</v>
      </c>
      <c r="F784" s="168" t="s">
        <v>2172</v>
      </c>
      <c r="H784" s="167" t="s">
        <v>3</v>
      </c>
      <c r="I784" s="169"/>
      <c r="L784" s="165"/>
      <c r="M784" s="170"/>
      <c r="N784" s="171"/>
      <c r="O784" s="171"/>
      <c r="P784" s="171"/>
      <c r="Q784" s="171"/>
      <c r="R784" s="171"/>
      <c r="S784" s="171"/>
      <c r="T784" s="172"/>
      <c r="AT784" s="167" t="s">
        <v>206</v>
      </c>
      <c r="AU784" s="167" t="s">
        <v>87</v>
      </c>
      <c r="AV784" s="13" t="s">
        <v>87</v>
      </c>
      <c r="AW784" s="13" t="s">
        <v>41</v>
      </c>
      <c r="AX784" s="13" t="s">
        <v>80</v>
      </c>
      <c r="AY784" s="167" t="s">
        <v>195</v>
      </c>
    </row>
    <row r="785" spans="1:51" s="14" customFormat="1">
      <c r="B785" s="173"/>
      <c r="D785" s="166" t="s">
        <v>206</v>
      </c>
      <c r="E785" s="174" t="s">
        <v>3</v>
      </c>
      <c r="F785" s="175" t="s">
        <v>2400</v>
      </c>
      <c r="H785" s="176">
        <v>86.048000000000002</v>
      </c>
      <c r="I785" s="177"/>
      <c r="L785" s="173"/>
      <c r="M785" s="178"/>
      <c r="N785" s="179"/>
      <c r="O785" s="179"/>
      <c r="P785" s="179"/>
      <c r="Q785" s="179"/>
      <c r="R785" s="179"/>
      <c r="S785" s="179"/>
      <c r="T785" s="180"/>
      <c r="AT785" s="174" t="s">
        <v>206</v>
      </c>
      <c r="AU785" s="174" t="s">
        <v>87</v>
      </c>
      <c r="AV785" s="14" t="s">
        <v>89</v>
      </c>
      <c r="AW785" s="14" t="s">
        <v>41</v>
      </c>
      <c r="AX785" s="14" t="s">
        <v>80</v>
      </c>
      <c r="AY785" s="174" t="s">
        <v>195</v>
      </c>
    </row>
    <row r="786" spans="1:51" s="14" customFormat="1">
      <c r="B786" s="173"/>
      <c r="D786" s="166" t="s">
        <v>206</v>
      </c>
      <c r="E786" s="174" t="s">
        <v>3</v>
      </c>
      <c r="F786" s="175" t="s">
        <v>2401</v>
      </c>
      <c r="H786" s="176">
        <v>89.789000000000001</v>
      </c>
      <c r="I786" s="177"/>
      <c r="L786" s="173"/>
      <c r="M786" s="178"/>
      <c r="N786" s="179"/>
      <c r="O786" s="179"/>
      <c r="P786" s="179"/>
      <c r="Q786" s="179"/>
      <c r="R786" s="179"/>
      <c r="S786" s="179"/>
      <c r="T786" s="180"/>
      <c r="AT786" s="174" t="s">
        <v>206</v>
      </c>
      <c r="AU786" s="174" t="s">
        <v>87</v>
      </c>
      <c r="AV786" s="14" t="s">
        <v>89</v>
      </c>
      <c r="AW786" s="14" t="s">
        <v>41</v>
      </c>
      <c r="AX786" s="14" t="s">
        <v>80</v>
      </c>
      <c r="AY786" s="174" t="s">
        <v>195</v>
      </c>
    </row>
    <row r="787" spans="1:51" s="15" customFormat="1">
      <c r="B787" s="181"/>
      <c r="D787" s="166" t="s">
        <v>206</v>
      </c>
      <c r="E787" s="182" t="s">
        <v>3</v>
      </c>
      <c r="F787" s="183" t="s">
        <v>215</v>
      </c>
      <c r="H787" s="184">
        <v>175.83699999999999</v>
      </c>
      <c r="I787" s="185"/>
      <c r="L787" s="181"/>
      <c r="M787" s="200"/>
      <c r="N787" s="201"/>
      <c r="O787" s="201"/>
      <c r="P787" s="201"/>
      <c r="Q787" s="201"/>
      <c r="R787" s="201"/>
      <c r="S787" s="201"/>
      <c r="T787" s="202"/>
      <c r="AT787" s="182" t="s">
        <v>206</v>
      </c>
      <c r="AU787" s="182" t="s">
        <v>87</v>
      </c>
      <c r="AV787" s="15" t="s">
        <v>202</v>
      </c>
      <c r="AW787" s="15" t="s">
        <v>41</v>
      </c>
      <c r="AX787" s="15" t="s">
        <v>87</v>
      </c>
      <c r="AY787" s="182" t="s">
        <v>195</v>
      </c>
    </row>
    <row r="788" spans="1:51" s="2" customFormat="1" ht="7" customHeight="1">
      <c r="A788" s="35"/>
      <c r="B788" s="45"/>
      <c r="C788" s="46"/>
      <c r="D788" s="46"/>
      <c r="E788" s="46"/>
      <c r="F788" s="46"/>
      <c r="G788" s="46"/>
      <c r="H788" s="46"/>
      <c r="I788" s="46"/>
      <c r="J788" s="46"/>
      <c r="K788" s="46"/>
      <c r="L788" s="36"/>
      <c r="M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</row>
  </sheetData>
  <sheetProtection algorithmName="SHA-512" hashValue="gaYJBAko3B5hCrPlEOcGPBBcn3+BOo2aGFf6nh9XdRJOFmr2xm1KxrV7FeNDX9cyp5isuYdIX1zVWgQUWOUR4Q==" saltValue="FQsERE1SFFhzHW73ONlHjQ==" spinCount="100000" sheet="1" objects="1" scenarios="1"/>
  <autoFilter ref="C95:K787" xr:uid="{00000000-0009-0000-0000-000008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0800-000000000000}"/>
    <hyperlink ref="F107" r:id="rId2" xr:uid="{00000000-0004-0000-0800-000001000000}"/>
    <hyperlink ref="F114" r:id="rId3" xr:uid="{00000000-0004-0000-0800-000002000000}"/>
    <hyperlink ref="F124" r:id="rId4" xr:uid="{00000000-0004-0000-0800-000003000000}"/>
    <hyperlink ref="F132" r:id="rId5" xr:uid="{00000000-0004-0000-0800-000004000000}"/>
    <hyperlink ref="F140" r:id="rId6" xr:uid="{00000000-0004-0000-0800-000005000000}"/>
    <hyperlink ref="F150" r:id="rId7" xr:uid="{00000000-0004-0000-0800-000006000000}"/>
    <hyperlink ref="F158" r:id="rId8" xr:uid="{00000000-0004-0000-0800-000007000000}"/>
    <hyperlink ref="F167" r:id="rId9" xr:uid="{00000000-0004-0000-0800-000008000000}"/>
    <hyperlink ref="F180" r:id="rId10" xr:uid="{00000000-0004-0000-0800-000009000000}"/>
    <hyperlink ref="F189" r:id="rId11" xr:uid="{00000000-0004-0000-0800-00000A000000}"/>
    <hyperlink ref="F199" r:id="rId12" xr:uid="{00000000-0004-0000-0800-00000B000000}"/>
    <hyperlink ref="F208" r:id="rId13" xr:uid="{00000000-0004-0000-0800-00000C000000}"/>
    <hyperlink ref="F217" r:id="rId14" xr:uid="{00000000-0004-0000-0800-00000D000000}"/>
    <hyperlink ref="F226" r:id="rId15" xr:uid="{00000000-0004-0000-0800-00000E000000}"/>
    <hyperlink ref="F243" r:id="rId16" xr:uid="{00000000-0004-0000-0800-00000F000000}"/>
    <hyperlink ref="F263" r:id="rId17" xr:uid="{00000000-0004-0000-0800-000010000000}"/>
    <hyperlink ref="F281" r:id="rId18" xr:uid="{00000000-0004-0000-0800-000011000000}"/>
    <hyperlink ref="F298" r:id="rId19" xr:uid="{00000000-0004-0000-0800-000012000000}"/>
    <hyperlink ref="F307" r:id="rId20" xr:uid="{00000000-0004-0000-0800-000013000000}"/>
    <hyperlink ref="F316" r:id="rId21" xr:uid="{00000000-0004-0000-0800-000014000000}"/>
    <hyperlink ref="F325" r:id="rId22" xr:uid="{00000000-0004-0000-0800-000015000000}"/>
    <hyperlink ref="F327" r:id="rId23" xr:uid="{00000000-0004-0000-0800-000016000000}"/>
    <hyperlink ref="F338" r:id="rId24" xr:uid="{00000000-0004-0000-0800-000017000000}"/>
    <hyperlink ref="F349" r:id="rId25" xr:uid="{00000000-0004-0000-0800-000018000000}"/>
    <hyperlink ref="F359" r:id="rId26" xr:uid="{00000000-0004-0000-0800-000019000000}"/>
    <hyperlink ref="F369" r:id="rId27" xr:uid="{00000000-0004-0000-0800-00001A000000}"/>
    <hyperlink ref="F380" r:id="rId28" xr:uid="{00000000-0004-0000-0800-00001B000000}"/>
    <hyperlink ref="F391" r:id="rId29" xr:uid="{00000000-0004-0000-0800-00001C000000}"/>
    <hyperlink ref="F401" r:id="rId30" xr:uid="{00000000-0004-0000-0800-00001D000000}"/>
    <hyperlink ref="F412" r:id="rId31" xr:uid="{00000000-0004-0000-0800-00001E000000}"/>
    <hyperlink ref="F422" r:id="rId32" xr:uid="{00000000-0004-0000-0800-00001F000000}"/>
    <hyperlink ref="F432" r:id="rId33" xr:uid="{00000000-0004-0000-0800-000020000000}"/>
    <hyperlink ref="F441" r:id="rId34" xr:uid="{00000000-0004-0000-0800-000021000000}"/>
    <hyperlink ref="F459" r:id="rId35" xr:uid="{00000000-0004-0000-0800-000022000000}"/>
    <hyperlink ref="F467" r:id="rId36" xr:uid="{00000000-0004-0000-0800-000023000000}"/>
    <hyperlink ref="F480" r:id="rId37" xr:uid="{00000000-0004-0000-0800-000024000000}"/>
    <hyperlink ref="F490" r:id="rId38" xr:uid="{00000000-0004-0000-0800-000025000000}"/>
    <hyperlink ref="F498" r:id="rId39" xr:uid="{00000000-0004-0000-0800-000026000000}"/>
    <hyperlink ref="F506" r:id="rId40" xr:uid="{00000000-0004-0000-0800-000027000000}"/>
    <hyperlink ref="F514" r:id="rId41" xr:uid="{00000000-0004-0000-0800-000028000000}"/>
    <hyperlink ref="F523" r:id="rId42" xr:uid="{00000000-0004-0000-0800-000029000000}"/>
    <hyperlink ref="F532" r:id="rId43" xr:uid="{00000000-0004-0000-0800-00002A000000}"/>
    <hyperlink ref="F540" r:id="rId44" xr:uid="{00000000-0004-0000-0800-00002B000000}"/>
    <hyperlink ref="F569" r:id="rId45" xr:uid="{00000000-0004-0000-0800-00002C000000}"/>
    <hyperlink ref="F577" r:id="rId46" xr:uid="{00000000-0004-0000-0800-00002D000000}"/>
    <hyperlink ref="F587" r:id="rId47" xr:uid="{00000000-0004-0000-0800-00002E000000}"/>
    <hyperlink ref="F619" r:id="rId48" xr:uid="{00000000-0004-0000-0800-00002F000000}"/>
    <hyperlink ref="F627" r:id="rId49" xr:uid="{00000000-0004-0000-0800-000030000000}"/>
    <hyperlink ref="F636" r:id="rId50" xr:uid="{00000000-0004-0000-0800-000031000000}"/>
    <hyperlink ref="F645" r:id="rId51" xr:uid="{00000000-0004-0000-0800-000032000000}"/>
    <hyperlink ref="F653" r:id="rId52" xr:uid="{00000000-0004-0000-0800-000033000000}"/>
    <hyperlink ref="F661" r:id="rId53" xr:uid="{00000000-0004-0000-0800-000034000000}"/>
    <hyperlink ref="F669" r:id="rId54" xr:uid="{00000000-0004-0000-0800-000035000000}"/>
    <hyperlink ref="F676" r:id="rId55" xr:uid="{00000000-0004-0000-0800-000036000000}"/>
    <hyperlink ref="F685" r:id="rId56" xr:uid="{00000000-0004-0000-0800-000037000000}"/>
    <hyperlink ref="F696" r:id="rId57" xr:uid="{00000000-0004-0000-0800-000038000000}"/>
    <hyperlink ref="F708" r:id="rId58" xr:uid="{00000000-0004-0000-0800-000039000000}"/>
    <hyperlink ref="F721" r:id="rId59" xr:uid="{00000000-0004-0000-0800-00003A000000}"/>
    <hyperlink ref="F735" r:id="rId60" xr:uid="{00000000-0004-0000-0800-00003B000000}"/>
    <hyperlink ref="F754" r:id="rId61" xr:uid="{00000000-0004-0000-0800-00003C000000}"/>
    <hyperlink ref="F756" r:id="rId62" xr:uid="{00000000-0004-0000-0800-00003D000000}"/>
    <hyperlink ref="F759" r:id="rId63" xr:uid="{00000000-0004-0000-0800-00003E000000}"/>
    <hyperlink ref="F770" r:id="rId64" xr:uid="{00000000-0004-0000-0800-00003F000000}"/>
    <hyperlink ref="F781" r:id="rId65" xr:uid="{00000000-0004-0000-0800-000040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66"/>
  <headerFooter>
    <oddFooter>&amp;CStrana &amp;P z &amp;N</oddFooter>
  </headerFooter>
  <drawing r:id="rId6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273"/>
  <sheetViews>
    <sheetView showGridLines="0" workbookViewId="0"/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L2" s="320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125</v>
      </c>
      <c r="AZ2" s="96" t="s">
        <v>2431</v>
      </c>
      <c r="BA2" s="96" t="s">
        <v>3</v>
      </c>
      <c r="BB2" s="96" t="s">
        <v>3</v>
      </c>
      <c r="BC2" s="96" t="s">
        <v>2119</v>
      </c>
      <c r="BD2" s="96" t="s">
        <v>89</v>
      </c>
    </row>
    <row r="3" spans="1:5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89</v>
      </c>
      <c r="AZ3" s="96" t="s">
        <v>2432</v>
      </c>
      <c r="BA3" s="96" t="s">
        <v>3</v>
      </c>
      <c r="BB3" s="96" t="s">
        <v>3</v>
      </c>
      <c r="BC3" s="96" t="s">
        <v>2433</v>
      </c>
      <c r="BD3" s="96" t="s">
        <v>89</v>
      </c>
    </row>
    <row r="4" spans="1:56" s="1" customFormat="1" ht="25" customHeight="1">
      <c r="B4" s="22"/>
      <c r="D4" s="23" t="s">
        <v>141</v>
      </c>
      <c r="L4" s="22"/>
      <c r="M4" s="97" t="s">
        <v>11</v>
      </c>
      <c r="AT4" s="19" t="s">
        <v>4</v>
      </c>
      <c r="AZ4" s="96" t="s">
        <v>2434</v>
      </c>
      <c r="BA4" s="96" t="s">
        <v>3</v>
      </c>
      <c r="BB4" s="96" t="s">
        <v>3</v>
      </c>
      <c r="BC4" s="96" t="s">
        <v>2433</v>
      </c>
      <c r="BD4" s="96" t="s">
        <v>89</v>
      </c>
    </row>
    <row r="5" spans="1:56" s="1" customFormat="1" ht="7" customHeight="1">
      <c r="B5" s="22"/>
      <c r="L5" s="22"/>
    </row>
    <row r="6" spans="1:56" s="1" customFormat="1" ht="12" customHeight="1">
      <c r="B6" s="22"/>
      <c r="D6" s="29" t="s">
        <v>17</v>
      </c>
      <c r="L6" s="22"/>
    </row>
    <row r="7" spans="1:56" s="1" customFormat="1" ht="16.5" customHeight="1">
      <c r="B7" s="22"/>
      <c r="E7" s="354" t="str">
        <f>'Rekapitulace stavby'!K6</f>
        <v>DPS-Sezemovo Ústí, ul. Pod Vrbou</v>
      </c>
      <c r="F7" s="355"/>
      <c r="G7" s="355"/>
      <c r="H7" s="355"/>
      <c r="L7" s="22"/>
    </row>
    <row r="8" spans="1:56" s="1" customFormat="1" ht="12" customHeight="1">
      <c r="B8" s="22"/>
      <c r="D8" s="29" t="s">
        <v>150</v>
      </c>
      <c r="L8" s="22"/>
    </row>
    <row r="9" spans="1:56" s="2" customFormat="1" ht="16.5" customHeight="1">
      <c r="A9" s="35"/>
      <c r="B9" s="36"/>
      <c r="C9" s="35"/>
      <c r="D9" s="35"/>
      <c r="E9" s="354" t="s">
        <v>2127</v>
      </c>
      <c r="F9" s="353"/>
      <c r="G9" s="353"/>
      <c r="H9" s="353"/>
      <c r="I9" s="35"/>
      <c r="J9" s="35"/>
      <c r="K9" s="35"/>
      <c r="L9" s="9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2" customHeight="1">
      <c r="A10" s="35"/>
      <c r="B10" s="36"/>
      <c r="C10" s="35"/>
      <c r="D10" s="29" t="s">
        <v>156</v>
      </c>
      <c r="E10" s="35"/>
      <c r="F10" s="35"/>
      <c r="G10" s="35"/>
      <c r="H10" s="35"/>
      <c r="I10" s="35"/>
      <c r="J10" s="35"/>
      <c r="K10" s="35"/>
      <c r="L10" s="9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customHeight="1">
      <c r="A11" s="35"/>
      <c r="B11" s="36"/>
      <c r="C11" s="35"/>
      <c r="D11" s="35"/>
      <c r="E11" s="348" t="s">
        <v>2435</v>
      </c>
      <c r="F11" s="353"/>
      <c r="G11" s="353"/>
      <c r="H11" s="353"/>
      <c r="I11" s="35"/>
      <c r="J11" s="35"/>
      <c r="K11" s="35"/>
      <c r="L11" s="9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customHeight="1">
      <c r="A13" s="35"/>
      <c r="B13" s="36"/>
      <c r="C13" s="35"/>
      <c r="D13" s="29" t="s">
        <v>19</v>
      </c>
      <c r="E13" s="35"/>
      <c r="F13" s="27" t="s">
        <v>3</v>
      </c>
      <c r="G13" s="35"/>
      <c r="H13" s="35"/>
      <c r="I13" s="29" t="s">
        <v>21</v>
      </c>
      <c r="J13" s="27" t="s">
        <v>3</v>
      </c>
      <c r="K13" s="35"/>
      <c r="L13" s="9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customHeight="1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26. 1. 2022</v>
      </c>
      <c r="K14" s="35"/>
      <c r="L14" s="9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customHeight="1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56" t="str">
        <f>'Rekapitulace stavby'!E14</f>
        <v>Vyplň údaj</v>
      </c>
      <c r="F20" s="338"/>
      <c r="G20" s="338"/>
      <c r="H20" s="338"/>
      <c r="I20" s="29" t="s">
        <v>35</v>
      </c>
      <c r="J20" s="30" t="str">
        <f>'Rekapitulace stavby'!AN14</f>
        <v>Vyplň údaj</v>
      </c>
      <c r="K20" s="35"/>
      <c r="L20" s="9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3</v>
      </c>
      <c r="K25" s="35"/>
      <c r="L25" s="9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7" t="s">
        <v>43</v>
      </c>
      <c r="F26" s="35"/>
      <c r="G26" s="35"/>
      <c r="H26" s="35"/>
      <c r="I26" s="29" t="s">
        <v>35</v>
      </c>
      <c r="J26" s="27" t="s">
        <v>3</v>
      </c>
      <c r="K26" s="35"/>
      <c r="L26" s="9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8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9" t="s">
        <v>44</v>
      </c>
      <c r="E28" s="35"/>
      <c r="F28" s="35"/>
      <c r="G28" s="35"/>
      <c r="H28" s="35"/>
      <c r="I28" s="35"/>
      <c r="J28" s="35"/>
      <c r="K28" s="35"/>
      <c r="L28" s="9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59.25" customHeight="1">
      <c r="A29" s="99"/>
      <c r="B29" s="100"/>
      <c r="C29" s="99"/>
      <c r="D29" s="99"/>
      <c r="E29" s="342" t="s">
        <v>169</v>
      </c>
      <c r="F29" s="342"/>
      <c r="G29" s="342"/>
      <c r="H29" s="342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36"/>
      <c r="C32" s="35"/>
      <c r="D32" s="102" t="s">
        <v>46</v>
      </c>
      <c r="E32" s="35"/>
      <c r="F32" s="35"/>
      <c r="G32" s="35"/>
      <c r="H32" s="35"/>
      <c r="I32" s="35"/>
      <c r="J32" s="69">
        <f>ROUND(J93, 2)</f>
        <v>0</v>
      </c>
      <c r="K32" s="35"/>
      <c r="L32" s="9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5" customHeight="1">
      <c r="A34" s="35"/>
      <c r="B34" s="36"/>
      <c r="C34" s="35"/>
      <c r="D34" s="35"/>
      <c r="E34" s="35"/>
      <c r="F34" s="39" t="s">
        <v>48</v>
      </c>
      <c r="G34" s="35"/>
      <c r="H34" s="35"/>
      <c r="I34" s="39" t="s">
        <v>47</v>
      </c>
      <c r="J34" s="39" t="s">
        <v>49</v>
      </c>
      <c r="K34" s="35"/>
      <c r="L34" s="9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5" customHeight="1">
      <c r="A35" s="35"/>
      <c r="B35" s="36"/>
      <c r="C35" s="35"/>
      <c r="D35" s="103" t="s">
        <v>50</v>
      </c>
      <c r="E35" s="29" t="s">
        <v>51</v>
      </c>
      <c r="F35" s="104">
        <f>ROUND((SUM(BE93:BE272)),  2)</f>
        <v>0</v>
      </c>
      <c r="G35" s="35"/>
      <c r="H35" s="35"/>
      <c r="I35" s="105">
        <v>0.21</v>
      </c>
      <c r="J35" s="104">
        <f>ROUND(((SUM(BE93:BE272))*I35),  2)</f>
        <v>0</v>
      </c>
      <c r="K35" s="35"/>
      <c r="L35" s="9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customHeight="1">
      <c r="A36" s="35"/>
      <c r="B36" s="36"/>
      <c r="C36" s="35"/>
      <c r="D36" s="35"/>
      <c r="E36" s="29" t="s">
        <v>52</v>
      </c>
      <c r="F36" s="104">
        <f>ROUND((SUM(BF93:BF272)),  2)</f>
        <v>0</v>
      </c>
      <c r="G36" s="35"/>
      <c r="H36" s="35"/>
      <c r="I36" s="105">
        <v>0.15</v>
      </c>
      <c r="J36" s="104">
        <f>ROUND(((SUM(BF93:BF272))*I36),  2)</f>
        <v>0</v>
      </c>
      <c r="K36" s="35"/>
      <c r="L36" s="9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hidden="1" customHeight="1">
      <c r="A37" s="35"/>
      <c r="B37" s="36"/>
      <c r="C37" s="35"/>
      <c r="D37" s="35"/>
      <c r="E37" s="29" t="s">
        <v>53</v>
      </c>
      <c r="F37" s="104">
        <f>ROUND((SUM(BG93:BG272)),  2)</f>
        <v>0</v>
      </c>
      <c r="G37" s="35"/>
      <c r="H37" s="35"/>
      <c r="I37" s="105">
        <v>0.21</v>
      </c>
      <c r="J37" s="104">
        <f>0</f>
        <v>0</v>
      </c>
      <c r="K37" s="35"/>
      <c r="L37" s="9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5" hidden="1" customHeight="1">
      <c r="A38" s="35"/>
      <c r="B38" s="36"/>
      <c r="C38" s="35"/>
      <c r="D38" s="35"/>
      <c r="E38" s="29" t="s">
        <v>54</v>
      </c>
      <c r="F38" s="104">
        <f>ROUND((SUM(BH93:BH272)),  2)</f>
        <v>0</v>
      </c>
      <c r="G38" s="35"/>
      <c r="H38" s="35"/>
      <c r="I38" s="105">
        <v>0.15</v>
      </c>
      <c r="J38" s="104">
        <f>0</f>
        <v>0</v>
      </c>
      <c r="K38" s="35"/>
      <c r="L38" s="9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5" hidden="1" customHeight="1">
      <c r="A39" s="35"/>
      <c r="B39" s="36"/>
      <c r="C39" s="35"/>
      <c r="D39" s="35"/>
      <c r="E39" s="29" t="s">
        <v>55</v>
      </c>
      <c r="F39" s="104">
        <f>ROUND((SUM(BI93:BI272)),  2)</f>
        <v>0</v>
      </c>
      <c r="G39" s="35"/>
      <c r="H39" s="35"/>
      <c r="I39" s="105">
        <v>0</v>
      </c>
      <c r="J39" s="104">
        <f>0</f>
        <v>0</v>
      </c>
      <c r="K39" s="35"/>
      <c r="L39" s="9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36"/>
      <c r="C41" s="106"/>
      <c r="D41" s="107" t="s">
        <v>56</v>
      </c>
      <c r="E41" s="58"/>
      <c r="F41" s="58"/>
      <c r="G41" s="108" t="s">
        <v>57</v>
      </c>
      <c r="H41" s="109" t="s">
        <v>58</v>
      </c>
      <c r="I41" s="58"/>
      <c r="J41" s="110">
        <f>SUM(J32:J39)</f>
        <v>0</v>
      </c>
      <c r="K41" s="111"/>
      <c r="L41" s="9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5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3" t="s">
        <v>170</v>
      </c>
      <c r="D47" s="35"/>
      <c r="E47" s="35"/>
      <c r="F47" s="35"/>
      <c r="G47" s="35"/>
      <c r="H47" s="35"/>
      <c r="I47" s="35"/>
      <c r="J47" s="35"/>
      <c r="K47" s="35"/>
      <c r="L47" s="9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54" t="str">
        <f>E7</f>
        <v>DPS-Sezemovo Ústí, ul. Pod Vrbou</v>
      </c>
      <c r="F50" s="355"/>
      <c r="G50" s="355"/>
      <c r="H50" s="355"/>
      <c r="I50" s="35"/>
      <c r="J50" s="35"/>
      <c r="K50" s="35"/>
      <c r="L50" s="9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29" t="s">
        <v>150</v>
      </c>
      <c r="L51" s="22"/>
    </row>
    <row r="52" spans="1:47" s="2" customFormat="1" ht="16.5" customHeight="1">
      <c r="A52" s="35"/>
      <c r="B52" s="36"/>
      <c r="C52" s="35"/>
      <c r="D52" s="35"/>
      <c r="E52" s="354" t="s">
        <v>2127</v>
      </c>
      <c r="F52" s="353"/>
      <c r="G52" s="353"/>
      <c r="H52" s="353"/>
      <c r="I52" s="35"/>
      <c r="J52" s="35"/>
      <c r="K52" s="35"/>
      <c r="L52" s="9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156</v>
      </c>
      <c r="D53" s="35"/>
      <c r="E53" s="35"/>
      <c r="F53" s="35"/>
      <c r="G53" s="35"/>
      <c r="H53" s="35"/>
      <c r="I53" s="35"/>
      <c r="J53" s="35"/>
      <c r="K53" s="35"/>
      <c r="L53" s="9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348" t="str">
        <f>E11</f>
        <v xml:space="preserve">SO 04b - Rušení a obnova chodníků </v>
      </c>
      <c r="F54" s="353"/>
      <c r="G54" s="353"/>
      <c r="H54" s="353"/>
      <c r="I54" s="35"/>
      <c r="J54" s="35"/>
      <c r="K54" s="35"/>
      <c r="L54" s="9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23</v>
      </c>
      <c r="D56" s="35"/>
      <c r="E56" s="35"/>
      <c r="F56" s="27" t="str">
        <f>F14</f>
        <v>Sezimovo Ústí</v>
      </c>
      <c r="G56" s="35"/>
      <c r="H56" s="35"/>
      <c r="I56" s="29" t="s">
        <v>25</v>
      </c>
      <c r="J56" s="53" t="str">
        <f>IF(J14="","",J14)</f>
        <v>26. 1. 2022</v>
      </c>
      <c r="K56" s="35"/>
      <c r="L56" s="9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5" customHeight="1">
      <c r="A58" s="35"/>
      <c r="B58" s="36"/>
      <c r="C58" s="29" t="s">
        <v>31</v>
      </c>
      <c r="D58" s="35"/>
      <c r="E58" s="35"/>
      <c r="F58" s="27" t="str">
        <f>E17</f>
        <v>Vodárenská společnost Táborsko s. r. o.</v>
      </c>
      <c r="G58" s="35"/>
      <c r="H58" s="35"/>
      <c r="I58" s="29" t="s">
        <v>38</v>
      </c>
      <c r="J58" s="33" t="str">
        <f>E23</f>
        <v>Sweco Hydroprojekt a.s.</v>
      </c>
      <c r="K58" s="35"/>
      <c r="L58" s="9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5" customHeight="1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Bc. Barbora Chladová</v>
      </c>
      <c r="K59" s="35"/>
      <c r="L59" s="9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4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2" t="s">
        <v>171</v>
      </c>
      <c r="D61" s="106"/>
      <c r="E61" s="106"/>
      <c r="F61" s="106"/>
      <c r="G61" s="106"/>
      <c r="H61" s="106"/>
      <c r="I61" s="106"/>
      <c r="J61" s="113" t="s">
        <v>172</v>
      </c>
      <c r="K61" s="106"/>
      <c r="L61" s="9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4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8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14" t="s">
        <v>78</v>
      </c>
      <c r="D63" s="35"/>
      <c r="E63" s="35"/>
      <c r="F63" s="35"/>
      <c r="G63" s="35"/>
      <c r="H63" s="35"/>
      <c r="I63" s="35"/>
      <c r="J63" s="69">
        <f>J93</f>
        <v>0</v>
      </c>
      <c r="K63" s="35"/>
      <c r="L63" s="98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173</v>
      </c>
    </row>
    <row r="64" spans="1:47" s="9" customFormat="1" ht="25" customHeight="1">
      <c r="B64" s="115"/>
      <c r="D64" s="116" t="s">
        <v>174</v>
      </c>
      <c r="E64" s="117"/>
      <c r="F64" s="117"/>
      <c r="G64" s="117"/>
      <c r="H64" s="117"/>
      <c r="I64" s="117"/>
      <c r="J64" s="118">
        <f>J94</f>
        <v>0</v>
      </c>
      <c r="L64" s="115"/>
    </row>
    <row r="65" spans="1:31" s="10" customFormat="1" ht="19.899999999999999" customHeight="1">
      <c r="B65" s="119"/>
      <c r="D65" s="120" t="s">
        <v>175</v>
      </c>
      <c r="E65" s="121"/>
      <c r="F65" s="121"/>
      <c r="G65" s="121"/>
      <c r="H65" s="121"/>
      <c r="I65" s="121"/>
      <c r="J65" s="122">
        <f>J95</f>
        <v>0</v>
      </c>
      <c r="L65" s="119"/>
    </row>
    <row r="66" spans="1:31" s="10" customFormat="1" ht="19.899999999999999" customHeight="1">
      <c r="B66" s="119"/>
      <c r="D66" s="120" t="s">
        <v>176</v>
      </c>
      <c r="E66" s="121"/>
      <c r="F66" s="121"/>
      <c r="G66" s="121"/>
      <c r="H66" s="121"/>
      <c r="I66" s="121"/>
      <c r="J66" s="122">
        <f>J122</f>
        <v>0</v>
      </c>
      <c r="L66" s="119"/>
    </row>
    <row r="67" spans="1:31" s="10" customFormat="1" ht="19.899999999999999" customHeight="1">
      <c r="B67" s="119"/>
      <c r="D67" s="120" t="s">
        <v>2156</v>
      </c>
      <c r="E67" s="121"/>
      <c r="F67" s="121"/>
      <c r="G67" s="121"/>
      <c r="H67" s="121"/>
      <c r="I67" s="121"/>
      <c r="J67" s="122">
        <f>J133</f>
        <v>0</v>
      </c>
      <c r="L67" s="119"/>
    </row>
    <row r="68" spans="1:31" s="10" customFormat="1" ht="19.899999999999999" customHeight="1">
      <c r="B68" s="119"/>
      <c r="D68" s="120" t="s">
        <v>960</v>
      </c>
      <c r="E68" s="121"/>
      <c r="F68" s="121"/>
      <c r="G68" s="121"/>
      <c r="H68" s="121"/>
      <c r="I68" s="121"/>
      <c r="J68" s="122">
        <f>J180</f>
        <v>0</v>
      </c>
      <c r="L68" s="119"/>
    </row>
    <row r="69" spans="1:31" s="10" customFormat="1" ht="19.899999999999999" customHeight="1">
      <c r="B69" s="119"/>
      <c r="D69" s="120" t="s">
        <v>961</v>
      </c>
      <c r="E69" s="121"/>
      <c r="F69" s="121"/>
      <c r="G69" s="121"/>
      <c r="H69" s="121"/>
      <c r="I69" s="121"/>
      <c r="J69" s="122">
        <f>J204</f>
        <v>0</v>
      </c>
      <c r="L69" s="119"/>
    </row>
    <row r="70" spans="1:31" s="10" customFormat="1" ht="19.899999999999999" customHeight="1">
      <c r="B70" s="119"/>
      <c r="D70" s="120" t="s">
        <v>178</v>
      </c>
      <c r="E70" s="121"/>
      <c r="F70" s="121"/>
      <c r="G70" s="121"/>
      <c r="H70" s="121"/>
      <c r="I70" s="121"/>
      <c r="J70" s="122">
        <f>J246</f>
        <v>0</v>
      </c>
      <c r="L70" s="119"/>
    </row>
    <row r="71" spans="1:31" s="9" customFormat="1" ht="25" customHeight="1">
      <c r="B71" s="115"/>
      <c r="D71" s="116" t="s">
        <v>179</v>
      </c>
      <c r="E71" s="117"/>
      <c r="F71" s="117"/>
      <c r="G71" s="117"/>
      <c r="H71" s="117"/>
      <c r="I71" s="117"/>
      <c r="J71" s="118">
        <f>J251</f>
        <v>0</v>
      </c>
      <c r="L71" s="115"/>
    </row>
    <row r="72" spans="1:31" s="2" customFormat="1" ht="21.75" customHeight="1">
      <c r="A72" s="35"/>
      <c r="B72" s="36"/>
      <c r="C72" s="35"/>
      <c r="D72" s="35"/>
      <c r="E72" s="35"/>
      <c r="F72" s="35"/>
      <c r="G72" s="35"/>
      <c r="H72" s="35"/>
      <c r="I72" s="35"/>
      <c r="J72" s="35"/>
      <c r="K72" s="35"/>
      <c r="L72" s="9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7" customHeight="1">
      <c r="A73" s="35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9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7" spans="1:31" s="2" customFormat="1" ht="7" customHeight="1">
      <c r="A77" s="35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9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25" customHeight="1">
      <c r="A78" s="35"/>
      <c r="B78" s="36"/>
      <c r="C78" s="23" t="s">
        <v>180</v>
      </c>
      <c r="D78" s="35"/>
      <c r="E78" s="35"/>
      <c r="F78" s="35"/>
      <c r="G78" s="35"/>
      <c r="H78" s="35"/>
      <c r="I78" s="35"/>
      <c r="J78" s="35"/>
      <c r="K78" s="35"/>
      <c r="L78" s="9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7" customHeight="1">
      <c r="A79" s="35"/>
      <c r="B79" s="36"/>
      <c r="C79" s="35"/>
      <c r="D79" s="35"/>
      <c r="E79" s="35"/>
      <c r="F79" s="35"/>
      <c r="G79" s="35"/>
      <c r="H79" s="35"/>
      <c r="I79" s="35"/>
      <c r="J79" s="35"/>
      <c r="K79" s="35"/>
      <c r="L79" s="9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29" t="s">
        <v>17</v>
      </c>
      <c r="D80" s="35"/>
      <c r="E80" s="35"/>
      <c r="F80" s="35"/>
      <c r="G80" s="35"/>
      <c r="H80" s="35"/>
      <c r="I80" s="35"/>
      <c r="J80" s="35"/>
      <c r="K80" s="35"/>
      <c r="L80" s="9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6.5" customHeight="1">
      <c r="A81" s="35"/>
      <c r="B81" s="36"/>
      <c r="C81" s="35"/>
      <c r="D81" s="35"/>
      <c r="E81" s="354" t="str">
        <f>E7</f>
        <v>DPS-Sezemovo Ústí, ul. Pod Vrbou</v>
      </c>
      <c r="F81" s="355"/>
      <c r="G81" s="355"/>
      <c r="H81" s="355"/>
      <c r="I81" s="35"/>
      <c r="J81" s="35"/>
      <c r="K81" s="35"/>
      <c r="L81" s="9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" customFormat="1" ht="12" customHeight="1">
      <c r="B82" s="22"/>
      <c r="C82" s="29" t="s">
        <v>150</v>
      </c>
      <c r="L82" s="22"/>
    </row>
    <row r="83" spans="1:65" s="2" customFormat="1" ht="16.5" customHeight="1">
      <c r="A83" s="35"/>
      <c r="B83" s="36"/>
      <c r="C83" s="35"/>
      <c r="D83" s="35"/>
      <c r="E83" s="354" t="s">
        <v>2127</v>
      </c>
      <c r="F83" s="353"/>
      <c r="G83" s="353"/>
      <c r="H83" s="353"/>
      <c r="I83" s="35"/>
      <c r="J83" s="35"/>
      <c r="K83" s="35"/>
      <c r="L83" s="9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2" customHeight="1">
      <c r="A84" s="35"/>
      <c r="B84" s="36"/>
      <c r="C84" s="29" t="s">
        <v>156</v>
      </c>
      <c r="D84" s="35"/>
      <c r="E84" s="35"/>
      <c r="F84" s="35"/>
      <c r="G84" s="35"/>
      <c r="H84" s="35"/>
      <c r="I84" s="35"/>
      <c r="J84" s="35"/>
      <c r="K84" s="35"/>
      <c r="L84" s="9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6.5" customHeight="1">
      <c r="A85" s="35"/>
      <c r="B85" s="36"/>
      <c r="C85" s="35"/>
      <c r="D85" s="35"/>
      <c r="E85" s="348" t="str">
        <f>E11</f>
        <v xml:space="preserve">SO 04b - Rušení a obnova chodníků </v>
      </c>
      <c r="F85" s="353"/>
      <c r="G85" s="353"/>
      <c r="H85" s="353"/>
      <c r="I85" s="35"/>
      <c r="J85" s="35"/>
      <c r="K85" s="35"/>
      <c r="L85" s="9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7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9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12" customHeight="1">
      <c r="A87" s="35"/>
      <c r="B87" s="36"/>
      <c r="C87" s="29" t="s">
        <v>23</v>
      </c>
      <c r="D87" s="35"/>
      <c r="E87" s="35"/>
      <c r="F87" s="27" t="str">
        <f>F14</f>
        <v>Sezimovo Ústí</v>
      </c>
      <c r="G87" s="35"/>
      <c r="H87" s="35"/>
      <c r="I87" s="29" t="s">
        <v>25</v>
      </c>
      <c r="J87" s="53" t="str">
        <f>IF(J14="","",J14)</f>
        <v>26. 1. 2022</v>
      </c>
      <c r="K87" s="35"/>
      <c r="L87" s="9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7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9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25.75" customHeight="1">
      <c r="A89" s="35"/>
      <c r="B89" s="36"/>
      <c r="C89" s="29" t="s">
        <v>31</v>
      </c>
      <c r="D89" s="35"/>
      <c r="E89" s="35"/>
      <c r="F89" s="27" t="str">
        <f>E17</f>
        <v>Vodárenská společnost Táborsko s. r. o.</v>
      </c>
      <c r="G89" s="35"/>
      <c r="H89" s="35"/>
      <c r="I89" s="29" t="s">
        <v>38</v>
      </c>
      <c r="J89" s="33" t="str">
        <f>E23</f>
        <v>Sweco Hydroprojekt a.s.</v>
      </c>
      <c r="K89" s="35"/>
      <c r="L89" s="9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5.25" customHeight="1">
      <c r="A90" s="35"/>
      <c r="B90" s="36"/>
      <c r="C90" s="29" t="s">
        <v>36</v>
      </c>
      <c r="D90" s="35"/>
      <c r="E90" s="35"/>
      <c r="F90" s="27" t="str">
        <f>IF(E20="","",E20)</f>
        <v>Vyplň údaj</v>
      </c>
      <c r="G90" s="35"/>
      <c r="H90" s="35"/>
      <c r="I90" s="29" t="s">
        <v>42</v>
      </c>
      <c r="J90" s="33" t="str">
        <f>E26</f>
        <v>Bc. Barbora Chladová</v>
      </c>
      <c r="K90" s="35"/>
      <c r="L90" s="9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2" customFormat="1" ht="10.4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98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65" s="11" customFormat="1" ht="29.25" customHeight="1">
      <c r="A92" s="123"/>
      <c r="B92" s="124"/>
      <c r="C92" s="125" t="s">
        <v>181</v>
      </c>
      <c r="D92" s="126" t="s">
        <v>65</v>
      </c>
      <c r="E92" s="126" t="s">
        <v>61</v>
      </c>
      <c r="F92" s="126" t="s">
        <v>62</v>
      </c>
      <c r="G92" s="126" t="s">
        <v>182</v>
      </c>
      <c r="H92" s="126" t="s">
        <v>183</v>
      </c>
      <c r="I92" s="126" t="s">
        <v>184</v>
      </c>
      <c r="J92" s="126" t="s">
        <v>172</v>
      </c>
      <c r="K92" s="127" t="s">
        <v>185</v>
      </c>
      <c r="L92" s="128"/>
      <c r="M92" s="60" t="s">
        <v>3</v>
      </c>
      <c r="N92" s="61" t="s">
        <v>50</v>
      </c>
      <c r="O92" s="61" t="s">
        <v>186</v>
      </c>
      <c r="P92" s="61" t="s">
        <v>187</v>
      </c>
      <c r="Q92" s="61" t="s">
        <v>188</v>
      </c>
      <c r="R92" s="61" t="s">
        <v>189</v>
      </c>
      <c r="S92" s="61" t="s">
        <v>190</v>
      </c>
      <c r="T92" s="62" t="s">
        <v>191</v>
      </c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</row>
    <row r="93" spans="1:65" s="2" customFormat="1" ht="22.9" customHeight="1">
      <c r="A93" s="35"/>
      <c r="B93" s="36"/>
      <c r="C93" s="67" t="s">
        <v>192</v>
      </c>
      <c r="D93" s="35"/>
      <c r="E93" s="35"/>
      <c r="F93" s="35"/>
      <c r="G93" s="35"/>
      <c r="H93" s="35"/>
      <c r="I93" s="35"/>
      <c r="J93" s="129">
        <f>BK93</f>
        <v>0</v>
      </c>
      <c r="K93" s="35"/>
      <c r="L93" s="36"/>
      <c r="M93" s="63"/>
      <c r="N93" s="54"/>
      <c r="O93" s="64"/>
      <c r="P93" s="130">
        <f>P94+P251</f>
        <v>0</v>
      </c>
      <c r="Q93" s="64"/>
      <c r="R93" s="130">
        <f>R94+R251</f>
        <v>633.11443727999995</v>
      </c>
      <c r="S93" s="64"/>
      <c r="T93" s="131">
        <f>T94+T251</f>
        <v>528.69136800000001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9" t="s">
        <v>79</v>
      </c>
      <c r="AU93" s="19" t="s">
        <v>173</v>
      </c>
      <c r="BK93" s="132">
        <f>BK94+BK251</f>
        <v>0</v>
      </c>
    </row>
    <row r="94" spans="1:65" s="12" customFormat="1" ht="25.9" customHeight="1">
      <c r="B94" s="133"/>
      <c r="D94" s="134" t="s">
        <v>79</v>
      </c>
      <c r="E94" s="135" t="s">
        <v>193</v>
      </c>
      <c r="F94" s="135" t="s">
        <v>194</v>
      </c>
      <c r="I94" s="136"/>
      <c r="J94" s="137">
        <f>BK94</f>
        <v>0</v>
      </c>
      <c r="L94" s="133"/>
      <c r="M94" s="138"/>
      <c r="N94" s="139"/>
      <c r="O94" s="139"/>
      <c r="P94" s="140">
        <f>P95+P122+P133+P180+P204+P246</f>
        <v>0</v>
      </c>
      <c r="Q94" s="139"/>
      <c r="R94" s="140">
        <f>R95+R122+R133+R180+R204+R246</f>
        <v>633.11443727999995</v>
      </c>
      <c r="S94" s="139"/>
      <c r="T94" s="141">
        <f>T95+T122+T133+T180+T204+T246</f>
        <v>528.69136800000001</v>
      </c>
      <c r="AR94" s="134" t="s">
        <v>87</v>
      </c>
      <c r="AT94" s="142" t="s">
        <v>79</v>
      </c>
      <c r="AU94" s="142" t="s">
        <v>80</v>
      </c>
      <c r="AY94" s="134" t="s">
        <v>195</v>
      </c>
      <c r="BK94" s="143">
        <f>BK95+BK122+BK133+BK180+BK204+BK246</f>
        <v>0</v>
      </c>
    </row>
    <row r="95" spans="1:65" s="12" customFormat="1" ht="22.9" customHeight="1">
      <c r="B95" s="133"/>
      <c r="D95" s="134" t="s">
        <v>79</v>
      </c>
      <c r="E95" s="144" t="s">
        <v>87</v>
      </c>
      <c r="F95" s="144" t="s">
        <v>196</v>
      </c>
      <c r="I95" s="136"/>
      <c r="J95" s="145">
        <f>BK95</f>
        <v>0</v>
      </c>
      <c r="L95" s="133"/>
      <c r="M95" s="138"/>
      <c r="N95" s="139"/>
      <c r="O95" s="139"/>
      <c r="P95" s="140">
        <f>SUM(P96:P121)</f>
        <v>0</v>
      </c>
      <c r="Q95" s="139"/>
      <c r="R95" s="140">
        <f>SUM(R96:R121)</f>
        <v>0</v>
      </c>
      <c r="S95" s="139"/>
      <c r="T95" s="141">
        <f>SUM(T96:T121)</f>
        <v>528.69136800000001</v>
      </c>
      <c r="AR95" s="134" t="s">
        <v>87</v>
      </c>
      <c r="AT95" s="142" t="s">
        <v>79</v>
      </c>
      <c r="AU95" s="142" t="s">
        <v>87</v>
      </c>
      <c r="AY95" s="134" t="s">
        <v>195</v>
      </c>
      <c r="BK95" s="143">
        <f>SUM(BK96:BK121)</f>
        <v>0</v>
      </c>
    </row>
    <row r="96" spans="1:65" s="2" customFormat="1" ht="37.9" customHeight="1">
      <c r="A96" s="35"/>
      <c r="B96" s="146"/>
      <c r="C96" s="147" t="s">
        <v>87</v>
      </c>
      <c r="D96" s="147" t="s">
        <v>197</v>
      </c>
      <c r="E96" s="148" t="s">
        <v>2436</v>
      </c>
      <c r="F96" s="149" t="s">
        <v>2437</v>
      </c>
      <c r="G96" s="150" t="s">
        <v>344</v>
      </c>
      <c r="H96" s="151">
        <v>667.428</v>
      </c>
      <c r="I96" s="152"/>
      <c r="J96" s="153">
        <f>ROUND(I96*H96,2)</f>
        <v>0</v>
      </c>
      <c r="K96" s="149" t="s">
        <v>201</v>
      </c>
      <c r="L96" s="36"/>
      <c r="M96" s="154" t="s">
        <v>3</v>
      </c>
      <c r="N96" s="155" t="s">
        <v>51</v>
      </c>
      <c r="O96" s="56"/>
      <c r="P96" s="156">
        <f>O96*H96</f>
        <v>0</v>
      </c>
      <c r="Q96" s="156">
        <v>0</v>
      </c>
      <c r="R96" s="156">
        <f>Q96*H96</f>
        <v>0</v>
      </c>
      <c r="S96" s="156">
        <v>0.316</v>
      </c>
      <c r="T96" s="157">
        <f>S96*H96</f>
        <v>210.90724800000001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58" t="s">
        <v>202</v>
      </c>
      <c r="AT96" s="158" t="s">
        <v>197</v>
      </c>
      <c r="AU96" s="158" t="s">
        <v>89</v>
      </c>
      <c r="AY96" s="19" t="s">
        <v>195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19" t="s">
        <v>87</v>
      </c>
      <c r="BK96" s="159">
        <f>ROUND(I96*H96,2)</f>
        <v>0</v>
      </c>
      <c r="BL96" s="19" t="s">
        <v>202</v>
      </c>
      <c r="BM96" s="158" t="s">
        <v>2438</v>
      </c>
    </row>
    <row r="97" spans="1:65" s="2" customFormat="1">
      <c r="A97" s="35"/>
      <c r="B97" s="36"/>
      <c r="C97" s="35"/>
      <c r="D97" s="160" t="s">
        <v>204</v>
      </c>
      <c r="E97" s="35"/>
      <c r="F97" s="161" t="s">
        <v>2439</v>
      </c>
      <c r="G97" s="35"/>
      <c r="H97" s="35"/>
      <c r="I97" s="162"/>
      <c r="J97" s="35"/>
      <c r="K97" s="35"/>
      <c r="L97" s="36"/>
      <c r="M97" s="163"/>
      <c r="N97" s="164"/>
      <c r="O97" s="56"/>
      <c r="P97" s="56"/>
      <c r="Q97" s="56"/>
      <c r="R97" s="56"/>
      <c r="S97" s="56"/>
      <c r="T97" s="57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9" t="s">
        <v>204</v>
      </c>
      <c r="AU97" s="19" t="s">
        <v>89</v>
      </c>
    </row>
    <row r="98" spans="1:65" s="13" customFormat="1">
      <c r="B98" s="165"/>
      <c r="D98" s="166" t="s">
        <v>206</v>
      </c>
      <c r="E98" s="167" t="s">
        <v>3</v>
      </c>
      <c r="F98" s="168" t="s">
        <v>207</v>
      </c>
      <c r="H98" s="167" t="s">
        <v>3</v>
      </c>
      <c r="I98" s="169"/>
      <c r="L98" s="165"/>
      <c r="M98" s="170"/>
      <c r="N98" s="171"/>
      <c r="O98" s="171"/>
      <c r="P98" s="171"/>
      <c r="Q98" s="171"/>
      <c r="R98" s="171"/>
      <c r="S98" s="171"/>
      <c r="T98" s="172"/>
      <c r="AT98" s="167" t="s">
        <v>206</v>
      </c>
      <c r="AU98" s="167" t="s">
        <v>89</v>
      </c>
      <c r="AV98" s="13" t="s">
        <v>87</v>
      </c>
      <c r="AW98" s="13" t="s">
        <v>41</v>
      </c>
      <c r="AX98" s="13" t="s">
        <v>80</v>
      </c>
      <c r="AY98" s="167" t="s">
        <v>195</v>
      </c>
    </row>
    <row r="99" spans="1:65" s="13" customFormat="1">
      <c r="B99" s="165"/>
      <c r="D99" s="166" t="s">
        <v>206</v>
      </c>
      <c r="E99" s="167" t="s">
        <v>3</v>
      </c>
      <c r="F99" s="168" t="s">
        <v>208</v>
      </c>
      <c r="H99" s="167" t="s">
        <v>3</v>
      </c>
      <c r="I99" s="169"/>
      <c r="L99" s="165"/>
      <c r="M99" s="170"/>
      <c r="N99" s="171"/>
      <c r="O99" s="171"/>
      <c r="P99" s="171"/>
      <c r="Q99" s="171"/>
      <c r="R99" s="171"/>
      <c r="S99" s="171"/>
      <c r="T99" s="172"/>
      <c r="AT99" s="167" t="s">
        <v>206</v>
      </c>
      <c r="AU99" s="167" t="s">
        <v>89</v>
      </c>
      <c r="AV99" s="13" t="s">
        <v>87</v>
      </c>
      <c r="AW99" s="13" t="s">
        <v>41</v>
      </c>
      <c r="AX99" s="13" t="s">
        <v>80</v>
      </c>
      <c r="AY99" s="167" t="s">
        <v>195</v>
      </c>
    </row>
    <row r="100" spans="1:65" s="13" customFormat="1">
      <c r="B100" s="165"/>
      <c r="D100" s="166" t="s">
        <v>206</v>
      </c>
      <c r="E100" s="167" t="s">
        <v>3</v>
      </c>
      <c r="F100" s="168" t="s">
        <v>2172</v>
      </c>
      <c r="H100" s="167" t="s">
        <v>3</v>
      </c>
      <c r="I100" s="169"/>
      <c r="L100" s="165"/>
      <c r="M100" s="170"/>
      <c r="N100" s="171"/>
      <c r="O100" s="171"/>
      <c r="P100" s="171"/>
      <c r="Q100" s="171"/>
      <c r="R100" s="171"/>
      <c r="S100" s="171"/>
      <c r="T100" s="172"/>
      <c r="AT100" s="167" t="s">
        <v>206</v>
      </c>
      <c r="AU100" s="167" t="s">
        <v>89</v>
      </c>
      <c r="AV100" s="13" t="s">
        <v>87</v>
      </c>
      <c r="AW100" s="13" t="s">
        <v>41</v>
      </c>
      <c r="AX100" s="13" t="s">
        <v>80</v>
      </c>
      <c r="AY100" s="167" t="s">
        <v>195</v>
      </c>
    </row>
    <row r="101" spans="1:65" s="13" customFormat="1">
      <c r="B101" s="165"/>
      <c r="D101" s="166" t="s">
        <v>206</v>
      </c>
      <c r="E101" s="167" t="s">
        <v>3</v>
      </c>
      <c r="F101" s="168" t="s">
        <v>2440</v>
      </c>
      <c r="H101" s="167" t="s">
        <v>3</v>
      </c>
      <c r="I101" s="169"/>
      <c r="L101" s="165"/>
      <c r="M101" s="170"/>
      <c r="N101" s="171"/>
      <c r="O101" s="171"/>
      <c r="P101" s="171"/>
      <c r="Q101" s="171"/>
      <c r="R101" s="171"/>
      <c r="S101" s="171"/>
      <c r="T101" s="172"/>
      <c r="AT101" s="167" t="s">
        <v>206</v>
      </c>
      <c r="AU101" s="167" t="s">
        <v>89</v>
      </c>
      <c r="AV101" s="13" t="s">
        <v>87</v>
      </c>
      <c r="AW101" s="13" t="s">
        <v>41</v>
      </c>
      <c r="AX101" s="13" t="s">
        <v>80</v>
      </c>
      <c r="AY101" s="167" t="s">
        <v>195</v>
      </c>
    </row>
    <row r="102" spans="1:65" s="14" customFormat="1">
      <c r="B102" s="173"/>
      <c r="D102" s="166" t="s">
        <v>206</v>
      </c>
      <c r="E102" s="174" t="s">
        <v>3</v>
      </c>
      <c r="F102" s="175" t="s">
        <v>2441</v>
      </c>
      <c r="H102" s="176">
        <v>667.428</v>
      </c>
      <c r="I102" s="177"/>
      <c r="L102" s="173"/>
      <c r="M102" s="178"/>
      <c r="N102" s="179"/>
      <c r="O102" s="179"/>
      <c r="P102" s="179"/>
      <c r="Q102" s="179"/>
      <c r="R102" s="179"/>
      <c r="S102" s="179"/>
      <c r="T102" s="180"/>
      <c r="AT102" s="174" t="s">
        <v>206</v>
      </c>
      <c r="AU102" s="174" t="s">
        <v>89</v>
      </c>
      <c r="AV102" s="14" t="s">
        <v>89</v>
      </c>
      <c r="AW102" s="14" t="s">
        <v>41</v>
      </c>
      <c r="AX102" s="14" t="s">
        <v>80</v>
      </c>
      <c r="AY102" s="174" t="s">
        <v>195</v>
      </c>
    </row>
    <row r="103" spans="1:65" s="15" customFormat="1">
      <c r="B103" s="181"/>
      <c r="D103" s="166" t="s">
        <v>206</v>
      </c>
      <c r="E103" s="182" t="s">
        <v>2432</v>
      </c>
      <c r="F103" s="183" t="s">
        <v>215</v>
      </c>
      <c r="H103" s="184">
        <v>667.428</v>
      </c>
      <c r="I103" s="185"/>
      <c r="L103" s="181"/>
      <c r="M103" s="186"/>
      <c r="N103" s="187"/>
      <c r="O103" s="187"/>
      <c r="P103" s="187"/>
      <c r="Q103" s="187"/>
      <c r="R103" s="187"/>
      <c r="S103" s="187"/>
      <c r="T103" s="188"/>
      <c r="AT103" s="182" t="s">
        <v>206</v>
      </c>
      <c r="AU103" s="182" t="s">
        <v>89</v>
      </c>
      <c r="AV103" s="15" t="s">
        <v>202</v>
      </c>
      <c r="AW103" s="15" t="s">
        <v>41</v>
      </c>
      <c r="AX103" s="15" t="s">
        <v>87</v>
      </c>
      <c r="AY103" s="182" t="s">
        <v>195</v>
      </c>
    </row>
    <row r="104" spans="1:65" s="2" customFormat="1" ht="37.9" customHeight="1">
      <c r="A104" s="35"/>
      <c r="B104" s="146"/>
      <c r="C104" s="147" t="s">
        <v>89</v>
      </c>
      <c r="D104" s="147" t="s">
        <v>197</v>
      </c>
      <c r="E104" s="148" t="s">
        <v>2442</v>
      </c>
      <c r="F104" s="149" t="s">
        <v>2443</v>
      </c>
      <c r="G104" s="150" t="s">
        <v>344</v>
      </c>
      <c r="H104" s="151">
        <v>667.428</v>
      </c>
      <c r="I104" s="152"/>
      <c r="J104" s="153">
        <f>ROUND(I104*H104,2)</f>
        <v>0</v>
      </c>
      <c r="K104" s="149" t="s">
        <v>201</v>
      </c>
      <c r="L104" s="36"/>
      <c r="M104" s="154" t="s">
        <v>3</v>
      </c>
      <c r="N104" s="155" t="s">
        <v>51</v>
      </c>
      <c r="O104" s="56"/>
      <c r="P104" s="156">
        <f>O104*H104</f>
        <v>0</v>
      </c>
      <c r="Q104" s="156">
        <v>0</v>
      </c>
      <c r="R104" s="156">
        <f>Q104*H104</f>
        <v>0</v>
      </c>
      <c r="S104" s="156">
        <v>0.28999999999999998</v>
      </c>
      <c r="T104" s="157">
        <f>S104*H104</f>
        <v>193.55411999999998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58" t="s">
        <v>202</v>
      </c>
      <c r="AT104" s="158" t="s">
        <v>197</v>
      </c>
      <c r="AU104" s="158" t="s">
        <v>89</v>
      </c>
      <c r="AY104" s="19" t="s">
        <v>195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19" t="s">
        <v>87</v>
      </c>
      <c r="BK104" s="159">
        <f>ROUND(I104*H104,2)</f>
        <v>0</v>
      </c>
      <c r="BL104" s="19" t="s">
        <v>202</v>
      </c>
      <c r="BM104" s="158" t="s">
        <v>2444</v>
      </c>
    </row>
    <row r="105" spans="1:65" s="2" customFormat="1">
      <c r="A105" s="35"/>
      <c r="B105" s="36"/>
      <c r="C105" s="35"/>
      <c r="D105" s="160" t="s">
        <v>204</v>
      </c>
      <c r="E105" s="35"/>
      <c r="F105" s="161" t="s">
        <v>2445</v>
      </c>
      <c r="G105" s="35"/>
      <c r="H105" s="35"/>
      <c r="I105" s="162"/>
      <c r="J105" s="35"/>
      <c r="K105" s="35"/>
      <c r="L105" s="36"/>
      <c r="M105" s="163"/>
      <c r="N105" s="164"/>
      <c r="O105" s="56"/>
      <c r="P105" s="56"/>
      <c r="Q105" s="56"/>
      <c r="R105" s="56"/>
      <c r="S105" s="56"/>
      <c r="T105" s="57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9" t="s">
        <v>204</v>
      </c>
      <c r="AU105" s="19" t="s">
        <v>89</v>
      </c>
    </row>
    <row r="106" spans="1:65" s="13" customFormat="1">
      <c r="B106" s="165"/>
      <c r="D106" s="166" t="s">
        <v>206</v>
      </c>
      <c r="E106" s="167" t="s">
        <v>3</v>
      </c>
      <c r="F106" s="168" t="s">
        <v>207</v>
      </c>
      <c r="H106" s="167" t="s">
        <v>3</v>
      </c>
      <c r="I106" s="169"/>
      <c r="L106" s="165"/>
      <c r="M106" s="170"/>
      <c r="N106" s="171"/>
      <c r="O106" s="171"/>
      <c r="P106" s="171"/>
      <c r="Q106" s="171"/>
      <c r="R106" s="171"/>
      <c r="S106" s="171"/>
      <c r="T106" s="172"/>
      <c r="AT106" s="167" t="s">
        <v>206</v>
      </c>
      <c r="AU106" s="167" t="s">
        <v>89</v>
      </c>
      <c r="AV106" s="13" t="s">
        <v>87</v>
      </c>
      <c r="AW106" s="13" t="s">
        <v>41</v>
      </c>
      <c r="AX106" s="13" t="s">
        <v>80</v>
      </c>
      <c r="AY106" s="167" t="s">
        <v>195</v>
      </c>
    </row>
    <row r="107" spans="1:65" s="13" customFormat="1">
      <c r="B107" s="165"/>
      <c r="D107" s="166" t="s">
        <v>206</v>
      </c>
      <c r="E107" s="167" t="s">
        <v>3</v>
      </c>
      <c r="F107" s="168" t="s">
        <v>208</v>
      </c>
      <c r="H107" s="167" t="s">
        <v>3</v>
      </c>
      <c r="I107" s="169"/>
      <c r="L107" s="165"/>
      <c r="M107" s="170"/>
      <c r="N107" s="171"/>
      <c r="O107" s="171"/>
      <c r="P107" s="171"/>
      <c r="Q107" s="171"/>
      <c r="R107" s="171"/>
      <c r="S107" s="171"/>
      <c r="T107" s="172"/>
      <c r="AT107" s="167" t="s">
        <v>206</v>
      </c>
      <c r="AU107" s="167" t="s">
        <v>89</v>
      </c>
      <c r="AV107" s="13" t="s">
        <v>87</v>
      </c>
      <c r="AW107" s="13" t="s">
        <v>41</v>
      </c>
      <c r="AX107" s="13" t="s">
        <v>80</v>
      </c>
      <c r="AY107" s="167" t="s">
        <v>195</v>
      </c>
    </row>
    <row r="108" spans="1:65" s="13" customFormat="1">
      <c r="B108" s="165"/>
      <c r="D108" s="166" t="s">
        <v>206</v>
      </c>
      <c r="E108" s="167" t="s">
        <v>3</v>
      </c>
      <c r="F108" s="168" t="s">
        <v>2172</v>
      </c>
      <c r="H108" s="167" t="s">
        <v>3</v>
      </c>
      <c r="I108" s="169"/>
      <c r="L108" s="165"/>
      <c r="M108" s="170"/>
      <c r="N108" s="171"/>
      <c r="O108" s="171"/>
      <c r="P108" s="171"/>
      <c r="Q108" s="171"/>
      <c r="R108" s="171"/>
      <c r="S108" s="171"/>
      <c r="T108" s="172"/>
      <c r="AT108" s="167" t="s">
        <v>206</v>
      </c>
      <c r="AU108" s="167" t="s">
        <v>89</v>
      </c>
      <c r="AV108" s="13" t="s">
        <v>87</v>
      </c>
      <c r="AW108" s="13" t="s">
        <v>41</v>
      </c>
      <c r="AX108" s="13" t="s">
        <v>80</v>
      </c>
      <c r="AY108" s="167" t="s">
        <v>195</v>
      </c>
    </row>
    <row r="109" spans="1:65" s="13" customFormat="1">
      <c r="B109" s="165"/>
      <c r="D109" s="166" t="s">
        <v>206</v>
      </c>
      <c r="E109" s="167" t="s">
        <v>3</v>
      </c>
      <c r="F109" s="168" t="s">
        <v>2440</v>
      </c>
      <c r="H109" s="167" t="s">
        <v>3</v>
      </c>
      <c r="I109" s="169"/>
      <c r="L109" s="165"/>
      <c r="M109" s="170"/>
      <c r="N109" s="171"/>
      <c r="O109" s="171"/>
      <c r="P109" s="171"/>
      <c r="Q109" s="171"/>
      <c r="R109" s="171"/>
      <c r="S109" s="171"/>
      <c r="T109" s="172"/>
      <c r="AT109" s="167" t="s">
        <v>206</v>
      </c>
      <c r="AU109" s="167" t="s">
        <v>89</v>
      </c>
      <c r="AV109" s="13" t="s">
        <v>87</v>
      </c>
      <c r="AW109" s="13" t="s">
        <v>41</v>
      </c>
      <c r="AX109" s="13" t="s">
        <v>80</v>
      </c>
      <c r="AY109" s="167" t="s">
        <v>195</v>
      </c>
    </row>
    <row r="110" spans="1:65" s="14" customFormat="1">
      <c r="B110" s="173"/>
      <c r="D110" s="166" t="s">
        <v>206</v>
      </c>
      <c r="E110" s="174" t="s">
        <v>2434</v>
      </c>
      <c r="F110" s="175" t="s">
        <v>2441</v>
      </c>
      <c r="H110" s="176">
        <v>667.428</v>
      </c>
      <c r="I110" s="177"/>
      <c r="L110" s="173"/>
      <c r="M110" s="178"/>
      <c r="N110" s="179"/>
      <c r="O110" s="179"/>
      <c r="P110" s="179"/>
      <c r="Q110" s="179"/>
      <c r="R110" s="179"/>
      <c r="S110" s="179"/>
      <c r="T110" s="180"/>
      <c r="AT110" s="174" t="s">
        <v>206</v>
      </c>
      <c r="AU110" s="174" t="s">
        <v>89</v>
      </c>
      <c r="AV110" s="14" t="s">
        <v>89</v>
      </c>
      <c r="AW110" s="14" t="s">
        <v>41</v>
      </c>
      <c r="AX110" s="14" t="s">
        <v>80</v>
      </c>
      <c r="AY110" s="174" t="s">
        <v>195</v>
      </c>
    </row>
    <row r="111" spans="1:65" s="15" customFormat="1">
      <c r="B111" s="181"/>
      <c r="D111" s="166" t="s">
        <v>206</v>
      </c>
      <c r="E111" s="182" t="s">
        <v>3</v>
      </c>
      <c r="F111" s="183" t="s">
        <v>215</v>
      </c>
      <c r="H111" s="184">
        <v>667.428</v>
      </c>
      <c r="I111" s="185"/>
      <c r="L111" s="181"/>
      <c r="M111" s="186"/>
      <c r="N111" s="187"/>
      <c r="O111" s="187"/>
      <c r="P111" s="187"/>
      <c r="Q111" s="187"/>
      <c r="R111" s="187"/>
      <c r="S111" s="187"/>
      <c r="T111" s="188"/>
      <c r="AT111" s="182" t="s">
        <v>206</v>
      </c>
      <c r="AU111" s="182" t="s">
        <v>89</v>
      </c>
      <c r="AV111" s="15" t="s">
        <v>202</v>
      </c>
      <c r="AW111" s="15" t="s">
        <v>41</v>
      </c>
      <c r="AX111" s="15" t="s">
        <v>87</v>
      </c>
      <c r="AY111" s="182" t="s">
        <v>195</v>
      </c>
    </row>
    <row r="112" spans="1:65" s="2" customFormat="1" ht="24.25" customHeight="1">
      <c r="A112" s="35"/>
      <c r="B112" s="146"/>
      <c r="C112" s="147" t="s">
        <v>223</v>
      </c>
      <c r="D112" s="147" t="s">
        <v>197</v>
      </c>
      <c r="E112" s="148" t="s">
        <v>2183</v>
      </c>
      <c r="F112" s="149" t="s">
        <v>2184</v>
      </c>
      <c r="G112" s="150" t="s">
        <v>200</v>
      </c>
      <c r="H112" s="151">
        <v>606</v>
      </c>
      <c r="I112" s="152"/>
      <c r="J112" s="153">
        <f>ROUND(I112*H112,2)</f>
        <v>0</v>
      </c>
      <c r="K112" s="149" t="s">
        <v>201</v>
      </c>
      <c r="L112" s="36"/>
      <c r="M112" s="154" t="s">
        <v>3</v>
      </c>
      <c r="N112" s="155" t="s">
        <v>51</v>
      </c>
      <c r="O112" s="56"/>
      <c r="P112" s="156">
        <f>O112*H112</f>
        <v>0</v>
      </c>
      <c r="Q112" s="156">
        <v>0</v>
      </c>
      <c r="R112" s="156">
        <f>Q112*H112</f>
        <v>0</v>
      </c>
      <c r="S112" s="156">
        <v>0.20499999999999999</v>
      </c>
      <c r="T112" s="157">
        <f>S112*H112</f>
        <v>124.22999999999999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58" t="s">
        <v>202</v>
      </c>
      <c r="AT112" s="158" t="s">
        <v>197</v>
      </c>
      <c r="AU112" s="158" t="s">
        <v>89</v>
      </c>
      <c r="AY112" s="19" t="s">
        <v>195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87</v>
      </c>
      <c r="BK112" s="159">
        <f>ROUND(I112*H112,2)</f>
        <v>0</v>
      </c>
      <c r="BL112" s="19" t="s">
        <v>202</v>
      </c>
      <c r="BM112" s="158" t="s">
        <v>2446</v>
      </c>
    </row>
    <row r="113" spans="1:65" s="2" customFormat="1">
      <c r="A113" s="35"/>
      <c r="B113" s="36"/>
      <c r="C113" s="35"/>
      <c r="D113" s="160" t="s">
        <v>204</v>
      </c>
      <c r="E113" s="35"/>
      <c r="F113" s="161" t="s">
        <v>2186</v>
      </c>
      <c r="G113" s="35"/>
      <c r="H113" s="35"/>
      <c r="I113" s="162"/>
      <c r="J113" s="35"/>
      <c r="K113" s="35"/>
      <c r="L113" s="36"/>
      <c r="M113" s="163"/>
      <c r="N113" s="164"/>
      <c r="O113" s="56"/>
      <c r="P113" s="56"/>
      <c r="Q113" s="56"/>
      <c r="R113" s="56"/>
      <c r="S113" s="56"/>
      <c r="T113" s="57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9" t="s">
        <v>204</v>
      </c>
      <c r="AU113" s="19" t="s">
        <v>89</v>
      </c>
    </row>
    <row r="114" spans="1:65" s="13" customFormat="1">
      <c r="B114" s="165"/>
      <c r="D114" s="166" t="s">
        <v>206</v>
      </c>
      <c r="E114" s="167" t="s">
        <v>3</v>
      </c>
      <c r="F114" s="168" t="s">
        <v>207</v>
      </c>
      <c r="H114" s="167" t="s">
        <v>3</v>
      </c>
      <c r="I114" s="169"/>
      <c r="L114" s="165"/>
      <c r="M114" s="170"/>
      <c r="N114" s="171"/>
      <c r="O114" s="171"/>
      <c r="P114" s="171"/>
      <c r="Q114" s="171"/>
      <c r="R114" s="171"/>
      <c r="S114" s="171"/>
      <c r="T114" s="172"/>
      <c r="AT114" s="167" t="s">
        <v>206</v>
      </c>
      <c r="AU114" s="167" t="s">
        <v>89</v>
      </c>
      <c r="AV114" s="13" t="s">
        <v>87</v>
      </c>
      <c r="AW114" s="13" t="s">
        <v>41</v>
      </c>
      <c r="AX114" s="13" t="s">
        <v>80</v>
      </c>
      <c r="AY114" s="167" t="s">
        <v>195</v>
      </c>
    </row>
    <row r="115" spans="1:65" s="13" customFormat="1">
      <c r="B115" s="165"/>
      <c r="D115" s="166" t="s">
        <v>206</v>
      </c>
      <c r="E115" s="167" t="s">
        <v>3</v>
      </c>
      <c r="F115" s="168" t="s">
        <v>208</v>
      </c>
      <c r="H115" s="167" t="s">
        <v>3</v>
      </c>
      <c r="I115" s="169"/>
      <c r="L115" s="165"/>
      <c r="M115" s="170"/>
      <c r="N115" s="171"/>
      <c r="O115" s="171"/>
      <c r="P115" s="171"/>
      <c r="Q115" s="171"/>
      <c r="R115" s="171"/>
      <c r="S115" s="171"/>
      <c r="T115" s="172"/>
      <c r="AT115" s="167" t="s">
        <v>206</v>
      </c>
      <c r="AU115" s="167" t="s">
        <v>89</v>
      </c>
      <c r="AV115" s="13" t="s">
        <v>87</v>
      </c>
      <c r="AW115" s="13" t="s">
        <v>41</v>
      </c>
      <c r="AX115" s="13" t="s">
        <v>80</v>
      </c>
      <c r="AY115" s="167" t="s">
        <v>195</v>
      </c>
    </row>
    <row r="116" spans="1:65" s="13" customFormat="1">
      <c r="B116" s="165"/>
      <c r="D116" s="166" t="s">
        <v>206</v>
      </c>
      <c r="E116" s="167" t="s">
        <v>3</v>
      </c>
      <c r="F116" s="168" t="s">
        <v>2172</v>
      </c>
      <c r="H116" s="167" t="s">
        <v>3</v>
      </c>
      <c r="I116" s="169"/>
      <c r="L116" s="165"/>
      <c r="M116" s="170"/>
      <c r="N116" s="171"/>
      <c r="O116" s="171"/>
      <c r="P116" s="171"/>
      <c r="Q116" s="171"/>
      <c r="R116" s="171"/>
      <c r="S116" s="171"/>
      <c r="T116" s="172"/>
      <c r="AT116" s="167" t="s">
        <v>206</v>
      </c>
      <c r="AU116" s="167" t="s">
        <v>89</v>
      </c>
      <c r="AV116" s="13" t="s">
        <v>87</v>
      </c>
      <c r="AW116" s="13" t="s">
        <v>41</v>
      </c>
      <c r="AX116" s="13" t="s">
        <v>80</v>
      </c>
      <c r="AY116" s="167" t="s">
        <v>195</v>
      </c>
    </row>
    <row r="117" spans="1:65" s="13" customFormat="1">
      <c r="B117" s="165"/>
      <c r="D117" s="166" t="s">
        <v>206</v>
      </c>
      <c r="E117" s="167" t="s">
        <v>3</v>
      </c>
      <c r="F117" s="168" t="s">
        <v>2187</v>
      </c>
      <c r="H117" s="167" t="s">
        <v>3</v>
      </c>
      <c r="I117" s="169"/>
      <c r="L117" s="165"/>
      <c r="M117" s="170"/>
      <c r="N117" s="171"/>
      <c r="O117" s="171"/>
      <c r="P117" s="171"/>
      <c r="Q117" s="171"/>
      <c r="R117" s="171"/>
      <c r="S117" s="171"/>
      <c r="T117" s="172"/>
      <c r="AT117" s="167" t="s">
        <v>206</v>
      </c>
      <c r="AU117" s="167" t="s">
        <v>89</v>
      </c>
      <c r="AV117" s="13" t="s">
        <v>87</v>
      </c>
      <c r="AW117" s="13" t="s">
        <v>41</v>
      </c>
      <c r="AX117" s="13" t="s">
        <v>80</v>
      </c>
      <c r="AY117" s="167" t="s">
        <v>195</v>
      </c>
    </row>
    <row r="118" spans="1:65" s="13" customFormat="1">
      <c r="B118" s="165"/>
      <c r="D118" s="166" t="s">
        <v>206</v>
      </c>
      <c r="E118" s="167" t="s">
        <v>3</v>
      </c>
      <c r="F118" s="168" t="s">
        <v>2188</v>
      </c>
      <c r="H118" s="167" t="s">
        <v>3</v>
      </c>
      <c r="I118" s="169"/>
      <c r="L118" s="165"/>
      <c r="M118" s="170"/>
      <c r="N118" s="171"/>
      <c r="O118" s="171"/>
      <c r="P118" s="171"/>
      <c r="Q118" s="171"/>
      <c r="R118" s="171"/>
      <c r="S118" s="171"/>
      <c r="T118" s="172"/>
      <c r="AT118" s="167" t="s">
        <v>206</v>
      </c>
      <c r="AU118" s="167" t="s">
        <v>89</v>
      </c>
      <c r="AV118" s="13" t="s">
        <v>87</v>
      </c>
      <c r="AW118" s="13" t="s">
        <v>41</v>
      </c>
      <c r="AX118" s="13" t="s">
        <v>80</v>
      </c>
      <c r="AY118" s="167" t="s">
        <v>195</v>
      </c>
    </row>
    <row r="119" spans="1:65" s="13" customFormat="1">
      <c r="B119" s="165"/>
      <c r="D119" s="166" t="s">
        <v>206</v>
      </c>
      <c r="E119" s="167" t="s">
        <v>3</v>
      </c>
      <c r="F119" s="168" t="s">
        <v>2447</v>
      </c>
      <c r="H119" s="167" t="s">
        <v>3</v>
      </c>
      <c r="I119" s="169"/>
      <c r="L119" s="165"/>
      <c r="M119" s="170"/>
      <c r="N119" s="171"/>
      <c r="O119" s="171"/>
      <c r="P119" s="171"/>
      <c r="Q119" s="171"/>
      <c r="R119" s="171"/>
      <c r="S119" s="171"/>
      <c r="T119" s="172"/>
      <c r="AT119" s="167" t="s">
        <v>206</v>
      </c>
      <c r="AU119" s="167" t="s">
        <v>89</v>
      </c>
      <c r="AV119" s="13" t="s">
        <v>87</v>
      </c>
      <c r="AW119" s="13" t="s">
        <v>41</v>
      </c>
      <c r="AX119" s="13" t="s">
        <v>80</v>
      </c>
      <c r="AY119" s="167" t="s">
        <v>195</v>
      </c>
    </row>
    <row r="120" spans="1:65" s="14" customFormat="1">
      <c r="B120" s="173"/>
      <c r="D120" s="166" t="s">
        <v>206</v>
      </c>
      <c r="E120" s="174" t="s">
        <v>2431</v>
      </c>
      <c r="F120" s="175" t="s">
        <v>2448</v>
      </c>
      <c r="H120" s="176">
        <v>606</v>
      </c>
      <c r="I120" s="177"/>
      <c r="L120" s="173"/>
      <c r="M120" s="178"/>
      <c r="N120" s="179"/>
      <c r="O120" s="179"/>
      <c r="P120" s="179"/>
      <c r="Q120" s="179"/>
      <c r="R120" s="179"/>
      <c r="S120" s="179"/>
      <c r="T120" s="180"/>
      <c r="AT120" s="174" t="s">
        <v>206</v>
      </c>
      <c r="AU120" s="174" t="s">
        <v>89</v>
      </c>
      <c r="AV120" s="14" t="s">
        <v>89</v>
      </c>
      <c r="AW120" s="14" t="s">
        <v>41</v>
      </c>
      <c r="AX120" s="14" t="s">
        <v>80</v>
      </c>
      <c r="AY120" s="174" t="s">
        <v>195</v>
      </c>
    </row>
    <row r="121" spans="1:65" s="15" customFormat="1">
      <c r="B121" s="181"/>
      <c r="D121" s="166" t="s">
        <v>206</v>
      </c>
      <c r="E121" s="182" t="s">
        <v>3</v>
      </c>
      <c r="F121" s="183" t="s">
        <v>215</v>
      </c>
      <c r="H121" s="184">
        <v>606</v>
      </c>
      <c r="I121" s="185"/>
      <c r="L121" s="181"/>
      <c r="M121" s="186"/>
      <c r="N121" s="187"/>
      <c r="O121" s="187"/>
      <c r="P121" s="187"/>
      <c r="Q121" s="187"/>
      <c r="R121" s="187"/>
      <c r="S121" s="187"/>
      <c r="T121" s="188"/>
      <c r="AT121" s="182" t="s">
        <v>206</v>
      </c>
      <c r="AU121" s="182" t="s">
        <v>89</v>
      </c>
      <c r="AV121" s="15" t="s">
        <v>202</v>
      </c>
      <c r="AW121" s="15" t="s">
        <v>41</v>
      </c>
      <c r="AX121" s="15" t="s">
        <v>87</v>
      </c>
      <c r="AY121" s="182" t="s">
        <v>195</v>
      </c>
    </row>
    <row r="122" spans="1:65" s="12" customFormat="1" ht="22.9" customHeight="1">
      <c r="B122" s="133"/>
      <c r="D122" s="134" t="s">
        <v>79</v>
      </c>
      <c r="E122" s="144" t="s">
        <v>202</v>
      </c>
      <c r="F122" s="144" t="s">
        <v>496</v>
      </c>
      <c r="I122" s="136"/>
      <c r="J122" s="145">
        <f>BK122</f>
        <v>0</v>
      </c>
      <c r="L122" s="133"/>
      <c r="M122" s="138"/>
      <c r="N122" s="139"/>
      <c r="O122" s="139"/>
      <c r="P122" s="140">
        <f>SUM(P123:P132)</f>
        <v>0</v>
      </c>
      <c r="Q122" s="139"/>
      <c r="R122" s="140">
        <f>SUM(R123:R132)</f>
        <v>132.93261828000001</v>
      </c>
      <c r="S122" s="139"/>
      <c r="T122" s="141">
        <f>SUM(T123:T132)</f>
        <v>0</v>
      </c>
      <c r="AR122" s="134" t="s">
        <v>87</v>
      </c>
      <c r="AT122" s="142" t="s">
        <v>79</v>
      </c>
      <c r="AU122" s="142" t="s">
        <v>87</v>
      </c>
      <c r="AY122" s="134" t="s">
        <v>195</v>
      </c>
      <c r="BK122" s="143">
        <f>SUM(BK123:BK132)</f>
        <v>0</v>
      </c>
    </row>
    <row r="123" spans="1:65" s="2" customFormat="1" ht="24.25" customHeight="1">
      <c r="A123" s="35"/>
      <c r="B123" s="146"/>
      <c r="C123" s="147" t="s">
        <v>202</v>
      </c>
      <c r="D123" s="147" t="s">
        <v>197</v>
      </c>
      <c r="E123" s="148" t="s">
        <v>2297</v>
      </c>
      <c r="F123" s="149" t="s">
        <v>2298</v>
      </c>
      <c r="G123" s="150" t="s">
        <v>344</v>
      </c>
      <c r="H123" s="151">
        <v>736.428</v>
      </c>
      <c r="I123" s="152"/>
      <c r="J123" s="153">
        <f>ROUND(I123*H123,2)</f>
        <v>0</v>
      </c>
      <c r="K123" s="149" t="s">
        <v>201</v>
      </c>
      <c r="L123" s="36"/>
      <c r="M123" s="154" t="s">
        <v>3</v>
      </c>
      <c r="N123" s="155" t="s">
        <v>51</v>
      </c>
      <c r="O123" s="56"/>
      <c r="P123" s="156">
        <f>O123*H123</f>
        <v>0</v>
      </c>
      <c r="Q123" s="156">
        <v>0.18051</v>
      </c>
      <c r="R123" s="156">
        <f>Q123*H123</f>
        <v>132.93261828000001</v>
      </c>
      <c r="S123" s="156">
        <v>0</v>
      </c>
      <c r="T123" s="15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58" t="s">
        <v>202</v>
      </c>
      <c r="AT123" s="158" t="s">
        <v>197</v>
      </c>
      <c r="AU123" s="158" t="s">
        <v>89</v>
      </c>
      <c r="AY123" s="19" t="s">
        <v>195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87</v>
      </c>
      <c r="BK123" s="159">
        <f>ROUND(I123*H123,2)</f>
        <v>0</v>
      </c>
      <c r="BL123" s="19" t="s">
        <v>202</v>
      </c>
      <c r="BM123" s="158" t="s">
        <v>2449</v>
      </c>
    </row>
    <row r="124" spans="1:65" s="2" customFormat="1">
      <c r="A124" s="35"/>
      <c r="B124" s="36"/>
      <c r="C124" s="35"/>
      <c r="D124" s="160" t="s">
        <v>204</v>
      </c>
      <c r="E124" s="35"/>
      <c r="F124" s="161" t="s">
        <v>2300</v>
      </c>
      <c r="G124" s="35"/>
      <c r="H124" s="35"/>
      <c r="I124" s="162"/>
      <c r="J124" s="35"/>
      <c r="K124" s="35"/>
      <c r="L124" s="36"/>
      <c r="M124" s="163"/>
      <c r="N124" s="164"/>
      <c r="O124" s="56"/>
      <c r="P124" s="56"/>
      <c r="Q124" s="56"/>
      <c r="R124" s="56"/>
      <c r="S124" s="56"/>
      <c r="T124" s="57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9" t="s">
        <v>204</v>
      </c>
      <c r="AU124" s="19" t="s">
        <v>89</v>
      </c>
    </row>
    <row r="125" spans="1:65" s="13" customFormat="1">
      <c r="B125" s="165"/>
      <c r="D125" s="166" t="s">
        <v>206</v>
      </c>
      <c r="E125" s="167" t="s">
        <v>3</v>
      </c>
      <c r="F125" s="168" t="s">
        <v>207</v>
      </c>
      <c r="H125" s="167" t="s">
        <v>3</v>
      </c>
      <c r="I125" s="169"/>
      <c r="L125" s="165"/>
      <c r="M125" s="170"/>
      <c r="N125" s="171"/>
      <c r="O125" s="171"/>
      <c r="P125" s="171"/>
      <c r="Q125" s="171"/>
      <c r="R125" s="171"/>
      <c r="S125" s="171"/>
      <c r="T125" s="172"/>
      <c r="AT125" s="167" t="s">
        <v>206</v>
      </c>
      <c r="AU125" s="167" t="s">
        <v>89</v>
      </c>
      <c r="AV125" s="13" t="s">
        <v>87</v>
      </c>
      <c r="AW125" s="13" t="s">
        <v>41</v>
      </c>
      <c r="AX125" s="13" t="s">
        <v>80</v>
      </c>
      <c r="AY125" s="167" t="s">
        <v>195</v>
      </c>
    </row>
    <row r="126" spans="1:65" s="13" customFormat="1">
      <c r="B126" s="165"/>
      <c r="D126" s="166" t="s">
        <v>206</v>
      </c>
      <c r="E126" s="167" t="s">
        <v>3</v>
      </c>
      <c r="F126" s="168" t="s">
        <v>208</v>
      </c>
      <c r="H126" s="167" t="s">
        <v>3</v>
      </c>
      <c r="I126" s="169"/>
      <c r="L126" s="165"/>
      <c r="M126" s="170"/>
      <c r="N126" s="171"/>
      <c r="O126" s="171"/>
      <c r="P126" s="171"/>
      <c r="Q126" s="171"/>
      <c r="R126" s="171"/>
      <c r="S126" s="171"/>
      <c r="T126" s="172"/>
      <c r="AT126" s="167" t="s">
        <v>206</v>
      </c>
      <c r="AU126" s="167" t="s">
        <v>89</v>
      </c>
      <c r="AV126" s="13" t="s">
        <v>87</v>
      </c>
      <c r="AW126" s="13" t="s">
        <v>41</v>
      </c>
      <c r="AX126" s="13" t="s">
        <v>80</v>
      </c>
      <c r="AY126" s="167" t="s">
        <v>195</v>
      </c>
    </row>
    <row r="127" spans="1:65" s="13" customFormat="1">
      <c r="B127" s="165"/>
      <c r="D127" s="166" t="s">
        <v>206</v>
      </c>
      <c r="E127" s="167" t="s">
        <v>3</v>
      </c>
      <c r="F127" s="168" t="s">
        <v>2172</v>
      </c>
      <c r="H127" s="167" t="s">
        <v>3</v>
      </c>
      <c r="I127" s="169"/>
      <c r="L127" s="165"/>
      <c r="M127" s="170"/>
      <c r="N127" s="171"/>
      <c r="O127" s="171"/>
      <c r="P127" s="171"/>
      <c r="Q127" s="171"/>
      <c r="R127" s="171"/>
      <c r="S127" s="171"/>
      <c r="T127" s="172"/>
      <c r="AT127" s="167" t="s">
        <v>206</v>
      </c>
      <c r="AU127" s="167" t="s">
        <v>89</v>
      </c>
      <c r="AV127" s="13" t="s">
        <v>87</v>
      </c>
      <c r="AW127" s="13" t="s">
        <v>41</v>
      </c>
      <c r="AX127" s="13" t="s">
        <v>80</v>
      </c>
      <c r="AY127" s="167" t="s">
        <v>195</v>
      </c>
    </row>
    <row r="128" spans="1:65" s="13" customFormat="1">
      <c r="B128" s="165"/>
      <c r="D128" s="166" t="s">
        <v>206</v>
      </c>
      <c r="E128" s="167" t="s">
        <v>3</v>
      </c>
      <c r="F128" s="168" t="s">
        <v>2450</v>
      </c>
      <c r="H128" s="167" t="s">
        <v>3</v>
      </c>
      <c r="I128" s="169"/>
      <c r="L128" s="165"/>
      <c r="M128" s="170"/>
      <c r="N128" s="171"/>
      <c r="O128" s="171"/>
      <c r="P128" s="171"/>
      <c r="Q128" s="171"/>
      <c r="R128" s="171"/>
      <c r="S128" s="171"/>
      <c r="T128" s="172"/>
      <c r="AT128" s="167" t="s">
        <v>206</v>
      </c>
      <c r="AU128" s="167" t="s">
        <v>89</v>
      </c>
      <c r="AV128" s="13" t="s">
        <v>87</v>
      </c>
      <c r="AW128" s="13" t="s">
        <v>41</v>
      </c>
      <c r="AX128" s="13" t="s">
        <v>80</v>
      </c>
      <c r="AY128" s="167" t="s">
        <v>195</v>
      </c>
    </row>
    <row r="129" spans="1:65" s="14" customFormat="1">
      <c r="B129" s="173"/>
      <c r="D129" s="166" t="s">
        <v>206</v>
      </c>
      <c r="E129" s="174" t="s">
        <v>3</v>
      </c>
      <c r="F129" s="175" t="s">
        <v>2441</v>
      </c>
      <c r="H129" s="176">
        <v>667.428</v>
      </c>
      <c r="I129" s="177"/>
      <c r="L129" s="173"/>
      <c r="M129" s="178"/>
      <c r="N129" s="179"/>
      <c r="O129" s="179"/>
      <c r="P129" s="179"/>
      <c r="Q129" s="179"/>
      <c r="R129" s="179"/>
      <c r="S129" s="179"/>
      <c r="T129" s="180"/>
      <c r="AT129" s="174" t="s">
        <v>206</v>
      </c>
      <c r="AU129" s="174" t="s">
        <v>89</v>
      </c>
      <c r="AV129" s="14" t="s">
        <v>89</v>
      </c>
      <c r="AW129" s="14" t="s">
        <v>41</v>
      </c>
      <c r="AX129" s="14" t="s">
        <v>80</v>
      </c>
      <c r="AY129" s="174" t="s">
        <v>195</v>
      </c>
    </row>
    <row r="130" spans="1:65" s="13" customFormat="1">
      <c r="B130" s="165"/>
      <c r="D130" s="166" t="s">
        <v>206</v>
      </c>
      <c r="E130" s="167" t="s">
        <v>3</v>
      </c>
      <c r="F130" s="168" t="s">
        <v>2451</v>
      </c>
      <c r="H130" s="167" t="s">
        <v>3</v>
      </c>
      <c r="I130" s="169"/>
      <c r="L130" s="165"/>
      <c r="M130" s="170"/>
      <c r="N130" s="171"/>
      <c r="O130" s="171"/>
      <c r="P130" s="171"/>
      <c r="Q130" s="171"/>
      <c r="R130" s="171"/>
      <c r="S130" s="171"/>
      <c r="T130" s="172"/>
      <c r="AT130" s="167" t="s">
        <v>206</v>
      </c>
      <c r="AU130" s="167" t="s">
        <v>89</v>
      </c>
      <c r="AV130" s="13" t="s">
        <v>87</v>
      </c>
      <c r="AW130" s="13" t="s">
        <v>41</v>
      </c>
      <c r="AX130" s="13" t="s">
        <v>80</v>
      </c>
      <c r="AY130" s="167" t="s">
        <v>195</v>
      </c>
    </row>
    <row r="131" spans="1:65" s="14" customFormat="1">
      <c r="B131" s="173"/>
      <c r="D131" s="166" t="s">
        <v>206</v>
      </c>
      <c r="E131" s="174" t="s">
        <v>3</v>
      </c>
      <c r="F131" s="175" t="s">
        <v>2452</v>
      </c>
      <c r="H131" s="176">
        <v>69</v>
      </c>
      <c r="I131" s="177"/>
      <c r="L131" s="173"/>
      <c r="M131" s="178"/>
      <c r="N131" s="179"/>
      <c r="O131" s="179"/>
      <c r="P131" s="179"/>
      <c r="Q131" s="179"/>
      <c r="R131" s="179"/>
      <c r="S131" s="179"/>
      <c r="T131" s="180"/>
      <c r="AT131" s="174" t="s">
        <v>206</v>
      </c>
      <c r="AU131" s="174" t="s">
        <v>89</v>
      </c>
      <c r="AV131" s="14" t="s">
        <v>89</v>
      </c>
      <c r="AW131" s="14" t="s">
        <v>41</v>
      </c>
      <c r="AX131" s="14" t="s">
        <v>80</v>
      </c>
      <c r="AY131" s="174" t="s">
        <v>195</v>
      </c>
    </row>
    <row r="132" spans="1:65" s="15" customFormat="1">
      <c r="B132" s="181"/>
      <c r="D132" s="166" t="s">
        <v>206</v>
      </c>
      <c r="E132" s="182" t="s">
        <v>3</v>
      </c>
      <c r="F132" s="183" t="s">
        <v>215</v>
      </c>
      <c r="H132" s="184">
        <v>736.428</v>
      </c>
      <c r="I132" s="185"/>
      <c r="L132" s="181"/>
      <c r="M132" s="186"/>
      <c r="N132" s="187"/>
      <c r="O132" s="187"/>
      <c r="P132" s="187"/>
      <c r="Q132" s="187"/>
      <c r="R132" s="187"/>
      <c r="S132" s="187"/>
      <c r="T132" s="188"/>
      <c r="AT132" s="182" t="s">
        <v>206</v>
      </c>
      <c r="AU132" s="182" t="s">
        <v>89</v>
      </c>
      <c r="AV132" s="15" t="s">
        <v>202</v>
      </c>
      <c r="AW132" s="15" t="s">
        <v>41</v>
      </c>
      <c r="AX132" s="15" t="s">
        <v>87</v>
      </c>
      <c r="AY132" s="182" t="s">
        <v>195</v>
      </c>
    </row>
    <row r="133" spans="1:65" s="12" customFormat="1" ht="22.9" customHeight="1">
      <c r="B133" s="133"/>
      <c r="D133" s="134" t="s">
        <v>79</v>
      </c>
      <c r="E133" s="144" t="s">
        <v>236</v>
      </c>
      <c r="F133" s="144" t="s">
        <v>2305</v>
      </c>
      <c r="I133" s="136"/>
      <c r="J133" s="145">
        <f>BK133</f>
        <v>0</v>
      </c>
      <c r="L133" s="133"/>
      <c r="M133" s="138"/>
      <c r="N133" s="139"/>
      <c r="O133" s="139"/>
      <c r="P133" s="140">
        <f>SUM(P134:P179)</f>
        <v>0</v>
      </c>
      <c r="Q133" s="139"/>
      <c r="R133" s="140">
        <f>SUM(R134:R179)</f>
        <v>396.355839</v>
      </c>
      <c r="S133" s="139"/>
      <c r="T133" s="141">
        <f>SUM(T134:T179)</f>
        <v>0</v>
      </c>
      <c r="AR133" s="134" t="s">
        <v>87</v>
      </c>
      <c r="AT133" s="142" t="s">
        <v>79</v>
      </c>
      <c r="AU133" s="142" t="s">
        <v>87</v>
      </c>
      <c r="AY133" s="134" t="s">
        <v>195</v>
      </c>
      <c r="BK133" s="143">
        <f>SUM(BK134:BK179)</f>
        <v>0</v>
      </c>
    </row>
    <row r="134" spans="1:65" s="2" customFormat="1" ht="16.5" customHeight="1">
      <c r="A134" s="35"/>
      <c r="B134" s="146"/>
      <c r="C134" s="147" t="s">
        <v>236</v>
      </c>
      <c r="D134" s="147" t="s">
        <v>197</v>
      </c>
      <c r="E134" s="148" t="s">
        <v>2453</v>
      </c>
      <c r="F134" s="149" t="s">
        <v>2454</v>
      </c>
      <c r="G134" s="150" t="s">
        <v>344</v>
      </c>
      <c r="H134" s="151">
        <v>667.428</v>
      </c>
      <c r="I134" s="152"/>
      <c r="J134" s="153">
        <f>ROUND(I134*H134,2)</f>
        <v>0</v>
      </c>
      <c r="K134" s="149" t="s">
        <v>201</v>
      </c>
      <c r="L134" s="36"/>
      <c r="M134" s="154" t="s">
        <v>3</v>
      </c>
      <c r="N134" s="155" t="s">
        <v>51</v>
      </c>
      <c r="O134" s="56"/>
      <c r="P134" s="156">
        <f>O134*H134</f>
        <v>0</v>
      </c>
      <c r="Q134" s="156">
        <v>0.34499999999999997</v>
      </c>
      <c r="R134" s="156">
        <f>Q134*H134</f>
        <v>230.26265999999998</v>
      </c>
      <c r="S134" s="156">
        <v>0</v>
      </c>
      <c r="T134" s="157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58" t="s">
        <v>202</v>
      </c>
      <c r="AT134" s="158" t="s">
        <v>197</v>
      </c>
      <c r="AU134" s="158" t="s">
        <v>89</v>
      </c>
      <c r="AY134" s="19" t="s">
        <v>195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9" t="s">
        <v>87</v>
      </c>
      <c r="BK134" s="159">
        <f>ROUND(I134*H134,2)</f>
        <v>0</v>
      </c>
      <c r="BL134" s="19" t="s">
        <v>202</v>
      </c>
      <c r="BM134" s="158" t="s">
        <v>2455</v>
      </c>
    </row>
    <row r="135" spans="1:65" s="2" customFormat="1">
      <c r="A135" s="35"/>
      <c r="B135" s="36"/>
      <c r="C135" s="35"/>
      <c r="D135" s="160" t="s">
        <v>204</v>
      </c>
      <c r="E135" s="35"/>
      <c r="F135" s="161" t="s">
        <v>2456</v>
      </c>
      <c r="G135" s="35"/>
      <c r="H135" s="35"/>
      <c r="I135" s="162"/>
      <c r="J135" s="35"/>
      <c r="K135" s="35"/>
      <c r="L135" s="36"/>
      <c r="M135" s="163"/>
      <c r="N135" s="164"/>
      <c r="O135" s="56"/>
      <c r="P135" s="56"/>
      <c r="Q135" s="56"/>
      <c r="R135" s="56"/>
      <c r="S135" s="56"/>
      <c r="T135" s="57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9" t="s">
        <v>204</v>
      </c>
      <c r="AU135" s="19" t="s">
        <v>89</v>
      </c>
    </row>
    <row r="136" spans="1:65" s="13" customFormat="1">
      <c r="B136" s="165"/>
      <c r="D136" s="166" t="s">
        <v>206</v>
      </c>
      <c r="E136" s="167" t="s">
        <v>3</v>
      </c>
      <c r="F136" s="168" t="s">
        <v>207</v>
      </c>
      <c r="H136" s="167" t="s">
        <v>3</v>
      </c>
      <c r="I136" s="169"/>
      <c r="L136" s="165"/>
      <c r="M136" s="170"/>
      <c r="N136" s="171"/>
      <c r="O136" s="171"/>
      <c r="P136" s="171"/>
      <c r="Q136" s="171"/>
      <c r="R136" s="171"/>
      <c r="S136" s="171"/>
      <c r="T136" s="172"/>
      <c r="AT136" s="167" t="s">
        <v>206</v>
      </c>
      <c r="AU136" s="167" t="s">
        <v>89</v>
      </c>
      <c r="AV136" s="13" t="s">
        <v>87</v>
      </c>
      <c r="AW136" s="13" t="s">
        <v>41</v>
      </c>
      <c r="AX136" s="13" t="s">
        <v>80</v>
      </c>
      <c r="AY136" s="167" t="s">
        <v>195</v>
      </c>
    </row>
    <row r="137" spans="1:65" s="13" customFormat="1">
      <c r="B137" s="165"/>
      <c r="D137" s="166" t="s">
        <v>206</v>
      </c>
      <c r="E137" s="167" t="s">
        <v>3</v>
      </c>
      <c r="F137" s="168" t="s">
        <v>208</v>
      </c>
      <c r="H137" s="167" t="s">
        <v>3</v>
      </c>
      <c r="I137" s="169"/>
      <c r="L137" s="165"/>
      <c r="M137" s="170"/>
      <c r="N137" s="171"/>
      <c r="O137" s="171"/>
      <c r="P137" s="171"/>
      <c r="Q137" s="171"/>
      <c r="R137" s="171"/>
      <c r="S137" s="171"/>
      <c r="T137" s="172"/>
      <c r="AT137" s="167" t="s">
        <v>206</v>
      </c>
      <c r="AU137" s="167" t="s">
        <v>89</v>
      </c>
      <c r="AV137" s="13" t="s">
        <v>87</v>
      </c>
      <c r="AW137" s="13" t="s">
        <v>41</v>
      </c>
      <c r="AX137" s="13" t="s">
        <v>80</v>
      </c>
      <c r="AY137" s="167" t="s">
        <v>195</v>
      </c>
    </row>
    <row r="138" spans="1:65" s="13" customFormat="1">
      <c r="B138" s="165"/>
      <c r="D138" s="166" t="s">
        <v>206</v>
      </c>
      <c r="E138" s="167" t="s">
        <v>3</v>
      </c>
      <c r="F138" s="168" t="s">
        <v>2172</v>
      </c>
      <c r="H138" s="167" t="s">
        <v>3</v>
      </c>
      <c r="I138" s="169"/>
      <c r="L138" s="165"/>
      <c r="M138" s="170"/>
      <c r="N138" s="171"/>
      <c r="O138" s="171"/>
      <c r="P138" s="171"/>
      <c r="Q138" s="171"/>
      <c r="R138" s="171"/>
      <c r="S138" s="171"/>
      <c r="T138" s="172"/>
      <c r="AT138" s="167" t="s">
        <v>206</v>
      </c>
      <c r="AU138" s="167" t="s">
        <v>89</v>
      </c>
      <c r="AV138" s="13" t="s">
        <v>87</v>
      </c>
      <c r="AW138" s="13" t="s">
        <v>41</v>
      </c>
      <c r="AX138" s="13" t="s">
        <v>80</v>
      </c>
      <c r="AY138" s="167" t="s">
        <v>195</v>
      </c>
    </row>
    <row r="139" spans="1:65" s="13" customFormat="1">
      <c r="B139" s="165"/>
      <c r="D139" s="166" t="s">
        <v>206</v>
      </c>
      <c r="E139" s="167" t="s">
        <v>3</v>
      </c>
      <c r="F139" s="168" t="s">
        <v>2450</v>
      </c>
      <c r="H139" s="167" t="s">
        <v>3</v>
      </c>
      <c r="I139" s="169"/>
      <c r="L139" s="165"/>
      <c r="M139" s="170"/>
      <c r="N139" s="171"/>
      <c r="O139" s="171"/>
      <c r="P139" s="171"/>
      <c r="Q139" s="171"/>
      <c r="R139" s="171"/>
      <c r="S139" s="171"/>
      <c r="T139" s="172"/>
      <c r="AT139" s="167" t="s">
        <v>206</v>
      </c>
      <c r="AU139" s="167" t="s">
        <v>89</v>
      </c>
      <c r="AV139" s="13" t="s">
        <v>87</v>
      </c>
      <c r="AW139" s="13" t="s">
        <v>41</v>
      </c>
      <c r="AX139" s="13" t="s">
        <v>80</v>
      </c>
      <c r="AY139" s="167" t="s">
        <v>195</v>
      </c>
    </row>
    <row r="140" spans="1:65" s="14" customFormat="1">
      <c r="B140" s="173"/>
      <c r="D140" s="166" t="s">
        <v>206</v>
      </c>
      <c r="E140" s="174" t="s">
        <v>3</v>
      </c>
      <c r="F140" s="175" t="s">
        <v>2441</v>
      </c>
      <c r="H140" s="176">
        <v>667.428</v>
      </c>
      <c r="I140" s="177"/>
      <c r="L140" s="173"/>
      <c r="M140" s="178"/>
      <c r="N140" s="179"/>
      <c r="O140" s="179"/>
      <c r="P140" s="179"/>
      <c r="Q140" s="179"/>
      <c r="R140" s="179"/>
      <c r="S140" s="179"/>
      <c r="T140" s="180"/>
      <c r="AT140" s="174" t="s">
        <v>206</v>
      </c>
      <c r="AU140" s="174" t="s">
        <v>89</v>
      </c>
      <c r="AV140" s="14" t="s">
        <v>89</v>
      </c>
      <c r="AW140" s="14" t="s">
        <v>41</v>
      </c>
      <c r="AX140" s="14" t="s">
        <v>80</v>
      </c>
      <c r="AY140" s="174" t="s">
        <v>195</v>
      </c>
    </row>
    <row r="141" spans="1:65" s="15" customFormat="1">
      <c r="B141" s="181"/>
      <c r="D141" s="166" t="s">
        <v>206</v>
      </c>
      <c r="E141" s="182" t="s">
        <v>3</v>
      </c>
      <c r="F141" s="183" t="s">
        <v>215</v>
      </c>
      <c r="H141" s="184">
        <v>667.428</v>
      </c>
      <c r="I141" s="185"/>
      <c r="L141" s="181"/>
      <c r="M141" s="186"/>
      <c r="N141" s="187"/>
      <c r="O141" s="187"/>
      <c r="P141" s="187"/>
      <c r="Q141" s="187"/>
      <c r="R141" s="187"/>
      <c r="S141" s="187"/>
      <c r="T141" s="188"/>
      <c r="AT141" s="182" t="s">
        <v>206</v>
      </c>
      <c r="AU141" s="182" t="s">
        <v>89</v>
      </c>
      <c r="AV141" s="15" t="s">
        <v>202</v>
      </c>
      <c r="AW141" s="15" t="s">
        <v>41</v>
      </c>
      <c r="AX141" s="15" t="s">
        <v>87</v>
      </c>
      <c r="AY141" s="182" t="s">
        <v>195</v>
      </c>
    </row>
    <row r="142" spans="1:65" s="2" customFormat="1" ht="16.5" customHeight="1">
      <c r="A142" s="35"/>
      <c r="B142" s="146"/>
      <c r="C142" s="147" t="s">
        <v>243</v>
      </c>
      <c r="D142" s="147" t="s">
        <v>197</v>
      </c>
      <c r="E142" s="148" t="s">
        <v>2306</v>
      </c>
      <c r="F142" s="149" t="s">
        <v>2307</v>
      </c>
      <c r="G142" s="150" t="s">
        <v>344</v>
      </c>
      <c r="H142" s="151">
        <v>69</v>
      </c>
      <c r="I142" s="152"/>
      <c r="J142" s="153">
        <f>ROUND(I142*H142,2)</f>
        <v>0</v>
      </c>
      <c r="K142" s="149" t="s">
        <v>201</v>
      </c>
      <c r="L142" s="36"/>
      <c r="M142" s="154" t="s">
        <v>3</v>
      </c>
      <c r="N142" s="155" t="s">
        <v>51</v>
      </c>
      <c r="O142" s="56"/>
      <c r="P142" s="156">
        <f>O142*H142</f>
        <v>0</v>
      </c>
      <c r="Q142" s="156">
        <v>0.46</v>
      </c>
      <c r="R142" s="156">
        <f>Q142*H142</f>
        <v>31.740000000000002</v>
      </c>
      <c r="S142" s="156">
        <v>0</v>
      </c>
      <c r="T142" s="157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58" t="s">
        <v>202</v>
      </c>
      <c r="AT142" s="158" t="s">
        <v>197</v>
      </c>
      <c r="AU142" s="158" t="s">
        <v>89</v>
      </c>
      <c r="AY142" s="19" t="s">
        <v>195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87</v>
      </c>
      <c r="BK142" s="159">
        <f>ROUND(I142*H142,2)</f>
        <v>0</v>
      </c>
      <c r="BL142" s="19" t="s">
        <v>202</v>
      </c>
      <c r="BM142" s="158" t="s">
        <v>2457</v>
      </c>
    </row>
    <row r="143" spans="1:65" s="2" customFormat="1">
      <c r="A143" s="35"/>
      <c r="B143" s="36"/>
      <c r="C143" s="35"/>
      <c r="D143" s="160" t="s">
        <v>204</v>
      </c>
      <c r="E143" s="35"/>
      <c r="F143" s="161" t="s">
        <v>2309</v>
      </c>
      <c r="G143" s="35"/>
      <c r="H143" s="35"/>
      <c r="I143" s="162"/>
      <c r="J143" s="35"/>
      <c r="K143" s="35"/>
      <c r="L143" s="36"/>
      <c r="M143" s="163"/>
      <c r="N143" s="164"/>
      <c r="O143" s="56"/>
      <c r="P143" s="56"/>
      <c r="Q143" s="56"/>
      <c r="R143" s="56"/>
      <c r="S143" s="56"/>
      <c r="T143" s="57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9" t="s">
        <v>204</v>
      </c>
      <c r="AU143" s="19" t="s">
        <v>89</v>
      </c>
    </row>
    <row r="144" spans="1:65" s="13" customFormat="1">
      <c r="B144" s="165"/>
      <c r="D144" s="166" t="s">
        <v>206</v>
      </c>
      <c r="E144" s="167" t="s">
        <v>3</v>
      </c>
      <c r="F144" s="168" t="s">
        <v>207</v>
      </c>
      <c r="H144" s="167" t="s">
        <v>3</v>
      </c>
      <c r="I144" s="169"/>
      <c r="L144" s="165"/>
      <c r="M144" s="170"/>
      <c r="N144" s="171"/>
      <c r="O144" s="171"/>
      <c r="P144" s="171"/>
      <c r="Q144" s="171"/>
      <c r="R144" s="171"/>
      <c r="S144" s="171"/>
      <c r="T144" s="172"/>
      <c r="AT144" s="167" t="s">
        <v>206</v>
      </c>
      <c r="AU144" s="167" t="s">
        <v>89</v>
      </c>
      <c r="AV144" s="13" t="s">
        <v>87</v>
      </c>
      <c r="AW144" s="13" t="s">
        <v>41</v>
      </c>
      <c r="AX144" s="13" t="s">
        <v>80</v>
      </c>
      <c r="AY144" s="167" t="s">
        <v>195</v>
      </c>
    </row>
    <row r="145" spans="1:65" s="13" customFormat="1">
      <c r="B145" s="165"/>
      <c r="D145" s="166" t="s">
        <v>206</v>
      </c>
      <c r="E145" s="167" t="s">
        <v>3</v>
      </c>
      <c r="F145" s="168" t="s">
        <v>208</v>
      </c>
      <c r="H145" s="167" t="s">
        <v>3</v>
      </c>
      <c r="I145" s="169"/>
      <c r="L145" s="165"/>
      <c r="M145" s="170"/>
      <c r="N145" s="171"/>
      <c r="O145" s="171"/>
      <c r="P145" s="171"/>
      <c r="Q145" s="171"/>
      <c r="R145" s="171"/>
      <c r="S145" s="171"/>
      <c r="T145" s="172"/>
      <c r="AT145" s="167" t="s">
        <v>206</v>
      </c>
      <c r="AU145" s="167" t="s">
        <v>89</v>
      </c>
      <c r="AV145" s="13" t="s">
        <v>87</v>
      </c>
      <c r="AW145" s="13" t="s">
        <v>41</v>
      </c>
      <c r="AX145" s="13" t="s">
        <v>80</v>
      </c>
      <c r="AY145" s="167" t="s">
        <v>195</v>
      </c>
    </row>
    <row r="146" spans="1:65" s="13" customFormat="1">
      <c r="B146" s="165"/>
      <c r="D146" s="166" t="s">
        <v>206</v>
      </c>
      <c r="E146" s="167" t="s">
        <v>3</v>
      </c>
      <c r="F146" s="168" t="s">
        <v>2172</v>
      </c>
      <c r="H146" s="167" t="s">
        <v>3</v>
      </c>
      <c r="I146" s="169"/>
      <c r="L146" s="165"/>
      <c r="M146" s="170"/>
      <c r="N146" s="171"/>
      <c r="O146" s="171"/>
      <c r="P146" s="171"/>
      <c r="Q146" s="171"/>
      <c r="R146" s="171"/>
      <c r="S146" s="171"/>
      <c r="T146" s="172"/>
      <c r="AT146" s="167" t="s">
        <v>206</v>
      </c>
      <c r="AU146" s="167" t="s">
        <v>89</v>
      </c>
      <c r="AV146" s="13" t="s">
        <v>87</v>
      </c>
      <c r="AW146" s="13" t="s">
        <v>41</v>
      </c>
      <c r="AX146" s="13" t="s">
        <v>80</v>
      </c>
      <c r="AY146" s="167" t="s">
        <v>195</v>
      </c>
    </row>
    <row r="147" spans="1:65" s="13" customFormat="1">
      <c r="B147" s="165"/>
      <c r="D147" s="166" t="s">
        <v>206</v>
      </c>
      <c r="E147" s="167" t="s">
        <v>3</v>
      </c>
      <c r="F147" s="168" t="s">
        <v>2451</v>
      </c>
      <c r="H147" s="167" t="s">
        <v>3</v>
      </c>
      <c r="I147" s="169"/>
      <c r="L147" s="165"/>
      <c r="M147" s="170"/>
      <c r="N147" s="171"/>
      <c r="O147" s="171"/>
      <c r="P147" s="171"/>
      <c r="Q147" s="171"/>
      <c r="R147" s="171"/>
      <c r="S147" s="171"/>
      <c r="T147" s="172"/>
      <c r="AT147" s="167" t="s">
        <v>206</v>
      </c>
      <c r="AU147" s="167" t="s">
        <v>89</v>
      </c>
      <c r="AV147" s="13" t="s">
        <v>87</v>
      </c>
      <c r="AW147" s="13" t="s">
        <v>41</v>
      </c>
      <c r="AX147" s="13" t="s">
        <v>80</v>
      </c>
      <c r="AY147" s="167" t="s">
        <v>195</v>
      </c>
    </row>
    <row r="148" spans="1:65" s="14" customFormat="1">
      <c r="B148" s="173"/>
      <c r="D148" s="166" t="s">
        <v>206</v>
      </c>
      <c r="E148" s="174" t="s">
        <v>3</v>
      </c>
      <c r="F148" s="175" t="s">
        <v>2458</v>
      </c>
      <c r="H148" s="176">
        <v>69</v>
      </c>
      <c r="I148" s="177"/>
      <c r="L148" s="173"/>
      <c r="M148" s="178"/>
      <c r="N148" s="179"/>
      <c r="O148" s="179"/>
      <c r="P148" s="179"/>
      <c r="Q148" s="179"/>
      <c r="R148" s="179"/>
      <c r="S148" s="179"/>
      <c r="T148" s="180"/>
      <c r="AT148" s="174" t="s">
        <v>206</v>
      </c>
      <c r="AU148" s="174" t="s">
        <v>89</v>
      </c>
      <c r="AV148" s="14" t="s">
        <v>89</v>
      </c>
      <c r="AW148" s="14" t="s">
        <v>41</v>
      </c>
      <c r="AX148" s="14" t="s">
        <v>80</v>
      </c>
      <c r="AY148" s="174" t="s">
        <v>195</v>
      </c>
    </row>
    <row r="149" spans="1:65" s="15" customFormat="1">
      <c r="B149" s="181"/>
      <c r="D149" s="166" t="s">
        <v>206</v>
      </c>
      <c r="E149" s="182" t="s">
        <v>3</v>
      </c>
      <c r="F149" s="183" t="s">
        <v>215</v>
      </c>
      <c r="H149" s="184">
        <v>69</v>
      </c>
      <c r="I149" s="185"/>
      <c r="L149" s="181"/>
      <c r="M149" s="186"/>
      <c r="N149" s="187"/>
      <c r="O149" s="187"/>
      <c r="P149" s="187"/>
      <c r="Q149" s="187"/>
      <c r="R149" s="187"/>
      <c r="S149" s="187"/>
      <c r="T149" s="188"/>
      <c r="AT149" s="182" t="s">
        <v>206</v>
      </c>
      <c r="AU149" s="182" t="s">
        <v>89</v>
      </c>
      <c r="AV149" s="15" t="s">
        <v>202</v>
      </c>
      <c r="AW149" s="15" t="s">
        <v>41</v>
      </c>
      <c r="AX149" s="15" t="s">
        <v>87</v>
      </c>
      <c r="AY149" s="182" t="s">
        <v>195</v>
      </c>
    </row>
    <row r="150" spans="1:65" s="2" customFormat="1" ht="44.25" customHeight="1">
      <c r="A150" s="35"/>
      <c r="B150" s="146"/>
      <c r="C150" s="147" t="s">
        <v>250</v>
      </c>
      <c r="D150" s="147" t="s">
        <v>197</v>
      </c>
      <c r="E150" s="148" t="s">
        <v>2459</v>
      </c>
      <c r="F150" s="149" t="s">
        <v>2460</v>
      </c>
      <c r="G150" s="150" t="s">
        <v>344</v>
      </c>
      <c r="H150" s="151">
        <v>667.428</v>
      </c>
      <c r="I150" s="152"/>
      <c r="J150" s="153">
        <f>ROUND(I150*H150,2)</f>
        <v>0</v>
      </c>
      <c r="K150" s="149" t="s">
        <v>201</v>
      </c>
      <c r="L150" s="36"/>
      <c r="M150" s="154" t="s">
        <v>3</v>
      </c>
      <c r="N150" s="155" t="s">
        <v>51</v>
      </c>
      <c r="O150" s="56"/>
      <c r="P150" s="156">
        <f>O150*H150</f>
        <v>0</v>
      </c>
      <c r="Q150" s="156">
        <v>8.4250000000000005E-2</v>
      </c>
      <c r="R150" s="156">
        <f>Q150*H150</f>
        <v>56.230809000000001</v>
      </c>
      <c r="S150" s="156">
        <v>0</v>
      </c>
      <c r="T150" s="157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58" t="s">
        <v>202</v>
      </c>
      <c r="AT150" s="158" t="s">
        <v>197</v>
      </c>
      <c r="AU150" s="158" t="s">
        <v>89</v>
      </c>
      <c r="AY150" s="19" t="s">
        <v>195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87</v>
      </c>
      <c r="BK150" s="159">
        <f>ROUND(I150*H150,2)</f>
        <v>0</v>
      </c>
      <c r="BL150" s="19" t="s">
        <v>202</v>
      </c>
      <c r="BM150" s="158" t="s">
        <v>2461</v>
      </c>
    </row>
    <row r="151" spans="1:65" s="2" customFormat="1">
      <c r="A151" s="35"/>
      <c r="B151" s="36"/>
      <c r="C151" s="35"/>
      <c r="D151" s="160" t="s">
        <v>204</v>
      </c>
      <c r="E151" s="35"/>
      <c r="F151" s="161" t="s">
        <v>2462</v>
      </c>
      <c r="G151" s="35"/>
      <c r="H151" s="35"/>
      <c r="I151" s="162"/>
      <c r="J151" s="35"/>
      <c r="K151" s="35"/>
      <c r="L151" s="36"/>
      <c r="M151" s="163"/>
      <c r="N151" s="164"/>
      <c r="O151" s="56"/>
      <c r="P151" s="56"/>
      <c r="Q151" s="56"/>
      <c r="R151" s="56"/>
      <c r="S151" s="56"/>
      <c r="T151" s="57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9" t="s">
        <v>204</v>
      </c>
      <c r="AU151" s="19" t="s">
        <v>89</v>
      </c>
    </row>
    <row r="152" spans="1:65" s="13" customFormat="1">
      <c r="B152" s="165"/>
      <c r="D152" s="166" t="s">
        <v>206</v>
      </c>
      <c r="E152" s="167" t="s">
        <v>3</v>
      </c>
      <c r="F152" s="168" t="s">
        <v>207</v>
      </c>
      <c r="H152" s="167" t="s">
        <v>3</v>
      </c>
      <c r="I152" s="169"/>
      <c r="L152" s="165"/>
      <c r="M152" s="170"/>
      <c r="N152" s="171"/>
      <c r="O152" s="171"/>
      <c r="P152" s="171"/>
      <c r="Q152" s="171"/>
      <c r="R152" s="171"/>
      <c r="S152" s="171"/>
      <c r="T152" s="172"/>
      <c r="AT152" s="167" t="s">
        <v>206</v>
      </c>
      <c r="AU152" s="167" t="s">
        <v>89</v>
      </c>
      <c r="AV152" s="13" t="s">
        <v>87</v>
      </c>
      <c r="AW152" s="13" t="s">
        <v>41</v>
      </c>
      <c r="AX152" s="13" t="s">
        <v>80</v>
      </c>
      <c r="AY152" s="167" t="s">
        <v>195</v>
      </c>
    </row>
    <row r="153" spans="1:65" s="13" customFormat="1">
      <c r="B153" s="165"/>
      <c r="D153" s="166" t="s">
        <v>206</v>
      </c>
      <c r="E153" s="167" t="s">
        <v>3</v>
      </c>
      <c r="F153" s="168" t="s">
        <v>208</v>
      </c>
      <c r="H153" s="167" t="s">
        <v>3</v>
      </c>
      <c r="I153" s="169"/>
      <c r="L153" s="165"/>
      <c r="M153" s="170"/>
      <c r="N153" s="171"/>
      <c r="O153" s="171"/>
      <c r="P153" s="171"/>
      <c r="Q153" s="171"/>
      <c r="R153" s="171"/>
      <c r="S153" s="171"/>
      <c r="T153" s="172"/>
      <c r="AT153" s="167" t="s">
        <v>206</v>
      </c>
      <c r="AU153" s="167" t="s">
        <v>89</v>
      </c>
      <c r="AV153" s="13" t="s">
        <v>87</v>
      </c>
      <c r="AW153" s="13" t="s">
        <v>41</v>
      </c>
      <c r="AX153" s="13" t="s">
        <v>80</v>
      </c>
      <c r="AY153" s="167" t="s">
        <v>195</v>
      </c>
    </row>
    <row r="154" spans="1:65" s="13" customFormat="1">
      <c r="B154" s="165"/>
      <c r="D154" s="166" t="s">
        <v>206</v>
      </c>
      <c r="E154" s="167" t="s">
        <v>3</v>
      </c>
      <c r="F154" s="168" t="s">
        <v>2172</v>
      </c>
      <c r="H154" s="167" t="s">
        <v>3</v>
      </c>
      <c r="I154" s="169"/>
      <c r="L154" s="165"/>
      <c r="M154" s="170"/>
      <c r="N154" s="171"/>
      <c r="O154" s="171"/>
      <c r="P154" s="171"/>
      <c r="Q154" s="171"/>
      <c r="R154" s="171"/>
      <c r="S154" s="171"/>
      <c r="T154" s="172"/>
      <c r="AT154" s="167" t="s">
        <v>206</v>
      </c>
      <c r="AU154" s="167" t="s">
        <v>89</v>
      </c>
      <c r="AV154" s="13" t="s">
        <v>87</v>
      </c>
      <c r="AW154" s="13" t="s">
        <v>41</v>
      </c>
      <c r="AX154" s="13" t="s">
        <v>80</v>
      </c>
      <c r="AY154" s="167" t="s">
        <v>195</v>
      </c>
    </row>
    <row r="155" spans="1:65" s="13" customFormat="1">
      <c r="B155" s="165"/>
      <c r="D155" s="166" t="s">
        <v>206</v>
      </c>
      <c r="E155" s="167" t="s">
        <v>3</v>
      </c>
      <c r="F155" s="168" t="s">
        <v>2450</v>
      </c>
      <c r="H155" s="167" t="s">
        <v>3</v>
      </c>
      <c r="I155" s="169"/>
      <c r="L155" s="165"/>
      <c r="M155" s="170"/>
      <c r="N155" s="171"/>
      <c r="O155" s="171"/>
      <c r="P155" s="171"/>
      <c r="Q155" s="171"/>
      <c r="R155" s="171"/>
      <c r="S155" s="171"/>
      <c r="T155" s="172"/>
      <c r="AT155" s="167" t="s">
        <v>206</v>
      </c>
      <c r="AU155" s="167" t="s">
        <v>89</v>
      </c>
      <c r="AV155" s="13" t="s">
        <v>87</v>
      </c>
      <c r="AW155" s="13" t="s">
        <v>41</v>
      </c>
      <c r="AX155" s="13" t="s">
        <v>80</v>
      </c>
      <c r="AY155" s="167" t="s">
        <v>195</v>
      </c>
    </row>
    <row r="156" spans="1:65" s="14" customFormat="1">
      <c r="B156" s="173"/>
      <c r="D156" s="166" t="s">
        <v>206</v>
      </c>
      <c r="E156" s="174" t="s">
        <v>3</v>
      </c>
      <c r="F156" s="175" t="s">
        <v>2441</v>
      </c>
      <c r="H156" s="176">
        <v>667.428</v>
      </c>
      <c r="I156" s="177"/>
      <c r="L156" s="173"/>
      <c r="M156" s="178"/>
      <c r="N156" s="179"/>
      <c r="O156" s="179"/>
      <c r="P156" s="179"/>
      <c r="Q156" s="179"/>
      <c r="R156" s="179"/>
      <c r="S156" s="179"/>
      <c r="T156" s="180"/>
      <c r="AT156" s="174" t="s">
        <v>206</v>
      </c>
      <c r="AU156" s="174" t="s">
        <v>89</v>
      </c>
      <c r="AV156" s="14" t="s">
        <v>89</v>
      </c>
      <c r="AW156" s="14" t="s">
        <v>41</v>
      </c>
      <c r="AX156" s="14" t="s">
        <v>80</v>
      </c>
      <c r="AY156" s="174" t="s">
        <v>195</v>
      </c>
    </row>
    <row r="157" spans="1:65" s="15" customFormat="1">
      <c r="B157" s="181"/>
      <c r="D157" s="166" t="s">
        <v>206</v>
      </c>
      <c r="E157" s="182" t="s">
        <v>3</v>
      </c>
      <c r="F157" s="183" t="s">
        <v>215</v>
      </c>
      <c r="H157" s="184">
        <v>667.428</v>
      </c>
      <c r="I157" s="185"/>
      <c r="L157" s="181"/>
      <c r="M157" s="186"/>
      <c r="N157" s="187"/>
      <c r="O157" s="187"/>
      <c r="P157" s="187"/>
      <c r="Q157" s="187"/>
      <c r="R157" s="187"/>
      <c r="S157" s="187"/>
      <c r="T157" s="188"/>
      <c r="AT157" s="182" t="s">
        <v>206</v>
      </c>
      <c r="AU157" s="182" t="s">
        <v>89</v>
      </c>
      <c r="AV157" s="15" t="s">
        <v>202</v>
      </c>
      <c r="AW157" s="15" t="s">
        <v>41</v>
      </c>
      <c r="AX157" s="15" t="s">
        <v>87</v>
      </c>
      <c r="AY157" s="182" t="s">
        <v>195</v>
      </c>
    </row>
    <row r="158" spans="1:65" s="2" customFormat="1" ht="16.5" customHeight="1">
      <c r="A158" s="35"/>
      <c r="B158" s="146"/>
      <c r="C158" s="190" t="s">
        <v>257</v>
      </c>
      <c r="D158" s="190" t="s">
        <v>464</v>
      </c>
      <c r="E158" s="191" t="s">
        <v>2463</v>
      </c>
      <c r="F158" s="192" t="s">
        <v>2464</v>
      </c>
      <c r="G158" s="193" t="s">
        <v>344</v>
      </c>
      <c r="H158" s="194">
        <v>667.428</v>
      </c>
      <c r="I158" s="195"/>
      <c r="J158" s="196">
        <f>ROUND(I158*H158,2)</f>
        <v>0</v>
      </c>
      <c r="K158" s="192" t="s">
        <v>201</v>
      </c>
      <c r="L158" s="197"/>
      <c r="M158" s="198" t="s">
        <v>3</v>
      </c>
      <c r="N158" s="199" t="s">
        <v>51</v>
      </c>
      <c r="O158" s="56"/>
      <c r="P158" s="156">
        <f>O158*H158</f>
        <v>0</v>
      </c>
      <c r="Q158" s="156">
        <v>0.09</v>
      </c>
      <c r="R158" s="156">
        <f>Q158*H158</f>
        <v>60.068519999999999</v>
      </c>
      <c r="S158" s="156">
        <v>0</v>
      </c>
      <c r="T158" s="15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58" t="s">
        <v>257</v>
      </c>
      <c r="AT158" s="158" t="s">
        <v>464</v>
      </c>
      <c r="AU158" s="158" t="s">
        <v>89</v>
      </c>
      <c r="AY158" s="19" t="s">
        <v>195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87</v>
      </c>
      <c r="BK158" s="159">
        <f>ROUND(I158*H158,2)</f>
        <v>0</v>
      </c>
      <c r="BL158" s="19" t="s">
        <v>202</v>
      </c>
      <c r="BM158" s="158" t="s">
        <v>2465</v>
      </c>
    </row>
    <row r="159" spans="1:65" s="13" customFormat="1">
      <c r="B159" s="165"/>
      <c r="D159" s="166" t="s">
        <v>206</v>
      </c>
      <c r="E159" s="167" t="s">
        <v>3</v>
      </c>
      <c r="F159" s="168" t="s">
        <v>207</v>
      </c>
      <c r="H159" s="167" t="s">
        <v>3</v>
      </c>
      <c r="I159" s="169"/>
      <c r="L159" s="165"/>
      <c r="M159" s="170"/>
      <c r="N159" s="171"/>
      <c r="O159" s="171"/>
      <c r="P159" s="171"/>
      <c r="Q159" s="171"/>
      <c r="R159" s="171"/>
      <c r="S159" s="171"/>
      <c r="T159" s="172"/>
      <c r="AT159" s="167" t="s">
        <v>206</v>
      </c>
      <c r="AU159" s="167" t="s">
        <v>89</v>
      </c>
      <c r="AV159" s="13" t="s">
        <v>87</v>
      </c>
      <c r="AW159" s="13" t="s">
        <v>41</v>
      </c>
      <c r="AX159" s="13" t="s">
        <v>80</v>
      </c>
      <c r="AY159" s="167" t="s">
        <v>195</v>
      </c>
    </row>
    <row r="160" spans="1:65" s="13" customFormat="1">
      <c r="B160" s="165"/>
      <c r="D160" s="166" t="s">
        <v>206</v>
      </c>
      <c r="E160" s="167" t="s">
        <v>3</v>
      </c>
      <c r="F160" s="168" t="s">
        <v>208</v>
      </c>
      <c r="H160" s="167" t="s">
        <v>3</v>
      </c>
      <c r="I160" s="169"/>
      <c r="L160" s="165"/>
      <c r="M160" s="170"/>
      <c r="N160" s="171"/>
      <c r="O160" s="171"/>
      <c r="P160" s="171"/>
      <c r="Q160" s="171"/>
      <c r="R160" s="171"/>
      <c r="S160" s="171"/>
      <c r="T160" s="172"/>
      <c r="AT160" s="167" t="s">
        <v>206</v>
      </c>
      <c r="AU160" s="167" t="s">
        <v>89</v>
      </c>
      <c r="AV160" s="13" t="s">
        <v>87</v>
      </c>
      <c r="AW160" s="13" t="s">
        <v>41</v>
      </c>
      <c r="AX160" s="13" t="s">
        <v>80</v>
      </c>
      <c r="AY160" s="167" t="s">
        <v>195</v>
      </c>
    </row>
    <row r="161" spans="1:65" s="13" customFormat="1">
      <c r="B161" s="165"/>
      <c r="D161" s="166" t="s">
        <v>206</v>
      </c>
      <c r="E161" s="167" t="s">
        <v>3</v>
      </c>
      <c r="F161" s="168" t="s">
        <v>2172</v>
      </c>
      <c r="H161" s="167" t="s">
        <v>3</v>
      </c>
      <c r="I161" s="169"/>
      <c r="L161" s="165"/>
      <c r="M161" s="170"/>
      <c r="N161" s="171"/>
      <c r="O161" s="171"/>
      <c r="P161" s="171"/>
      <c r="Q161" s="171"/>
      <c r="R161" s="171"/>
      <c r="S161" s="171"/>
      <c r="T161" s="172"/>
      <c r="AT161" s="167" t="s">
        <v>206</v>
      </c>
      <c r="AU161" s="167" t="s">
        <v>89</v>
      </c>
      <c r="AV161" s="13" t="s">
        <v>87</v>
      </c>
      <c r="AW161" s="13" t="s">
        <v>41</v>
      </c>
      <c r="AX161" s="13" t="s">
        <v>80</v>
      </c>
      <c r="AY161" s="167" t="s">
        <v>195</v>
      </c>
    </row>
    <row r="162" spans="1:65" s="13" customFormat="1">
      <c r="B162" s="165"/>
      <c r="D162" s="166" t="s">
        <v>206</v>
      </c>
      <c r="E162" s="167" t="s">
        <v>3</v>
      </c>
      <c r="F162" s="168" t="s">
        <v>2450</v>
      </c>
      <c r="H162" s="167" t="s">
        <v>3</v>
      </c>
      <c r="I162" s="169"/>
      <c r="L162" s="165"/>
      <c r="M162" s="170"/>
      <c r="N162" s="171"/>
      <c r="O162" s="171"/>
      <c r="P162" s="171"/>
      <c r="Q162" s="171"/>
      <c r="R162" s="171"/>
      <c r="S162" s="171"/>
      <c r="T162" s="172"/>
      <c r="AT162" s="167" t="s">
        <v>206</v>
      </c>
      <c r="AU162" s="167" t="s">
        <v>89</v>
      </c>
      <c r="AV162" s="13" t="s">
        <v>87</v>
      </c>
      <c r="AW162" s="13" t="s">
        <v>41</v>
      </c>
      <c r="AX162" s="13" t="s">
        <v>80</v>
      </c>
      <c r="AY162" s="167" t="s">
        <v>195</v>
      </c>
    </row>
    <row r="163" spans="1:65" s="14" customFormat="1">
      <c r="B163" s="173"/>
      <c r="D163" s="166" t="s">
        <v>206</v>
      </c>
      <c r="E163" s="174" t="s">
        <v>3</v>
      </c>
      <c r="F163" s="175" t="s">
        <v>2441</v>
      </c>
      <c r="H163" s="176">
        <v>667.428</v>
      </c>
      <c r="I163" s="177"/>
      <c r="L163" s="173"/>
      <c r="M163" s="178"/>
      <c r="N163" s="179"/>
      <c r="O163" s="179"/>
      <c r="P163" s="179"/>
      <c r="Q163" s="179"/>
      <c r="R163" s="179"/>
      <c r="S163" s="179"/>
      <c r="T163" s="180"/>
      <c r="AT163" s="174" t="s">
        <v>206</v>
      </c>
      <c r="AU163" s="174" t="s">
        <v>89</v>
      </c>
      <c r="AV163" s="14" t="s">
        <v>89</v>
      </c>
      <c r="AW163" s="14" t="s">
        <v>41</v>
      </c>
      <c r="AX163" s="14" t="s">
        <v>80</v>
      </c>
      <c r="AY163" s="174" t="s">
        <v>195</v>
      </c>
    </row>
    <row r="164" spans="1:65" s="15" customFormat="1">
      <c r="B164" s="181"/>
      <c r="D164" s="166" t="s">
        <v>206</v>
      </c>
      <c r="E164" s="182" t="s">
        <v>3</v>
      </c>
      <c r="F164" s="183" t="s">
        <v>215</v>
      </c>
      <c r="H164" s="184">
        <v>667.428</v>
      </c>
      <c r="I164" s="185"/>
      <c r="L164" s="181"/>
      <c r="M164" s="186"/>
      <c r="N164" s="187"/>
      <c r="O164" s="187"/>
      <c r="P164" s="187"/>
      <c r="Q164" s="187"/>
      <c r="R164" s="187"/>
      <c r="S164" s="187"/>
      <c r="T164" s="188"/>
      <c r="AT164" s="182" t="s">
        <v>206</v>
      </c>
      <c r="AU164" s="182" t="s">
        <v>89</v>
      </c>
      <c r="AV164" s="15" t="s">
        <v>202</v>
      </c>
      <c r="AW164" s="15" t="s">
        <v>41</v>
      </c>
      <c r="AX164" s="15" t="s">
        <v>87</v>
      </c>
      <c r="AY164" s="182" t="s">
        <v>195</v>
      </c>
    </row>
    <row r="165" spans="1:65" s="2" customFormat="1" ht="37.9" customHeight="1">
      <c r="A165" s="35"/>
      <c r="B165" s="146"/>
      <c r="C165" s="147" t="s">
        <v>265</v>
      </c>
      <c r="D165" s="147" t="s">
        <v>197</v>
      </c>
      <c r="E165" s="148" t="s">
        <v>2466</v>
      </c>
      <c r="F165" s="149" t="s">
        <v>2467</v>
      </c>
      <c r="G165" s="150" t="s">
        <v>344</v>
      </c>
      <c r="H165" s="151">
        <v>69</v>
      </c>
      <c r="I165" s="152"/>
      <c r="J165" s="153">
        <f>ROUND(I165*H165,2)</f>
        <v>0</v>
      </c>
      <c r="K165" s="149" t="s">
        <v>201</v>
      </c>
      <c r="L165" s="36"/>
      <c r="M165" s="154" t="s">
        <v>3</v>
      </c>
      <c r="N165" s="155" t="s">
        <v>51</v>
      </c>
      <c r="O165" s="56"/>
      <c r="P165" s="156">
        <f>O165*H165</f>
        <v>0</v>
      </c>
      <c r="Q165" s="156">
        <v>8.5650000000000004E-2</v>
      </c>
      <c r="R165" s="156">
        <f>Q165*H165</f>
        <v>5.9098500000000005</v>
      </c>
      <c r="S165" s="156">
        <v>0</v>
      </c>
      <c r="T165" s="15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58" t="s">
        <v>202</v>
      </c>
      <c r="AT165" s="158" t="s">
        <v>197</v>
      </c>
      <c r="AU165" s="158" t="s">
        <v>89</v>
      </c>
      <c r="AY165" s="19" t="s">
        <v>195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87</v>
      </c>
      <c r="BK165" s="159">
        <f>ROUND(I165*H165,2)</f>
        <v>0</v>
      </c>
      <c r="BL165" s="19" t="s">
        <v>202</v>
      </c>
      <c r="BM165" s="158" t="s">
        <v>2468</v>
      </c>
    </row>
    <row r="166" spans="1:65" s="2" customFormat="1">
      <c r="A166" s="35"/>
      <c r="B166" s="36"/>
      <c r="C166" s="35"/>
      <c r="D166" s="160" t="s">
        <v>204</v>
      </c>
      <c r="E166" s="35"/>
      <c r="F166" s="161" t="s">
        <v>2469</v>
      </c>
      <c r="G166" s="35"/>
      <c r="H166" s="35"/>
      <c r="I166" s="162"/>
      <c r="J166" s="35"/>
      <c r="K166" s="35"/>
      <c r="L166" s="36"/>
      <c r="M166" s="163"/>
      <c r="N166" s="164"/>
      <c r="O166" s="56"/>
      <c r="P166" s="56"/>
      <c r="Q166" s="56"/>
      <c r="R166" s="56"/>
      <c r="S166" s="56"/>
      <c r="T166" s="57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9" t="s">
        <v>204</v>
      </c>
      <c r="AU166" s="19" t="s">
        <v>89</v>
      </c>
    </row>
    <row r="167" spans="1:65" s="13" customFormat="1">
      <c r="B167" s="165"/>
      <c r="D167" s="166" t="s">
        <v>206</v>
      </c>
      <c r="E167" s="167" t="s">
        <v>3</v>
      </c>
      <c r="F167" s="168" t="s">
        <v>207</v>
      </c>
      <c r="H167" s="167" t="s">
        <v>3</v>
      </c>
      <c r="I167" s="169"/>
      <c r="L167" s="165"/>
      <c r="M167" s="170"/>
      <c r="N167" s="171"/>
      <c r="O167" s="171"/>
      <c r="P167" s="171"/>
      <c r="Q167" s="171"/>
      <c r="R167" s="171"/>
      <c r="S167" s="171"/>
      <c r="T167" s="172"/>
      <c r="AT167" s="167" t="s">
        <v>206</v>
      </c>
      <c r="AU167" s="167" t="s">
        <v>89</v>
      </c>
      <c r="AV167" s="13" t="s">
        <v>87</v>
      </c>
      <c r="AW167" s="13" t="s">
        <v>41</v>
      </c>
      <c r="AX167" s="13" t="s">
        <v>80</v>
      </c>
      <c r="AY167" s="167" t="s">
        <v>195</v>
      </c>
    </row>
    <row r="168" spans="1:65" s="13" customFormat="1">
      <c r="B168" s="165"/>
      <c r="D168" s="166" t="s">
        <v>206</v>
      </c>
      <c r="E168" s="167" t="s">
        <v>3</v>
      </c>
      <c r="F168" s="168" t="s">
        <v>208</v>
      </c>
      <c r="H168" s="167" t="s">
        <v>3</v>
      </c>
      <c r="I168" s="169"/>
      <c r="L168" s="165"/>
      <c r="M168" s="170"/>
      <c r="N168" s="171"/>
      <c r="O168" s="171"/>
      <c r="P168" s="171"/>
      <c r="Q168" s="171"/>
      <c r="R168" s="171"/>
      <c r="S168" s="171"/>
      <c r="T168" s="172"/>
      <c r="AT168" s="167" t="s">
        <v>206</v>
      </c>
      <c r="AU168" s="167" t="s">
        <v>89</v>
      </c>
      <c r="AV168" s="13" t="s">
        <v>87</v>
      </c>
      <c r="AW168" s="13" t="s">
        <v>41</v>
      </c>
      <c r="AX168" s="13" t="s">
        <v>80</v>
      </c>
      <c r="AY168" s="167" t="s">
        <v>195</v>
      </c>
    </row>
    <row r="169" spans="1:65" s="13" customFormat="1">
      <c r="B169" s="165"/>
      <c r="D169" s="166" t="s">
        <v>206</v>
      </c>
      <c r="E169" s="167" t="s">
        <v>3</v>
      </c>
      <c r="F169" s="168" t="s">
        <v>2172</v>
      </c>
      <c r="H169" s="167" t="s">
        <v>3</v>
      </c>
      <c r="I169" s="169"/>
      <c r="L169" s="165"/>
      <c r="M169" s="170"/>
      <c r="N169" s="171"/>
      <c r="O169" s="171"/>
      <c r="P169" s="171"/>
      <c r="Q169" s="171"/>
      <c r="R169" s="171"/>
      <c r="S169" s="171"/>
      <c r="T169" s="172"/>
      <c r="AT169" s="167" t="s">
        <v>206</v>
      </c>
      <c r="AU169" s="167" t="s">
        <v>89</v>
      </c>
      <c r="AV169" s="13" t="s">
        <v>87</v>
      </c>
      <c r="AW169" s="13" t="s">
        <v>41</v>
      </c>
      <c r="AX169" s="13" t="s">
        <v>80</v>
      </c>
      <c r="AY169" s="167" t="s">
        <v>195</v>
      </c>
    </row>
    <row r="170" spans="1:65" s="13" customFormat="1">
      <c r="B170" s="165"/>
      <c r="D170" s="166" t="s">
        <v>206</v>
      </c>
      <c r="E170" s="167" t="s">
        <v>3</v>
      </c>
      <c r="F170" s="168" t="s">
        <v>2451</v>
      </c>
      <c r="H170" s="167" t="s">
        <v>3</v>
      </c>
      <c r="I170" s="169"/>
      <c r="L170" s="165"/>
      <c r="M170" s="170"/>
      <c r="N170" s="171"/>
      <c r="O170" s="171"/>
      <c r="P170" s="171"/>
      <c r="Q170" s="171"/>
      <c r="R170" s="171"/>
      <c r="S170" s="171"/>
      <c r="T170" s="172"/>
      <c r="AT170" s="167" t="s">
        <v>206</v>
      </c>
      <c r="AU170" s="167" t="s">
        <v>89</v>
      </c>
      <c r="AV170" s="13" t="s">
        <v>87</v>
      </c>
      <c r="AW170" s="13" t="s">
        <v>41</v>
      </c>
      <c r="AX170" s="13" t="s">
        <v>80</v>
      </c>
      <c r="AY170" s="167" t="s">
        <v>195</v>
      </c>
    </row>
    <row r="171" spans="1:65" s="14" customFormat="1">
      <c r="B171" s="173"/>
      <c r="D171" s="166" t="s">
        <v>206</v>
      </c>
      <c r="E171" s="174" t="s">
        <v>3</v>
      </c>
      <c r="F171" s="175" t="s">
        <v>2458</v>
      </c>
      <c r="H171" s="176">
        <v>69</v>
      </c>
      <c r="I171" s="177"/>
      <c r="L171" s="173"/>
      <c r="M171" s="178"/>
      <c r="N171" s="179"/>
      <c r="O171" s="179"/>
      <c r="P171" s="179"/>
      <c r="Q171" s="179"/>
      <c r="R171" s="179"/>
      <c r="S171" s="179"/>
      <c r="T171" s="180"/>
      <c r="AT171" s="174" t="s">
        <v>206</v>
      </c>
      <c r="AU171" s="174" t="s">
        <v>89</v>
      </c>
      <c r="AV171" s="14" t="s">
        <v>89</v>
      </c>
      <c r="AW171" s="14" t="s">
        <v>41</v>
      </c>
      <c r="AX171" s="14" t="s">
        <v>80</v>
      </c>
      <c r="AY171" s="174" t="s">
        <v>195</v>
      </c>
    </row>
    <row r="172" spans="1:65" s="15" customFormat="1">
      <c r="B172" s="181"/>
      <c r="D172" s="166" t="s">
        <v>206</v>
      </c>
      <c r="E172" s="182" t="s">
        <v>3</v>
      </c>
      <c r="F172" s="183" t="s">
        <v>215</v>
      </c>
      <c r="H172" s="184">
        <v>69</v>
      </c>
      <c r="I172" s="185"/>
      <c r="L172" s="181"/>
      <c r="M172" s="186"/>
      <c r="N172" s="187"/>
      <c r="O172" s="187"/>
      <c r="P172" s="187"/>
      <c r="Q172" s="187"/>
      <c r="R172" s="187"/>
      <c r="S172" s="187"/>
      <c r="T172" s="188"/>
      <c r="AT172" s="182" t="s">
        <v>206</v>
      </c>
      <c r="AU172" s="182" t="s">
        <v>89</v>
      </c>
      <c r="AV172" s="15" t="s">
        <v>202</v>
      </c>
      <c r="AW172" s="15" t="s">
        <v>41</v>
      </c>
      <c r="AX172" s="15" t="s">
        <v>87</v>
      </c>
      <c r="AY172" s="182" t="s">
        <v>195</v>
      </c>
    </row>
    <row r="173" spans="1:65" s="2" customFormat="1" ht="16.5" customHeight="1">
      <c r="A173" s="35"/>
      <c r="B173" s="146"/>
      <c r="C173" s="190" t="s">
        <v>302</v>
      </c>
      <c r="D173" s="190" t="s">
        <v>464</v>
      </c>
      <c r="E173" s="191" t="s">
        <v>2470</v>
      </c>
      <c r="F173" s="192" t="s">
        <v>2471</v>
      </c>
      <c r="G173" s="193" t="s">
        <v>344</v>
      </c>
      <c r="H173" s="194">
        <v>69</v>
      </c>
      <c r="I173" s="195"/>
      <c r="J173" s="196">
        <f>ROUND(I173*H173,2)</f>
        <v>0</v>
      </c>
      <c r="K173" s="192" t="s">
        <v>201</v>
      </c>
      <c r="L173" s="197"/>
      <c r="M173" s="198" t="s">
        <v>3</v>
      </c>
      <c r="N173" s="199" t="s">
        <v>51</v>
      </c>
      <c r="O173" s="56"/>
      <c r="P173" s="156">
        <f>O173*H173</f>
        <v>0</v>
      </c>
      <c r="Q173" s="156">
        <v>0.17599999999999999</v>
      </c>
      <c r="R173" s="156">
        <f>Q173*H173</f>
        <v>12.144</v>
      </c>
      <c r="S173" s="156">
        <v>0</v>
      </c>
      <c r="T173" s="157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58" t="s">
        <v>257</v>
      </c>
      <c r="AT173" s="158" t="s">
        <v>464</v>
      </c>
      <c r="AU173" s="158" t="s">
        <v>89</v>
      </c>
      <c r="AY173" s="19" t="s">
        <v>195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87</v>
      </c>
      <c r="BK173" s="159">
        <f>ROUND(I173*H173,2)</f>
        <v>0</v>
      </c>
      <c r="BL173" s="19" t="s">
        <v>202</v>
      </c>
      <c r="BM173" s="158" t="s">
        <v>2472</v>
      </c>
    </row>
    <row r="174" spans="1:65" s="13" customFormat="1">
      <c r="B174" s="165"/>
      <c r="D174" s="166" t="s">
        <v>206</v>
      </c>
      <c r="E174" s="167" t="s">
        <v>3</v>
      </c>
      <c r="F174" s="168" t="s">
        <v>207</v>
      </c>
      <c r="H174" s="167" t="s">
        <v>3</v>
      </c>
      <c r="I174" s="169"/>
      <c r="L174" s="165"/>
      <c r="M174" s="170"/>
      <c r="N174" s="171"/>
      <c r="O174" s="171"/>
      <c r="P174" s="171"/>
      <c r="Q174" s="171"/>
      <c r="R174" s="171"/>
      <c r="S174" s="171"/>
      <c r="T174" s="172"/>
      <c r="AT174" s="167" t="s">
        <v>206</v>
      </c>
      <c r="AU174" s="167" t="s">
        <v>89</v>
      </c>
      <c r="AV174" s="13" t="s">
        <v>87</v>
      </c>
      <c r="AW174" s="13" t="s">
        <v>41</v>
      </c>
      <c r="AX174" s="13" t="s">
        <v>80</v>
      </c>
      <c r="AY174" s="167" t="s">
        <v>195</v>
      </c>
    </row>
    <row r="175" spans="1:65" s="13" customFormat="1">
      <c r="B175" s="165"/>
      <c r="D175" s="166" t="s">
        <v>206</v>
      </c>
      <c r="E175" s="167" t="s">
        <v>3</v>
      </c>
      <c r="F175" s="168" t="s">
        <v>208</v>
      </c>
      <c r="H175" s="167" t="s">
        <v>3</v>
      </c>
      <c r="I175" s="169"/>
      <c r="L175" s="165"/>
      <c r="M175" s="170"/>
      <c r="N175" s="171"/>
      <c r="O175" s="171"/>
      <c r="P175" s="171"/>
      <c r="Q175" s="171"/>
      <c r="R175" s="171"/>
      <c r="S175" s="171"/>
      <c r="T175" s="172"/>
      <c r="AT175" s="167" t="s">
        <v>206</v>
      </c>
      <c r="AU175" s="167" t="s">
        <v>89</v>
      </c>
      <c r="AV175" s="13" t="s">
        <v>87</v>
      </c>
      <c r="AW175" s="13" t="s">
        <v>41</v>
      </c>
      <c r="AX175" s="13" t="s">
        <v>80</v>
      </c>
      <c r="AY175" s="167" t="s">
        <v>195</v>
      </c>
    </row>
    <row r="176" spans="1:65" s="13" customFormat="1">
      <c r="B176" s="165"/>
      <c r="D176" s="166" t="s">
        <v>206</v>
      </c>
      <c r="E176" s="167" t="s">
        <v>3</v>
      </c>
      <c r="F176" s="168" t="s">
        <v>2172</v>
      </c>
      <c r="H176" s="167" t="s">
        <v>3</v>
      </c>
      <c r="I176" s="169"/>
      <c r="L176" s="165"/>
      <c r="M176" s="170"/>
      <c r="N176" s="171"/>
      <c r="O176" s="171"/>
      <c r="P176" s="171"/>
      <c r="Q176" s="171"/>
      <c r="R176" s="171"/>
      <c r="S176" s="171"/>
      <c r="T176" s="172"/>
      <c r="AT176" s="167" t="s">
        <v>206</v>
      </c>
      <c r="AU176" s="167" t="s">
        <v>89</v>
      </c>
      <c r="AV176" s="13" t="s">
        <v>87</v>
      </c>
      <c r="AW176" s="13" t="s">
        <v>41</v>
      </c>
      <c r="AX176" s="13" t="s">
        <v>80</v>
      </c>
      <c r="AY176" s="167" t="s">
        <v>195</v>
      </c>
    </row>
    <row r="177" spans="1:65" s="13" customFormat="1">
      <c r="B177" s="165"/>
      <c r="D177" s="166" t="s">
        <v>206</v>
      </c>
      <c r="E177" s="167" t="s">
        <v>3</v>
      </c>
      <c r="F177" s="168" t="s">
        <v>2451</v>
      </c>
      <c r="H177" s="167" t="s">
        <v>3</v>
      </c>
      <c r="I177" s="169"/>
      <c r="L177" s="165"/>
      <c r="M177" s="170"/>
      <c r="N177" s="171"/>
      <c r="O177" s="171"/>
      <c r="P177" s="171"/>
      <c r="Q177" s="171"/>
      <c r="R177" s="171"/>
      <c r="S177" s="171"/>
      <c r="T177" s="172"/>
      <c r="AT177" s="167" t="s">
        <v>206</v>
      </c>
      <c r="AU177" s="167" t="s">
        <v>89</v>
      </c>
      <c r="AV177" s="13" t="s">
        <v>87</v>
      </c>
      <c r="AW177" s="13" t="s">
        <v>41</v>
      </c>
      <c r="AX177" s="13" t="s">
        <v>80</v>
      </c>
      <c r="AY177" s="167" t="s">
        <v>195</v>
      </c>
    </row>
    <row r="178" spans="1:65" s="14" customFormat="1">
      <c r="B178" s="173"/>
      <c r="D178" s="166" t="s">
        <v>206</v>
      </c>
      <c r="E178" s="174" t="s">
        <v>3</v>
      </c>
      <c r="F178" s="175" t="s">
        <v>2458</v>
      </c>
      <c r="H178" s="176">
        <v>69</v>
      </c>
      <c r="I178" s="177"/>
      <c r="L178" s="173"/>
      <c r="M178" s="178"/>
      <c r="N178" s="179"/>
      <c r="O178" s="179"/>
      <c r="P178" s="179"/>
      <c r="Q178" s="179"/>
      <c r="R178" s="179"/>
      <c r="S178" s="179"/>
      <c r="T178" s="180"/>
      <c r="AT178" s="174" t="s">
        <v>206</v>
      </c>
      <c r="AU178" s="174" t="s">
        <v>89</v>
      </c>
      <c r="AV178" s="14" t="s">
        <v>89</v>
      </c>
      <c r="AW178" s="14" t="s">
        <v>41</v>
      </c>
      <c r="AX178" s="14" t="s">
        <v>80</v>
      </c>
      <c r="AY178" s="174" t="s">
        <v>195</v>
      </c>
    </row>
    <row r="179" spans="1:65" s="15" customFormat="1">
      <c r="B179" s="181"/>
      <c r="D179" s="166" t="s">
        <v>206</v>
      </c>
      <c r="E179" s="182" t="s">
        <v>3</v>
      </c>
      <c r="F179" s="183" t="s">
        <v>215</v>
      </c>
      <c r="H179" s="184">
        <v>69</v>
      </c>
      <c r="I179" s="185"/>
      <c r="L179" s="181"/>
      <c r="M179" s="186"/>
      <c r="N179" s="187"/>
      <c r="O179" s="187"/>
      <c r="P179" s="187"/>
      <c r="Q179" s="187"/>
      <c r="R179" s="187"/>
      <c r="S179" s="187"/>
      <c r="T179" s="188"/>
      <c r="AT179" s="182" t="s">
        <v>206</v>
      </c>
      <c r="AU179" s="182" t="s">
        <v>89</v>
      </c>
      <c r="AV179" s="15" t="s">
        <v>202</v>
      </c>
      <c r="AW179" s="15" t="s">
        <v>41</v>
      </c>
      <c r="AX179" s="15" t="s">
        <v>87</v>
      </c>
      <c r="AY179" s="182" t="s">
        <v>195</v>
      </c>
    </row>
    <row r="180" spans="1:65" s="12" customFormat="1" ht="22.9" customHeight="1">
      <c r="B180" s="133"/>
      <c r="D180" s="134" t="s">
        <v>79</v>
      </c>
      <c r="E180" s="144" t="s">
        <v>265</v>
      </c>
      <c r="F180" s="144" t="s">
        <v>1062</v>
      </c>
      <c r="I180" s="136"/>
      <c r="J180" s="145">
        <f>BK180</f>
        <v>0</v>
      </c>
      <c r="L180" s="133"/>
      <c r="M180" s="138"/>
      <c r="N180" s="139"/>
      <c r="O180" s="139"/>
      <c r="P180" s="140">
        <f>SUM(P181:P203)</f>
        <v>0</v>
      </c>
      <c r="Q180" s="139"/>
      <c r="R180" s="140">
        <f>SUM(R181:R203)</f>
        <v>103.82598</v>
      </c>
      <c r="S180" s="139"/>
      <c r="T180" s="141">
        <f>SUM(T181:T203)</f>
        <v>0</v>
      </c>
      <c r="AR180" s="134" t="s">
        <v>87</v>
      </c>
      <c r="AT180" s="142" t="s">
        <v>79</v>
      </c>
      <c r="AU180" s="142" t="s">
        <v>87</v>
      </c>
      <c r="AY180" s="134" t="s">
        <v>195</v>
      </c>
      <c r="BK180" s="143">
        <f>SUM(BK181:BK203)</f>
        <v>0</v>
      </c>
    </row>
    <row r="181" spans="1:65" s="2" customFormat="1" ht="24.25" customHeight="1">
      <c r="A181" s="35"/>
      <c r="B181" s="146"/>
      <c r="C181" s="147" t="s">
        <v>307</v>
      </c>
      <c r="D181" s="147" t="s">
        <v>197</v>
      </c>
      <c r="E181" s="148" t="s">
        <v>2473</v>
      </c>
      <c r="F181" s="149" t="s">
        <v>2474</v>
      </c>
      <c r="G181" s="150" t="s">
        <v>200</v>
      </c>
      <c r="H181" s="151">
        <v>606</v>
      </c>
      <c r="I181" s="152"/>
      <c r="J181" s="153">
        <f>ROUND(I181*H181,2)</f>
        <v>0</v>
      </c>
      <c r="K181" s="149" t="s">
        <v>201</v>
      </c>
      <c r="L181" s="36"/>
      <c r="M181" s="154" t="s">
        <v>3</v>
      </c>
      <c r="N181" s="155" t="s">
        <v>51</v>
      </c>
      <c r="O181" s="56"/>
      <c r="P181" s="156">
        <f>O181*H181</f>
        <v>0</v>
      </c>
      <c r="Q181" s="156">
        <v>0.11519</v>
      </c>
      <c r="R181" s="156">
        <f>Q181*H181</f>
        <v>69.805139999999994</v>
      </c>
      <c r="S181" s="156">
        <v>0</v>
      </c>
      <c r="T181" s="157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58" t="s">
        <v>202</v>
      </c>
      <c r="AT181" s="158" t="s">
        <v>197</v>
      </c>
      <c r="AU181" s="158" t="s">
        <v>89</v>
      </c>
      <c r="AY181" s="19" t="s">
        <v>195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87</v>
      </c>
      <c r="BK181" s="159">
        <f>ROUND(I181*H181,2)</f>
        <v>0</v>
      </c>
      <c r="BL181" s="19" t="s">
        <v>202</v>
      </c>
      <c r="BM181" s="158" t="s">
        <v>2475</v>
      </c>
    </row>
    <row r="182" spans="1:65" s="2" customFormat="1">
      <c r="A182" s="35"/>
      <c r="B182" s="36"/>
      <c r="C182" s="35"/>
      <c r="D182" s="160" t="s">
        <v>204</v>
      </c>
      <c r="E182" s="35"/>
      <c r="F182" s="161" t="s">
        <v>2476</v>
      </c>
      <c r="G182" s="35"/>
      <c r="H182" s="35"/>
      <c r="I182" s="162"/>
      <c r="J182" s="35"/>
      <c r="K182" s="35"/>
      <c r="L182" s="36"/>
      <c r="M182" s="163"/>
      <c r="N182" s="164"/>
      <c r="O182" s="56"/>
      <c r="P182" s="56"/>
      <c r="Q182" s="56"/>
      <c r="R182" s="56"/>
      <c r="S182" s="56"/>
      <c r="T182" s="57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9" t="s">
        <v>204</v>
      </c>
      <c r="AU182" s="19" t="s">
        <v>89</v>
      </c>
    </row>
    <row r="183" spans="1:65" s="2" customFormat="1" ht="16.5" customHeight="1">
      <c r="A183" s="35"/>
      <c r="B183" s="146"/>
      <c r="C183" s="190" t="s">
        <v>315</v>
      </c>
      <c r="D183" s="190" t="s">
        <v>464</v>
      </c>
      <c r="E183" s="191" t="s">
        <v>2477</v>
      </c>
      <c r="F183" s="192" t="s">
        <v>2478</v>
      </c>
      <c r="G183" s="193" t="s">
        <v>200</v>
      </c>
      <c r="H183" s="194">
        <v>606</v>
      </c>
      <c r="I183" s="195"/>
      <c r="J183" s="196">
        <f>ROUND(I183*H183,2)</f>
        <v>0</v>
      </c>
      <c r="K183" s="192" t="s">
        <v>201</v>
      </c>
      <c r="L183" s="197"/>
      <c r="M183" s="198" t="s">
        <v>3</v>
      </c>
      <c r="N183" s="199" t="s">
        <v>51</v>
      </c>
      <c r="O183" s="56"/>
      <c r="P183" s="156">
        <f>O183*H183</f>
        <v>0</v>
      </c>
      <c r="Q183" s="156">
        <v>5.6120000000000003E-2</v>
      </c>
      <c r="R183" s="156">
        <f>Q183*H183</f>
        <v>34.008720000000004</v>
      </c>
      <c r="S183" s="156">
        <v>0</v>
      </c>
      <c r="T183" s="157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58" t="s">
        <v>257</v>
      </c>
      <c r="AT183" s="158" t="s">
        <v>464</v>
      </c>
      <c r="AU183" s="158" t="s">
        <v>89</v>
      </c>
      <c r="AY183" s="19" t="s">
        <v>195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87</v>
      </c>
      <c r="BK183" s="159">
        <f>ROUND(I183*H183,2)</f>
        <v>0</v>
      </c>
      <c r="BL183" s="19" t="s">
        <v>202</v>
      </c>
      <c r="BM183" s="158" t="s">
        <v>2479</v>
      </c>
    </row>
    <row r="184" spans="1:65" s="13" customFormat="1">
      <c r="B184" s="165"/>
      <c r="D184" s="166" t="s">
        <v>206</v>
      </c>
      <c r="E184" s="167" t="s">
        <v>3</v>
      </c>
      <c r="F184" s="168" t="s">
        <v>207</v>
      </c>
      <c r="H184" s="167" t="s">
        <v>3</v>
      </c>
      <c r="I184" s="169"/>
      <c r="L184" s="165"/>
      <c r="M184" s="170"/>
      <c r="N184" s="171"/>
      <c r="O184" s="171"/>
      <c r="P184" s="171"/>
      <c r="Q184" s="171"/>
      <c r="R184" s="171"/>
      <c r="S184" s="171"/>
      <c r="T184" s="172"/>
      <c r="AT184" s="167" t="s">
        <v>206</v>
      </c>
      <c r="AU184" s="167" t="s">
        <v>89</v>
      </c>
      <c r="AV184" s="13" t="s">
        <v>87</v>
      </c>
      <c r="AW184" s="13" t="s">
        <v>41</v>
      </c>
      <c r="AX184" s="13" t="s">
        <v>80</v>
      </c>
      <c r="AY184" s="167" t="s">
        <v>195</v>
      </c>
    </row>
    <row r="185" spans="1:65" s="13" customFormat="1">
      <c r="B185" s="165"/>
      <c r="D185" s="166" t="s">
        <v>206</v>
      </c>
      <c r="E185" s="167" t="s">
        <v>3</v>
      </c>
      <c r="F185" s="168" t="s">
        <v>208</v>
      </c>
      <c r="H185" s="167" t="s">
        <v>3</v>
      </c>
      <c r="I185" s="169"/>
      <c r="L185" s="165"/>
      <c r="M185" s="170"/>
      <c r="N185" s="171"/>
      <c r="O185" s="171"/>
      <c r="P185" s="171"/>
      <c r="Q185" s="171"/>
      <c r="R185" s="171"/>
      <c r="S185" s="171"/>
      <c r="T185" s="172"/>
      <c r="AT185" s="167" t="s">
        <v>206</v>
      </c>
      <c r="AU185" s="167" t="s">
        <v>89</v>
      </c>
      <c r="AV185" s="13" t="s">
        <v>87</v>
      </c>
      <c r="AW185" s="13" t="s">
        <v>41</v>
      </c>
      <c r="AX185" s="13" t="s">
        <v>80</v>
      </c>
      <c r="AY185" s="167" t="s">
        <v>195</v>
      </c>
    </row>
    <row r="186" spans="1:65" s="13" customFormat="1">
      <c r="B186" s="165"/>
      <c r="D186" s="166" t="s">
        <v>206</v>
      </c>
      <c r="E186" s="167" t="s">
        <v>3</v>
      </c>
      <c r="F186" s="168" t="s">
        <v>2172</v>
      </c>
      <c r="H186" s="167" t="s">
        <v>3</v>
      </c>
      <c r="I186" s="169"/>
      <c r="L186" s="165"/>
      <c r="M186" s="170"/>
      <c r="N186" s="171"/>
      <c r="O186" s="171"/>
      <c r="P186" s="171"/>
      <c r="Q186" s="171"/>
      <c r="R186" s="171"/>
      <c r="S186" s="171"/>
      <c r="T186" s="172"/>
      <c r="AT186" s="167" t="s">
        <v>206</v>
      </c>
      <c r="AU186" s="167" t="s">
        <v>89</v>
      </c>
      <c r="AV186" s="13" t="s">
        <v>87</v>
      </c>
      <c r="AW186" s="13" t="s">
        <v>41</v>
      </c>
      <c r="AX186" s="13" t="s">
        <v>80</v>
      </c>
      <c r="AY186" s="167" t="s">
        <v>195</v>
      </c>
    </row>
    <row r="187" spans="1:65" s="14" customFormat="1">
      <c r="B187" s="173"/>
      <c r="D187" s="166" t="s">
        <v>206</v>
      </c>
      <c r="E187" s="174" t="s">
        <v>3</v>
      </c>
      <c r="F187" s="175" t="s">
        <v>2431</v>
      </c>
      <c r="H187" s="176">
        <v>606</v>
      </c>
      <c r="I187" s="177"/>
      <c r="L187" s="173"/>
      <c r="M187" s="178"/>
      <c r="N187" s="179"/>
      <c r="O187" s="179"/>
      <c r="P187" s="179"/>
      <c r="Q187" s="179"/>
      <c r="R187" s="179"/>
      <c r="S187" s="179"/>
      <c r="T187" s="180"/>
      <c r="AT187" s="174" t="s">
        <v>206</v>
      </c>
      <c r="AU187" s="174" t="s">
        <v>89</v>
      </c>
      <c r="AV187" s="14" t="s">
        <v>89</v>
      </c>
      <c r="AW187" s="14" t="s">
        <v>41</v>
      </c>
      <c r="AX187" s="14" t="s">
        <v>80</v>
      </c>
      <c r="AY187" s="174" t="s">
        <v>195</v>
      </c>
    </row>
    <row r="188" spans="1:65" s="15" customFormat="1">
      <c r="B188" s="181"/>
      <c r="D188" s="166" t="s">
        <v>206</v>
      </c>
      <c r="E188" s="182" t="s">
        <v>3</v>
      </c>
      <c r="F188" s="183" t="s">
        <v>215</v>
      </c>
      <c r="H188" s="184">
        <v>606</v>
      </c>
      <c r="I188" s="185"/>
      <c r="L188" s="181"/>
      <c r="M188" s="186"/>
      <c r="N188" s="187"/>
      <c r="O188" s="187"/>
      <c r="P188" s="187"/>
      <c r="Q188" s="187"/>
      <c r="R188" s="187"/>
      <c r="S188" s="187"/>
      <c r="T188" s="188"/>
      <c r="AT188" s="182" t="s">
        <v>206</v>
      </c>
      <c r="AU188" s="182" t="s">
        <v>89</v>
      </c>
      <c r="AV188" s="15" t="s">
        <v>202</v>
      </c>
      <c r="AW188" s="15" t="s">
        <v>41</v>
      </c>
      <c r="AX188" s="15" t="s">
        <v>87</v>
      </c>
      <c r="AY188" s="182" t="s">
        <v>195</v>
      </c>
    </row>
    <row r="189" spans="1:65" s="2" customFormat="1" ht="16.5" customHeight="1">
      <c r="A189" s="35"/>
      <c r="B189" s="146"/>
      <c r="C189" s="147" t="s">
        <v>320</v>
      </c>
      <c r="D189" s="147" t="s">
        <v>197</v>
      </c>
      <c r="E189" s="148" t="s">
        <v>2378</v>
      </c>
      <c r="F189" s="149" t="s">
        <v>2379</v>
      </c>
      <c r="G189" s="150" t="s">
        <v>200</v>
      </c>
      <c r="H189" s="151">
        <v>606</v>
      </c>
      <c r="I189" s="152"/>
      <c r="J189" s="153">
        <f>ROUND(I189*H189,2)</f>
        <v>0</v>
      </c>
      <c r="K189" s="149" t="s">
        <v>201</v>
      </c>
      <c r="L189" s="36"/>
      <c r="M189" s="154" t="s">
        <v>3</v>
      </c>
      <c r="N189" s="155" t="s">
        <v>51</v>
      </c>
      <c r="O189" s="56"/>
      <c r="P189" s="156">
        <f>O189*H189</f>
        <v>0</v>
      </c>
      <c r="Q189" s="156">
        <v>2.0000000000000002E-5</v>
      </c>
      <c r="R189" s="156">
        <f>Q189*H189</f>
        <v>1.2120000000000001E-2</v>
      </c>
      <c r="S189" s="156">
        <v>0</v>
      </c>
      <c r="T189" s="157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58" t="s">
        <v>202</v>
      </c>
      <c r="AT189" s="158" t="s">
        <v>197</v>
      </c>
      <c r="AU189" s="158" t="s">
        <v>89</v>
      </c>
      <c r="AY189" s="19" t="s">
        <v>195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87</v>
      </c>
      <c r="BK189" s="159">
        <f>ROUND(I189*H189,2)</f>
        <v>0</v>
      </c>
      <c r="BL189" s="19" t="s">
        <v>202</v>
      </c>
      <c r="BM189" s="158" t="s">
        <v>2480</v>
      </c>
    </row>
    <row r="190" spans="1:65" s="2" customFormat="1">
      <c r="A190" s="35"/>
      <c r="B190" s="36"/>
      <c r="C190" s="35"/>
      <c r="D190" s="160" t="s">
        <v>204</v>
      </c>
      <c r="E190" s="35"/>
      <c r="F190" s="161" t="s">
        <v>2381</v>
      </c>
      <c r="G190" s="35"/>
      <c r="H190" s="35"/>
      <c r="I190" s="162"/>
      <c r="J190" s="35"/>
      <c r="K190" s="35"/>
      <c r="L190" s="36"/>
      <c r="M190" s="163"/>
      <c r="N190" s="164"/>
      <c r="O190" s="56"/>
      <c r="P190" s="56"/>
      <c r="Q190" s="56"/>
      <c r="R190" s="56"/>
      <c r="S190" s="56"/>
      <c r="T190" s="57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9" t="s">
        <v>204</v>
      </c>
      <c r="AU190" s="19" t="s">
        <v>89</v>
      </c>
    </row>
    <row r="191" spans="1:65" s="13" customFormat="1">
      <c r="B191" s="165"/>
      <c r="D191" s="166" t="s">
        <v>206</v>
      </c>
      <c r="E191" s="167" t="s">
        <v>3</v>
      </c>
      <c r="F191" s="168" t="s">
        <v>207</v>
      </c>
      <c r="H191" s="167" t="s">
        <v>3</v>
      </c>
      <c r="I191" s="169"/>
      <c r="L191" s="165"/>
      <c r="M191" s="170"/>
      <c r="N191" s="171"/>
      <c r="O191" s="171"/>
      <c r="P191" s="171"/>
      <c r="Q191" s="171"/>
      <c r="R191" s="171"/>
      <c r="S191" s="171"/>
      <c r="T191" s="172"/>
      <c r="AT191" s="167" t="s">
        <v>206</v>
      </c>
      <c r="AU191" s="167" t="s">
        <v>89</v>
      </c>
      <c r="AV191" s="13" t="s">
        <v>87</v>
      </c>
      <c r="AW191" s="13" t="s">
        <v>41</v>
      </c>
      <c r="AX191" s="13" t="s">
        <v>80</v>
      </c>
      <c r="AY191" s="167" t="s">
        <v>195</v>
      </c>
    </row>
    <row r="192" spans="1:65" s="13" customFormat="1">
      <c r="B192" s="165"/>
      <c r="D192" s="166" t="s">
        <v>206</v>
      </c>
      <c r="E192" s="167" t="s">
        <v>3</v>
      </c>
      <c r="F192" s="168" t="s">
        <v>208</v>
      </c>
      <c r="H192" s="167" t="s">
        <v>3</v>
      </c>
      <c r="I192" s="169"/>
      <c r="L192" s="165"/>
      <c r="M192" s="170"/>
      <c r="N192" s="171"/>
      <c r="O192" s="171"/>
      <c r="P192" s="171"/>
      <c r="Q192" s="171"/>
      <c r="R192" s="171"/>
      <c r="S192" s="171"/>
      <c r="T192" s="172"/>
      <c r="AT192" s="167" t="s">
        <v>206</v>
      </c>
      <c r="AU192" s="167" t="s">
        <v>89</v>
      </c>
      <c r="AV192" s="13" t="s">
        <v>87</v>
      </c>
      <c r="AW192" s="13" t="s">
        <v>41</v>
      </c>
      <c r="AX192" s="13" t="s">
        <v>80</v>
      </c>
      <c r="AY192" s="167" t="s">
        <v>195</v>
      </c>
    </row>
    <row r="193" spans="1:65" s="13" customFormat="1">
      <c r="B193" s="165"/>
      <c r="D193" s="166" t="s">
        <v>206</v>
      </c>
      <c r="E193" s="167" t="s">
        <v>3</v>
      </c>
      <c r="F193" s="168" t="s">
        <v>2172</v>
      </c>
      <c r="H193" s="167" t="s">
        <v>3</v>
      </c>
      <c r="I193" s="169"/>
      <c r="L193" s="165"/>
      <c r="M193" s="170"/>
      <c r="N193" s="171"/>
      <c r="O193" s="171"/>
      <c r="P193" s="171"/>
      <c r="Q193" s="171"/>
      <c r="R193" s="171"/>
      <c r="S193" s="171"/>
      <c r="T193" s="172"/>
      <c r="AT193" s="167" t="s">
        <v>206</v>
      </c>
      <c r="AU193" s="167" t="s">
        <v>89</v>
      </c>
      <c r="AV193" s="13" t="s">
        <v>87</v>
      </c>
      <c r="AW193" s="13" t="s">
        <v>41</v>
      </c>
      <c r="AX193" s="13" t="s">
        <v>80</v>
      </c>
      <c r="AY193" s="167" t="s">
        <v>195</v>
      </c>
    </row>
    <row r="194" spans="1:65" s="13" customFormat="1">
      <c r="B194" s="165"/>
      <c r="D194" s="166" t="s">
        <v>206</v>
      </c>
      <c r="E194" s="167" t="s">
        <v>3</v>
      </c>
      <c r="F194" s="168" t="s">
        <v>2481</v>
      </c>
      <c r="H194" s="167" t="s">
        <v>3</v>
      </c>
      <c r="I194" s="169"/>
      <c r="L194" s="165"/>
      <c r="M194" s="170"/>
      <c r="N194" s="171"/>
      <c r="O194" s="171"/>
      <c r="P194" s="171"/>
      <c r="Q194" s="171"/>
      <c r="R194" s="171"/>
      <c r="S194" s="171"/>
      <c r="T194" s="172"/>
      <c r="AT194" s="167" t="s">
        <v>206</v>
      </c>
      <c r="AU194" s="167" t="s">
        <v>89</v>
      </c>
      <c r="AV194" s="13" t="s">
        <v>87</v>
      </c>
      <c r="AW194" s="13" t="s">
        <v>41</v>
      </c>
      <c r="AX194" s="13" t="s">
        <v>80</v>
      </c>
      <c r="AY194" s="167" t="s">
        <v>195</v>
      </c>
    </row>
    <row r="195" spans="1:65" s="14" customFormat="1">
      <c r="B195" s="173"/>
      <c r="D195" s="166" t="s">
        <v>206</v>
      </c>
      <c r="E195" s="174" t="s">
        <v>3</v>
      </c>
      <c r="F195" s="175" t="s">
        <v>2190</v>
      </c>
      <c r="H195" s="176">
        <v>606</v>
      </c>
      <c r="I195" s="177"/>
      <c r="L195" s="173"/>
      <c r="M195" s="178"/>
      <c r="N195" s="179"/>
      <c r="O195" s="179"/>
      <c r="P195" s="179"/>
      <c r="Q195" s="179"/>
      <c r="R195" s="179"/>
      <c r="S195" s="179"/>
      <c r="T195" s="180"/>
      <c r="AT195" s="174" t="s">
        <v>206</v>
      </c>
      <c r="AU195" s="174" t="s">
        <v>89</v>
      </c>
      <c r="AV195" s="14" t="s">
        <v>89</v>
      </c>
      <c r="AW195" s="14" t="s">
        <v>41</v>
      </c>
      <c r="AX195" s="14" t="s">
        <v>80</v>
      </c>
      <c r="AY195" s="174" t="s">
        <v>195</v>
      </c>
    </row>
    <row r="196" spans="1:65" s="15" customFormat="1">
      <c r="B196" s="181"/>
      <c r="D196" s="166" t="s">
        <v>206</v>
      </c>
      <c r="E196" s="182" t="s">
        <v>3</v>
      </c>
      <c r="F196" s="183" t="s">
        <v>215</v>
      </c>
      <c r="H196" s="184">
        <v>606</v>
      </c>
      <c r="I196" s="185"/>
      <c r="L196" s="181"/>
      <c r="M196" s="186"/>
      <c r="N196" s="187"/>
      <c r="O196" s="187"/>
      <c r="P196" s="187"/>
      <c r="Q196" s="187"/>
      <c r="R196" s="187"/>
      <c r="S196" s="187"/>
      <c r="T196" s="188"/>
      <c r="AT196" s="182" t="s">
        <v>206</v>
      </c>
      <c r="AU196" s="182" t="s">
        <v>89</v>
      </c>
      <c r="AV196" s="15" t="s">
        <v>202</v>
      </c>
      <c r="AW196" s="15" t="s">
        <v>41</v>
      </c>
      <c r="AX196" s="15" t="s">
        <v>87</v>
      </c>
      <c r="AY196" s="182" t="s">
        <v>195</v>
      </c>
    </row>
    <row r="197" spans="1:65" s="2" customFormat="1" ht="37.9" customHeight="1">
      <c r="A197" s="35"/>
      <c r="B197" s="146"/>
      <c r="C197" s="147" t="s">
        <v>326</v>
      </c>
      <c r="D197" s="147" t="s">
        <v>197</v>
      </c>
      <c r="E197" s="148" t="s">
        <v>2383</v>
      </c>
      <c r="F197" s="149" t="s">
        <v>2384</v>
      </c>
      <c r="G197" s="150" t="s">
        <v>200</v>
      </c>
      <c r="H197" s="151">
        <v>606</v>
      </c>
      <c r="I197" s="152"/>
      <c r="J197" s="153">
        <f>ROUND(I197*H197,2)</f>
        <v>0</v>
      </c>
      <c r="K197" s="149" t="s">
        <v>201</v>
      </c>
      <c r="L197" s="36"/>
      <c r="M197" s="154" t="s">
        <v>3</v>
      </c>
      <c r="N197" s="155" t="s">
        <v>51</v>
      </c>
      <c r="O197" s="56"/>
      <c r="P197" s="156">
        <f>O197*H197</f>
        <v>0</v>
      </c>
      <c r="Q197" s="156">
        <v>0</v>
      </c>
      <c r="R197" s="156">
        <f>Q197*H197</f>
        <v>0</v>
      </c>
      <c r="S197" s="156">
        <v>0</v>
      </c>
      <c r="T197" s="157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58" t="s">
        <v>202</v>
      </c>
      <c r="AT197" s="158" t="s">
        <v>197</v>
      </c>
      <c r="AU197" s="158" t="s">
        <v>89</v>
      </c>
      <c r="AY197" s="19" t="s">
        <v>195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9" t="s">
        <v>87</v>
      </c>
      <c r="BK197" s="159">
        <f>ROUND(I197*H197,2)</f>
        <v>0</v>
      </c>
      <c r="BL197" s="19" t="s">
        <v>202</v>
      </c>
      <c r="BM197" s="158" t="s">
        <v>2482</v>
      </c>
    </row>
    <row r="198" spans="1:65" s="2" customFormat="1">
      <c r="A198" s="35"/>
      <c r="B198" s="36"/>
      <c r="C198" s="35"/>
      <c r="D198" s="160" t="s">
        <v>204</v>
      </c>
      <c r="E198" s="35"/>
      <c r="F198" s="161" t="s">
        <v>2386</v>
      </c>
      <c r="G198" s="35"/>
      <c r="H198" s="35"/>
      <c r="I198" s="162"/>
      <c r="J198" s="35"/>
      <c r="K198" s="35"/>
      <c r="L198" s="36"/>
      <c r="M198" s="163"/>
      <c r="N198" s="164"/>
      <c r="O198" s="56"/>
      <c r="P198" s="56"/>
      <c r="Q198" s="56"/>
      <c r="R198" s="56"/>
      <c r="S198" s="56"/>
      <c r="T198" s="57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9" t="s">
        <v>204</v>
      </c>
      <c r="AU198" s="19" t="s">
        <v>89</v>
      </c>
    </row>
    <row r="199" spans="1:65" s="13" customFormat="1">
      <c r="B199" s="165"/>
      <c r="D199" s="166" t="s">
        <v>206</v>
      </c>
      <c r="E199" s="167" t="s">
        <v>3</v>
      </c>
      <c r="F199" s="168" t="s">
        <v>207</v>
      </c>
      <c r="H199" s="167" t="s">
        <v>3</v>
      </c>
      <c r="I199" s="169"/>
      <c r="L199" s="165"/>
      <c r="M199" s="170"/>
      <c r="N199" s="171"/>
      <c r="O199" s="171"/>
      <c r="P199" s="171"/>
      <c r="Q199" s="171"/>
      <c r="R199" s="171"/>
      <c r="S199" s="171"/>
      <c r="T199" s="172"/>
      <c r="AT199" s="167" t="s">
        <v>206</v>
      </c>
      <c r="AU199" s="167" t="s">
        <v>89</v>
      </c>
      <c r="AV199" s="13" t="s">
        <v>87</v>
      </c>
      <c r="AW199" s="13" t="s">
        <v>41</v>
      </c>
      <c r="AX199" s="13" t="s">
        <v>80</v>
      </c>
      <c r="AY199" s="167" t="s">
        <v>195</v>
      </c>
    </row>
    <row r="200" spans="1:65" s="13" customFormat="1">
      <c r="B200" s="165"/>
      <c r="D200" s="166" t="s">
        <v>206</v>
      </c>
      <c r="E200" s="167" t="s">
        <v>3</v>
      </c>
      <c r="F200" s="168" t="s">
        <v>208</v>
      </c>
      <c r="H200" s="167" t="s">
        <v>3</v>
      </c>
      <c r="I200" s="169"/>
      <c r="L200" s="165"/>
      <c r="M200" s="170"/>
      <c r="N200" s="171"/>
      <c r="O200" s="171"/>
      <c r="P200" s="171"/>
      <c r="Q200" s="171"/>
      <c r="R200" s="171"/>
      <c r="S200" s="171"/>
      <c r="T200" s="172"/>
      <c r="AT200" s="167" t="s">
        <v>206</v>
      </c>
      <c r="AU200" s="167" t="s">
        <v>89</v>
      </c>
      <c r="AV200" s="13" t="s">
        <v>87</v>
      </c>
      <c r="AW200" s="13" t="s">
        <v>41</v>
      </c>
      <c r="AX200" s="13" t="s">
        <v>80</v>
      </c>
      <c r="AY200" s="167" t="s">
        <v>195</v>
      </c>
    </row>
    <row r="201" spans="1:65" s="13" customFormat="1">
      <c r="B201" s="165"/>
      <c r="D201" s="166" t="s">
        <v>206</v>
      </c>
      <c r="E201" s="167" t="s">
        <v>3</v>
      </c>
      <c r="F201" s="168" t="s">
        <v>2172</v>
      </c>
      <c r="H201" s="167" t="s">
        <v>3</v>
      </c>
      <c r="I201" s="169"/>
      <c r="L201" s="165"/>
      <c r="M201" s="170"/>
      <c r="N201" s="171"/>
      <c r="O201" s="171"/>
      <c r="P201" s="171"/>
      <c r="Q201" s="171"/>
      <c r="R201" s="171"/>
      <c r="S201" s="171"/>
      <c r="T201" s="172"/>
      <c r="AT201" s="167" t="s">
        <v>206</v>
      </c>
      <c r="AU201" s="167" t="s">
        <v>89</v>
      </c>
      <c r="AV201" s="13" t="s">
        <v>87</v>
      </c>
      <c r="AW201" s="13" t="s">
        <v>41</v>
      </c>
      <c r="AX201" s="13" t="s">
        <v>80</v>
      </c>
      <c r="AY201" s="167" t="s">
        <v>195</v>
      </c>
    </row>
    <row r="202" spans="1:65" s="14" customFormat="1">
      <c r="B202" s="173"/>
      <c r="D202" s="166" t="s">
        <v>206</v>
      </c>
      <c r="E202" s="174" t="s">
        <v>3</v>
      </c>
      <c r="F202" s="175" t="s">
        <v>2431</v>
      </c>
      <c r="H202" s="176">
        <v>606</v>
      </c>
      <c r="I202" s="177"/>
      <c r="L202" s="173"/>
      <c r="M202" s="178"/>
      <c r="N202" s="179"/>
      <c r="O202" s="179"/>
      <c r="P202" s="179"/>
      <c r="Q202" s="179"/>
      <c r="R202" s="179"/>
      <c r="S202" s="179"/>
      <c r="T202" s="180"/>
      <c r="AT202" s="174" t="s">
        <v>206</v>
      </c>
      <c r="AU202" s="174" t="s">
        <v>89</v>
      </c>
      <c r="AV202" s="14" t="s">
        <v>89</v>
      </c>
      <c r="AW202" s="14" t="s">
        <v>41</v>
      </c>
      <c r="AX202" s="14" t="s">
        <v>80</v>
      </c>
      <c r="AY202" s="174" t="s">
        <v>195</v>
      </c>
    </row>
    <row r="203" spans="1:65" s="15" customFormat="1">
      <c r="B203" s="181"/>
      <c r="D203" s="166" t="s">
        <v>206</v>
      </c>
      <c r="E203" s="182" t="s">
        <v>3</v>
      </c>
      <c r="F203" s="183" t="s">
        <v>215</v>
      </c>
      <c r="H203" s="184">
        <v>606</v>
      </c>
      <c r="I203" s="185"/>
      <c r="L203" s="181"/>
      <c r="M203" s="186"/>
      <c r="N203" s="187"/>
      <c r="O203" s="187"/>
      <c r="P203" s="187"/>
      <c r="Q203" s="187"/>
      <c r="R203" s="187"/>
      <c r="S203" s="187"/>
      <c r="T203" s="188"/>
      <c r="AT203" s="182" t="s">
        <v>206</v>
      </c>
      <c r="AU203" s="182" t="s">
        <v>89</v>
      </c>
      <c r="AV203" s="15" t="s">
        <v>202</v>
      </c>
      <c r="AW203" s="15" t="s">
        <v>41</v>
      </c>
      <c r="AX203" s="15" t="s">
        <v>87</v>
      </c>
      <c r="AY203" s="182" t="s">
        <v>195</v>
      </c>
    </row>
    <row r="204" spans="1:65" s="12" customFormat="1" ht="22.9" customHeight="1">
      <c r="B204" s="133"/>
      <c r="D204" s="134" t="s">
        <v>79</v>
      </c>
      <c r="E204" s="144" t="s">
        <v>1070</v>
      </c>
      <c r="F204" s="144" t="s">
        <v>1071</v>
      </c>
      <c r="I204" s="136"/>
      <c r="J204" s="145">
        <f>BK204</f>
        <v>0</v>
      </c>
      <c r="L204" s="133"/>
      <c r="M204" s="138"/>
      <c r="N204" s="139"/>
      <c r="O204" s="139"/>
      <c r="P204" s="140">
        <f>SUM(P205:P245)</f>
        <v>0</v>
      </c>
      <c r="Q204" s="139"/>
      <c r="R204" s="140">
        <f>SUM(R205:R245)</f>
        <v>0</v>
      </c>
      <c r="S204" s="139"/>
      <c r="T204" s="141">
        <f>SUM(T205:T245)</f>
        <v>0</v>
      </c>
      <c r="AR204" s="134" t="s">
        <v>87</v>
      </c>
      <c r="AT204" s="142" t="s">
        <v>79</v>
      </c>
      <c r="AU204" s="142" t="s">
        <v>87</v>
      </c>
      <c r="AY204" s="134" t="s">
        <v>195</v>
      </c>
      <c r="BK204" s="143">
        <f>SUM(BK205:BK245)</f>
        <v>0</v>
      </c>
    </row>
    <row r="205" spans="1:65" s="2" customFormat="1" ht="24.25" customHeight="1">
      <c r="A205" s="35"/>
      <c r="B205" s="146"/>
      <c r="C205" s="147" t="s">
        <v>9</v>
      </c>
      <c r="D205" s="147" t="s">
        <v>197</v>
      </c>
      <c r="E205" s="148" t="s">
        <v>1728</v>
      </c>
      <c r="F205" s="149" t="s">
        <v>3213</v>
      </c>
      <c r="G205" s="150" t="s">
        <v>467</v>
      </c>
      <c r="H205" s="151">
        <v>193.554</v>
      </c>
      <c r="I205" s="152"/>
      <c r="J205" s="153">
        <f>ROUND(I205*H205,2)</f>
        <v>0</v>
      </c>
      <c r="K205" s="149" t="s">
        <v>201</v>
      </c>
      <c r="L205" s="36"/>
      <c r="M205" s="154" t="s">
        <v>3</v>
      </c>
      <c r="N205" s="155" t="s">
        <v>51</v>
      </c>
      <c r="O205" s="56"/>
      <c r="P205" s="156">
        <f>O205*H205</f>
        <v>0</v>
      </c>
      <c r="Q205" s="156">
        <v>0</v>
      </c>
      <c r="R205" s="156">
        <f>Q205*H205</f>
        <v>0</v>
      </c>
      <c r="S205" s="156">
        <v>0</v>
      </c>
      <c r="T205" s="15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58" t="s">
        <v>202</v>
      </c>
      <c r="AT205" s="158" t="s">
        <v>197</v>
      </c>
      <c r="AU205" s="158" t="s">
        <v>89</v>
      </c>
      <c r="AY205" s="19" t="s">
        <v>195</v>
      </c>
      <c r="BE205" s="159">
        <f>IF(N205="základní",J205,0)</f>
        <v>0</v>
      </c>
      <c r="BF205" s="159">
        <f>IF(N205="snížená",J205,0)</f>
        <v>0</v>
      </c>
      <c r="BG205" s="159">
        <f>IF(N205="zákl. přenesená",J205,0)</f>
        <v>0</v>
      </c>
      <c r="BH205" s="159">
        <f>IF(N205="sníž. přenesená",J205,0)</f>
        <v>0</v>
      </c>
      <c r="BI205" s="159">
        <f>IF(N205="nulová",J205,0)</f>
        <v>0</v>
      </c>
      <c r="BJ205" s="19" t="s">
        <v>87</v>
      </c>
      <c r="BK205" s="159">
        <f>ROUND(I205*H205,2)</f>
        <v>0</v>
      </c>
      <c r="BL205" s="19" t="s">
        <v>202</v>
      </c>
      <c r="BM205" s="158" t="s">
        <v>2483</v>
      </c>
    </row>
    <row r="206" spans="1:65" s="2" customFormat="1">
      <c r="A206" s="35"/>
      <c r="B206" s="36"/>
      <c r="C206" s="35"/>
      <c r="D206" s="160" t="s">
        <v>204</v>
      </c>
      <c r="E206" s="35"/>
      <c r="F206" s="161" t="s">
        <v>1730</v>
      </c>
      <c r="G206" s="35"/>
      <c r="H206" s="35"/>
      <c r="I206" s="162"/>
      <c r="J206" s="35"/>
      <c r="K206" s="35"/>
      <c r="L206" s="36"/>
      <c r="M206" s="163"/>
      <c r="N206" s="164"/>
      <c r="O206" s="56"/>
      <c r="P206" s="56"/>
      <c r="Q206" s="56"/>
      <c r="R206" s="56"/>
      <c r="S206" s="56"/>
      <c r="T206" s="57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9" t="s">
        <v>204</v>
      </c>
      <c r="AU206" s="19" t="s">
        <v>89</v>
      </c>
    </row>
    <row r="207" spans="1:65" s="13" customFormat="1">
      <c r="B207" s="165"/>
      <c r="D207" s="166" t="s">
        <v>206</v>
      </c>
      <c r="E207" s="167" t="s">
        <v>3</v>
      </c>
      <c r="F207" s="168" t="s">
        <v>207</v>
      </c>
      <c r="H207" s="167" t="s">
        <v>3</v>
      </c>
      <c r="I207" s="169"/>
      <c r="L207" s="165"/>
      <c r="M207" s="170"/>
      <c r="N207" s="171"/>
      <c r="O207" s="171"/>
      <c r="P207" s="171"/>
      <c r="Q207" s="171"/>
      <c r="R207" s="171"/>
      <c r="S207" s="171"/>
      <c r="T207" s="172"/>
      <c r="AT207" s="167" t="s">
        <v>206</v>
      </c>
      <c r="AU207" s="167" t="s">
        <v>89</v>
      </c>
      <c r="AV207" s="13" t="s">
        <v>87</v>
      </c>
      <c r="AW207" s="13" t="s">
        <v>41</v>
      </c>
      <c r="AX207" s="13" t="s">
        <v>80</v>
      </c>
      <c r="AY207" s="167" t="s">
        <v>195</v>
      </c>
    </row>
    <row r="208" spans="1:65" s="13" customFormat="1">
      <c r="B208" s="165"/>
      <c r="D208" s="166" t="s">
        <v>206</v>
      </c>
      <c r="E208" s="167" t="s">
        <v>3</v>
      </c>
      <c r="F208" s="168" t="s">
        <v>208</v>
      </c>
      <c r="H208" s="167" t="s">
        <v>3</v>
      </c>
      <c r="I208" s="169"/>
      <c r="L208" s="165"/>
      <c r="M208" s="170"/>
      <c r="N208" s="171"/>
      <c r="O208" s="171"/>
      <c r="P208" s="171"/>
      <c r="Q208" s="171"/>
      <c r="R208" s="171"/>
      <c r="S208" s="171"/>
      <c r="T208" s="172"/>
      <c r="AT208" s="167" t="s">
        <v>206</v>
      </c>
      <c r="AU208" s="167" t="s">
        <v>89</v>
      </c>
      <c r="AV208" s="13" t="s">
        <v>87</v>
      </c>
      <c r="AW208" s="13" t="s">
        <v>41</v>
      </c>
      <c r="AX208" s="13" t="s">
        <v>80</v>
      </c>
      <c r="AY208" s="167" t="s">
        <v>195</v>
      </c>
    </row>
    <row r="209" spans="1:65" s="13" customFormat="1">
      <c r="B209" s="165"/>
      <c r="D209" s="166" t="s">
        <v>206</v>
      </c>
      <c r="E209" s="167" t="s">
        <v>3</v>
      </c>
      <c r="F209" s="168" t="s">
        <v>2172</v>
      </c>
      <c r="H209" s="167" t="s">
        <v>3</v>
      </c>
      <c r="I209" s="169"/>
      <c r="L209" s="165"/>
      <c r="M209" s="170"/>
      <c r="N209" s="171"/>
      <c r="O209" s="171"/>
      <c r="P209" s="171"/>
      <c r="Q209" s="171"/>
      <c r="R209" s="171"/>
      <c r="S209" s="171"/>
      <c r="T209" s="172"/>
      <c r="AT209" s="167" t="s">
        <v>206</v>
      </c>
      <c r="AU209" s="167" t="s">
        <v>89</v>
      </c>
      <c r="AV209" s="13" t="s">
        <v>87</v>
      </c>
      <c r="AW209" s="13" t="s">
        <v>41</v>
      </c>
      <c r="AX209" s="13" t="s">
        <v>80</v>
      </c>
      <c r="AY209" s="167" t="s">
        <v>195</v>
      </c>
    </row>
    <row r="210" spans="1:65" s="14" customFormat="1">
      <c r="B210" s="173"/>
      <c r="D210" s="166" t="s">
        <v>206</v>
      </c>
      <c r="E210" s="174" t="s">
        <v>3</v>
      </c>
      <c r="F210" s="175" t="s">
        <v>2484</v>
      </c>
      <c r="H210" s="176">
        <v>193.554</v>
      </c>
      <c r="I210" s="177"/>
      <c r="L210" s="173"/>
      <c r="M210" s="178"/>
      <c r="N210" s="179"/>
      <c r="O210" s="179"/>
      <c r="P210" s="179"/>
      <c r="Q210" s="179"/>
      <c r="R210" s="179"/>
      <c r="S210" s="179"/>
      <c r="T210" s="180"/>
      <c r="AT210" s="174" t="s">
        <v>206</v>
      </c>
      <c r="AU210" s="174" t="s">
        <v>89</v>
      </c>
      <c r="AV210" s="14" t="s">
        <v>89</v>
      </c>
      <c r="AW210" s="14" t="s">
        <v>41</v>
      </c>
      <c r="AX210" s="14" t="s">
        <v>80</v>
      </c>
      <c r="AY210" s="174" t="s">
        <v>195</v>
      </c>
    </row>
    <row r="211" spans="1:65" s="15" customFormat="1">
      <c r="B211" s="181"/>
      <c r="D211" s="166" t="s">
        <v>206</v>
      </c>
      <c r="E211" s="182" t="s">
        <v>3</v>
      </c>
      <c r="F211" s="183" t="s">
        <v>215</v>
      </c>
      <c r="H211" s="184">
        <v>193.554</v>
      </c>
      <c r="I211" s="185"/>
      <c r="L211" s="181"/>
      <c r="M211" s="186"/>
      <c r="N211" s="187"/>
      <c r="O211" s="187"/>
      <c r="P211" s="187"/>
      <c r="Q211" s="187"/>
      <c r="R211" s="187"/>
      <c r="S211" s="187"/>
      <c r="T211" s="188"/>
      <c r="AT211" s="182" t="s">
        <v>206</v>
      </c>
      <c r="AU211" s="182" t="s">
        <v>89</v>
      </c>
      <c r="AV211" s="15" t="s">
        <v>202</v>
      </c>
      <c r="AW211" s="15" t="s">
        <v>41</v>
      </c>
      <c r="AX211" s="15" t="s">
        <v>87</v>
      </c>
      <c r="AY211" s="182" t="s">
        <v>195</v>
      </c>
    </row>
    <row r="212" spans="1:65" s="2" customFormat="1" ht="24.25" customHeight="1">
      <c r="A212" s="35"/>
      <c r="B212" s="146"/>
      <c r="C212" s="147" t="s">
        <v>336</v>
      </c>
      <c r="D212" s="147" t="s">
        <v>197</v>
      </c>
      <c r="E212" s="148" t="s">
        <v>3212</v>
      </c>
      <c r="F212" s="149"/>
      <c r="G212" s="150"/>
      <c r="H212" s="151"/>
      <c r="I212" s="152"/>
      <c r="J212" s="153"/>
      <c r="K212" s="149"/>
      <c r="L212" s="36"/>
      <c r="M212" s="154" t="s">
        <v>3</v>
      </c>
      <c r="N212" s="155" t="s">
        <v>51</v>
      </c>
      <c r="O212" s="56"/>
      <c r="P212" s="156">
        <f>O212*H212</f>
        <v>0</v>
      </c>
      <c r="Q212" s="156">
        <v>0</v>
      </c>
      <c r="R212" s="156">
        <f>Q212*H212</f>
        <v>0</v>
      </c>
      <c r="S212" s="156">
        <v>0</v>
      </c>
      <c r="T212" s="157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58" t="s">
        <v>202</v>
      </c>
      <c r="AT212" s="158" t="s">
        <v>197</v>
      </c>
      <c r="AU212" s="158" t="s">
        <v>89</v>
      </c>
      <c r="AY212" s="19" t="s">
        <v>195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9" t="s">
        <v>87</v>
      </c>
      <c r="BK212" s="159">
        <f>ROUND(I212*H212,2)</f>
        <v>0</v>
      </c>
      <c r="BL212" s="19" t="s">
        <v>202</v>
      </c>
      <c r="BM212" s="158" t="s">
        <v>2485</v>
      </c>
    </row>
    <row r="213" spans="1:65" s="2" customFormat="1">
      <c r="A213" s="35"/>
      <c r="B213" s="36"/>
      <c r="C213" s="35"/>
      <c r="D213" s="160" t="s">
        <v>204</v>
      </c>
      <c r="E213" s="35"/>
      <c r="F213" s="161" t="s">
        <v>1733</v>
      </c>
      <c r="G213" s="35"/>
      <c r="H213" s="35"/>
      <c r="I213" s="162"/>
      <c r="J213" s="35"/>
      <c r="K213" s="35"/>
      <c r="L213" s="36"/>
      <c r="M213" s="163"/>
      <c r="N213" s="164"/>
      <c r="O213" s="56"/>
      <c r="P213" s="56"/>
      <c r="Q213" s="56"/>
      <c r="R213" s="56"/>
      <c r="S213" s="56"/>
      <c r="T213" s="57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9" t="s">
        <v>204</v>
      </c>
      <c r="AU213" s="19" t="s">
        <v>89</v>
      </c>
    </row>
    <row r="214" spans="1:65" s="13" customFormat="1">
      <c r="B214" s="165"/>
      <c r="D214" s="166" t="s">
        <v>206</v>
      </c>
      <c r="E214" s="167" t="s">
        <v>3</v>
      </c>
      <c r="F214" s="168" t="s">
        <v>207</v>
      </c>
      <c r="H214" s="167" t="s">
        <v>3</v>
      </c>
      <c r="I214" s="169"/>
      <c r="L214" s="165"/>
      <c r="M214" s="170"/>
      <c r="N214" s="171"/>
      <c r="O214" s="171"/>
      <c r="P214" s="171"/>
      <c r="Q214" s="171"/>
      <c r="R214" s="171"/>
      <c r="S214" s="171"/>
      <c r="T214" s="172"/>
      <c r="AT214" s="167" t="s">
        <v>206</v>
      </c>
      <c r="AU214" s="167" t="s">
        <v>89</v>
      </c>
      <c r="AV214" s="13" t="s">
        <v>87</v>
      </c>
      <c r="AW214" s="13" t="s">
        <v>41</v>
      </c>
      <c r="AX214" s="13" t="s">
        <v>80</v>
      </c>
      <c r="AY214" s="167" t="s">
        <v>195</v>
      </c>
    </row>
    <row r="215" spans="1:65" s="13" customFormat="1">
      <c r="B215" s="165"/>
      <c r="D215" s="166" t="s">
        <v>206</v>
      </c>
      <c r="E215" s="167" t="s">
        <v>3</v>
      </c>
      <c r="F215" s="168" t="s">
        <v>208</v>
      </c>
      <c r="H215" s="167" t="s">
        <v>3</v>
      </c>
      <c r="I215" s="169"/>
      <c r="L215" s="165"/>
      <c r="M215" s="170"/>
      <c r="N215" s="171"/>
      <c r="O215" s="171"/>
      <c r="P215" s="171"/>
      <c r="Q215" s="171"/>
      <c r="R215" s="171"/>
      <c r="S215" s="171"/>
      <c r="T215" s="172"/>
      <c r="AT215" s="167" t="s">
        <v>206</v>
      </c>
      <c r="AU215" s="167" t="s">
        <v>89</v>
      </c>
      <c r="AV215" s="13" t="s">
        <v>87</v>
      </c>
      <c r="AW215" s="13" t="s">
        <v>41</v>
      </c>
      <c r="AX215" s="13" t="s">
        <v>80</v>
      </c>
      <c r="AY215" s="167" t="s">
        <v>195</v>
      </c>
    </row>
    <row r="216" spans="1:65" s="13" customFormat="1">
      <c r="B216" s="165"/>
      <c r="D216" s="166" t="s">
        <v>206</v>
      </c>
      <c r="E216" s="167" t="s">
        <v>3</v>
      </c>
      <c r="F216" s="168" t="s">
        <v>2172</v>
      </c>
      <c r="H216" s="167" t="s">
        <v>3</v>
      </c>
      <c r="I216" s="169"/>
      <c r="L216" s="165"/>
      <c r="M216" s="170"/>
      <c r="N216" s="171"/>
      <c r="O216" s="171"/>
      <c r="P216" s="171"/>
      <c r="Q216" s="171"/>
      <c r="R216" s="171"/>
      <c r="S216" s="171"/>
      <c r="T216" s="172"/>
      <c r="AT216" s="167" t="s">
        <v>206</v>
      </c>
      <c r="AU216" s="167" t="s">
        <v>89</v>
      </c>
      <c r="AV216" s="13" t="s">
        <v>87</v>
      </c>
      <c r="AW216" s="13" t="s">
        <v>41</v>
      </c>
      <c r="AX216" s="13" t="s">
        <v>80</v>
      </c>
      <c r="AY216" s="167" t="s">
        <v>195</v>
      </c>
    </row>
    <row r="217" spans="1:65" s="14" customFormat="1">
      <c r="B217" s="173"/>
      <c r="D217" s="166" t="s">
        <v>206</v>
      </c>
      <c r="E217" s="174" t="s">
        <v>3</v>
      </c>
      <c r="F217" s="175" t="s">
        <v>2484</v>
      </c>
      <c r="H217" s="176">
        <v>193.554</v>
      </c>
      <c r="I217" s="177"/>
      <c r="L217" s="173"/>
      <c r="M217" s="178"/>
      <c r="N217" s="179"/>
      <c r="O217" s="179"/>
      <c r="P217" s="179"/>
      <c r="Q217" s="179"/>
      <c r="R217" s="179"/>
      <c r="S217" s="179"/>
      <c r="T217" s="180"/>
      <c r="AT217" s="174" t="s">
        <v>206</v>
      </c>
      <c r="AU217" s="174" t="s">
        <v>89</v>
      </c>
      <c r="AV217" s="14" t="s">
        <v>89</v>
      </c>
      <c r="AW217" s="14" t="s">
        <v>41</v>
      </c>
      <c r="AX217" s="14" t="s">
        <v>80</v>
      </c>
      <c r="AY217" s="174" t="s">
        <v>195</v>
      </c>
    </row>
    <row r="218" spans="1:65" s="15" customFormat="1">
      <c r="B218" s="181"/>
      <c r="D218" s="166" t="s">
        <v>206</v>
      </c>
      <c r="E218" s="182" t="s">
        <v>3</v>
      </c>
      <c r="F218" s="183" t="s">
        <v>215</v>
      </c>
      <c r="H218" s="184">
        <v>193.554</v>
      </c>
      <c r="I218" s="185"/>
      <c r="L218" s="181"/>
      <c r="M218" s="186"/>
      <c r="N218" s="187"/>
      <c r="O218" s="187"/>
      <c r="P218" s="187"/>
      <c r="Q218" s="187"/>
      <c r="R218" s="187"/>
      <c r="S218" s="187"/>
      <c r="T218" s="188"/>
      <c r="AT218" s="182" t="s">
        <v>206</v>
      </c>
      <c r="AU218" s="182" t="s">
        <v>89</v>
      </c>
      <c r="AV218" s="15" t="s">
        <v>202</v>
      </c>
      <c r="AW218" s="15" t="s">
        <v>41</v>
      </c>
      <c r="AX218" s="15" t="s">
        <v>87</v>
      </c>
      <c r="AY218" s="182" t="s">
        <v>195</v>
      </c>
    </row>
    <row r="219" spans="1:65" s="14" customFormat="1">
      <c r="B219" s="173"/>
      <c r="D219" s="166" t="s">
        <v>206</v>
      </c>
      <c r="F219" s="175" t="s">
        <v>2486</v>
      </c>
      <c r="H219" s="176">
        <v>1161.3240000000001</v>
      </c>
      <c r="I219" s="177"/>
      <c r="L219" s="173"/>
      <c r="M219" s="178"/>
      <c r="N219" s="179"/>
      <c r="O219" s="179"/>
      <c r="P219" s="179"/>
      <c r="Q219" s="179"/>
      <c r="R219" s="179"/>
      <c r="S219" s="179"/>
      <c r="T219" s="180"/>
      <c r="AT219" s="174" t="s">
        <v>206</v>
      </c>
      <c r="AU219" s="174" t="s">
        <v>89</v>
      </c>
      <c r="AV219" s="14" t="s">
        <v>89</v>
      </c>
      <c r="AW219" s="14" t="s">
        <v>4</v>
      </c>
      <c r="AX219" s="14" t="s">
        <v>87</v>
      </c>
      <c r="AY219" s="174" t="s">
        <v>195</v>
      </c>
    </row>
    <row r="220" spans="1:65" s="2" customFormat="1" ht="24.25" customHeight="1">
      <c r="A220" s="35"/>
      <c r="B220" s="146"/>
      <c r="C220" s="147" t="s">
        <v>341</v>
      </c>
      <c r="D220" s="147" t="s">
        <v>197</v>
      </c>
      <c r="E220" s="148" t="s">
        <v>2397</v>
      </c>
      <c r="F220" s="149" t="s">
        <v>3214</v>
      </c>
      <c r="G220" s="150" t="s">
        <v>467</v>
      </c>
      <c r="H220" s="151">
        <v>335.137</v>
      </c>
      <c r="I220" s="152"/>
      <c r="J220" s="153">
        <f>ROUND(I220*H220,2)</f>
        <v>0</v>
      </c>
      <c r="K220" s="149" t="s">
        <v>201</v>
      </c>
      <c r="L220" s="36"/>
      <c r="M220" s="154" t="s">
        <v>3</v>
      </c>
      <c r="N220" s="155" t="s">
        <v>51</v>
      </c>
      <c r="O220" s="56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58" t="s">
        <v>202</v>
      </c>
      <c r="AT220" s="158" t="s">
        <v>197</v>
      </c>
      <c r="AU220" s="158" t="s">
        <v>89</v>
      </c>
      <c r="AY220" s="19" t="s">
        <v>195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87</v>
      </c>
      <c r="BK220" s="159">
        <f>ROUND(I220*H220,2)</f>
        <v>0</v>
      </c>
      <c r="BL220" s="19" t="s">
        <v>202</v>
      </c>
      <c r="BM220" s="158" t="s">
        <v>2487</v>
      </c>
    </row>
    <row r="221" spans="1:65" s="2" customFormat="1">
      <c r="A221" s="35"/>
      <c r="B221" s="36"/>
      <c r="C221" s="35"/>
      <c r="D221" s="160" t="s">
        <v>204</v>
      </c>
      <c r="E221" s="35"/>
      <c r="F221" s="161" t="s">
        <v>2399</v>
      </c>
      <c r="G221" s="35"/>
      <c r="H221" s="35"/>
      <c r="I221" s="162"/>
      <c r="J221" s="35"/>
      <c r="K221" s="35"/>
      <c r="L221" s="36"/>
      <c r="M221" s="163"/>
      <c r="N221" s="164"/>
      <c r="O221" s="56"/>
      <c r="P221" s="56"/>
      <c r="Q221" s="56"/>
      <c r="R221" s="56"/>
      <c r="S221" s="56"/>
      <c r="T221" s="57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9" t="s">
        <v>204</v>
      </c>
      <c r="AU221" s="19" t="s">
        <v>89</v>
      </c>
    </row>
    <row r="222" spans="1:65" s="13" customFormat="1">
      <c r="B222" s="165"/>
      <c r="D222" s="166" t="s">
        <v>206</v>
      </c>
      <c r="E222" s="167" t="s">
        <v>3</v>
      </c>
      <c r="F222" s="168" t="s">
        <v>207</v>
      </c>
      <c r="H222" s="167" t="s">
        <v>3</v>
      </c>
      <c r="I222" s="169"/>
      <c r="L222" s="165"/>
      <c r="M222" s="170"/>
      <c r="N222" s="171"/>
      <c r="O222" s="171"/>
      <c r="P222" s="171"/>
      <c r="Q222" s="171"/>
      <c r="R222" s="171"/>
      <c r="S222" s="171"/>
      <c r="T222" s="172"/>
      <c r="AT222" s="167" t="s">
        <v>206</v>
      </c>
      <c r="AU222" s="167" t="s">
        <v>89</v>
      </c>
      <c r="AV222" s="13" t="s">
        <v>87</v>
      </c>
      <c r="AW222" s="13" t="s">
        <v>41</v>
      </c>
      <c r="AX222" s="13" t="s">
        <v>80</v>
      </c>
      <c r="AY222" s="167" t="s">
        <v>195</v>
      </c>
    </row>
    <row r="223" spans="1:65" s="13" customFormat="1">
      <c r="B223" s="165"/>
      <c r="D223" s="166" t="s">
        <v>206</v>
      </c>
      <c r="E223" s="167" t="s">
        <v>3</v>
      </c>
      <c r="F223" s="168" t="s">
        <v>208</v>
      </c>
      <c r="H223" s="167" t="s">
        <v>3</v>
      </c>
      <c r="I223" s="169"/>
      <c r="L223" s="165"/>
      <c r="M223" s="170"/>
      <c r="N223" s="171"/>
      <c r="O223" s="171"/>
      <c r="P223" s="171"/>
      <c r="Q223" s="171"/>
      <c r="R223" s="171"/>
      <c r="S223" s="171"/>
      <c r="T223" s="172"/>
      <c r="AT223" s="167" t="s">
        <v>206</v>
      </c>
      <c r="AU223" s="167" t="s">
        <v>89</v>
      </c>
      <c r="AV223" s="13" t="s">
        <v>87</v>
      </c>
      <c r="AW223" s="13" t="s">
        <v>41</v>
      </c>
      <c r="AX223" s="13" t="s">
        <v>80</v>
      </c>
      <c r="AY223" s="167" t="s">
        <v>195</v>
      </c>
    </row>
    <row r="224" spans="1:65" s="13" customFormat="1">
      <c r="B224" s="165"/>
      <c r="D224" s="166" t="s">
        <v>206</v>
      </c>
      <c r="E224" s="167" t="s">
        <v>3</v>
      </c>
      <c r="F224" s="168" t="s">
        <v>2172</v>
      </c>
      <c r="H224" s="167" t="s">
        <v>3</v>
      </c>
      <c r="I224" s="169"/>
      <c r="L224" s="165"/>
      <c r="M224" s="170"/>
      <c r="N224" s="171"/>
      <c r="O224" s="171"/>
      <c r="P224" s="171"/>
      <c r="Q224" s="171"/>
      <c r="R224" s="171"/>
      <c r="S224" s="171"/>
      <c r="T224" s="172"/>
      <c r="AT224" s="167" t="s">
        <v>206</v>
      </c>
      <c r="AU224" s="167" t="s">
        <v>89</v>
      </c>
      <c r="AV224" s="13" t="s">
        <v>87</v>
      </c>
      <c r="AW224" s="13" t="s">
        <v>41</v>
      </c>
      <c r="AX224" s="13" t="s">
        <v>80</v>
      </c>
      <c r="AY224" s="167" t="s">
        <v>195</v>
      </c>
    </row>
    <row r="225" spans="1:65" s="14" customFormat="1">
      <c r="B225" s="173"/>
      <c r="D225" s="166" t="s">
        <v>206</v>
      </c>
      <c r="E225" s="174" t="s">
        <v>3</v>
      </c>
      <c r="F225" s="175" t="s">
        <v>2488</v>
      </c>
      <c r="H225" s="176">
        <v>210.90700000000001</v>
      </c>
      <c r="I225" s="177"/>
      <c r="L225" s="173"/>
      <c r="M225" s="178"/>
      <c r="N225" s="179"/>
      <c r="O225" s="179"/>
      <c r="P225" s="179"/>
      <c r="Q225" s="179"/>
      <c r="R225" s="179"/>
      <c r="S225" s="179"/>
      <c r="T225" s="180"/>
      <c r="AT225" s="174" t="s">
        <v>206</v>
      </c>
      <c r="AU225" s="174" t="s">
        <v>89</v>
      </c>
      <c r="AV225" s="14" t="s">
        <v>89</v>
      </c>
      <c r="AW225" s="14" t="s">
        <v>41</v>
      </c>
      <c r="AX225" s="14" t="s">
        <v>80</v>
      </c>
      <c r="AY225" s="174" t="s">
        <v>195</v>
      </c>
    </row>
    <row r="226" spans="1:65" s="14" customFormat="1">
      <c r="B226" s="173"/>
      <c r="D226" s="166" t="s">
        <v>206</v>
      </c>
      <c r="E226" s="174" t="s">
        <v>3</v>
      </c>
      <c r="F226" s="175" t="s">
        <v>2489</v>
      </c>
      <c r="H226" s="176">
        <v>124.23</v>
      </c>
      <c r="I226" s="177"/>
      <c r="L226" s="173"/>
      <c r="M226" s="178"/>
      <c r="N226" s="179"/>
      <c r="O226" s="179"/>
      <c r="P226" s="179"/>
      <c r="Q226" s="179"/>
      <c r="R226" s="179"/>
      <c r="S226" s="179"/>
      <c r="T226" s="180"/>
      <c r="AT226" s="174" t="s">
        <v>206</v>
      </c>
      <c r="AU226" s="174" t="s">
        <v>89</v>
      </c>
      <c r="AV226" s="14" t="s">
        <v>89</v>
      </c>
      <c r="AW226" s="14" t="s">
        <v>41</v>
      </c>
      <c r="AX226" s="14" t="s">
        <v>80</v>
      </c>
      <c r="AY226" s="174" t="s">
        <v>195</v>
      </c>
    </row>
    <row r="227" spans="1:65" s="15" customFormat="1">
      <c r="B227" s="181"/>
      <c r="D227" s="166" t="s">
        <v>206</v>
      </c>
      <c r="E227" s="182" t="s">
        <v>3</v>
      </c>
      <c r="F227" s="183" t="s">
        <v>215</v>
      </c>
      <c r="H227" s="184">
        <v>335.137</v>
      </c>
      <c r="I227" s="185"/>
      <c r="L227" s="181"/>
      <c r="M227" s="186"/>
      <c r="N227" s="187"/>
      <c r="O227" s="187"/>
      <c r="P227" s="187"/>
      <c r="Q227" s="187"/>
      <c r="R227" s="187"/>
      <c r="S227" s="187"/>
      <c r="T227" s="188"/>
      <c r="AT227" s="182" t="s">
        <v>206</v>
      </c>
      <c r="AU227" s="182" t="s">
        <v>89</v>
      </c>
      <c r="AV227" s="15" t="s">
        <v>202</v>
      </c>
      <c r="AW227" s="15" t="s">
        <v>41</v>
      </c>
      <c r="AX227" s="15" t="s">
        <v>87</v>
      </c>
      <c r="AY227" s="182" t="s">
        <v>195</v>
      </c>
    </row>
    <row r="228" spans="1:65" s="2" customFormat="1" ht="24.25" customHeight="1">
      <c r="A228" s="35"/>
      <c r="B228" s="146"/>
      <c r="C228" s="147" t="s">
        <v>350</v>
      </c>
      <c r="D228" s="147" t="s">
        <v>197</v>
      </c>
      <c r="E228" s="148" t="s">
        <v>3212</v>
      </c>
      <c r="F228" s="149"/>
      <c r="G228" s="150"/>
      <c r="H228" s="151"/>
      <c r="I228" s="152"/>
      <c r="J228" s="153"/>
      <c r="K228" s="149"/>
      <c r="L228" s="36"/>
      <c r="M228" s="154" t="s">
        <v>3</v>
      </c>
      <c r="N228" s="155" t="s">
        <v>51</v>
      </c>
      <c r="O228" s="56"/>
      <c r="P228" s="156">
        <f>O228*H228</f>
        <v>0</v>
      </c>
      <c r="Q228" s="156">
        <v>0</v>
      </c>
      <c r="R228" s="156">
        <f>Q228*H228</f>
        <v>0</v>
      </c>
      <c r="S228" s="156">
        <v>0</v>
      </c>
      <c r="T228" s="157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58" t="s">
        <v>202</v>
      </c>
      <c r="AT228" s="158" t="s">
        <v>197</v>
      </c>
      <c r="AU228" s="158" t="s">
        <v>89</v>
      </c>
      <c r="AY228" s="19" t="s">
        <v>195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87</v>
      </c>
      <c r="BK228" s="159">
        <f>ROUND(I228*H228,2)</f>
        <v>0</v>
      </c>
      <c r="BL228" s="19" t="s">
        <v>202</v>
      </c>
      <c r="BM228" s="158" t="s">
        <v>2490</v>
      </c>
    </row>
    <row r="229" spans="1:65" s="2" customFormat="1">
      <c r="A229" s="35"/>
      <c r="B229" s="36"/>
      <c r="C229" s="35"/>
      <c r="D229" s="160" t="s">
        <v>204</v>
      </c>
      <c r="E229" s="35"/>
      <c r="F229" s="161" t="s">
        <v>2408</v>
      </c>
      <c r="G229" s="35"/>
      <c r="H229" s="35"/>
      <c r="I229" s="162"/>
      <c r="J229" s="35"/>
      <c r="K229" s="35"/>
      <c r="L229" s="36"/>
      <c r="M229" s="163"/>
      <c r="N229" s="164"/>
      <c r="O229" s="56"/>
      <c r="P229" s="56"/>
      <c r="Q229" s="56"/>
      <c r="R229" s="56"/>
      <c r="S229" s="56"/>
      <c r="T229" s="57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9" t="s">
        <v>204</v>
      </c>
      <c r="AU229" s="19" t="s">
        <v>89</v>
      </c>
    </row>
    <row r="230" spans="1:65" s="13" customFormat="1">
      <c r="B230" s="165"/>
      <c r="D230" s="166" t="s">
        <v>206</v>
      </c>
      <c r="E230" s="167" t="s">
        <v>3</v>
      </c>
      <c r="F230" s="168" t="s">
        <v>207</v>
      </c>
      <c r="H230" s="167" t="s">
        <v>3</v>
      </c>
      <c r="I230" s="169"/>
      <c r="L230" s="165"/>
      <c r="M230" s="170"/>
      <c r="N230" s="171"/>
      <c r="O230" s="171"/>
      <c r="P230" s="171"/>
      <c r="Q230" s="171"/>
      <c r="R230" s="171"/>
      <c r="S230" s="171"/>
      <c r="T230" s="172"/>
      <c r="AT230" s="167" t="s">
        <v>206</v>
      </c>
      <c r="AU230" s="167" t="s">
        <v>89</v>
      </c>
      <c r="AV230" s="13" t="s">
        <v>87</v>
      </c>
      <c r="AW230" s="13" t="s">
        <v>41</v>
      </c>
      <c r="AX230" s="13" t="s">
        <v>80</v>
      </c>
      <c r="AY230" s="167" t="s">
        <v>195</v>
      </c>
    </row>
    <row r="231" spans="1:65" s="13" customFormat="1">
      <c r="B231" s="165"/>
      <c r="D231" s="166" t="s">
        <v>206</v>
      </c>
      <c r="E231" s="167" t="s">
        <v>3</v>
      </c>
      <c r="F231" s="168" t="s">
        <v>208</v>
      </c>
      <c r="H231" s="167" t="s">
        <v>3</v>
      </c>
      <c r="I231" s="169"/>
      <c r="L231" s="165"/>
      <c r="M231" s="170"/>
      <c r="N231" s="171"/>
      <c r="O231" s="171"/>
      <c r="P231" s="171"/>
      <c r="Q231" s="171"/>
      <c r="R231" s="171"/>
      <c r="S231" s="171"/>
      <c r="T231" s="172"/>
      <c r="AT231" s="167" t="s">
        <v>206</v>
      </c>
      <c r="AU231" s="167" t="s">
        <v>89</v>
      </c>
      <c r="AV231" s="13" t="s">
        <v>87</v>
      </c>
      <c r="AW231" s="13" t="s">
        <v>41</v>
      </c>
      <c r="AX231" s="13" t="s">
        <v>80</v>
      </c>
      <c r="AY231" s="167" t="s">
        <v>195</v>
      </c>
    </row>
    <row r="232" spans="1:65" s="13" customFormat="1">
      <c r="B232" s="165"/>
      <c r="D232" s="166" t="s">
        <v>206</v>
      </c>
      <c r="E232" s="167" t="s">
        <v>3</v>
      </c>
      <c r="F232" s="168" t="s">
        <v>2172</v>
      </c>
      <c r="H232" s="167" t="s">
        <v>3</v>
      </c>
      <c r="I232" s="169"/>
      <c r="L232" s="165"/>
      <c r="M232" s="170"/>
      <c r="N232" s="171"/>
      <c r="O232" s="171"/>
      <c r="P232" s="171"/>
      <c r="Q232" s="171"/>
      <c r="R232" s="171"/>
      <c r="S232" s="171"/>
      <c r="T232" s="172"/>
      <c r="AT232" s="167" t="s">
        <v>206</v>
      </c>
      <c r="AU232" s="167" t="s">
        <v>89</v>
      </c>
      <c r="AV232" s="13" t="s">
        <v>87</v>
      </c>
      <c r="AW232" s="13" t="s">
        <v>41</v>
      </c>
      <c r="AX232" s="13" t="s">
        <v>80</v>
      </c>
      <c r="AY232" s="167" t="s">
        <v>195</v>
      </c>
    </row>
    <row r="233" spans="1:65" s="14" customFormat="1">
      <c r="B233" s="173"/>
      <c r="D233" s="166" t="s">
        <v>206</v>
      </c>
      <c r="E233" s="174" t="s">
        <v>3</v>
      </c>
      <c r="F233" s="175" t="s">
        <v>2488</v>
      </c>
      <c r="H233" s="176">
        <v>210.90700000000001</v>
      </c>
      <c r="I233" s="177"/>
      <c r="L233" s="173"/>
      <c r="M233" s="178"/>
      <c r="N233" s="179"/>
      <c r="O233" s="179"/>
      <c r="P233" s="179"/>
      <c r="Q233" s="179"/>
      <c r="R233" s="179"/>
      <c r="S233" s="179"/>
      <c r="T233" s="180"/>
      <c r="AT233" s="174" t="s">
        <v>206</v>
      </c>
      <c r="AU233" s="174" t="s">
        <v>89</v>
      </c>
      <c r="AV233" s="14" t="s">
        <v>89</v>
      </c>
      <c r="AW233" s="14" t="s">
        <v>41</v>
      </c>
      <c r="AX233" s="14" t="s">
        <v>80</v>
      </c>
      <c r="AY233" s="174" t="s">
        <v>195</v>
      </c>
    </row>
    <row r="234" spans="1:65" s="14" customFormat="1">
      <c r="B234" s="173"/>
      <c r="D234" s="166" t="s">
        <v>206</v>
      </c>
      <c r="E234" s="174" t="s">
        <v>3</v>
      </c>
      <c r="F234" s="175" t="s">
        <v>2489</v>
      </c>
      <c r="H234" s="176">
        <v>124.23</v>
      </c>
      <c r="I234" s="177"/>
      <c r="L234" s="173"/>
      <c r="M234" s="178"/>
      <c r="N234" s="179"/>
      <c r="O234" s="179"/>
      <c r="P234" s="179"/>
      <c r="Q234" s="179"/>
      <c r="R234" s="179"/>
      <c r="S234" s="179"/>
      <c r="T234" s="180"/>
      <c r="AT234" s="174" t="s">
        <v>206</v>
      </c>
      <c r="AU234" s="174" t="s">
        <v>89</v>
      </c>
      <c r="AV234" s="14" t="s">
        <v>89</v>
      </c>
      <c r="AW234" s="14" t="s">
        <v>41</v>
      </c>
      <c r="AX234" s="14" t="s">
        <v>80</v>
      </c>
      <c r="AY234" s="174" t="s">
        <v>195</v>
      </c>
    </row>
    <row r="235" spans="1:65" s="15" customFormat="1">
      <c r="B235" s="181"/>
      <c r="D235" s="166" t="s">
        <v>206</v>
      </c>
      <c r="E235" s="182" t="s">
        <v>3</v>
      </c>
      <c r="F235" s="183" t="s">
        <v>215</v>
      </c>
      <c r="H235" s="184">
        <v>335.137</v>
      </c>
      <c r="I235" s="185"/>
      <c r="L235" s="181"/>
      <c r="M235" s="186"/>
      <c r="N235" s="187"/>
      <c r="O235" s="187"/>
      <c r="P235" s="187"/>
      <c r="Q235" s="187"/>
      <c r="R235" s="187"/>
      <c r="S235" s="187"/>
      <c r="T235" s="188"/>
      <c r="AT235" s="182" t="s">
        <v>206</v>
      </c>
      <c r="AU235" s="182" t="s">
        <v>89</v>
      </c>
      <c r="AV235" s="15" t="s">
        <v>202</v>
      </c>
      <c r="AW235" s="15" t="s">
        <v>41</v>
      </c>
      <c r="AX235" s="15" t="s">
        <v>87</v>
      </c>
      <c r="AY235" s="182" t="s">
        <v>195</v>
      </c>
    </row>
    <row r="236" spans="1:65" s="14" customFormat="1">
      <c r="B236" s="173"/>
      <c r="D236" s="166" t="s">
        <v>206</v>
      </c>
      <c r="F236" s="175" t="s">
        <v>2491</v>
      </c>
      <c r="H236" s="176">
        <v>2010.8219999999999</v>
      </c>
      <c r="I236" s="177"/>
      <c r="L236" s="173"/>
      <c r="M236" s="178"/>
      <c r="N236" s="179"/>
      <c r="O236" s="179"/>
      <c r="P236" s="179"/>
      <c r="Q236" s="179"/>
      <c r="R236" s="179"/>
      <c r="S236" s="179"/>
      <c r="T236" s="180"/>
      <c r="AT236" s="174" t="s">
        <v>206</v>
      </c>
      <c r="AU236" s="174" t="s">
        <v>89</v>
      </c>
      <c r="AV236" s="14" t="s">
        <v>89</v>
      </c>
      <c r="AW236" s="14" t="s">
        <v>4</v>
      </c>
      <c r="AX236" s="14" t="s">
        <v>87</v>
      </c>
      <c r="AY236" s="174" t="s">
        <v>195</v>
      </c>
    </row>
    <row r="237" spans="1:65" s="2" customFormat="1" ht="16.5" customHeight="1">
      <c r="A237" s="35"/>
      <c r="B237" s="146"/>
      <c r="C237" s="147" t="s">
        <v>372</v>
      </c>
      <c r="D237" s="147" t="s">
        <v>197</v>
      </c>
      <c r="E237" s="148" t="s">
        <v>1735</v>
      </c>
      <c r="F237" s="149" t="s">
        <v>1736</v>
      </c>
      <c r="G237" s="150" t="s">
        <v>467</v>
      </c>
      <c r="H237" s="151">
        <v>528.69100000000003</v>
      </c>
      <c r="I237" s="152"/>
      <c r="J237" s="153">
        <f>ROUND(I237*H237,2)</f>
        <v>0</v>
      </c>
      <c r="K237" s="149" t="s">
        <v>201</v>
      </c>
      <c r="L237" s="36"/>
      <c r="M237" s="154" t="s">
        <v>3</v>
      </c>
      <c r="N237" s="155" t="s">
        <v>51</v>
      </c>
      <c r="O237" s="56"/>
      <c r="P237" s="156">
        <f>O237*H237</f>
        <v>0</v>
      </c>
      <c r="Q237" s="156">
        <v>0</v>
      </c>
      <c r="R237" s="156">
        <f>Q237*H237</f>
        <v>0</v>
      </c>
      <c r="S237" s="156">
        <v>0</v>
      </c>
      <c r="T237" s="157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158" t="s">
        <v>202</v>
      </c>
      <c r="AT237" s="158" t="s">
        <v>197</v>
      </c>
      <c r="AU237" s="158" t="s">
        <v>89</v>
      </c>
      <c r="AY237" s="19" t="s">
        <v>195</v>
      </c>
      <c r="BE237" s="159">
        <f>IF(N237="základní",J237,0)</f>
        <v>0</v>
      </c>
      <c r="BF237" s="159">
        <f>IF(N237="snížená",J237,0)</f>
        <v>0</v>
      </c>
      <c r="BG237" s="159">
        <f>IF(N237="zákl. přenesená",J237,0)</f>
        <v>0</v>
      </c>
      <c r="BH237" s="159">
        <f>IF(N237="sníž. přenesená",J237,0)</f>
        <v>0</v>
      </c>
      <c r="BI237" s="159">
        <f>IF(N237="nulová",J237,0)</f>
        <v>0</v>
      </c>
      <c r="BJ237" s="19" t="s">
        <v>87</v>
      </c>
      <c r="BK237" s="159">
        <f>ROUND(I237*H237,2)</f>
        <v>0</v>
      </c>
      <c r="BL237" s="19" t="s">
        <v>202</v>
      </c>
      <c r="BM237" s="158" t="s">
        <v>2492</v>
      </c>
    </row>
    <row r="238" spans="1:65" s="2" customFormat="1">
      <c r="A238" s="35"/>
      <c r="B238" s="36"/>
      <c r="C238" s="35"/>
      <c r="D238" s="160" t="s">
        <v>204</v>
      </c>
      <c r="E238" s="35"/>
      <c r="F238" s="161" t="s">
        <v>1738</v>
      </c>
      <c r="G238" s="35"/>
      <c r="H238" s="35"/>
      <c r="I238" s="162"/>
      <c r="J238" s="35"/>
      <c r="K238" s="35"/>
      <c r="L238" s="36"/>
      <c r="M238" s="163"/>
      <c r="N238" s="164"/>
      <c r="O238" s="56"/>
      <c r="P238" s="56"/>
      <c r="Q238" s="56"/>
      <c r="R238" s="56"/>
      <c r="S238" s="56"/>
      <c r="T238" s="57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9" t="s">
        <v>204</v>
      </c>
      <c r="AU238" s="19" t="s">
        <v>89</v>
      </c>
    </row>
    <row r="239" spans="1:65" s="13" customFormat="1">
      <c r="B239" s="165"/>
      <c r="D239" s="166" t="s">
        <v>206</v>
      </c>
      <c r="E239" s="167" t="s">
        <v>3</v>
      </c>
      <c r="F239" s="168" t="s">
        <v>207</v>
      </c>
      <c r="H239" s="167" t="s">
        <v>3</v>
      </c>
      <c r="I239" s="169"/>
      <c r="L239" s="165"/>
      <c r="M239" s="170"/>
      <c r="N239" s="171"/>
      <c r="O239" s="171"/>
      <c r="P239" s="171"/>
      <c r="Q239" s="171"/>
      <c r="R239" s="171"/>
      <c r="S239" s="171"/>
      <c r="T239" s="172"/>
      <c r="AT239" s="167" t="s">
        <v>206</v>
      </c>
      <c r="AU239" s="167" t="s">
        <v>89</v>
      </c>
      <c r="AV239" s="13" t="s">
        <v>87</v>
      </c>
      <c r="AW239" s="13" t="s">
        <v>41</v>
      </c>
      <c r="AX239" s="13" t="s">
        <v>80</v>
      </c>
      <c r="AY239" s="167" t="s">
        <v>195</v>
      </c>
    </row>
    <row r="240" spans="1:65" s="13" customFormat="1">
      <c r="B240" s="165"/>
      <c r="D240" s="166" t="s">
        <v>206</v>
      </c>
      <c r="E240" s="167" t="s">
        <v>3</v>
      </c>
      <c r="F240" s="168" t="s">
        <v>208</v>
      </c>
      <c r="H240" s="167" t="s">
        <v>3</v>
      </c>
      <c r="I240" s="169"/>
      <c r="L240" s="165"/>
      <c r="M240" s="170"/>
      <c r="N240" s="171"/>
      <c r="O240" s="171"/>
      <c r="P240" s="171"/>
      <c r="Q240" s="171"/>
      <c r="R240" s="171"/>
      <c r="S240" s="171"/>
      <c r="T240" s="172"/>
      <c r="AT240" s="167" t="s">
        <v>206</v>
      </c>
      <c r="AU240" s="167" t="s">
        <v>89</v>
      </c>
      <c r="AV240" s="13" t="s">
        <v>87</v>
      </c>
      <c r="AW240" s="13" t="s">
        <v>41</v>
      </c>
      <c r="AX240" s="13" t="s">
        <v>80</v>
      </c>
      <c r="AY240" s="167" t="s">
        <v>195</v>
      </c>
    </row>
    <row r="241" spans="1:65" s="13" customFormat="1">
      <c r="B241" s="165"/>
      <c r="D241" s="166" t="s">
        <v>206</v>
      </c>
      <c r="E241" s="167" t="s">
        <v>3</v>
      </c>
      <c r="F241" s="168" t="s">
        <v>2172</v>
      </c>
      <c r="H241" s="167" t="s">
        <v>3</v>
      </c>
      <c r="I241" s="169"/>
      <c r="L241" s="165"/>
      <c r="M241" s="170"/>
      <c r="N241" s="171"/>
      <c r="O241" s="171"/>
      <c r="P241" s="171"/>
      <c r="Q241" s="171"/>
      <c r="R241" s="171"/>
      <c r="S241" s="171"/>
      <c r="T241" s="172"/>
      <c r="AT241" s="167" t="s">
        <v>206</v>
      </c>
      <c r="AU241" s="167" t="s">
        <v>89</v>
      </c>
      <c r="AV241" s="13" t="s">
        <v>87</v>
      </c>
      <c r="AW241" s="13" t="s">
        <v>41</v>
      </c>
      <c r="AX241" s="13" t="s">
        <v>80</v>
      </c>
      <c r="AY241" s="167" t="s">
        <v>195</v>
      </c>
    </row>
    <row r="242" spans="1:65" s="14" customFormat="1">
      <c r="B242" s="173"/>
      <c r="D242" s="166" t="s">
        <v>206</v>
      </c>
      <c r="E242" s="174" t="s">
        <v>3</v>
      </c>
      <c r="F242" s="175" t="s">
        <v>2484</v>
      </c>
      <c r="H242" s="176">
        <v>193.554</v>
      </c>
      <c r="I242" s="177"/>
      <c r="L242" s="173"/>
      <c r="M242" s="178"/>
      <c r="N242" s="179"/>
      <c r="O242" s="179"/>
      <c r="P242" s="179"/>
      <c r="Q242" s="179"/>
      <c r="R242" s="179"/>
      <c r="S242" s="179"/>
      <c r="T242" s="180"/>
      <c r="AT242" s="174" t="s">
        <v>206</v>
      </c>
      <c r="AU242" s="174" t="s">
        <v>89</v>
      </c>
      <c r="AV242" s="14" t="s">
        <v>89</v>
      </c>
      <c r="AW242" s="14" t="s">
        <v>41</v>
      </c>
      <c r="AX242" s="14" t="s">
        <v>80</v>
      </c>
      <c r="AY242" s="174" t="s">
        <v>195</v>
      </c>
    </row>
    <row r="243" spans="1:65" s="14" customFormat="1">
      <c r="B243" s="173"/>
      <c r="D243" s="166" t="s">
        <v>206</v>
      </c>
      <c r="E243" s="174" t="s">
        <v>3</v>
      </c>
      <c r="F243" s="175" t="s">
        <v>2488</v>
      </c>
      <c r="H243" s="176">
        <v>210.90700000000001</v>
      </c>
      <c r="I243" s="177"/>
      <c r="L243" s="173"/>
      <c r="M243" s="178"/>
      <c r="N243" s="179"/>
      <c r="O243" s="179"/>
      <c r="P243" s="179"/>
      <c r="Q243" s="179"/>
      <c r="R243" s="179"/>
      <c r="S243" s="179"/>
      <c r="T243" s="180"/>
      <c r="AT243" s="174" t="s">
        <v>206</v>
      </c>
      <c r="AU243" s="174" t="s">
        <v>89</v>
      </c>
      <c r="AV243" s="14" t="s">
        <v>89</v>
      </c>
      <c r="AW243" s="14" t="s">
        <v>41</v>
      </c>
      <c r="AX243" s="14" t="s">
        <v>80</v>
      </c>
      <c r="AY243" s="174" t="s">
        <v>195</v>
      </c>
    </row>
    <row r="244" spans="1:65" s="14" customFormat="1">
      <c r="B244" s="173"/>
      <c r="D244" s="166" t="s">
        <v>206</v>
      </c>
      <c r="E244" s="174" t="s">
        <v>3</v>
      </c>
      <c r="F244" s="175" t="s">
        <v>2489</v>
      </c>
      <c r="H244" s="176">
        <v>124.23</v>
      </c>
      <c r="I244" s="177"/>
      <c r="L244" s="173"/>
      <c r="M244" s="178"/>
      <c r="N244" s="179"/>
      <c r="O244" s="179"/>
      <c r="P244" s="179"/>
      <c r="Q244" s="179"/>
      <c r="R244" s="179"/>
      <c r="S244" s="179"/>
      <c r="T244" s="180"/>
      <c r="AT244" s="174" t="s">
        <v>206</v>
      </c>
      <c r="AU244" s="174" t="s">
        <v>89</v>
      </c>
      <c r="AV244" s="14" t="s">
        <v>89</v>
      </c>
      <c r="AW244" s="14" t="s">
        <v>41</v>
      </c>
      <c r="AX244" s="14" t="s">
        <v>80</v>
      </c>
      <c r="AY244" s="174" t="s">
        <v>195</v>
      </c>
    </row>
    <row r="245" spans="1:65" s="15" customFormat="1">
      <c r="B245" s="181"/>
      <c r="D245" s="166" t="s">
        <v>206</v>
      </c>
      <c r="E245" s="182" t="s">
        <v>3</v>
      </c>
      <c r="F245" s="183" t="s">
        <v>215</v>
      </c>
      <c r="H245" s="184">
        <v>528.69100000000003</v>
      </c>
      <c r="I245" s="185"/>
      <c r="L245" s="181"/>
      <c r="M245" s="186"/>
      <c r="N245" s="187"/>
      <c r="O245" s="187"/>
      <c r="P245" s="187"/>
      <c r="Q245" s="187"/>
      <c r="R245" s="187"/>
      <c r="S245" s="187"/>
      <c r="T245" s="188"/>
      <c r="AT245" s="182" t="s">
        <v>206</v>
      </c>
      <c r="AU245" s="182" t="s">
        <v>89</v>
      </c>
      <c r="AV245" s="15" t="s">
        <v>202</v>
      </c>
      <c r="AW245" s="15" t="s">
        <v>41</v>
      </c>
      <c r="AX245" s="15" t="s">
        <v>87</v>
      </c>
      <c r="AY245" s="182" t="s">
        <v>195</v>
      </c>
    </row>
    <row r="246" spans="1:65" s="12" customFormat="1" ht="22.9" customHeight="1">
      <c r="B246" s="133"/>
      <c r="D246" s="134" t="s">
        <v>79</v>
      </c>
      <c r="E246" s="144" t="s">
        <v>665</v>
      </c>
      <c r="F246" s="144" t="s">
        <v>666</v>
      </c>
      <c r="I246" s="136"/>
      <c r="J246" s="145">
        <f>BK246</f>
        <v>0</v>
      </c>
      <c r="L246" s="133"/>
      <c r="M246" s="138"/>
      <c r="N246" s="139"/>
      <c r="O246" s="139"/>
      <c r="P246" s="140">
        <f>SUM(P247:P250)</f>
        <v>0</v>
      </c>
      <c r="Q246" s="139"/>
      <c r="R246" s="140">
        <f>SUM(R247:R250)</f>
        <v>0</v>
      </c>
      <c r="S246" s="139"/>
      <c r="T246" s="141">
        <f>SUM(T247:T250)</f>
        <v>0</v>
      </c>
      <c r="AR246" s="134" t="s">
        <v>87</v>
      </c>
      <c r="AT246" s="142" t="s">
        <v>79</v>
      </c>
      <c r="AU246" s="142" t="s">
        <v>87</v>
      </c>
      <c r="AY246" s="134" t="s">
        <v>195</v>
      </c>
      <c r="BK246" s="143">
        <f>SUM(BK247:BK250)</f>
        <v>0</v>
      </c>
    </row>
    <row r="247" spans="1:65" s="2" customFormat="1" ht="24.25" customHeight="1">
      <c r="A247" s="35"/>
      <c r="B247" s="146"/>
      <c r="C247" s="147" t="s">
        <v>377</v>
      </c>
      <c r="D247" s="147" t="s">
        <v>197</v>
      </c>
      <c r="E247" s="148" t="s">
        <v>2413</v>
      </c>
      <c r="F247" s="149" t="s">
        <v>2414</v>
      </c>
      <c r="G247" s="150" t="s">
        <v>467</v>
      </c>
      <c r="H247" s="151">
        <v>633.11400000000003</v>
      </c>
      <c r="I247" s="152"/>
      <c r="J247" s="153">
        <f>ROUND(I247*H247,2)</f>
        <v>0</v>
      </c>
      <c r="K247" s="149" t="s">
        <v>201</v>
      </c>
      <c r="L247" s="36"/>
      <c r="M247" s="154" t="s">
        <v>3</v>
      </c>
      <c r="N247" s="155" t="s">
        <v>51</v>
      </c>
      <c r="O247" s="56"/>
      <c r="P247" s="156">
        <f>O247*H247</f>
        <v>0</v>
      </c>
      <c r="Q247" s="156">
        <v>0</v>
      </c>
      <c r="R247" s="156">
        <f>Q247*H247</f>
        <v>0</v>
      </c>
      <c r="S247" s="156">
        <v>0</v>
      </c>
      <c r="T247" s="157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58" t="s">
        <v>202</v>
      </c>
      <c r="AT247" s="158" t="s">
        <v>197</v>
      </c>
      <c r="AU247" s="158" t="s">
        <v>89</v>
      </c>
      <c r="AY247" s="19" t="s">
        <v>195</v>
      </c>
      <c r="BE247" s="159">
        <f>IF(N247="základní",J247,0)</f>
        <v>0</v>
      </c>
      <c r="BF247" s="159">
        <f>IF(N247="snížená",J247,0)</f>
        <v>0</v>
      </c>
      <c r="BG247" s="159">
        <f>IF(N247="zákl. přenesená",J247,0)</f>
        <v>0</v>
      </c>
      <c r="BH247" s="159">
        <f>IF(N247="sníž. přenesená",J247,0)</f>
        <v>0</v>
      </c>
      <c r="BI247" s="159">
        <f>IF(N247="nulová",J247,0)</f>
        <v>0</v>
      </c>
      <c r="BJ247" s="19" t="s">
        <v>87</v>
      </c>
      <c r="BK247" s="159">
        <f>ROUND(I247*H247,2)</f>
        <v>0</v>
      </c>
      <c r="BL247" s="19" t="s">
        <v>202</v>
      </c>
      <c r="BM247" s="158" t="s">
        <v>2493</v>
      </c>
    </row>
    <row r="248" spans="1:65" s="2" customFormat="1">
      <c r="A248" s="35"/>
      <c r="B248" s="36"/>
      <c r="C248" s="35"/>
      <c r="D248" s="160" t="s">
        <v>204</v>
      </c>
      <c r="E248" s="35"/>
      <c r="F248" s="161" t="s">
        <v>2416</v>
      </c>
      <c r="G248" s="35"/>
      <c r="H248" s="35"/>
      <c r="I248" s="162"/>
      <c r="J248" s="35"/>
      <c r="K248" s="35"/>
      <c r="L248" s="36"/>
      <c r="M248" s="163"/>
      <c r="N248" s="164"/>
      <c r="O248" s="56"/>
      <c r="P248" s="56"/>
      <c r="Q248" s="56"/>
      <c r="R248" s="56"/>
      <c r="S248" s="56"/>
      <c r="T248" s="57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9" t="s">
        <v>204</v>
      </c>
      <c r="AU248" s="19" t="s">
        <v>89</v>
      </c>
    </row>
    <row r="249" spans="1:65" s="2" customFormat="1" ht="24.25" customHeight="1">
      <c r="A249" s="35"/>
      <c r="B249" s="146"/>
      <c r="C249" s="147" t="s">
        <v>8</v>
      </c>
      <c r="D249" s="147" t="s">
        <v>197</v>
      </c>
      <c r="E249" s="148" t="s">
        <v>2417</v>
      </c>
      <c r="F249" s="149" t="s">
        <v>2418</v>
      </c>
      <c r="G249" s="150" t="s">
        <v>467</v>
      </c>
      <c r="H249" s="151">
        <v>633.11400000000003</v>
      </c>
      <c r="I249" s="152"/>
      <c r="J249" s="153">
        <f>ROUND(I249*H249,2)</f>
        <v>0</v>
      </c>
      <c r="K249" s="149" t="s">
        <v>201</v>
      </c>
      <c r="L249" s="36"/>
      <c r="M249" s="154" t="s">
        <v>3</v>
      </c>
      <c r="N249" s="155" t="s">
        <v>51</v>
      </c>
      <c r="O249" s="56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58" t="s">
        <v>202</v>
      </c>
      <c r="AT249" s="158" t="s">
        <v>197</v>
      </c>
      <c r="AU249" s="158" t="s">
        <v>89</v>
      </c>
      <c r="AY249" s="19" t="s">
        <v>195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9" t="s">
        <v>87</v>
      </c>
      <c r="BK249" s="159">
        <f>ROUND(I249*H249,2)</f>
        <v>0</v>
      </c>
      <c r="BL249" s="19" t="s">
        <v>202</v>
      </c>
      <c r="BM249" s="158" t="s">
        <v>2494</v>
      </c>
    </row>
    <row r="250" spans="1:65" s="2" customFormat="1">
      <c r="A250" s="35"/>
      <c r="B250" s="36"/>
      <c r="C250" s="35"/>
      <c r="D250" s="160" t="s">
        <v>204</v>
      </c>
      <c r="E250" s="35"/>
      <c r="F250" s="161" t="s">
        <v>2420</v>
      </c>
      <c r="G250" s="35"/>
      <c r="H250" s="35"/>
      <c r="I250" s="162"/>
      <c r="J250" s="35"/>
      <c r="K250" s="35"/>
      <c r="L250" s="36"/>
      <c r="M250" s="163"/>
      <c r="N250" s="164"/>
      <c r="O250" s="56"/>
      <c r="P250" s="56"/>
      <c r="Q250" s="56"/>
      <c r="R250" s="56"/>
      <c r="S250" s="56"/>
      <c r="T250" s="57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9" t="s">
        <v>204</v>
      </c>
      <c r="AU250" s="19" t="s">
        <v>89</v>
      </c>
    </row>
    <row r="251" spans="1:65" s="12" customFormat="1" ht="25.9" customHeight="1">
      <c r="B251" s="133"/>
      <c r="D251" s="134" t="s">
        <v>79</v>
      </c>
      <c r="E251" s="135" t="s">
        <v>677</v>
      </c>
      <c r="F251" s="135" t="s">
        <v>678</v>
      </c>
      <c r="I251" s="136"/>
      <c r="J251" s="137">
        <f>BK251</f>
        <v>0</v>
      </c>
      <c r="L251" s="133"/>
      <c r="M251" s="138"/>
      <c r="N251" s="139"/>
      <c r="O251" s="139"/>
      <c r="P251" s="140">
        <f>SUM(P252:P272)</f>
        <v>0</v>
      </c>
      <c r="Q251" s="139"/>
      <c r="R251" s="140">
        <f>SUM(R252:R272)</f>
        <v>0</v>
      </c>
      <c r="S251" s="139"/>
      <c r="T251" s="141">
        <f>SUM(T252:T272)</f>
        <v>0</v>
      </c>
      <c r="AR251" s="134" t="s">
        <v>87</v>
      </c>
      <c r="AT251" s="142" t="s">
        <v>79</v>
      </c>
      <c r="AU251" s="142" t="s">
        <v>80</v>
      </c>
      <c r="AY251" s="134" t="s">
        <v>195</v>
      </c>
      <c r="BK251" s="143">
        <f>SUM(BK252:BK272)</f>
        <v>0</v>
      </c>
    </row>
    <row r="252" spans="1:65" s="2" customFormat="1" ht="24.25" customHeight="1">
      <c r="A252" s="35"/>
      <c r="B252" s="146"/>
      <c r="C252" s="147" t="s">
        <v>389</v>
      </c>
      <c r="D252" s="147" t="s">
        <v>197</v>
      </c>
      <c r="E252" s="148" t="s">
        <v>2421</v>
      </c>
      <c r="F252" s="149" t="s">
        <v>1092</v>
      </c>
      <c r="G252" s="150" t="s">
        <v>467</v>
      </c>
      <c r="H252" s="151">
        <v>124.23</v>
      </c>
      <c r="I252" s="152"/>
      <c r="J252" s="153">
        <f>ROUND(I252*H252,2)</f>
        <v>0</v>
      </c>
      <c r="K252" s="149" t="s">
        <v>201</v>
      </c>
      <c r="L252" s="36"/>
      <c r="M252" s="154" t="s">
        <v>3</v>
      </c>
      <c r="N252" s="155" t="s">
        <v>51</v>
      </c>
      <c r="O252" s="56"/>
      <c r="P252" s="156">
        <f>O252*H252</f>
        <v>0</v>
      </c>
      <c r="Q252" s="156">
        <v>0</v>
      </c>
      <c r="R252" s="156">
        <f>Q252*H252</f>
        <v>0</v>
      </c>
      <c r="S252" s="156">
        <v>0</v>
      </c>
      <c r="T252" s="157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158" t="s">
        <v>202</v>
      </c>
      <c r="AT252" s="158" t="s">
        <v>197</v>
      </c>
      <c r="AU252" s="158" t="s">
        <v>87</v>
      </c>
      <c r="AY252" s="19" t="s">
        <v>195</v>
      </c>
      <c r="BE252" s="159">
        <f>IF(N252="základní",J252,0)</f>
        <v>0</v>
      </c>
      <c r="BF252" s="159">
        <f>IF(N252="snížená",J252,0)</f>
        <v>0</v>
      </c>
      <c r="BG252" s="159">
        <f>IF(N252="zákl. přenesená",J252,0)</f>
        <v>0</v>
      </c>
      <c r="BH252" s="159">
        <f>IF(N252="sníž. přenesená",J252,0)</f>
        <v>0</v>
      </c>
      <c r="BI252" s="159">
        <f>IF(N252="nulová",J252,0)</f>
        <v>0</v>
      </c>
      <c r="BJ252" s="19" t="s">
        <v>87</v>
      </c>
      <c r="BK252" s="159">
        <f>ROUND(I252*H252,2)</f>
        <v>0</v>
      </c>
      <c r="BL252" s="19" t="s">
        <v>202</v>
      </c>
      <c r="BM252" s="158" t="s">
        <v>2495</v>
      </c>
    </row>
    <row r="253" spans="1:65" s="2" customFormat="1">
      <c r="A253" s="35"/>
      <c r="B253" s="36"/>
      <c r="C253" s="35"/>
      <c r="D253" s="160" t="s">
        <v>204</v>
      </c>
      <c r="E253" s="35"/>
      <c r="F253" s="161" t="s">
        <v>2423</v>
      </c>
      <c r="G253" s="35"/>
      <c r="H253" s="35"/>
      <c r="I253" s="162"/>
      <c r="J253" s="35"/>
      <c r="K253" s="35"/>
      <c r="L253" s="36"/>
      <c r="M253" s="163"/>
      <c r="N253" s="164"/>
      <c r="O253" s="56"/>
      <c r="P253" s="56"/>
      <c r="Q253" s="56"/>
      <c r="R253" s="56"/>
      <c r="S253" s="56"/>
      <c r="T253" s="57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9" t="s">
        <v>204</v>
      </c>
      <c r="AU253" s="19" t="s">
        <v>87</v>
      </c>
    </row>
    <row r="254" spans="1:65" s="13" customFormat="1">
      <c r="B254" s="165"/>
      <c r="D254" s="166" t="s">
        <v>206</v>
      </c>
      <c r="E254" s="167" t="s">
        <v>3</v>
      </c>
      <c r="F254" s="168" t="s">
        <v>207</v>
      </c>
      <c r="H254" s="167" t="s">
        <v>3</v>
      </c>
      <c r="I254" s="169"/>
      <c r="L254" s="165"/>
      <c r="M254" s="170"/>
      <c r="N254" s="171"/>
      <c r="O254" s="171"/>
      <c r="P254" s="171"/>
      <c r="Q254" s="171"/>
      <c r="R254" s="171"/>
      <c r="S254" s="171"/>
      <c r="T254" s="172"/>
      <c r="AT254" s="167" t="s">
        <v>206</v>
      </c>
      <c r="AU254" s="167" t="s">
        <v>87</v>
      </c>
      <c r="AV254" s="13" t="s">
        <v>87</v>
      </c>
      <c r="AW254" s="13" t="s">
        <v>41</v>
      </c>
      <c r="AX254" s="13" t="s">
        <v>80</v>
      </c>
      <c r="AY254" s="167" t="s">
        <v>195</v>
      </c>
    </row>
    <row r="255" spans="1:65" s="13" customFormat="1">
      <c r="B255" s="165"/>
      <c r="D255" s="166" t="s">
        <v>206</v>
      </c>
      <c r="E255" s="167" t="s">
        <v>3</v>
      </c>
      <c r="F255" s="168" t="s">
        <v>208</v>
      </c>
      <c r="H255" s="167" t="s">
        <v>3</v>
      </c>
      <c r="I255" s="169"/>
      <c r="L255" s="165"/>
      <c r="M255" s="170"/>
      <c r="N255" s="171"/>
      <c r="O255" s="171"/>
      <c r="P255" s="171"/>
      <c r="Q255" s="171"/>
      <c r="R255" s="171"/>
      <c r="S255" s="171"/>
      <c r="T255" s="172"/>
      <c r="AT255" s="167" t="s">
        <v>206</v>
      </c>
      <c r="AU255" s="167" t="s">
        <v>87</v>
      </c>
      <c r="AV255" s="13" t="s">
        <v>87</v>
      </c>
      <c r="AW255" s="13" t="s">
        <v>41</v>
      </c>
      <c r="AX255" s="13" t="s">
        <v>80</v>
      </c>
      <c r="AY255" s="167" t="s">
        <v>195</v>
      </c>
    </row>
    <row r="256" spans="1:65" s="13" customFormat="1">
      <c r="B256" s="165"/>
      <c r="D256" s="166" t="s">
        <v>206</v>
      </c>
      <c r="E256" s="167" t="s">
        <v>3</v>
      </c>
      <c r="F256" s="168" t="s">
        <v>2172</v>
      </c>
      <c r="H256" s="167" t="s">
        <v>3</v>
      </c>
      <c r="I256" s="169"/>
      <c r="L256" s="165"/>
      <c r="M256" s="170"/>
      <c r="N256" s="171"/>
      <c r="O256" s="171"/>
      <c r="P256" s="171"/>
      <c r="Q256" s="171"/>
      <c r="R256" s="171"/>
      <c r="S256" s="171"/>
      <c r="T256" s="172"/>
      <c r="AT256" s="167" t="s">
        <v>206</v>
      </c>
      <c r="AU256" s="167" t="s">
        <v>87</v>
      </c>
      <c r="AV256" s="13" t="s">
        <v>87</v>
      </c>
      <c r="AW256" s="13" t="s">
        <v>41</v>
      </c>
      <c r="AX256" s="13" t="s">
        <v>80</v>
      </c>
      <c r="AY256" s="167" t="s">
        <v>195</v>
      </c>
    </row>
    <row r="257" spans="1:65" s="14" customFormat="1">
      <c r="B257" s="173"/>
      <c r="D257" s="166" t="s">
        <v>206</v>
      </c>
      <c r="E257" s="174" t="s">
        <v>3</v>
      </c>
      <c r="F257" s="175" t="s">
        <v>2496</v>
      </c>
      <c r="H257" s="176">
        <v>124.23</v>
      </c>
      <c r="I257" s="177"/>
      <c r="L257" s="173"/>
      <c r="M257" s="178"/>
      <c r="N257" s="179"/>
      <c r="O257" s="179"/>
      <c r="P257" s="179"/>
      <c r="Q257" s="179"/>
      <c r="R257" s="179"/>
      <c r="S257" s="179"/>
      <c r="T257" s="180"/>
      <c r="AT257" s="174" t="s">
        <v>206</v>
      </c>
      <c r="AU257" s="174" t="s">
        <v>87</v>
      </c>
      <c r="AV257" s="14" t="s">
        <v>89</v>
      </c>
      <c r="AW257" s="14" t="s">
        <v>41</v>
      </c>
      <c r="AX257" s="14" t="s">
        <v>80</v>
      </c>
      <c r="AY257" s="174" t="s">
        <v>195</v>
      </c>
    </row>
    <row r="258" spans="1:65" s="15" customFormat="1">
      <c r="B258" s="181"/>
      <c r="D258" s="166" t="s">
        <v>206</v>
      </c>
      <c r="E258" s="182" t="s">
        <v>3</v>
      </c>
      <c r="F258" s="183" t="s">
        <v>215</v>
      </c>
      <c r="H258" s="184">
        <v>124.23</v>
      </c>
      <c r="I258" s="185"/>
      <c r="L258" s="181"/>
      <c r="M258" s="186"/>
      <c r="N258" s="187"/>
      <c r="O258" s="187"/>
      <c r="P258" s="187"/>
      <c r="Q258" s="187"/>
      <c r="R258" s="187"/>
      <c r="S258" s="187"/>
      <c r="T258" s="188"/>
      <c r="AT258" s="182" t="s">
        <v>206</v>
      </c>
      <c r="AU258" s="182" t="s">
        <v>87</v>
      </c>
      <c r="AV258" s="15" t="s">
        <v>202</v>
      </c>
      <c r="AW258" s="15" t="s">
        <v>41</v>
      </c>
      <c r="AX258" s="15" t="s">
        <v>87</v>
      </c>
      <c r="AY258" s="182" t="s">
        <v>195</v>
      </c>
    </row>
    <row r="259" spans="1:65" s="2" customFormat="1" ht="24.25" customHeight="1">
      <c r="A259" s="35"/>
      <c r="B259" s="146"/>
      <c r="C259" s="147" t="s">
        <v>396</v>
      </c>
      <c r="D259" s="147" t="s">
        <v>197</v>
      </c>
      <c r="E259" s="148" t="s">
        <v>2424</v>
      </c>
      <c r="F259" s="149" t="s">
        <v>681</v>
      </c>
      <c r="G259" s="150" t="s">
        <v>467</v>
      </c>
      <c r="H259" s="151">
        <v>193.554</v>
      </c>
      <c r="I259" s="152"/>
      <c r="J259" s="153">
        <f>ROUND(I259*H259,2)</f>
        <v>0</v>
      </c>
      <c r="K259" s="149" t="s">
        <v>201</v>
      </c>
      <c r="L259" s="36"/>
      <c r="M259" s="154" t="s">
        <v>3</v>
      </c>
      <c r="N259" s="155" t="s">
        <v>51</v>
      </c>
      <c r="O259" s="56"/>
      <c r="P259" s="156">
        <f>O259*H259</f>
        <v>0</v>
      </c>
      <c r="Q259" s="156">
        <v>0</v>
      </c>
      <c r="R259" s="156">
        <f>Q259*H259</f>
        <v>0</v>
      </c>
      <c r="S259" s="156">
        <v>0</v>
      </c>
      <c r="T259" s="157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158" t="s">
        <v>202</v>
      </c>
      <c r="AT259" s="158" t="s">
        <v>197</v>
      </c>
      <c r="AU259" s="158" t="s">
        <v>87</v>
      </c>
      <c r="AY259" s="19" t="s">
        <v>195</v>
      </c>
      <c r="BE259" s="159">
        <f>IF(N259="základní",J259,0)</f>
        <v>0</v>
      </c>
      <c r="BF259" s="159">
        <f>IF(N259="snížená",J259,0)</f>
        <v>0</v>
      </c>
      <c r="BG259" s="159">
        <f>IF(N259="zákl. přenesená",J259,0)</f>
        <v>0</v>
      </c>
      <c r="BH259" s="159">
        <f>IF(N259="sníž. přenesená",J259,0)</f>
        <v>0</v>
      </c>
      <c r="BI259" s="159">
        <f>IF(N259="nulová",J259,0)</f>
        <v>0</v>
      </c>
      <c r="BJ259" s="19" t="s">
        <v>87</v>
      </c>
      <c r="BK259" s="159">
        <f>ROUND(I259*H259,2)</f>
        <v>0</v>
      </c>
      <c r="BL259" s="19" t="s">
        <v>202</v>
      </c>
      <c r="BM259" s="158" t="s">
        <v>2497</v>
      </c>
    </row>
    <row r="260" spans="1:65" s="2" customFormat="1">
      <c r="A260" s="35"/>
      <c r="B260" s="36"/>
      <c r="C260" s="35"/>
      <c r="D260" s="160" t="s">
        <v>204</v>
      </c>
      <c r="E260" s="35"/>
      <c r="F260" s="161" t="s">
        <v>2426</v>
      </c>
      <c r="G260" s="35"/>
      <c r="H260" s="35"/>
      <c r="I260" s="162"/>
      <c r="J260" s="35"/>
      <c r="K260" s="35"/>
      <c r="L260" s="36"/>
      <c r="M260" s="163"/>
      <c r="N260" s="164"/>
      <c r="O260" s="56"/>
      <c r="P260" s="56"/>
      <c r="Q260" s="56"/>
      <c r="R260" s="56"/>
      <c r="S260" s="56"/>
      <c r="T260" s="57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9" t="s">
        <v>204</v>
      </c>
      <c r="AU260" s="19" t="s">
        <v>87</v>
      </c>
    </row>
    <row r="261" spans="1:65" s="13" customFormat="1">
      <c r="B261" s="165"/>
      <c r="D261" s="166" t="s">
        <v>206</v>
      </c>
      <c r="E261" s="167" t="s">
        <v>3</v>
      </c>
      <c r="F261" s="168" t="s">
        <v>207</v>
      </c>
      <c r="H261" s="167" t="s">
        <v>3</v>
      </c>
      <c r="I261" s="169"/>
      <c r="L261" s="165"/>
      <c r="M261" s="170"/>
      <c r="N261" s="171"/>
      <c r="O261" s="171"/>
      <c r="P261" s="171"/>
      <c r="Q261" s="171"/>
      <c r="R261" s="171"/>
      <c r="S261" s="171"/>
      <c r="T261" s="172"/>
      <c r="AT261" s="167" t="s">
        <v>206</v>
      </c>
      <c r="AU261" s="167" t="s">
        <v>87</v>
      </c>
      <c r="AV261" s="13" t="s">
        <v>87</v>
      </c>
      <c r="AW261" s="13" t="s">
        <v>41</v>
      </c>
      <c r="AX261" s="13" t="s">
        <v>80</v>
      </c>
      <c r="AY261" s="167" t="s">
        <v>195</v>
      </c>
    </row>
    <row r="262" spans="1:65" s="13" customFormat="1">
      <c r="B262" s="165"/>
      <c r="D262" s="166" t="s">
        <v>206</v>
      </c>
      <c r="E262" s="167" t="s">
        <v>3</v>
      </c>
      <c r="F262" s="168" t="s">
        <v>208</v>
      </c>
      <c r="H262" s="167" t="s">
        <v>3</v>
      </c>
      <c r="I262" s="169"/>
      <c r="L262" s="165"/>
      <c r="M262" s="170"/>
      <c r="N262" s="171"/>
      <c r="O262" s="171"/>
      <c r="P262" s="171"/>
      <c r="Q262" s="171"/>
      <c r="R262" s="171"/>
      <c r="S262" s="171"/>
      <c r="T262" s="172"/>
      <c r="AT262" s="167" t="s">
        <v>206</v>
      </c>
      <c r="AU262" s="167" t="s">
        <v>87</v>
      </c>
      <c r="AV262" s="13" t="s">
        <v>87</v>
      </c>
      <c r="AW262" s="13" t="s">
        <v>41</v>
      </c>
      <c r="AX262" s="13" t="s">
        <v>80</v>
      </c>
      <c r="AY262" s="167" t="s">
        <v>195</v>
      </c>
    </row>
    <row r="263" spans="1:65" s="13" customFormat="1">
      <c r="B263" s="165"/>
      <c r="D263" s="166" t="s">
        <v>206</v>
      </c>
      <c r="E263" s="167" t="s">
        <v>3</v>
      </c>
      <c r="F263" s="168" t="s">
        <v>2172</v>
      </c>
      <c r="H263" s="167" t="s">
        <v>3</v>
      </c>
      <c r="I263" s="169"/>
      <c r="L263" s="165"/>
      <c r="M263" s="170"/>
      <c r="N263" s="171"/>
      <c r="O263" s="171"/>
      <c r="P263" s="171"/>
      <c r="Q263" s="171"/>
      <c r="R263" s="171"/>
      <c r="S263" s="171"/>
      <c r="T263" s="172"/>
      <c r="AT263" s="167" t="s">
        <v>206</v>
      </c>
      <c r="AU263" s="167" t="s">
        <v>87</v>
      </c>
      <c r="AV263" s="13" t="s">
        <v>87</v>
      </c>
      <c r="AW263" s="13" t="s">
        <v>41</v>
      </c>
      <c r="AX263" s="13" t="s">
        <v>80</v>
      </c>
      <c r="AY263" s="167" t="s">
        <v>195</v>
      </c>
    </row>
    <row r="264" spans="1:65" s="14" customFormat="1">
      <c r="B264" s="173"/>
      <c r="D264" s="166" t="s">
        <v>206</v>
      </c>
      <c r="E264" s="174" t="s">
        <v>3</v>
      </c>
      <c r="F264" s="175" t="s">
        <v>2484</v>
      </c>
      <c r="H264" s="176">
        <v>193.554</v>
      </c>
      <c r="I264" s="177"/>
      <c r="L264" s="173"/>
      <c r="M264" s="178"/>
      <c r="N264" s="179"/>
      <c r="O264" s="179"/>
      <c r="P264" s="179"/>
      <c r="Q264" s="179"/>
      <c r="R264" s="179"/>
      <c r="S264" s="179"/>
      <c r="T264" s="180"/>
      <c r="AT264" s="174" t="s">
        <v>206</v>
      </c>
      <c r="AU264" s="174" t="s">
        <v>87</v>
      </c>
      <c r="AV264" s="14" t="s">
        <v>89</v>
      </c>
      <c r="AW264" s="14" t="s">
        <v>41</v>
      </c>
      <c r="AX264" s="14" t="s">
        <v>80</v>
      </c>
      <c r="AY264" s="174" t="s">
        <v>195</v>
      </c>
    </row>
    <row r="265" spans="1:65" s="15" customFormat="1">
      <c r="B265" s="181"/>
      <c r="D265" s="166" t="s">
        <v>206</v>
      </c>
      <c r="E265" s="182" t="s">
        <v>3</v>
      </c>
      <c r="F265" s="183" t="s">
        <v>215</v>
      </c>
      <c r="H265" s="184">
        <v>193.554</v>
      </c>
      <c r="I265" s="185"/>
      <c r="L265" s="181"/>
      <c r="M265" s="186"/>
      <c r="N265" s="187"/>
      <c r="O265" s="187"/>
      <c r="P265" s="187"/>
      <c r="Q265" s="187"/>
      <c r="R265" s="187"/>
      <c r="S265" s="187"/>
      <c r="T265" s="188"/>
      <c r="AT265" s="182" t="s">
        <v>206</v>
      </c>
      <c r="AU265" s="182" t="s">
        <v>87</v>
      </c>
      <c r="AV265" s="15" t="s">
        <v>202</v>
      </c>
      <c r="AW265" s="15" t="s">
        <v>41</v>
      </c>
      <c r="AX265" s="15" t="s">
        <v>87</v>
      </c>
      <c r="AY265" s="182" t="s">
        <v>195</v>
      </c>
    </row>
    <row r="266" spans="1:65" s="2" customFormat="1" ht="24.25" customHeight="1">
      <c r="A266" s="35"/>
      <c r="B266" s="146"/>
      <c r="C266" s="147" t="s">
        <v>405</v>
      </c>
      <c r="D266" s="147" t="s">
        <v>197</v>
      </c>
      <c r="E266" s="148" t="s">
        <v>2427</v>
      </c>
      <c r="F266" s="149" t="s">
        <v>2428</v>
      </c>
      <c r="G266" s="150" t="s">
        <v>467</v>
      </c>
      <c r="H266" s="151">
        <v>210.90700000000001</v>
      </c>
      <c r="I266" s="152"/>
      <c r="J266" s="153">
        <f>ROUND(I266*H266,2)</f>
        <v>0</v>
      </c>
      <c r="K266" s="149" t="s">
        <v>201</v>
      </c>
      <c r="L266" s="36"/>
      <c r="M266" s="154" t="s">
        <v>3</v>
      </c>
      <c r="N266" s="155" t="s">
        <v>51</v>
      </c>
      <c r="O266" s="56"/>
      <c r="P266" s="156">
        <f>O266*H266</f>
        <v>0</v>
      </c>
      <c r="Q266" s="156">
        <v>0</v>
      </c>
      <c r="R266" s="156">
        <f>Q266*H266</f>
        <v>0</v>
      </c>
      <c r="S266" s="156">
        <v>0</v>
      </c>
      <c r="T266" s="157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158" t="s">
        <v>202</v>
      </c>
      <c r="AT266" s="158" t="s">
        <v>197</v>
      </c>
      <c r="AU266" s="158" t="s">
        <v>87</v>
      </c>
      <c r="AY266" s="19" t="s">
        <v>195</v>
      </c>
      <c r="BE266" s="159">
        <f>IF(N266="základní",J266,0)</f>
        <v>0</v>
      </c>
      <c r="BF266" s="159">
        <f>IF(N266="snížená",J266,0)</f>
        <v>0</v>
      </c>
      <c r="BG266" s="159">
        <f>IF(N266="zákl. přenesená",J266,0)</f>
        <v>0</v>
      </c>
      <c r="BH266" s="159">
        <f>IF(N266="sníž. přenesená",J266,0)</f>
        <v>0</v>
      </c>
      <c r="BI266" s="159">
        <f>IF(N266="nulová",J266,0)</f>
        <v>0</v>
      </c>
      <c r="BJ266" s="19" t="s">
        <v>87</v>
      </c>
      <c r="BK266" s="159">
        <f>ROUND(I266*H266,2)</f>
        <v>0</v>
      </c>
      <c r="BL266" s="19" t="s">
        <v>202</v>
      </c>
      <c r="BM266" s="158" t="s">
        <v>2498</v>
      </c>
    </row>
    <row r="267" spans="1:65" s="2" customFormat="1">
      <c r="A267" s="35"/>
      <c r="B267" s="36"/>
      <c r="C267" s="35"/>
      <c r="D267" s="160" t="s">
        <v>204</v>
      </c>
      <c r="E267" s="35"/>
      <c r="F267" s="161" t="s">
        <v>2430</v>
      </c>
      <c r="G267" s="35"/>
      <c r="H267" s="35"/>
      <c r="I267" s="162"/>
      <c r="J267" s="35"/>
      <c r="K267" s="35"/>
      <c r="L267" s="36"/>
      <c r="M267" s="163"/>
      <c r="N267" s="164"/>
      <c r="O267" s="56"/>
      <c r="P267" s="56"/>
      <c r="Q267" s="56"/>
      <c r="R267" s="56"/>
      <c r="S267" s="56"/>
      <c r="T267" s="57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9" t="s">
        <v>204</v>
      </c>
      <c r="AU267" s="19" t="s">
        <v>87</v>
      </c>
    </row>
    <row r="268" spans="1:65" s="13" customFormat="1">
      <c r="B268" s="165"/>
      <c r="D268" s="166" t="s">
        <v>206</v>
      </c>
      <c r="E268" s="167" t="s">
        <v>3</v>
      </c>
      <c r="F268" s="168" t="s">
        <v>207</v>
      </c>
      <c r="H268" s="167" t="s">
        <v>3</v>
      </c>
      <c r="I268" s="169"/>
      <c r="L268" s="165"/>
      <c r="M268" s="170"/>
      <c r="N268" s="171"/>
      <c r="O268" s="171"/>
      <c r="P268" s="171"/>
      <c r="Q268" s="171"/>
      <c r="R268" s="171"/>
      <c r="S268" s="171"/>
      <c r="T268" s="172"/>
      <c r="AT268" s="167" t="s">
        <v>206</v>
      </c>
      <c r="AU268" s="167" t="s">
        <v>87</v>
      </c>
      <c r="AV268" s="13" t="s">
        <v>87</v>
      </c>
      <c r="AW268" s="13" t="s">
        <v>41</v>
      </c>
      <c r="AX268" s="13" t="s">
        <v>80</v>
      </c>
      <c r="AY268" s="167" t="s">
        <v>195</v>
      </c>
    </row>
    <row r="269" spans="1:65" s="13" customFormat="1">
      <c r="B269" s="165"/>
      <c r="D269" s="166" t="s">
        <v>206</v>
      </c>
      <c r="E269" s="167" t="s">
        <v>3</v>
      </c>
      <c r="F269" s="168" t="s">
        <v>208</v>
      </c>
      <c r="H269" s="167" t="s">
        <v>3</v>
      </c>
      <c r="I269" s="169"/>
      <c r="L269" s="165"/>
      <c r="M269" s="170"/>
      <c r="N269" s="171"/>
      <c r="O269" s="171"/>
      <c r="P269" s="171"/>
      <c r="Q269" s="171"/>
      <c r="R269" s="171"/>
      <c r="S269" s="171"/>
      <c r="T269" s="172"/>
      <c r="AT269" s="167" t="s">
        <v>206</v>
      </c>
      <c r="AU269" s="167" t="s">
        <v>87</v>
      </c>
      <c r="AV269" s="13" t="s">
        <v>87</v>
      </c>
      <c r="AW269" s="13" t="s">
        <v>41</v>
      </c>
      <c r="AX269" s="13" t="s">
        <v>80</v>
      </c>
      <c r="AY269" s="167" t="s">
        <v>195</v>
      </c>
    </row>
    <row r="270" spans="1:65" s="13" customFormat="1">
      <c r="B270" s="165"/>
      <c r="D270" s="166" t="s">
        <v>206</v>
      </c>
      <c r="E270" s="167" t="s">
        <v>3</v>
      </c>
      <c r="F270" s="168" t="s">
        <v>2172</v>
      </c>
      <c r="H270" s="167" t="s">
        <v>3</v>
      </c>
      <c r="I270" s="169"/>
      <c r="L270" s="165"/>
      <c r="M270" s="170"/>
      <c r="N270" s="171"/>
      <c r="O270" s="171"/>
      <c r="P270" s="171"/>
      <c r="Q270" s="171"/>
      <c r="R270" s="171"/>
      <c r="S270" s="171"/>
      <c r="T270" s="172"/>
      <c r="AT270" s="167" t="s">
        <v>206</v>
      </c>
      <c r="AU270" s="167" t="s">
        <v>87</v>
      </c>
      <c r="AV270" s="13" t="s">
        <v>87</v>
      </c>
      <c r="AW270" s="13" t="s">
        <v>41</v>
      </c>
      <c r="AX270" s="13" t="s">
        <v>80</v>
      </c>
      <c r="AY270" s="167" t="s">
        <v>195</v>
      </c>
    </row>
    <row r="271" spans="1:65" s="14" customFormat="1">
      <c r="B271" s="173"/>
      <c r="D271" s="166" t="s">
        <v>206</v>
      </c>
      <c r="E271" s="174" t="s">
        <v>3</v>
      </c>
      <c r="F271" s="175" t="s">
        <v>2488</v>
      </c>
      <c r="H271" s="176">
        <v>210.90700000000001</v>
      </c>
      <c r="I271" s="177"/>
      <c r="L271" s="173"/>
      <c r="M271" s="178"/>
      <c r="N271" s="179"/>
      <c r="O271" s="179"/>
      <c r="P271" s="179"/>
      <c r="Q271" s="179"/>
      <c r="R271" s="179"/>
      <c r="S271" s="179"/>
      <c r="T271" s="180"/>
      <c r="AT271" s="174" t="s">
        <v>206</v>
      </c>
      <c r="AU271" s="174" t="s">
        <v>87</v>
      </c>
      <c r="AV271" s="14" t="s">
        <v>89</v>
      </c>
      <c r="AW271" s="14" t="s">
        <v>41</v>
      </c>
      <c r="AX271" s="14" t="s">
        <v>80</v>
      </c>
      <c r="AY271" s="174" t="s">
        <v>195</v>
      </c>
    </row>
    <row r="272" spans="1:65" s="15" customFormat="1">
      <c r="B272" s="181"/>
      <c r="D272" s="166" t="s">
        <v>206</v>
      </c>
      <c r="E272" s="182" t="s">
        <v>3</v>
      </c>
      <c r="F272" s="183" t="s">
        <v>215</v>
      </c>
      <c r="H272" s="184">
        <v>210.90700000000001</v>
      </c>
      <c r="I272" s="185"/>
      <c r="L272" s="181"/>
      <c r="M272" s="200"/>
      <c r="N272" s="201"/>
      <c r="O272" s="201"/>
      <c r="P272" s="201"/>
      <c r="Q272" s="201"/>
      <c r="R272" s="201"/>
      <c r="S272" s="201"/>
      <c r="T272" s="202"/>
      <c r="AT272" s="182" t="s">
        <v>206</v>
      </c>
      <c r="AU272" s="182" t="s">
        <v>87</v>
      </c>
      <c r="AV272" s="15" t="s">
        <v>202</v>
      </c>
      <c r="AW272" s="15" t="s">
        <v>41</v>
      </c>
      <c r="AX272" s="15" t="s">
        <v>87</v>
      </c>
      <c r="AY272" s="182" t="s">
        <v>195</v>
      </c>
    </row>
    <row r="273" spans="1:31" s="2" customFormat="1" ht="7" customHeight="1">
      <c r="A273" s="35"/>
      <c r="B273" s="45"/>
      <c r="C273" s="46"/>
      <c r="D273" s="46"/>
      <c r="E273" s="46"/>
      <c r="F273" s="46"/>
      <c r="G273" s="46"/>
      <c r="H273" s="46"/>
      <c r="I273" s="46"/>
      <c r="J273" s="46"/>
      <c r="K273" s="46"/>
      <c r="L273" s="36"/>
      <c r="M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</row>
  </sheetData>
  <sheetProtection algorithmName="SHA-512" hashValue="D7DYOdtFP/a8Wk/ecBmpA9mtt4rfQ4q9wvj5iAncuL6nnxMgzDVIehWrnyNVmPDRPaK/1xAdgjnwYzyDJ/1ioA==" saltValue="dUZK21//HdEzXQRNsy4JrQ==" spinCount="100000" sheet="1" objects="1" scenarios="1"/>
  <autoFilter ref="C92:K272" xr:uid="{00000000-0009-0000-0000-000009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900-000000000000}"/>
    <hyperlink ref="F105" r:id="rId2" xr:uid="{00000000-0004-0000-0900-000001000000}"/>
    <hyperlink ref="F113" r:id="rId3" xr:uid="{00000000-0004-0000-0900-000002000000}"/>
    <hyperlink ref="F124" r:id="rId4" xr:uid="{00000000-0004-0000-0900-000003000000}"/>
    <hyperlink ref="F135" r:id="rId5" xr:uid="{00000000-0004-0000-0900-000004000000}"/>
    <hyperlink ref="F143" r:id="rId6" xr:uid="{00000000-0004-0000-0900-000005000000}"/>
    <hyperlink ref="F151" r:id="rId7" xr:uid="{00000000-0004-0000-0900-000006000000}"/>
    <hyperlink ref="F166" r:id="rId8" xr:uid="{00000000-0004-0000-0900-000007000000}"/>
    <hyperlink ref="F182" r:id="rId9" xr:uid="{00000000-0004-0000-0900-000008000000}"/>
    <hyperlink ref="F190" r:id="rId10" xr:uid="{00000000-0004-0000-0900-000009000000}"/>
    <hyperlink ref="F198" r:id="rId11" xr:uid="{00000000-0004-0000-0900-00000A000000}"/>
    <hyperlink ref="F206" r:id="rId12" xr:uid="{00000000-0004-0000-0900-00000B000000}"/>
    <hyperlink ref="F213" r:id="rId13" xr:uid="{00000000-0004-0000-0900-00000C000000}"/>
    <hyperlink ref="F221" r:id="rId14" xr:uid="{00000000-0004-0000-0900-00000D000000}"/>
    <hyperlink ref="F229" r:id="rId15" xr:uid="{00000000-0004-0000-0900-00000E000000}"/>
    <hyperlink ref="F238" r:id="rId16" xr:uid="{00000000-0004-0000-0900-00000F000000}"/>
    <hyperlink ref="F248" r:id="rId17" xr:uid="{00000000-0004-0000-0900-000010000000}"/>
    <hyperlink ref="F250" r:id="rId18" xr:uid="{00000000-0004-0000-0900-000011000000}"/>
    <hyperlink ref="F253" r:id="rId19" xr:uid="{00000000-0004-0000-0900-000012000000}"/>
    <hyperlink ref="F260" r:id="rId20" xr:uid="{00000000-0004-0000-0900-000013000000}"/>
    <hyperlink ref="F267" r:id="rId21" xr:uid="{00000000-0004-0000-0900-000014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22"/>
  <headerFooter>
    <oddFooter>&amp;CStrana &amp;P z &amp;N</oddFooter>
  </headerFooter>
  <drawing r:id="rId2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563"/>
  <sheetViews>
    <sheetView showGridLines="0" workbookViewId="0"/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7" customHeight="1">
      <c r="L2" s="320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128</v>
      </c>
      <c r="AZ2" s="96" t="s">
        <v>2499</v>
      </c>
      <c r="BA2" s="96" t="s">
        <v>3</v>
      </c>
      <c r="BB2" s="96" t="s">
        <v>3</v>
      </c>
      <c r="BC2" s="96" t="s">
        <v>2500</v>
      </c>
      <c r="BD2" s="96" t="s">
        <v>89</v>
      </c>
    </row>
    <row r="3" spans="1:5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89</v>
      </c>
      <c r="AZ3" s="96" t="s">
        <v>2501</v>
      </c>
      <c r="BA3" s="96" t="s">
        <v>3</v>
      </c>
      <c r="BB3" s="96" t="s">
        <v>3</v>
      </c>
      <c r="BC3" s="96" t="s">
        <v>2502</v>
      </c>
      <c r="BD3" s="96" t="s">
        <v>89</v>
      </c>
    </row>
    <row r="4" spans="1:56" s="1" customFormat="1" ht="25" customHeight="1">
      <c r="B4" s="22"/>
      <c r="D4" s="23" t="s">
        <v>141</v>
      </c>
      <c r="L4" s="22"/>
      <c r="M4" s="97" t="s">
        <v>11</v>
      </c>
      <c r="AT4" s="19" t="s">
        <v>4</v>
      </c>
      <c r="AZ4" s="96" t="s">
        <v>2503</v>
      </c>
      <c r="BA4" s="96" t="s">
        <v>3</v>
      </c>
      <c r="BB4" s="96" t="s">
        <v>3</v>
      </c>
      <c r="BC4" s="96" t="s">
        <v>2504</v>
      </c>
      <c r="BD4" s="96" t="s">
        <v>89</v>
      </c>
    </row>
    <row r="5" spans="1:56" s="1" customFormat="1" ht="7" customHeight="1">
      <c r="B5" s="22"/>
      <c r="L5" s="22"/>
      <c r="AZ5" s="96" t="s">
        <v>2505</v>
      </c>
      <c r="BA5" s="96" t="s">
        <v>3</v>
      </c>
      <c r="BB5" s="96" t="s">
        <v>3</v>
      </c>
      <c r="BC5" s="96" t="s">
        <v>2506</v>
      </c>
      <c r="BD5" s="96" t="s">
        <v>89</v>
      </c>
    </row>
    <row r="6" spans="1:56" s="1" customFormat="1" ht="12" customHeight="1">
      <c r="B6" s="22"/>
      <c r="D6" s="29" t="s">
        <v>17</v>
      </c>
      <c r="L6" s="22"/>
      <c r="AZ6" s="96" t="s">
        <v>2507</v>
      </c>
      <c r="BA6" s="96" t="s">
        <v>3</v>
      </c>
      <c r="BB6" s="96" t="s">
        <v>3</v>
      </c>
      <c r="BC6" s="96" t="s">
        <v>2508</v>
      </c>
      <c r="BD6" s="96" t="s">
        <v>89</v>
      </c>
    </row>
    <row r="7" spans="1:56" s="1" customFormat="1" ht="16.5" customHeight="1">
      <c r="B7" s="22"/>
      <c r="E7" s="354" t="str">
        <f>'Rekapitulace stavby'!K6</f>
        <v>DPS-Sezemovo Ústí, ul. Pod Vrbou</v>
      </c>
      <c r="F7" s="355"/>
      <c r="G7" s="355"/>
      <c r="H7" s="355"/>
      <c r="L7" s="22"/>
      <c r="AZ7" s="96" t="s">
        <v>2124</v>
      </c>
      <c r="BA7" s="96" t="s">
        <v>3</v>
      </c>
      <c r="BB7" s="96" t="s">
        <v>344</v>
      </c>
      <c r="BC7" s="96" t="s">
        <v>2506</v>
      </c>
      <c r="BD7" s="96" t="s">
        <v>89</v>
      </c>
    </row>
    <row r="8" spans="1:56" s="1" customFormat="1" ht="12" customHeight="1">
      <c r="B8" s="22"/>
      <c r="D8" s="29" t="s">
        <v>150</v>
      </c>
      <c r="L8" s="22"/>
      <c r="AZ8" s="96" t="s">
        <v>2509</v>
      </c>
      <c r="BA8" s="96" t="s">
        <v>3</v>
      </c>
      <c r="BB8" s="96" t="s">
        <v>3</v>
      </c>
      <c r="BC8" s="96" t="s">
        <v>2510</v>
      </c>
      <c r="BD8" s="96" t="s">
        <v>89</v>
      </c>
    </row>
    <row r="9" spans="1:56" s="2" customFormat="1" ht="16.5" customHeight="1">
      <c r="A9" s="35"/>
      <c r="B9" s="36"/>
      <c r="C9" s="35"/>
      <c r="D9" s="35"/>
      <c r="E9" s="354" t="s">
        <v>2127</v>
      </c>
      <c r="F9" s="353"/>
      <c r="G9" s="353"/>
      <c r="H9" s="353"/>
      <c r="I9" s="35"/>
      <c r="J9" s="35"/>
      <c r="K9" s="35"/>
      <c r="L9" s="9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Z9" s="96" t="s">
        <v>2511</v>
      </c>
      <c r="BA9" s="96" t="s">
        <v>3</v>
      </c>
      <c r="BB9" s="96" t="s">
        <v>3</v>
      </c>
      <c r="BC9" s="96" t="s">
        <v>2512</v>
      </c>
      <c r="BD9" s="96" t="s">
        <v>89</v>
      </c>
    </row>
    <row r="10" spans="1:56" s="2" customFormat="1" ht="12" customHeight="1">
      <c r="A10" s="35"/>
      <c r="B10" s="36"/>
      <c r="C10" s="35"/>
      <c r="D10" s="29" t="s">
        <v>156</v>
      </c>
      <c r="E10" s="35"/>
      <c r="F10" s="35"/>
      <c r="G10" s="35"/>
      <c r="H10" s="35"/>
      <c r="I10" s="35"/>
      <c r="J10" s="35"/>
      <c r="K10" s="35"/>
      <c r="L10" s="9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Z10" s="96" t="s">
        <v>2513</v>
      </c>
      <c r="BA10" s="96" t="s">
        <v>3</v>
      </c>
      <c r="BB10" s="96" t="s">
        <v>3</v>
      </c>
      <c r="BC10" s="96" t="s">
        <v>2508</v>
      </c>
      <c r="BD10" s="96" t="s">
        <v>89</v>
      </c>
    </row>
    <row r="11" spans="1:56" s="2" customFormat="1" ht="16.5" customHeight="1">
      <c r="A11" s="35"/>
      <c r="B11" s="36"/>
      <c r="C11" s="35"/>
      <c r="D11" s="35"/>
      <c r="E11" s="348" t="s">
        <v>2514</v>
      </c>
      <c r="F11" s="353"/>
      <c r="G11" s="353"/>
      <c r="H11" s="353"/>
      <c r="I11" s="35"/>
      <c r="J11" s="35"/>
      <c r="K11" s="35"/>
      <c r="L11" s="9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Z11" s="96" t="s">
        <v>2515</v>
      </c>
      <c r="BA11" s="96" t="s">
        <v>3</v>
      </c>
      <c r="BB11" s="96" t="s">
        <v>3</v>
      </c>
      <c r="BC11" s="96" t="s">
        <v>2516</v>
      </c>
      <c r="BD11" s="96" t="s">
        <v>89</v>
      </c>
    </row>
    <row r="12" spans="1:56" s="2" customFormat="1">
      <c r="A12" s="35"/>
      <c r="B12" s="36"/>
      <c r="C12" s="35"/>
      <c r="D12" s="35"/>
      <c r="E12" s="35"/>
      <c r="F12" s="35"/>
      <c r="G12" s="35"/>
      <c r="H12" s="35"/>
      <c r="I12" s="35"/>
      <c r="J12" s="35"/>
      <c r="K12" s="35"/>
      <c r="L12" s="9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Z12" s="96" t="s">
        <v>2517</v>
      </c>
      <c r="BA12" s="96" t="s">
        <v>3</v>
      </c>
      <c r="BB12" s="96" t="s">
        <v>3</v>
      </c>
      <c r="BC12" s="96" t="s">
        <v>2518</v>
      </c>
      <c r="BD12" s="96" t="s">
        <v>89</v>
      </c>
    </row>
    <row r="13" spans="1:56" s="2" customFormat="1" ht="12" customHeight="1">
      <c r="A13" s="35"/>
      <c r="B13" s="36"/>
      <c r="C13" s="35"/>
      <c r="D13" s="29" t="s">
        <v>19</v>
      </c>
      <c r="E13" s="35"/>
      <c r="F13" s="27" t="s">
        <v>3</v>
      </c>
      <c r="G13" s="35"/>
      <c r="H13" s="35"/>
      <c r="I13" s="29" t="s">
        <v>21</v>
      </c>
      <c r="J13" s="27" t="s">
        <v>3</v>
      </c>
      <c r="K13" s="35"/>
      <c r="L13" s="9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Z13" s="96" t="s">
        <v>2519</v>
      </c>
      <c r="BA13" s="96" t="s">
        <v>3</v>
      </c>
      <c r="BB13" s="96" t="s">
        <v>3</v>
      </c>
      <c r="BC13" s="96" t="s">
        <v>2518</v>
      </c>
      <c r="BD13" s="96" t="s">
        <v>89</v>
      </c>
    </row>
    <row r="14" spans="1:56" s="2" customFormat="1" ht="12" customHeight="1">
      <c r="A14" s="35"/>
      <c r="B14" s="36"/>
      <c r="C14" s="35"/>
      <c r="D14" s="29" t="s">
        <v>23</v>
      </c>
      <c r="E14" s="35"/>
      <c r="F14" s="27" t="s">
        <v>24</v>
      </c>
      <c r="G14" s="35"/>
      <c r="H14" s="35"/>
      <c r="I14" s="29" t="s">
        <v>25</v>
      </c>
      <c r="J14" s="53" t="str">
        <f>'Rekapitulace stavby'!AN8</f>
        <v>26. 1. 2022</v>
      </c>
      <c r="K14" s="35"/>
      <c r="L14" s="9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Z14" s="96" t="s">
        <v>2520</v>
      </c>
      <c r="BA14" s="96" t="s">
        <v>3</v>
      </c>
      <c r="BB14" s="96" t="s">
        <v>3</v>
      </c>
      <c r="BC14" s="96" t="s">
        <v>2521</v>
      </c>
      <c r="BD14" s="96" t="s">
        <v>89</v>
      </c>
    </row>
    <row r="15" spans="1:56" s="2" customFormat="1" ht="10.9" customHeight="1">
      <c r="A15" s="35"/>
      <c r="B15" s="36"/>
      <c r="C15" s="35"/>
      <c r="D15" s="35"/>
      <c r="E15" s="35"/>
      <c r="F15" s="35"/>
      <c r="G15" s="35"/>
      <c r="H15" s="35"/>
      <c r="I15" s="35"/>
      <c r="J15" s="35"/>
      <c r="K15" s="35"/>
      <c r="L15" s="9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Z15" s="96" t="s">
        <v>2522</v>
      </c>
      <c r="BA15" s="96" t="s">
        <v>3</v>
      </c>
      <c r="BB15" s="96" t="s">
        <v>3</v>
      </c>
      <c r="BC15" s="96" t="s">
        <v>2523</v>
      </c>
      <c r="BD15" s="96" t="s">
        <v>89</v>
      </c>
    </row>
    <row r="16" spans="1:56" s="2" customFormat="1" ht="12" customHeight="1">
      <c r="A16" s="35"/>
      <c r="B16" s="36"/>
      <c r="C16" s="35"/>
      <c r="D16" s="29" t="s">
        <v>31</v>
      </c>
      <c r="E16" s="35"/>
      <c r="F16" s="35"/>
      <c r="G16" s="35"/>
      <c r="H16" s="35"/>
      <c r="I16" s="29" t="s">
        <v>32</v>
      </c>
      <c r="J16" s="27" t="s">
        <v>33</v>
      </c>
      <c r="K16" s="35"/>
      <c r="L16" s="9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Z16" s="96" t="s">
        <v>2524</v>
      </c>
      <c r="BA16" s="96" t="s">
        <v>3</v>
      </c>
      <c r="BB16" s="96" t="s">
        <v>3</v>
      </c>
      <c r="BC16" s="96" t="s">
        <v>2525</v>
      </c>
      <c r="BD16" s="96" t="s">
        <v>89</v>
      </c>
    </row>
    <row r="17" spans="1:31" s="2" customFormat="1" ht="18" customHeight="1">
      <c r="A17" s="35"/>
      <c r="B17" s="36"/>
      <c r="C17" s="35"/>
      <c r="D17" s="35"/>
      <c r="E17" s="27" t="s">
        <v>34</v>
      </c>
      <c r="F17" s="35"/>
      <c r="G17" s="35"/>
      <c r="H17" s="35"/>
      <c r="I17" s="29" t="s">
        <v>35</v>
      </c>
      <c r="J17" s="27" t="s">
        <v>3</v>
      </c>
      <c r="K17" s="35"/>
      <c r="L17" s="9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7" customHeight="1">
      <c r="A18" s="35"/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9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36"/>
      <c r="C19" s="35"/>
      <c r="D19" s="29" t="s">
        <v>36</v>
      </c>
      <c r="E19" s="35"/>
      <c r="F19" s="35"/>
      <c r="G19" s="35"/>
      <c r="H19" s="35"/>
      <c r="I19" s="29" t="s">
        <v>32</v>
      </c>
      <c r="J19" s="30" t="str">
        <f>'Rekapitulace stavby'!AN13</f>
        <v>Vyplň údaj</v>
      </c>
      <c r="K19" s="35"/>
      <c r="L19" s="9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36"/>
      <c r="C20" s="35"/>
      <c r="D20" s="35"/>
      <c r="E20" s="356" t="str">
        <f>'Rekapitulace stavby'!E14</f>
        <v>Vyplň údaj</v>
      </c>
      <c r="F20" s="338"/>
      <c r="G20" s="338"/>
      <c r="H20" s="338"/>
      <c r="I20" s="29" t="s">
        <v>35</v>
      </c>
      <c r="J20" s="30" t="str">
        <f>'Rekapitulace stavby'!AN14</f>
        <v>Vyplň údaj</v>
      </c>
      <c r="K20" s="35"/>
      <c r="L20" s="9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7" customHeight="1">
      <c r="A21" s="35"/>
      <c r="B21" s="36"/>
      <c r="C21" s="35"/>
      <c r="D21" s="35"/>
      <c r="E21" s="35"/>
      <c r="F21" s="35"/>
      <c r="G21" s="35"/>
      <c r="H21" s="35"/>
      <c r="I21" s="35"/>
      <c r="J21" s="35"/>
      <c r="K21" s="35"/>
      <c r="L21" s="9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36"/>
      <c r="C22" s="35"/>
      <c r="D22" s="29" t="s">
        <v>38</v>
      </c>
      <c r="E22" s="35"/>
      <c r="F22" s="35"/>
      <c r="G22" s="35"/>
      <c r="H22" s="35"/>
      <c r="I22" s="29" t="s">
        <v>32</v>
      </c>
      <c r="J22" s="27" t="s">
        <v>39</v>
      </c>
      <c r="K22" s="35"/>
      <c r="L22" s="9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36"/>
      <c r="C23" s="35"/>
      <c r="D23" s="35"/>
      <c r="E23" s="27" t="s">
        <v>40</v>
      </c>
      <c r="F23" s="35"/>
      <c r="G23" s="35"/>
      <c r="H23" s="35"/>
      <c r="I23" s="29" t="s">
        <v>35</v>
      </c>
      <c r="J23" s="27" t="s">
        <v>3</v>
      </c>
      <c r="K23" s="35"/>
      <c r="L23" s="9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7" customHeight="1">
      <c r="A24" s="35"/>
      <c r="B24" s="36"/>
      <c r="C24" s="35"/>
      <c r="D24" s="35"/>
      <c r="E24" s="35"/>
      <c r="F24" s="35"/>
      <c r="G24" s="35"/>
      <c r="H24" s="35"/>
      <c r="I24" s="35"/>
      <c r="J24" s="35"/>
      <c r="K24" s="35"/>
      <c r="L24" s="9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36"/>
      <c r="C25" s="35"/>
      <c r="D25" s="29" t="s">
        <v>42</v>
      </c>
      <c r="E25" s="35"/>
      <c r="F25" s="35"/>
      <c r="G25" s="35"/>
      <c r="H25" s="35"/>
      <c r="I25" s="29" t="s">
        <v>32</v>
      </c>
      <c r="J25" s="27" t="s">
        <v>3</v>
      </c>
      <c r="K25" s="35"/>
      <c r="L25" s="9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36"/>
      <c r="C26" s="35"/>
      <c r="D26" s="35"/>
      <c r="E26" s="27" t="s">
        <v>43</v>
      </c>
      <c r="F26" s="35"/>
      <c r="G26" s="35"/>
      <c r="H26" s="35"/>
      <c r="I26" s="29" t="s">
        <v>35</v>
      </c>
      <c r="J26" s="27" t="s">
        <v>3</v>
      </c>
      <c r="K26" s="35"/>
      <c r="L26" s="9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7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98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36"/>
      <c r="C28" s="35"/>
      <c r="D28" s="29" t="s">
        <v>44</v>
      </c>
      <c r="E28" s="35"/>
      <c r="F28" s="35"/>
      <c r="G28" s="35"/>
      <c r="H28" s="35"/>
      <c r="I28" s="35"/>
      <c r="J28" s="35"/>
      <c r="K28" s="35"/>
      <c r="L28" s="9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59.25" customHeight="1">
      <c r="A29" s="99"/>
      <c r="B29" s="100"/>
      <c r="C29" s="99"/>
      <c r="D29" s="99"/>
      <c r="E29" s="342" t="s">
        <v>169</v>
      </c>
      <c r="F29" s="342"/>
      <c r="G29" s="342"/>
      <c r="H29" s="342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7" customHeight="1">
      <c r="A30" s="35"/>
      <c r="B30" s="36"/>
      <c r="C30" s="35"/>
      <c r="D30" s="35"/>
      <c r="E30" s="35"/>
      <c r="F30" s="35"/>
      <c r="G30" s="35"/>
      <c r="H30" s="35"/>
      <c r="I30" s="35"/>
      <c r="J30" s="35"/>
      <c r="K30" s="35"/>
      <c r="L30" s="9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4" customHeight="1">
      <c r="A32" s="35"/>
      <c r="B32" s="36"/>
      <c r="C32" s="35"/>
      <c r="D32" s="102" t="s">
        <v>46</v>
      </c>
      <c r="E32" s="35"/>
      <c r="F32" s="35"/>
      <c r="G32" s="35"/>
      <c r="H32" s="35"/>
      <c r="I32" s="35"/>
      <c r="J32" s="69">
        <f>ROUND(J92, 2)</f>
        <v>0</v>
      </c>
      <c r="K32" s="35"/>
      <c r="L32" s="9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7" customHeight="1">
      <c r="A33" s="35"/>
      <c r="B33" s="36"/>
      <c r="C33" s="35"/>
      <c r="D33" s="64"/>
      <c r="E33" s="64"/>
      <c r="F33" s="64"/>
      <c r="G33" s="64"/>
      <c r="H33" s="64"/>
      <c r="I33" s="64"/>
      <c r="J33" s="64"/>
      <c r="K33" s="64"/>
      <c r="L33" s="9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5" customHeight="1">
      <c r="A34" s="35"/>
      <c r="B34" s="36"/>
      <c r="C34" s="35"/>
      <c r="D34" s="35"/>
      <c r="E34" s="35"/>
      <c r="F34" s="39" t="s">
        <v>48</v>
      </c>
      <c r="G34" s="35"/>
      <c r="H34" s="35"/>
      <c r="I34" s="39" t="s">
        <v>47</v>
      </c>
      <c r="J34" s="39" t="s">
        <v>49</v>
      </c>
      <c r="K34" s="35"/>
      <c r="L34" s="9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5" customHeight="1">
      <c r="A35" s="35"/>
      <c r="B35" s="36"/>
      <c r="C35" s="35"/>
      <c r="D35" s="103" t="s">
        <v>50</v>
      </c>
      <c r="E35" s="29" t="s">
        <v>51</v>
      </c>
      <c r="F35" s="104">
        <f>ROUND((SUM(BE92:BE562)),  2)</f>
        <v>0</v>
      </c>
      <c r="G35" s="35"/>
      <c r="H35" s="35"/>
      <c r="I35" s="105">
        <v>0.21</v>
      </c>
      <c r="J35" s="104">
        <f>ROUND(((SUM(BE92:BE562))*I35),  2)</f>
        <v>0</v>
      </c>
      <c r="K35" s="35"/>
      <c r="L35" s="9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customHeight="1">
      <c r="A36" s="35"/>
      <c r="B36" s="36"/>
      <c r="C36" s="35"/>
      <c r="D36" s="35"/>
      <c r="E36" s="29" t="s">
        <v>52</v>
      </c>
      <c r="F36" s="104">
        <f>ROUND((SUM(BF92:BF562)),  2)</f>
        <v>0</v>
      </c>
      <c r="G36" s="35"/>
      <c r="H36" s="35"/>
      <c r="I36" s="105">
        <v>0.15</v>
      </c>
      <c r="J36" s="104">
        <f>ROUND(((SUM(BF92:BF562))*I36),  2)</f>
        <v>0</v>
      </c>
      <c r="K36" s="35"/>
      <c r="L36" s="9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hidden="1" customHeight="1">
      <c r="A37" s="35"/>
      <c r="B37" s="36"/>
      <c r="C37" s="35"/>
      <c r="D37" s="35"/>
      <c r="E37" s="29" t="s">
        <v>53</v>
      </c>
      <c r="F37" s="104">
        <f>ROUND((SUM(BG92:BG562)),  2)</f>
        <v>0</v>
      </c>
      <c r="G37" s="35"/>
      <c r="H37" s="35"/>
      <c r="I37" s="105">
        <v>0.21</v>
      </c>
      <c r="J37" s="104">
        <f>0</f>
        <v>0</v>
      </c>
      <c r="K37" s="35"/>
      <c r="L37" s="9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5" hidden="1" customHeight="1">
      <c r="A38" s="35"/>
      <c r="B38" s="36"/>
      <c r="C38" s="35"/>
      <c r="D38" s="35"/>
      <c r="E38" s="29" t="s">
        <v>54</v>
      </c>
      <c r="F38" s="104">
        <f>ROUND((SUM(BH92:BH562)),  2)</f>
        <v>0</v>
      </c>
      <c r="G38" s="35"/>
      <c r="H38" s="35"/>
      <c r="I38" s="105">
        <v>0.15</v>
      </c>
      <c r="J38" s="104">
        <f>0</f>
        <v>0</v>
      </c>
      <c r="K38" s="35"/>
      <c r="L38" s="9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5" hidden="1" customHeight="1">
      <c r="A39" s="35"/>
      <c r="B39" s="36"/>
      <c r="C39" s="35"/>
      <c r="D39" s="35"/>
      <c r="E39" s="29" t="s">
        <v>55</v>
      </c>
      <c r="F39" s="104">
        <f>ROUND((SUM(BI92:BI562)),  2)</f>
        <v>0</v>
      </c>
      <c r="G39" s="35"/>
      <c r="H39" s="35"/>
      <c r="I39" s="105">
        <v>0</v>
      </c>
      <c r="J39" s="104">
        <f>0</f>
        <v>0</v>
      </c>
      <c r="K39" s="35"/>
      <c r="L39" s="9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7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9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4" customHeight="1">
      <c r="A41" s="35"/>
      <c r="B41" s="36"/>
      <c r="C41" s="106"/>
      <c r="D41" s="107" t="s">
        <v>56</v>
      </c>
      <c r="E41" s="58"/>
      <c r="F41" s="58"/>
      <c r="G41" s="108" t="s">
        <v>57</v>
      </c>
      <c r="H41" s="109" t="s">
        <v>58</v>
      </c>
      <c r="I41" s="58"/>
      <c r="J41" s="110">
        <f>SUM(J32:J39)</f>
        <v>0</v>
      </c>
      <c r="K41" s="111"/>
      <c r="L41" s="9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5" customHeight="1">
      <c r="A42" s="35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9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6" spans="1:31" s="2" customFormat="1" ht="7" customHeight="1">
      <c r="A46" s="35"/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9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5" customHeight="1">
      <c r="A47" s="35"/>
      <c r="B47" s="36"/>
      <c r="C47" s="23" t="s">
        <v>170</v>
      </c>
      <c r="D47" s="35"/>
      <c r="E47" s="35"/>
      <c r="F47" s="35"/>
      <c r="G47" s="35"/>
      <c r="H47" s="35"/>
      <c r="I47" s="35"/>
      <c r="J47" s="35"/>
      <c r="K47" s="35"/>
      <c r="L47" s="9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7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9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17</v>
      </c>
      <c r="D49" s="35"/>
      <c r="E49" s="35"/>
      <c r="F49" s="35"/>
      <c r="G49" s="35"/>
      <c r="H49" s="35"/>
      <c r="I49" s="35"/>
      <c r="J49" s="35"/>
      <c r="K49" s="35"/>
      <c r="L49" s="9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54" t="str">
        <f>E7</f>
        <v>DPS-Sezemovo Ústí, ul. Pod Vrbou</v>
      </c>
      <c r="F50" s="355"/>
      <c r="G50" s="355"/>
      <c r="H50" s="355"/>
      <c r="I50" s="35"/>
      <c r="J50" s="35"/>
      <c r="K50" s="35"/>
      <c r="L50" s="9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customHeight="1">
      <c r="B51" s="22"/>
      <c r="C51" s="29" t="s">
        <v>150</v>
      </c>
      <c r="L51" s="22"/>
    </row>
    <row r="52" spans="1:47" s="2" customFormat="1" ht="16.5" customHeight="1">
      <c r="A52" s="35"/>
      <c r="B52" s="36"/>
      <c r="C52" s="35"/>
      <c r="D52" s="35"/>
      <c r="E52" s="354" t="s">
        <v>2127</v>
      </c>
      <c r="F52" s="353"/>
      <c r="G52" s="353"/>
      <c r="H52" s="353"/>
      <c r="I52" s="35"/>
      <c r="J52" s="35"/>
      <c r="K52" s="35"/>
      <c r="L52" s="9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customHeight="1">
      <c r="A53" s="35"/>
      <c r="B53" s="36"/>
      <c r="C53" s="29" t="s">
        <v>156</v>
      </c>
      <c r="D53" s="35"/>
      <c r="E53" s="35"/>
      <c r="F53" s="35"/>
      <c r="G53" s="35"/>
      <c r="H53" s="35"/>
      <c r="I53" s="35"/>
      <c r="J53" s="35"/>
      <c r="K53" s="35"/>
      <c r="L53" s="9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customHeight="1">
      <c r="A54" s="35"/>
      <c r="B54" s="36"/>
      <c r="C54" s="35"/>
      <c r="D54" s="35"/>
      <c r="E54" s="348" t="str">
        <f>E11</f>
        <v xml:space="preserve">SO 04c - Rušení a obnova komunikací a chodníků </v>
      </c>
      <c r="F54" s="353"/>
      <c r="G54" s="353"/>
      <c r="H54" s="353"/>
      <c r="I54" s="35"/>
      <c r="J54" s="35"/>
      <c r="K54" s="35"/>
      <c r="L54" s="9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7" customHeight="1">
      <c r="A55" s="35"/>
      <c r="B55" s="36"/>
      <c r="C55" s="35"/>
      <c r="D55" s="35"/>
      <c r="E55" s="35"/>
      <c r="F55" s="35"/>
      <c r="G55" s="35"/>
      <c r="H55" s="35"/>
      <c r="I55" s="35"/>
      <c r="J55" s="35"/>
      <c r="K55" s="35"/>
      <c r="L55" s="9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customHeight="1">
      <c r="A56" s="35"/>
      <c r="B56" s="36"/>
      <c r="C56" s="29" t="s">
        <v>23</v>
      </c>
      <c r="D56" s="35"/>
      <c r="E56" s="35"/>
      <c r="F56" s="27" t="str">
        <f>F14</f>
        <v>Sezimovo Ústí</v>
      </c>
      <c r="G56" s="35"/>
      <c r="H56" s="35"/>
      <c r="I56" s="29" t="s">
        <v>25</v>
      </c>
      <c r="J56" s="53" t="str">
        <f>IF(J14="","",J14)</f>
        <v>26. 1. 2022</v>
      </c>
      <c r="K56" s="35"/>
      <c r="L56" s="9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7" customHeight="1">
      <c r="A57" s="35"/>
      <c r="B57" s="36"/>
      <c r="C57" s="35"/>
      <c r="D57" s="35"/>
      <c r="E57" s="35"/>
      <c r="F57" s="35"/>
      <c r="G57" s="35"/>
      <c r="H57" s="35"/>
      <c r="I57" s="35"/>
      <c r="J57" s="35"/>
      <c r="K57" s="35"/>
      <c r="L57" s="9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25.75" customHeight="1">
      <c r="A58" s="35"/>
      <c r="B58" s="36"/>
      <c r="C58" s="29" t="s">
        <v>31</v>
      </c>
      <c r="D58" s="35"/>
      <c r="E58" s="35"/>
      <c r="F58" s="27" t="str">
        <f>E17</f>
        <v>Vodárenská společnost Táborsko s. r. o.</v>
      </c>
      <c r="G58" s="35"/>
      <c r="H58" s="35"/>
      <c r="I58" s="29" t="s">
        <v>38</v>
      </c>
      <c r="J58" s="33" t="str">
        <f>E23</f>
        <v>Sweco Hydroprojekt a.s.</v>
      </c>
      <c r="K58" s="35"/>
      <c r="L58" s="9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25" customHeight="1">
      <c r="A59" s="35"/>
      <c r="B59" s="36"/>
      <c r="C59" s="29" t="s">
        <v>36</v>
      </c>
      <c r="D59" s="35"/>
      <c r="E59" s="35"/>
      <c r="F59" s="27" t="str">
        <f>IF(E20="","",E20)</f>
        <v>Vyplň údaj</v>
      </c>
      <c r="G59" s="35"/>
      <c r="H59" s="35"/>
      <c r="I59" s="29" t="s">
        <v>42</v>
      </c>
      <c r="J59" s="33" t="str">
        <f>E26</f>
        <v>Bc. Barbora Chladová</v>
      </c>
      <c r="K59" s="35"/>
      <c r="L59" s="9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4" customHeight="1">
      <c r="A60" s="35"/>
      <c r="B60" s="36"/>
      <c r="C60" s="35"/>
      <c r="D60" s="35"/>
      <c r="E60" s="35"/>
      <c r="F60" s="35"/>
      <c r="G60" s="35"/>
      <c r="H60" s="35"/>
      <c r="I60" s="35"/>
      <c r="J60" s="35"/>
      <c r="K60" s="35"/>
      <c r="L60" s="9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customHeight="1">
      <c r="A61" s="35"/>
      <c r="B61" s="36"/>
      <c r="C61" s="112" t="s">
        <v>171</v>
      </c>
      <c r="D61" s="106"/>
      <c r="E61" s="106"/>
      <c r="F61" s="106"/>
      <c r="G61" s="106"/>
      <c r="H61" s="106"/>
      <c r="I61" s="106"/>
      <c r="J61" s="113" t="s">
        <v>172</v>
      </c>
      <c r="K61" s="106"/>
      <c r="L61" s="9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4" customHeight="1">
      <c r="A62" s="35"/>
      <c r="B62" s="36"/>
      <c r="C62" s="35"/>
      <c r="D62" s="35"/>
      <c r="E62" s="35"/>
      <c r="F62" s="35"/>
      <c r="G62" s="35"/>
      <c r="H62" s="35"/>
      <c r="I62" s="35"/>
      <c r="J62" s="35"/>
      <c r="K62" s="35"/>
      <c r="L62" s="98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9" customHeight="1">
      <c r="A63" s="35"/>
      <c r="B63" s="36"/>
      <c r="C63" s="114" t="s">
        <v>78</v>
      </c>
      <c r="D63" s="35"/>
      <c r="E63" s="35"/>
      <c r="F63" s="35"/>
      <c r="G63" s="35"/>
      <c r="H63" s="35"/>
      <c r="I63" s="35"/>
      <c r="J63" s="69">
        <f>J92</f>
        <v>0</v>
      </c>
      <c r="K63" s="35"/>
      <c r="L63" s="98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9" t="s">
        <v>173</v>
      </c>
    </row>
    <row r="64" spans="1:47" s="9" customFormat="1" ht="25" customHeight="1">
      <c r="B64" s="115"/>
      <c r="D64" s="116" t="s">
        <v>174</v>
      </c>
      <c r="E64" s="117"/>
      <c r="F64" s="117"/>
      <c r="G64" s="117"/>
      <c r="H64" s="117"/>
      <c r="I64" s="117"/>
      <c r="J64" s="118">
        <f>J93</f>
        <v>0</v>
      </c>
      <c r="L64" s="115"/>
    </row>
    <row r="65" spans="1:31" s="10" customFormat="1" ht="19.899999999999999" customHeight="1">
      <c r="B65" s="119"/>
      <c r="D65" s="120" t="s">
        <v>175</v>
      </c>
      <c r="E65" s="121"/>
      <c r="F65" s="121"/>
      <c r="G65" s="121"/>
      <c r="H65" s="121"/>
      <c r="I65" s="121"/>
      <c r="J65" s="122">
        <f>J94</f>
        <v>0</v>
      </c>
      <c r="L65" s="119"/>
    </row>
    <row r="66" spans="1:31" s="10" customFormat="1" ht="19.899999999999999" customHeight="1">
      <c r="B66" s="119"/>
      <c r="D66" s="120" t="s">
        <v>2156</v>
      </c>
      <c r="E66" s="121"/>
      <c r="F66" s="121"/>
      <c r="G66" s="121"/>
      <c r="H66" s="121"/>
      <c r="I66" s="121"/>
      <c r="J66" s="122">
        <f>J263</f>
        <v>0</v>
      </c>
      <c r="L66" s="119"/>
    </row>
    <row r="67" spans="1:31" s="10" customFormat="1" ht="19.899999999999999" customHeight="1">
      <c r="B67" s="119"/>
      <c r="D67" s="120" t="s">
        <v>960</v>
      </c>
      <c r="E67" s="121"/>
      <c r="F67" s="121"/>
      <c r="G67" s="121"/>
      <c r="H67" s="121"/>
      <c r="I67" s="121"/>
      <c r="J67" s="122">
        <f>J384</f>
        <v>0</v>
      </c>
      <c r="L67" s="119"/>
    </row>
    <row r="68" spans="1:31" s="10" customFormat="1" ht="19.899999999999999" customHeight="1">
      <c r="B68" s="119"/>
      <c r="D68" s="120" t="s">
        <v>961</v>
      </c>
      <c r="E68" s="121"/>
      <c r="F68" s="121"/>
      <c r="G68" s="121"/>
      <c r="H68" s="121"/>
      <c r="I68" s="121"/>
      <c r="J68" s="122">
        <f>J459</f>
        <v>0</v>
      </c>
      <c r="L68" s="119"/>
    </row>
    <row r="69" spans="1:31" s="10" customFormat="1" ht="19.899999999999999" customHeight="1">
      <c r="B69" s="119"/>
      <c r="D69" s="120" t="s">
        <v>178</v>
      </c>
      <c r="E69" s="121"/>
      <c r="F69" s="121"/>
      <c r="G69" s="121"/>
      <c r="H69" s="121"/>
      <c r="I69" s="121"/>
      <c r="J69" s="122">
        <f>J540</f>
        <v>0</v>
      </c>
      <c r="L69" s="119"/>
    </row>
    <row r="70" spans="1:31" s="9" customFormat="1" ht="25" customHeight="1">
      <c r="B70" s="115"/>
      <c r="D70" s="116" t="s">
        <v>179</v>
      </c>
      <c r="E70" s="117"/>
      <c r="F70" s="117"/>
      <c r="G70" s="117"/>
      <c r="H70" s="117"/>
      <c r="I70" s="117"/>
      <c r="J70" s="118">
        <f>J545</f>
        <v>0</v>
      </c>
      <c r="L70" s="115"/>
    </row>
    <row r="71" spans="1:31" s="2" customFormat="1" ht="21.75" customHeight="1">
      <c r="A71" s="35"/>
      <c r="B71" s="36"/>
      <c r="C71" s="35"/>
      <c r="D71" s="35"/>
      <c r="E71" s="35"/>
      <c r="F71" s="35"/>
      <c r="G71" s="35"/>
      <c r="H71" s="35"/>
      <c r="I71" s="35"/>
      <c r="J71" s="35"/>
      <c r="K71" s="35"/>
      <c r="L71" s="9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7" customHeight="1">
      <c r="A72" s="35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9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6" spans="1:31" s="2" customFormat="1" ht="7" customHeight="1">
      <c r="A76" s="35"/>
      <c r="B76" s="47"/>
      <c r="C76" s="48"/>
      <c r="D76" s="48"/>
      <c r="E76" s="48"/>
      <c r="F76" s="48"/>
      <c r="G76" s="48"/>
      <c r="H76" s="48"/>
      <c r="I76" s="48"/>
      <c r="J76" s="48"/>
      <c r="K76" s="48"/>
      <c r="L76" s="9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25" customHeight="1">
      <c r="A77" s="35"/>
      <c r="B77" s="36"/>
      <c r="C77" s="23" t="s">
        <v>180</v>
      </c>
      <c r="D77" s="35"/>
      <c r="E77" s="35"/>
      <c r="F77" s="35"/>
      <c r="G77" s="35"/>
      <c r="H77" s="35"/>
      <c r="I77" s="35"/>
      <c r="J77" s="35"/>
      <c r="K77" s="35"/>
      <c r="L77" s="9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7" customHeight="1">
      <c r="A78" s="35"/>
      <c r="B78" s="36"/>
      <c r="C78" s="35"/>
      <c r="D78" s="35"/>
      <c r="E78" s="35"/>
      <c r="F78" s="35"/>
      <c r="G78" s="35"/>
      <c r="H78" s="35"/>
      <c r="I78" s="35"/>
      <c r="J78" s="35"/>
      <c r="K78" s="35"/>
      <c r="L78" s="9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>
      <c r="A79" s="35"/>
      <c r="B79" s="36"/>
      <c r="C79" s="29" t="s">
        <v>17</v>
      </c>
      <c r="D79" s="35"/>
      <c r="E79" s="35"/>
      <c r="F79" s="35"/>
      <c r="G79" s="35"/>
      <c r="H79" s="35"/>
      <c r="I79" s="35"/>
      <c r="J79" s="35"/>
      <c r="K79" s="35"/>
      <c r="L79" s="9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>
      <c r="A80" s="35"/>
      <c r="B80" s="36"/>
      <c r="C80" s="35"/>
      <c r="D80" s="35"/>
      <c r="E80" s="354" t="str">
        <f>E7</f>
        <v>DPS-Sezemovo Ústí, ul. Pod Vrbou</v>
      </c>
      <c r="F80" s="355"/>
      <c r="G80" s="355"/>
      <c r="H80" s="355"/>
      <c r="I80" s="35"/>
      <c r="J80" s="35"/>
      <c r="K80" s="35"/>
      <c r="L80" s="9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1" customFormat="1" ht="12" customHeight="1">
      <c r="B81" s="22"/>
      <c r="C81" s="29" t="s">
        <v>150</v>
      </c>
      <c r="L81" s="22"/>
    </row>
    <row r="82" spans="1:65" s="2" customFormat="1" ht="16.5" customHeight="1">
      <c r="A82" s="35"/>
      <c r="B82" s="36"/>
      <c r="C82" s="35"/>
      <c r="D82" s="35"/>
      <c r="E82" s="354" t="s">
        <v>2127</v>
      </c>
      <c r="F82" s="353"/>
      <c r="G82" s="353"/>
      <c r="H82" s="353"/>
      <c r="I82" s="35"/>
      <c r="J82" s="35"/>
      <c r="K82" s="35"/>
      <c r="L82" s="9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2" customHeight="1">
      <c r="A83" s="35"/>
      <c r="B83" s="36"/>
      <c r="C83" s="29" t="s">
        <v>156</v>
      </c>
      <c r="D83" s="35"/>
      <c r="E83" s="35"/>
      <c r="F83" s="35"/>
      <c r="G83" s="35"/>
      <c r="H83" s="35"/>
      <c r="I83" s="35"/>
      <c r="J83" s="35"/>
      <c r="K83" s="35"/>
      <c r="L83" s="9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6.5" customHeight="1">
      <c r="A84" s="35"/>
      <c r="B84" s="36"/>
      <c r="C84" s="35"/>
      <c r="D84" s="35"/>
      <c r="E84" s="348" t="str">
        <f>E11</f>
        <v xml:space="preserve">SO 04c - Rušení a obnova komunikací a chodníků </v>
      </c>
      <c r="F84" s="353"/>
      <c r="G84" s="353"/>
      <c r="H84" s="353"/>
      <c r="I84" s="35"/>
      <c r="J84" s="35"/>
      <c r="K84" s="35"/>
      <c r="L84" s="9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7" customHeight="1">
      <c r="A85" s="35"/>
      <c r="B85" s="36"/>
      <c r="C85" s="35"/>
      <c r="D85" s="35"/>
      <c r="E85" s="35"/>
      <c r="F85" s="35"/>
      <c r="G85" s="35"/>
      <c r="H85" s="35"/>
      <c r="I85" s="35"/>
      <c r="J85" s="35"/>
      <c r="K85" s="35"/>
      <c r="L85" s="9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2" customHeight="1">
      <c r="A86" s="35"/>
      <c r="B86" s="36"/>
      <c r="C86" s="29" t="s">
        <v>23</v>
      </c>
      <c r="D86" s="35"/>
      <c r="E86" s="35"/>
      <c r="F86" s="27" t="str">
        <f>F14</f>
        <v>Sezimovo Ústí</v>
      </c>
      <c r="G86" s="35"/>
      <c r="H86" s="35"/>
      <c r="I86" s="29" t="s">
        <v>25</v>
      </c>
      <c r="J86" s="53" t="str">
        <f>IF(J14="","",J14)</f>
        <v>26. 1. 2022</v>
      </c>
      <c r="K86" s="35"/>
      <c r="L86" s="98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2" customFormat="1" ht="7" customHeight="1">
      <c r="A87" s="35"/>
      <c r="B87" s="36"/>
      <c r="C87" s="35"/>
      <c r="D87" s="35"/>
      <c r="E87" s="35"/>
      <c r="F87" s="35"/>
      <c r="G87" s="35"/>
      <c r="H87" s="35"/>
      <c r="I87" s="35"/>
      <c r="J87" s="35"/>
      <c r="K87" s="35"/>
      <c r="L87" s="98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65" s="2" customFormat="1" ht="25.75" customHeight="1">
      <c r="A88" s="35"/>
      <c r="B88" s="36"/>
      <c r="C88" s="29" t="s">
        <v>31</v>
      </c>
      <c r="D88" s="35"/>
      <c r="E88" s="35"/>
      <c r="F88" s="27" t="str">
        <f>E17</f>
        <v>Vodárenská společnost Táborsko s. r. o.</v>
      </c>
      <c r="G88" s="35"/>
      <c r="H88" s="35"/>
      <c r="I88" s="29" t="s">
        <v>38</v>
      </c>
      <c r="J88" s="33" t="str">
        <f>E23</f>
        <v>Sweco Hydroprojekt a.s.</v>
      </c>
      <c r="K88" s="35"/>
      <c r="L88" s="98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65" s="2" customFormat="1" ht="15.25" customHeight="1">
      <c r="A89" s="35"/>
      <c r="B89" s="36"/>
      <c r="C89" s="29" t="s">
        <v>36</v>
      </c>
      <c r="D89" s="35"/>
      <c r="E89" s="35"/>
      <c r="F89" s="27" t="str">
        <f>IF(E20="","",E20)</f>
        <v>Vyplň údaj</v>
      </c>
      <c r="G89" s="35"/>
      <c r="H89" s="35"/>
      <c r="I89" s="29" t="s">
        <v>42</v>
      </c>
      <c r="J89" s="33" t="str">
        <f>E26</f>
        <v>Bc. Barbora Chladová</v>
      </c>
      <c r="K89" s="35"/>
      <c r="L89" s="98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65" s="2" customFormat="1" ht="10.4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98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65" s="11" customFormat="1" ht="29.25" customHeight="1">
      <c r="A91" s="123"/>
      <c r="B91" s="124"/>
      <c r="C91" s="125" t="s">
        <v>181</v>
      </c>
      <c r="D91" s="126" t="s">
        <v>65</v>
      </c>
      <c r="E91" s="126" t="s">
        <v>61</v>
      </c>
      <c r="F91" s="126" t="s">
        <v>62</v>
      </c>
      <c r="G91" s="126" t="s">
        <v>182</v>
      </c>
      <c r="H91" s="126" t="s">
        <v>183</v>
      </c>
      <c r="I91" s="126" t="s">
        <v>184</v>
      </c>
      <c r="J91" s="126" t="s">
        <v>172</v>
      </c>
      <c r="K91" s="127" t="s">
        <v>185</v>
      </c>
      <c r="L91" s="128"/>
      <c r="M91" s="60" t="s">
        <v>3</v>
      </c>
      <c r="N91" s="61" t="s">
        <v>50</v>
      </c>
      <c r="O91" s="61" t="s">
        <v>186</v>
      </c>
      <c r="P91" s="61" t="s">
        <v>187</v>
      </c>
      <c r="Q91" s="61" t="s">
        <v>188</v>
      </c>
      <c r="R91" s="61" t="s">
        <v>189</v>
      </c>
      <c r="S91" s="61" t="s">
        <v>190</v>
      </c>
      <c r="T91" s="62" t="s">
        <v>191</v>
      </c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</row>
    <row r="92" spans="1:65" s="2" customFormat="1" ht="22.9" customHeight="1">
      <c r="A92" s="35"/>
      <c r="B92" s="36"/>
      <c r="C92" s="67" t="s">
        <v>192</v>
      </c>
      <c r="D92" s="35"/>
      <c r="E92" s="35"/>
      <c r="F92" s="35"/>
      <c r="G92" s="35"/>
      <c r="H92" s="35"/>
      <c r="I92" s="35"/>
      <c r="J92" s="129">
        <f>BK92</f>
        <v>0</v>
      </c>
      <c r="K92" s="35"/>
      <c r="L92" s="36"/>
      <c r="M92" s="63"/>
      <c r="N92" s="54"/>
      <c r="O92" s="64"/>
      <c r="P92" s="130">
        <f>P93+P545</f>
        <v>0</v>
      </c>
      <c r="Q92" s="64"/>
      <c r="R92" s="130">
        <f>R93+R545</f>
        <v>1378.9293403000001</v>
      </c>
      <c r="S92" s="64"/>
      <c r="T92" s="131">
        <f>T93+T545</f>
        <v>1407.2272599999997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9" t="s">
        <v>79</v>
      </c>
      <c r="AU92" s="19" t="s">
        <v>173</v>
      </c>
      <c r="BK92" s="132">
        <f>BK93+BK545</f>
        <v>0</v>
      </c>
    </row>
    <row r="93" spans="1:65" s="12" customFormat="1" ht="25.9" customHeight="1">
      <c r="B93" s="133"/>
      <c r="D93" s="134" t="s">
        <v>79</v>
      </c>
      <c r="E93" s="135" t="s">
        <v>193</v>
      </c>
      <c r="F93" s="135" t="s">
        <v>194</v>
      </c>
      <c r="I93" s="136"/>
      <c r="J93" s="137">
        <f>BK93</f>
        <v>0</v>
      </c>
      <c r="L93" s="133"/>
      <c r="M93" s="138"/>
      <c r="N93" s="139"/>
      <c r="O93" s="139"/>
      <c r="P93" s="140">
        <f>P94+P263+P384+P459+P540</f>
        <v>0</v>
      </c>
      <c r="Q93" s="139"/>
      <c r="R93" s="140">
        <f>R94+R263+R384+R459+R540</f>
        <v>1378.9293403000001</v>
      </c>
      <c r="S93" s="139"/>
      <c r="T93" s="141">
        <f>T94+T263+T384+T459+T540</f>
        <v>1407.2272599999997</v>
      </c>
      <c r="AR93" s="134" t="s">
        <v>87</v>
      </c>
      <c r="AT93" s="142" t="s">
        <v>79</v>
      </c>
      <c r="AU93" s="142" t="s">
        <v>80</v>
      </c>
      <c r="AY93" s="134" t="s">
        <v>195</v>
      </c>
      <c r="BK93" s="143">
        <f>BK94+BK263+BK384+BK459+BK540</f>
        <v>0</v>
      </c>
    </row>
    <row r="94" spans="1:65" s="12" customFormat="1" ht="22.9" customHeight="1">
      <c r="B94" s="133"/>
      <c r="D94" s="134" t="s">
        <v>79</v>
      </c>
      <c r="E94" s="144" t="s">
        <v>87</v>
      </c>
      <c r="F94" s="144" t="s">
        <v>196</v>
      </c>
      <c r="I94" s="136"/>
      <c r="J94" s="145">
        <f>BK94</f>
        <v>0</v>
      </c>
      <c r="L94" s="133"/>
      <c r="M94" s="138"/>
      <c r="N94" s="139"/>
      <c r="O94" s="139"/>
      <c r="P94" s="140">
        <f>SUM(P95:P262)</f>
        <v>0</v>
      </c>
      <c r="Q94" s="139"/>
      <c r="R94" s="140">
        <f>SUM(R95:R262)</f>
        <v>0.35112702000000007</v>
      </c>
      <c r="S94" s="139"/>
      <c r="T94" s="141">
        <f>SUM(T95:T262)</f>
        <v>1407.2272599999997</v>
      </c>
      <c r="AR94" s="134" t="s">
        <v>87</v>
      </c>
      <c r="AT94" s="142" t="s">
        <v>79</v>
      </c>
      <c r="AU94" s="142" t="s">
        <v>87</v>
      </c>
      <c r="AY94" s="134" t="s">
        <v>195</v>
      </c>
      <c r="BK94" s="143">
        <f>SUM(BK95:BK262)</f>
        <v>0</v>
      </c>
    </row>
    <row r="95" spans="1:65" s="2" customFormat="1" ht="37.9" customHeight="1">
      <c r="A95" s="35"/>
      <c r="B95" s="146"/>
      <c r="C95" s="147" t="s">
        <v>87</v>
      </c>
      <c r="D95" s="147" t="s">
        <v>197</v>
      </c>
      <c r="E95" s="148" t="s">
        <v>2526</v>
      </c>
      <c r="F95" s="149" t="s">
        <v>2527</v>
      </c>
      <c r="G95" s="150" t="s">
        <v>344</v>
      </c>
      <c r="H95" s="151">
        <v>645.69200000000001</v>
      </c>
      <c r="I95" s="152"/>
      <c r="J95" s="153">
        <f>ROUND(I95*H95,2)</f>
        <v>0</v>
      </c>
      <c r="K95" s="149" t="s">
        <v>201</v>
      </c>
      <c r="L95" s="36"/>
      <c r="M95" s="154" t="s">
        <v>3</v>
      </c>
      <c r="N95" s="155" t="s">
        <v>51</v>
      </c>
      <c r="O95" s="56"/>
      <c r="P95" s="156">
        <f>O95*H95</f>
        <v>0</v>
      </c>
      <c r="Q95" s="156">
        <v>0</v>
      </c>
      <c r="R95" s="156">
        <f>Q95*H95</f>
        <v>0</v>
      </c>
      <c r="S95" s="156">
        <v>0.255</v>
      </c>
      <c r="T95" s="157">
        <f>S95*H95</f>
        <v>164.65146000000001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58" t="s">
        <v>202</v>
      </c>
      <c r="AT95" s="158" t="s">
        <v>197</v>
      </c>
      <c r="AU95" s="158" t="s">
        <v>89</v>
      </c>
      <c r="AY95" s="19" t="s">
        <v>195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87</v>
      </c>
      <c r="BK95" s="159">
        <f>ROUND(I95*H95,2)</f>
        <v>0</v>
      </c>
      <c r="BL95" s="19" t="s">
        <v>202</v>
      </c>
      <c r="BM95" s="158" t="s">
        <v>2528</v>
      </c>
    </row>
    <row r="96" spans="1:65" s="2" customFormat="1">
      <c r="A96" s="35"/>
      <c r="B96" s="36"/>
      <c r="C96" s="35"/>
      <c r="D96" s="160" t="s">
        <v>204</v>
      </c>
      <c r="E96" s="35"/>
      <c r="F96" s="161" t="s">
        <v>2529</v>
      </c>
      <c r="G96" s="35"/>
      <c r="H96" s="35"/>
      <c r="I96" s="162"/>
      <c r="J96" s="35"/>
      <c r="K96" s="35"/>
      <c r="L96" s="36"/>
      <c r="M96" s="163"/>
      <c r="N96" s="164"/>
      <c r="O96" s="56"/>
      <c r="P96" s="56"/>
      <c r="Q96" s="56"/>
      <c r="R96" s="56"/>
      <c r="S96" s="56"/>
      <c r="T96" s="57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9" t="s">
        <v>204</v>
      </c>
      <c r="AU96" s="19" t="s">
        <v>89</v>
      </c>
    </row>
    <row r="97" spans="1:65" s="13" customFormat="1">
      <c r="B97" s="165"/>
      <c r="D97" s="166" t="s">
        <v>206</v>
      </c>
      <c r="E97" s="167" t="s">
        <v>3</v>
      </c>
      <c r="F97" s="168" t="s">
        <v>207</v>
      </c>
      <c r="H97" s="167" t="s">
        <v>3</v>
      </c>
      <c r="I97" s="169"/>
      <c r="L97" s="165"/>
      <c r="M97" s="170"/>
      <c r="N97" s="171"/>
      <c r="O97" s="171"/>
      <c r="P97" s="171"/>
      <c r="Q97" s="171"/>
      <c r="R97" s="171"/>
      <c r="S97" s="171"/>
      <c r="T97" s="172"/>
      <c r="AT97" s="167" t="s">
        <v>206</v>
      </c>
      <c r="AU97" s="167" t="s">
        <v>89</v>
      </c>
      <c r="AV97" s="13" t="s">
        <v>87</v>
      </c>
      <c r="AW97" s="13" t="s">
        <v>41</v>
      </c>
      <c r="AX97" s="13" t="s">
        <v>80</v>
      </c>
      <c r="AY97" s="167" t="s">
        <v>195</v>
      </c>
    </row>
    <row r="98" spans="1:65" s="13" customFormat="1">
      <c r="B98" s="165"/>
      <c r="D98" s="166" t="s">
        <v>206</v>
      </c>
      <c r="E98" s="167" t="s">
        <v>3</v>
      </c>
      <c r="F98" s="168" t="s">
        <v>208</v>
      </c>
      <c r="H98" s="167" t="s">
        <v>3</v>
      </c>
      <c r="I98" s="169"/>
      <c r="L98" s="165"/>
      <c r="M98" s="170"/>
      <c r="N98" s="171"/>
      <c r="O98" s="171"/>
      <c r="P98" s="171"/>
      <c r="Q98" s="171"/>
      <c r="R98" s="171"/>
      <c r="S98" s="171"/>
      <c r="T98" s="172"/>
      <c r="AT98" s="167" t="s">
        <v>206</v>
      </c>
      <c r="AU98" s="167" t="s">
        <v>89</v>
      </c>
      <c r="AV98" s="13" t="s">
        <v>87</v>
      </c>
      <c r="AW98" s="13" t="s">
        <v>41</v>
      </c>
      <c r="AX98" s="13" t="s">
        <v>80</v>
      </c>
      <c r="AY98" s="167" t="s">
        <v>195</v>
      </c>
    </row>
    <row r="99" spans="1:65" s="13" customFormat="1">
      <c r="B99" s="165"/>
      <c r="D99" s="166" t="s">
        <v>206</v>
      </c>
      <c r="E99" s="167" t="s">
        <v>3</v>
      </c>
      <c r="F99" s="168" t="s">
        <v>2172</v>
      </c>
      <c r="H99" s="167" t="s">
        <v>3</v>
      </c>
      <c r="I99" s="169"/>
      <c r="L99" s="165"/>
      <c r="M99" s="170"/>
      <c r="N99" s="171"/>
      <c r="O99" s="171"/>
      <c r="P99" s="171"/>
      <c r="Q99" s="171"/>
      <c r="R99" s="171"/>
      <c r="S99" s="171"/>
      <c r="T99" s="172"/>
      <c r="AT99" s="167" t="s">
        <v>206</v>
      </c>
      <c r="AU99" s="167" t="s">
        <v>89</v>
      </c>
      <c r="AV99" s="13" t="s">
        <v>87</v>
      </c>
      <c r="AW99" s="13" t="s">
        <v>41</v>
      </c>
      <c r="AX99" s="13" t="s">
        <v>80</v>
      </c>
      <c r="AY99" s="167" t="s">
        <v>195</v>
      </c>
    </row>
    <row r="100" spans="1:65" s="13" customFormat="1">
      <c r="B100" s="165"/>
      <c r="D100" s="166" t="s">
        <v>206</v>
      </c>
      <c r="E100" s="167" t="s">
        <v>3</v>
      </c>
      <c r="F100" s="168" t="s">
        <v>2530</v>
      </c>
      <c r="H100" s="167" t="s">
        <v>3</v>
      </c>
      <c r="I100" s="169"/>
      <c r="L100" s="165"/>
      <c r="M100" s="170"/>
      <c r="N100" s="171"/>
      <c r="O100" s="171"/>
      <c r="P100" s="171"/>
      <c r="Q100" s="171"/>
      <c r="R100" s="171"/>
      <c r="S100" s="171"/>
      <c r="T100" s="172"/>
      <c r="AT100" s="167" t="s">
        <v>206</v>
      </c>
      <c r="AU100" s="167" t="s">
        <v>89</v>
      </c>
      <c r="AV100" s="13" t="s">
        <v>87</v>
      </c>
      <c r="AW100" s="13" t="s">
        <v>41</v>
      </c>
      <c r="AX100" s="13" t="s">
        <v>80</v>
      </c>
      <c r="AY100" s="167" t="s">
        <v>195</v>
      </c>
    </row>
    <row r="101" spans="1:65" s="14" customFormat="1">
      <c r="B101" s="173"/>
      <c r="D101" s="166" t="s">
        <v>206</v>
      </c>
      <c r="E101" s="174" t="s">
        <v>2531</v>
      </c>
      <c r="F101" s="175" t="s">
        <v>2532</v>
      </c>
      <c r="H101" s="176">
        <v>227.14</v>
      </c>
      <c r="I101" s="177"/>
      <c r="L101" s="173"/>
      <c r="M101" s="178"/>
      <c r="N101" s="179"/>
      <c r="O101" s="179"/>
      <c r="P101" s="179"/>
      <c r="Q101" s="179"/>
      <c r="R101" s="179"/>
      <c r="S101" s="179"/>
      <c r="T101" s="180"/>
      <c r="AT101" s="174" t="s">
        <v>206</v>
      </c>
      <c r="AU101" s="174" t="s">
        <v>89</v>
      </c>
      <c r="AV101" s="14" t="s">
        <v>89</v>
      </c>
      <c r="AW101" s="14" t="s">
        <v>41</v>
      </c>
      <c r="AX101" s="14" t="s">
        <v>80</v>
      </c>
      <c r="AY101" s="174" t="s">
        <v>195</v>
      </c>
    </row>
    <row r="102" spans="1:65" s="13" customFormat="1">
      <c r="B102" s="165"/>
      <c r="D102" s="166" t="s">
        <v>206</v>
      </c>
      <c r="E102" s="167" t="s">
        <v>3</v>
      </c>
      <c r="F102" s="168" t="s">
        <v>2533</v>
      </c>
      <c r="H102" s="167" t="s">
        <v>3</v>
      </c>
      <c r="I102" s="169"/>
      <c r="L102" s="165"/>
      <c r="M102" s="170"/>
      <c r="N102" s="171"/>
      <c r="O102" s="171"/>
      <c r="P102" s="171"/>
      <c r="Q102" s="171"/>
      <c r="R102" s="171"/>
      <c r="S102" s="171"/>
      <c r="T102" s="172"/>
      <c r="AT102" s="167" t="s">
        <v>206</v>
      </c>
      <c r="AU102" s="167" t="s">
        <v>89</v>
      </c>
      <c r="AV102" s="13" t="s">
        <v>87</v>
      </c>
      <c r="AW102" s="13" t="s">
        <v>41</v>
      </c>
      <c r="AX102" s="13" t="s">
        <v>80</v>
      </c>
      <c r="AY102" s="167" t="s">
        <v>195</v>
      </c>
    </row>
    <row r="103" spans="1:65" s="14" customFormat="1">
      <c r="B103" s="173"/>
      <c r="D103" s="166" t="s">
        <v>206</v>
      </c>
      <c r="E103" s="174" t="s">
        <v>2534</v>
      </c>
      <c r="F103" s="175" t="s">
        <v>2535</v>
      </c>
      <c r="H103" s="176">
        <v>330.63200000000001</v>
      </c>
      <c r="I103" s="177"/>
      <c r="L103" s="173"/>
      <c r="M103" s="178"/>
      <c r="N103" s="179"/>
      <c r="O103" s="179"/>
      <c r="P103" s="179"/>
      <c r="Q103" s="179"/>
      <c r="R103" s="179"/>
      <c r="S103" s="179"/>
      <c r="T103" s="180"/>
      <c r="AT103" s="174" t="s">
        <v>206</v>
      </c>
      <c r="AU103" s="174" t="s">
        <v>89</v>
      </c>
      <c r="AV103" s="14" t="s">
        <v>89</v>
      </c>
      <c r="AW103" s="14" t="s">
        <v>41</v>
      </c>
      <c r="AX103" s="14" t="s">
        <v>80</v>
      </c>
      <c r="AY103" s="174" t="s">
        <v>195</v>
      </c>
    </row>
    <row r="104" spans="1:65" s="13" customFormat="1">
      <c r="B104" s="165"/>
      <c r="D104" s="166" t="s">
        <v>206</v>
      </c>
      <c r="E104" s="167" t="s">
        <v>3</v>
      </c>
      <c r="F104" s="168" t="s">
        <v>2536</v>
      </c>
      <c r="H104" s="167" t="s">
        <v>3</v>
      </c>
      <c r="I104" s="169"/>
      <c r="L104" s="165"/>
      <c r="M104" s="170"/>
      <c r="N104" s="171"/>
      <c r="O104" s="171"/>
      <c r="P104" s="171"/>
      <c r="Q104" s="171"/>
      <c r="R104" s="171"/>
      <c r="S104" s="171"/>
      <c r="T104" s="172"/>
      <c r="AT104" s="167" t="s">
        <v>206</v>
      </c>
      <c r="AU104" s="167" t="s">
        <v>89</v>
      </c>
      <c r="AV104" s="13" t="s">
        <v>87</v>
      </c>
      <c r="AW104" s="13" t="s">
        <v>41</v>
      </c>
      <c r="AX104" s="13" t="s">
        <v>80</v>
      </c>
      <c r="AY104" s="167" t="s">
        <v>195</v>
      </c>
    </row>
    <row r="105" spans="1:65" s="14" customFormat="1">
      <c r="B105" s="173"/>
      <c r="D105" s="166" t="s">
        <v>206</v>
      </c>
      <c r="E105" s="174" t="s">
        <v>2517</v>
      </c>
      <c r="F105" s="175" t="s">
        <v>2537</v>
      </c>
      <c r="H105" s="176">
        <v>66.84</v>
      </c>
      <c r="I105" s="177"/>
      <c r="L105" s="173"/>
      <c r="M105" s="178"/>
      <c r="N105" s="179"/>
      <c r="O105" s="179"/>
      <c r="P105" s="179"/>
      <c r="Q105" s="179"/>
      <c r="R105" s="179"/>
      <c r="S105" s="179"/>
      <c r="T105" s="180"/>
      <c r="AT105" s="174" t="s">
        <v>206</v>
      </c>
      <c r="AU105" s="174" t="s">
        <v>89</v>
      </c>
      <c r="AV105" s="14" t="s">
        <v>89</v>
      </c>
      <c r="AW105" s="14" t="s">
        <v>41</v>
      </c>
      <c r="AX105" s="14" t="s">
        <v>80</v>
      </c>
      <c r="AY105" s="174" t="s">
        <v>195</v>
      </c>
    </row>
    <row r="106" spans="1:65" s="13" customFormat="1">
      <c r="B106" s="165"/>
      <c r="D106" s="166" t="s">
        <v>206</v>
      </c>
      <c r="E106" s="167" t="s">
        <v>3</v>
      </c>
      <c r="F106" s="168" t="s">
        <v>2538</v>
      </c>
      <c r="H106" s="167" t="s">
        <v>3</v>
      </c>
      <c r="I106" s="169"/>
      <c r="L106" s="165"/>
      <c r="M106" s="170"/>
      <c r="N106" s="171"/>
      <c r="O106" s="171"/>
      <c r="P106" s="171"/>
      <c r="Q106" s="171"/>
      <c r="R106" s="171"/>
      <c r="S106" s="171"/>
      <c r="T106" s="172"/>
      <c r="AT106" s="167" t="s">
        <v>206</v>
      </c>
      <c r="AU106" s="167" t="s">
        <v>89</v>
      </c>
      <c r="AV106" s="13" t="s">
        <v>87</v>
      </c>
      <c r="AW106" s="13" t="s">
        <v>41</v>
      </c>
      <c r="AX106" s="13" t="s">
        <v>80</v>
      </c>
      <c r="AY106" s="167" t="s">
        <v>195</v>
      </c>
    </row>
    <row r="107" spans="1:65" s="14" customFormat="1">
      <c r="B107" s="173"/>
      <c r="D107" s="166" t="s">
        <v>206</v>
      </c>
      <c r="E107" s="174" t="s">
        <v>2499</v>
      </c>
      <c r="F107" s="175" t="s">
        <v>2539</v>
      </c>
      <c r="H107" s="176">
        <v>21.08</v>
      </c>
      <c r="I107" s="177"/>
      <c r="L107" s="173"/>
      <c r="M107" s="178"/>
      <c r="N107" s="179"/>
      <c r="O107" s="179"/>
      <c r="P107" s="179"/>
      <c r="Q107" s="179"/>
      <c r="R107" s="179"/>
      <c r="S107" s="179"/>
      <c r="T107" s="180"/>
      <c r="AT107" s="174" t="s">
        <v>206</v>
      </c>
      <c r="AU107" s="174" t="s">
        <v>89</v>
      </c>
      <c r="AV107" s="14" t="s">
        <v>89</v>
      </c>
      <c r="AW107" s="14" t="s">
        <v>41</v>
      </c>
      <c r="AX107" s="14" t="s">
        <v>80</v>
      </c>
      <c r="AY107" s="174" t="s">
        <v>195</v>
      </c>
    </row>
    <row r="108" spans="1:65" s="15" customFormat="1">
      <c r="B108" s="181"/>
      <c r="D108" s="166" t="s">
        <v>206</v>
      </c>
      <c r="E108" s="182" t="s">
        <v>3</v>
      </c>
      <c r="F108" s="183" t="s">
        <v>215</v>
      </c>
      <c r="H108" s="184">
        <v>645.69200000000001</v>
      </c>
      <c r="I108" s="185"/>
      <c r="L108" s="181"/>
      <c r="M108" s="186"/>
      <c r="N108" s="187"/>
      <c r="O108" s="187"/>
      <c r="P108" s="187"/>
      <c r="Q108" s="187"/>
      <c r="R108" s="187"/>
      <c r="S108" s="187"/>
      <c r="T108" s="188"/>
      <c r="AT108" s="182" t="s">
        <v>206</v>
      </c>
      <c r="AU108" s="182" t="s">
        <v>89</v>
      </c>
      <c r="AV108" s="15" t="s">
        <v>202</v>
      </c>
      <c r="AW108" s="15" t="s">
        <v>41</v>
      </c>
      <c r="AX108" s="15" t="s">
        <v>87</v>
      </c>
      <c r="AY108" s="182" t="s">
        <v>195</v>
      </c>
    </row>
    <row r="109" spans="1:65" s="2" customFormat="1" ht="37.9" customHeight="1">
      <c r="A109" s="35"/>
      <c r="B109" s="146"/>
      <c r="C109" s="147" t="s">
        <v>89</v>
      </c>
      <c r="D109" s="147" t="s">
        <v>197</v>
      </c>
      <c r="E109" s="148" t="s">
        <v>2540</v>
      </c>
      <c r="F109" s="149" t="s">
        <v>2541</v>
      </c>
      <c r="G109" s="150" t="s">
        <v>344</v>
      </c>
      <c r="H109" s="151">
        <v>50.298000000000002</v>
      </c>
      <c r="I109" s="152"/>
      <c r="J109" s="153">
        <f>ROUND(I109*H109,2)</f>
        <v>0</v>
      </c>
      <c r="K109" s="149" t="s">
        <v>201</v>
      </c>
      <c r="L109" s="36"/>
      <c r="M109" s="154" t="s">
        <v>3</v>
      </c>
      <c r="N109" s="155" t="s">
        <v>51</v>
      </c>
      <c r="O109" s="56"/>
      <c r="P109" s="156">
        <f>O109*H109</f>
        <v>0</v>
      </c>
      <c r="Q109" s="156">
        <v>0</v>
      </c>
      <c r="R109" s="156">
        <f>Q109*H109</f>
        <v>0</v>
      </c>
      <c r="S109" s="156">
        <v>0.26</v>
      </c>
      <c r="T109" s="157">
        <f>S109*H109</f>
        <v>13.077480000000001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58" t="s">
        <v>202</v>
      </c>
      <c r="AT109" s="158" t="s">
        <v>197</v>
      </c>
      <c r="AU109" s="158" t="s">
        <v>89</v>
      </c>
      <c r="AY109" s="19" t="s">
        <v>195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87</v>
      </c>
      <c r="BK109" s="159">
        <f>ROUND(I109*H109,2)</f>
        <v>0</v>
      </c>
      <c r="BL109" s="19" t="s">
        <v>202</v>
      </c>
      <c r="BM109" s="158" t="s">
        <v>2542</v>
      </c>
    </row>
    <row r="110" spans="1:65" s="2" customFormat="1">
      <c r="A110" s="35"/>
      <c r="B110" s="36"/>
      <c r="C110" s="35"/>
      <c r="D110" s="160" t="s">
        <v>204</v>
      </c>
      <c r="E110" s="35"/>
      <c r="F110" s="161" t="s">
        <v>2543</v>
      </c>
      <c r="G110" s="35"/>
      <c r="H110" s="35"/>
      <c r="I110" s="162"/>
      <c r="J110" s="35"/>
      <c r="K110" s="35"/>
      <c r="L110" s="36"/>
      <c r="M110" s="163"/>
      <c r="N110" s="164"/>
      <c r="O110" s="56"/>
      <c r="P110" s="56"/>
      <c r="Q110" s="56"/>
      <c r="R110" s="56"/>
      <c r="S110" s="56"/>
      <c r="T110" s="57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9" t="s">
        <v>204</v>
      </c>
      <c r="AU110" s="19" t="s">
        <v>89</v>
      </c>
    </row>
    <row r="111" spans="1:65" s="13" customFormat="1">
      <c r="B111" s="165"/>
      <c r="D111" s="166" t="s">
        <v>206</v>
      </c>
      <c r="E111" s="167" t="s">
        <v>3</v>
      </c>
      <c r="F111" s="168" t="s">
        <v>207</v>
      </c>
      <c r="H111" s="167" t="s">
        <v>3</v>
      </c>
      <c r="I111" s="169"/>
      <c r="L111" s="165"/>
      <c r="M111" s="170"/>
      <c r="N111" s="171"/>
      <c r="O111" s="171"/>
      <c r="P111" s="171"/>
      <c r="Q111" s="171"/>
      <c r="R111" s="171"/>
      <c r="S111" s="171"/>
      <c r="T111" s="172"/>
      <c r="AT111" s="167" t="s">
        <v>206</v>
      </c>
      <c r="AU111" s="167" t="s">
        <v>89</v>
      </c>
      <c r="AV111" s="13" t="s">
        <v>87</v>
      </c>
      <c r="AW111" s="13" t="s">
        <v>41</v>
      </c>
      <c r="AX111" s="13" t="s">
        <v>80</v>
      </c>
      <c r="AY111" s="167" t="s">
        <v>195</v>
      </c>
    </row>
    <row r="112" spans="1:65" s="13" customFormat="1">
      <c r="B112" s="165"/>
      <c r="D112" s="166" t="s">
        <v>206</v>
      </c>
      <c r="E112" s="167" t="s">
        <v>3</v>
      </c>
      <c r="F112" s="168" t="s">
        <v>208</v>
      </c>
      <c r="H112" s="167" t="s">
        <v>3</v>
      </c>
      <c r="I112" s="169"/>
      <c r="L112" s="165"/>
      <c r="M112" s="170"/>
      <c r="N112" s="171"/>
      <c r="O112" s="171"/>
      <c r="P112" s="171"/>
      <c r="Q112" s="171"/>
      <c r="R112" s="171"/>
      <c r="S112" s="171"/>
      <c r="T112" s="172"/>
      <c r="AT112" s="167" t="s">
        <v>206</v>
      </c>
      <c r="AU112" s="167" t="s">
        <v>89</v>
      </c>
      <c r="AV112" s="13" t="s">
        <v>87</v>
      </c>
      <c r="AW112" s="13" t="s">
        <v>41</v>
      </c>
      <c r="AX112" s="13" t="s">
        <v>80</v>
      </c>
      <c r="AY112" s="167" t="s">
        <v>195</v>
      </c>
    </row>
    <row r="113" spans="1:65" s="13" customFormat="1">
      <c r="B113" s="165"/>
      <c r="D113" s="166" t="s">
        <v>206</v>
      </c>
      <c r="E113" s="167" t="s">
        <v>3</v>
      </c>
      <c r="F113" s="168" t="s">
        <v>2172</v>
      </c>
      <c r="H113" s="167" t="s">
        <v>3</v>
      </c>
      <c r="I113" s="169"/>
      <c r="L113" s="165"/>
      <c r="M113" s="170"/>
      <c r="N113" s="171"/>
      <c r="O113" s="171"/>
      <c r="P113" s="171"/>
      <c r="Q113" s="171"/>
      <c r="R113" s="171"/>
      <c r="S113" s="171"/>
      <c r="T113" s="172"/>
      <c r="AT113" s="167" t="s">
        <v>206</v>
      </c>
      <c r="AU113" s="167" t="s">
        <v>89</v>
      </c>
      <c r="AV113" s="13" t="s">
        <v>87</v>
      </c>
      <c r="AW113" s="13" t="s">
        <v>41</v>
      </c>
      <c r="AX113" s="13" t="s">
        <v>80</v>
      </c>
      <c r="AY113" s="167" t="s">
        <v>195</v>
      </c>
    </row>
    <row r="114" spans="1:65" s="13" customFormat="1">
      <c r="B114" s="165"/>
      <c r="D114" s="166" t="s">
        <v>206</v>
      </c>
      <c r="E114" s="167" t="s">
        <v>3</v>
      </c>
      <c r="F114" s="168" t="s">
        <v>2544</v>
      </c>
      <c r="H114" s="167" t="s">
        <v>3</v>
      </c>
      <c r="I114" s="169"/>
      <c r="L114" s="165"/>
      <c r="M114" s="170"/>
      <c r="N114" s="171"/>
      <c r="O114" s="171"/>
      <c r="P114" s="171"/>
      <c r="Q114" s="171"/>
      <c r="R114" s="171"/>
      <c r="S114" s="171"/>
      <c r="T114" s="172"/>
      <c r="AT114" s="167" t="s">
        <v>206</v>
      </c>
      <c r="AU114" s="167" t="s">
        <v>89</v>
      </c>
      <c r="AV114" s="13" t="s">
        <v>87</v>
      </c>
      <c r="AW114" s="13" t="s">
        <v>41</v>
      </c>
      <c r="AX114" s="13" t="s">
        <v>80</v>
      </c>
      <c r="AY114" s="167" t="s">
        <v>195</v>
      </c>
    </row>
    <row r="115" spans="1:65" s="14" customFormat="1">
      <c r="B115" s="173"/>
      <c r="D115" s="166" t="s">
        <v>206</v>
      </c>
      <c r="E115" s="174" t="s">
        <v>2520</v>
      </c>
      <c r="F115" s="175" t="s">
        <v>2545</v>
      </c>
      <c r="H115" s="176">
        <v>50.298000000000002</v>
      </c>
      <c r="I115" s="177"/>
      <c r="L115" s="173"/>
      <c r="M115" s="178"/>
      <c r="N115" s="179"/>
      <c r="O115" s="179"/>
      <c r="P115" s="179"/>
      <c r="Q115" s="179"/>
      <c r="R115" s="179"/>
      <c r="S115" s="179"/>
      <c r="T115" s="180"/>
      <c r="AT115" s="174" t="s">
        <v>206</v>
      </c>
      <c r="AU115" s="174" t="s">
        <v>89</v>
      </c>
      <c r="AV115" s="14" t="s">
        <v>89</v>
      </c>
      <c r="AW115" s="14" t="s">
        <v>41</v>
      </c>
      <c r="AX115" s="14" t="s">
        <v>80</v>
      </c>
      <c r="AY115" s="174" t="s">
        <v>195</v>
      </c>
    </row>
    <row r="116" spans="1:65" s="15" customFormat="1">
      <c r="B116" s="181"/>
      <c r="D116" s="166" t="s">
        <v>206</v>
      </c>
      <c r="E116" s="182" t="s">
        <v>3</v>
      </c>
      <c r="F116" s="183" t="s">
        <v>215</v>
      </c>
      <c r="H116" s="184">
        <v>50.298000000000002</v>
      </c>
      <c r="I116" s="185"/>
      <c r="L116" s="181"/>
      <c r="M116" s="186"/>
      <c r="N116" s="187"/>
      <c r="O116" s="187"/>
      <c r="P116" s="187"/>
      <c r="Q116" s="187"/>
      <c r="R116" s="187"/>
      <c r="S116" s="187"/>
      <c r="T116" s="188"/>
      <c r="AT116" s="182" t="s">
        <v>206</v>
      </c>
      <c r="AU116" s="182" t="s">
        <v>89</v>
      </c>
      <c r="AV116" s="15" t="s">
        <v>202</v>
      </c>
      <c r="AW116" s="15" t="s">
        <v>41</v>
      </c>
      <c r="AX116" s="15" t="s">
        <v>87</v>
      </c>
      <c r="AY116" s="182" t="s">
        <v>195</v>
      </c>
    </row>
    <row r="117" spans="1:65" s="2" customFormat="1" ht="44.25" customHeight="1">
      <c r="A117" s="35"/>
      <c r="B117" s="146"/>
      <c r="C117" s="147" t="s">
        <v>223</v>
      </c>
      <c r="D117" s="147" t="s">
        <v>197</v>
      </c>
      <c r="E117" s="148" t="s">
        <v>2546</v>
      </c>
      <c r="F117" s="149" t="s">
        <v>2547</v>
      </c>
      <c r="G117" s="150" t="s">
        <v>344</v>
      </c>
      <c r="H117" s="151">
        <v>82.718999999999994</v>
      </c>
      <c r="I117" s="152"/>
      <c r="J117" s="153">
        <f>ROUND(I117*H117,2)</f>
        <v>0</v>
      </c>
      <c r="K117" s="149" t="s">
        <v>201</v>
      </c>
      <c r="L117" s="36"/>
      <c r="M117" s="154" t="s">
        <v>3</v>
      </c>
      <c r="N117" s="155" t="s">
        <v>51</v>
      </c>
      <c r="O117" s="56"/>
      <c r="P117" s="156">
        <f>O117*H117</f>
        <v>0</v>
      </c>
      <c r="Q117" s="156">
        <v>0</v>
      </c>
      <c r="R117" s="156">
        <f>Q117*H117</f>
        <v>0</v>
      </c>
      <c r="S117" s="156">
        <v>0.40799999999999997</v>
      </c>
      <c r="T117" s="157">
        <f>S117*H117</f>
        <v>33.749351999999995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58" t="s">
        <v>202</v>
      </c>
      <c r="AT117" s="158" t="s">
        <v>197</v>
      </c>
      <c r="AU117" s="158" t="s">
        <v>89</v>
      </c>
      <c r="AY117" s="19" t="s">
        <v>195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87</v>
      </c>
      <c r="BK117" s="159">
        <f>ROUND(I117*H117,2)</f>
        <v>0</v>
      </c>
      <c r="BL117" s="19" t="s">
        <v>202</v>
      </c>
      <c r="BM117" s="158" t="s">
        <v>2548</v>
      </c>
    </row>
    <row r="118" spans="1:65" s="2" customFormat="1">
      <c r="A118" s="35"/>
      <c r="B118" s="36"/>
      <c r="C118" s="35"/>
      <c r="D118" s="160" t="s">
        <v>204</v>
      </c>
      <c r="E118" s="35"/>
      <c r="F118" s="161" t="s">
        <v>2549</v>
      </c>
      <c r="G118" s="35"/>
      <c r="H118" s="35"/>
      <c r="I118" s="162"/>
      <c r="J118" s="35"/>
      <c r="K118" s="35"/>
      <c r="L118" s="36"/>
      <c r="M118" s="163"/>
      <c r="N118" s="164"/>
      <c r="O118" s="56"/>
      <c r="P118" s="56"/>
      <c r="Q118" s="56"/>
      <c r="R118" s="56"/>
      <c r="S118" s="56"/>
      <c r="T118" s="57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9" t="s">
        <v>204</v>
      </c>
      <c r="AU118" s="19" t="s">
        <v>89</v>
      </c>
    </row>
    <row r="119" spans="1:65" s="13" customFormat="1">
      <c r="B119" s="165"/>
      <c r="D119" s="166" t="s">
        <v>206</v>
      </c>
      <c r="E119" s="167" t="s">
        <v>3</v>
      </c>
      <c r="F119" s="168" t="s">
        <v>207</v>
      </c>
      <c r="H119" s="167" t="s">
        <v>3</v>
      </c>
      <c r="I119" s="169"/>
      <c r="L119" s="165"/>
      <c r="M119" s="170"/>
      <c r="N119" s="171"/>
      <c r="O119" s="171"/>
      <c r="P119" s="171"/>
      <c r="Q119" s="171"/>
      <c r="R119" s="171"/>
      <c r="S119" s="171"/>
      <c r="T119" s="172"/>
      <c r="AT119" s="167" t="s">
        <v>206</v>
      </c>
      <c r="AU119" s="167" t="s">
        <v>89</v>
      </c>
      <c r="AV119" s="13" t="s">
        <v>87</v>
      </c>
      <c r="AW119" s="13" t="s">
        <v>41</v>
      </c>
      <c r="AX119" s="13" t="s">
        <v>80</v>
      </c>
      <c r="AY119" s="167" t="s">
        <v>195</v>
      </c>
    </row>
    <row r="120" spans="1:65" s="13" customFormat="1">
      <c r="B120" s="165"/>
      <c r="D120" s="166" t="s">
        <v>206</v>
      </c>
      <c r="E120" s="167" t="s">
        <v>3</v>
      </c>
      <c r="F120" s="168" t="s">
        <v>208</v>
      </c>
      <c r="H120" s="167" t="s">
        <v>3</v>
      </c>
      <c r="I120" s="169"/>
      <c r="L120" s="165"/>
      <c r="M120" s="170"/>
      <c r="N120" s="171"/>
      <c r="O120" s="171"/>
      <c r="P120" s="171"/>
      <c r="Q120" s="171"/>
      <c r="R120" s="171"/>
      <c r="S120" s="171"/>
      <c r="T120" s="172"/>
      <c r="AT120" s="167" t="s">
        <v>206</v>
      </c>
      <c r="AU120" s="167" t="s">
        <v>89</v>
      </c>
      <c r="AV120" s="13" t="s">
        <v>87</v>
      </c>
      <c r="AW120" s="13" t="s">
        <v>41</v>
      </c>
      <c r="AX120" s="13" t="s">
        <v>80</v>
      </c>
      <c r="AY120" s="167" t="s">
        <v>195</v>
      </c>
    </row>
    <row r="121" spans="1:65" s="13" customFormat="1">
      <c r="B121" s="165"/>
      <c r="D121" s="166" t="s">
        <v>206</v>
      </c>
      <c r="E121" s="167" t="s">
        <v>3</v>
      </c>
      <c r="F121" s="168" t="s">
        <v>2172</v>
      </c>
      <c r="H121" s="167" t="s">
        <v>3</v>
      </c>
      <c r="I121" s="169"/>
      <c r="L121" s="165"/>
      <c r="M121" s="170"/>
      <c r="N121" s="171"/>
      <c r="O121" s="171"/>
      <c r="P121" s="171"/>
      <c r="Q121" s="171"/>
      <c r="R121" s="171"/>
      <c r="S121" s="171"/>
      <c r="T121" s="172"/>
      <c r="AT121" s="167" t="s">
        <v>206</v>
      </c>
      <c r="AU121" s="167" t="s">
        <v>89</v>
      </c>
      <c r="AV121" s="13" t="s">
        <v>87</v>
      </c>
      <c r="AW121" s="13" t="s">
        <v>41</v>
      </c>
      <c r="AX121" s="13" t="s">
        <v>80</v>
      </c>
      <c r="AY121" s="167" t="s">
        <v>195</v>
      </c>
    </row>
    <row r="122" spans="1:65" s="13" customFormat="1">
      <c r="B122" s="165"/>
      <c r="D122" s="166" t="s">
        <v>206</v>
      </c>
      <c r="E122" s="167" t="s">
        <v>3</v>
      </c>
      <c r="F122" s="168" t="s">
        <v>2550</v>
      </c>
      <c r="H122" s="167" t="s">
        <v>3</v>
      </c>
      <c r="I122" s="169"/>
      <c r="L122" s="165"/>
      <c r="M122" s="170"/>
      <c r="N122" s="171"/>
      <c r="O122" s="171"/>
      <c r="P122" s="171"/>
      <c r="Q122" s="171"/>
      <c r="R122" s="171"/>
      <c r="S122" s="171"/>
      <c r="T122" s="172"/>
      <c r="AT122" s="167" t="s">
        <v>206</v>
      </c>
      <c r="AU122" s="167" t="s">
        <v>89</v>
      </c>
      <c r="AV122" s="13" t="s">
        <v>87</v>
      </c>
      <c r="AW122" s="13" t="s">
        <v>41</v>
      </c>
      <c r="AX122" s="13" t="s">
        <v>80</v>
      </c>
      <c r="AY122" s="167" t="s">
        <v>195</v>
      </c>
    </row>
    <row r="123" spans="1:65" s="14" customFormat="1">
      <c r="B123" s="173"/>
      <c r="D123" s="166" t="s">
        <v>206</v>
      </c>
      <c r="E123" s="174" t="s">
        <v>3</v>
      </c>
      <c r="F123" s="175" t="s">
        <v>2551</v>
      </c>
      <c r="H123" s="176">
        <v>82.718999999999994</v>
      </c>
      <c r="I123" s="177"/>
      <c r="L123" s="173"/>
      <c r="M123" s="178"/>
      <c r="N123" s="179"/>
      <c r="O123" s="179"/>
      <c r="P123" s="179"/>
      <c r="Q123" s="179"/>
      <c r="R123" s="179"/>
      <c r="S123" s="179"/>
      <c r="T123" s="180"/>
      <c r="AT123" s="174" t="s">
        <v>206</v>
      </c>
      <c r="AU123" s="174" t="s">
        <v>89</v>
      </c>
      <c r="AV123" s="14" t="s">
        <v>89</v>
      </c>
      <c r="AW123" s="14" t="s">
        <v>41</v>
      </c>
      <c r="AX123" s="14" t="s">
        <v>80</v>
      </c>
      <c r="AY123" s="174" t="s">
        <v>195</v>
      </c>
    </row>
    <row r="124" spans="1:65" s="15" customFormat="1">
      <c r="B124" s="181"/>
      <c r="D124" s="166" t="s">
        <v>206</v>
      </c>
      <c r="E124" s="182" t="s">
        <v>2515</v>
      </c>
      <c r="F124" s="183" t="s">
        <v>215</v>
      </c>
      <c r="H124" s="184">
        <v>82.718999999999994</v>
      </c>
      <c r="I124" s="185"/>
      <c r="L124" s="181"/>
      <c r="M124" s="186"/>
      <c r="N124" s="187"/>
      <c r="O124" s="187"/>
      <c r="P124" s="187"/>
      <c r="Q124" s="187"/>
      <c r="R124" s="187"/>
      <c r="S124" s="187"/>
      <c r="T124" s="188"/>
      <c r="AT124" s="182" t="s">
        <v>206</v>
      </c>
      <c r="AU124" s="182" t="s">
        <v>89</v>
      </c>
      <c r="AV124" s="15" t="s">
        <v>202</v>
      </c>
      <c r="AW124" s="15" t="s">
        <v>41</v>
      </c>
      <c r="AX124" s="15" t="s">
        <v>87</v>
      </c>
      <c r="AY124" s="182" t="s">
        <v>195</v>
      </c>
    </row>
    <row r="125" spans="1:65" s="2" customFormat="1" ht="37.9" customHeight="1">
      <c r="A125" s="35"/>
      <c r="B125" s="146"/>
      <c r="C125" s="147" t="s">
        <v>202</v>
      </c>
      <c r="D125" s="147" t="s">
        <v>197</v>
      </c>
      <c r="E125" s="148" t="s">
        <v>2552</v>
      </c>
      <c r="F125" s="149" t="s">
        <v>2553</v>
      </c>
      <c r="G125" s="150" t="s">
        <v>344</v>
      </c>
      <c r="H125" s="151">
        <v>625.25400000000002</v>
      </c>
      <c r="I125" s="152"/>
      <c r="J125" s="153">
        <f>ROUND(I125*H125,2)</f>
        <v>0</v>
      </c>
      <c r="K125" s="149" t="s">
        <v>201</v>
      </c>
      <c r="L125" s="36"/>
      <c r="M125" s="154" t="s">
        <v>3</v>
      </c>
      <c r="N125" s="155" t="s">
        <v>51</v>
      </c>
      <c r="O125" s="56"/>
      <c r="P125" s="156">
        <f>O125*H125</f>
        <v>0</v>
      </c>
      <c r="Q125" s="156">
        <v>0</v>
      </c>
      <c r="R125" s="156">
        <f>Q125*H125</f>
        <v>0</v>
      </c>
      <c r="S125" s="156">
        <v>0.29499999999999998</v>
      </c>
      <c r="T125" s="157">
        <f>S125*H125</f>
        <v>184.44992999999999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58" t="s">
        <v>202</v>
      </c>
      <c r="AT125" s="158" t="s">
        <v>197</v>
      </c>
      <c r="AU125" s="158" t="s">
        <v>89</v>
      </c>
      <c r="AY125" s="19" t="s">
        <v>195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87</v>
      </c>
      <c r="BK125" s="159">
        <f>ROUND(I125*H125,2)</f>
        <v>0</v>
      </c>
      <c r="BL125" s="19" t="s">
        <v>202</v>
      </c>
      <c r="BM125" s="158" t="s">
        <v>2554</v>
      </c>
    </row>
    <row r="126" spans="1:65" s="2" customFormat="1">
      <c r="A126" s="35"/>
      <c r="B126" s="36"/>
      <c r="C126" s="35"/>
      <c r="D126" s="160" t="s">
        <v>204</v>
      </c>
      <c r="E126" s="35"/>
      <c r="F126" s="161" t="s">
        <v>2555</v>
      </c>
      <c r="G126" s="35"/>
      <c r="H126" s="35"/>
      <c r="I126" s="162"/>
      <c r="J126" s="35"/>
      <c r="K126" s="35"/>
      <c r="L126" s="36"/>
      <c r="M126" s="163"/>
      <c r="N126" s="164"/>
      <c r="O126" s="56"/>
      <c r="P126" s="56"/>
      <c r="Q126" s="56"/>
      <c r="R126" s="56"/>
      <c r="S126" s="56"/>
      <c r="T126" s="57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9" t="s">
        <v>204</v>
      </c>
      <c r="AU126" s="19" t="s">
        <v>89</v>
      </c>
    </row>
    <row r="127" spans="1:65" s="13" customFormat="1">
      <c r="B127" s="165"/>
      <c r="D127" s="166" t="s">
        <v>206</v>
      </c>
      <c r="E127" s="167" t="s">
        <v>3</v>
      </c>
      <c r="F127" s="168" t="s">
        <v>207</v>
      </c>
      <c r="H127" s="167" t="s">
        <v>3</v>
      </c>
      <c r="I127" s="169"/>
      <c r="L127" s="165"/>
      <c r="M127" s="170"/>
      <c r="N127" s="171"/>
      <c r="O127" s="171"/>
      <c r="P127" s="171"/>
      <c r="Q127" s="171"/>
      <c r="R127" s="171"/>
      <c r="S127" s="171"/>
      <c r="T127" s="172"/>
      <c r="AT127" s="167" t="s">
        <v>206</v>
      </c>
      <c r="AU127" s="167" t="s">
        <v>89</v>
      </c>
      <c r="AV127" s="13" t="s">
        <v>87</v>
      </c>
      <c r="AW127" s="13" t="s">
        <v>41</v>
      </c>
      <c r="AX127" s="13" t="s">
        <v>80</v>
      </c>
      <c r="AY127" s="167" t="s">
        <v>195</v>
      </c>
    </row>
    <row r="128" spans="1:65" s="13" customFormat="1">
      <c r="B128" s="165"/>
      <c r="D128" s="166" t="s">
        <v>206</v>
      </c>
      <c r="E128" s="167" t="s">
        <v>3</v>
      </c>
      <c r="F128" s="168" t="s">
        <v>208</v>
      </c>
      <c r="H128" s="167" t="s">
        <v>3</v>
      </c>
      <c r="I128" s="169"/>
      <c r="L128" s="165"/>
      <c r="M128" s="170"/>
      <c r="N128" s="171"/>
      <c r="O128" s="171"/>
      <c r="P128" s="171"/>
      <c r="Q128" s="171"/>
      <c r="R128" s="171"/>
      <c r="S128" s="171"/>
      <c r="T128" s="172"/>
      <c r="AT128" s="167" t="s">
        <v>206</v>
      </c>
      <c r="AU128" s="167" t="s">
        <v>89</v>
      </c>
      <c r="AV128" s="13" t="s">
        <v>87</v>
      </c>
      <c r="AW128" s="13" t="s">
        <v>41</v>
      </c>
      <c r="AX128" s="13" t="s">
        <v>80</v>
      </c>
      <c r="AY128" s="167" t="s">
        <v>195</v>
      </c>
    </row>
    <row r="129" spans="1:65" s="13" customFormat="1">
      <c r="B129" s="165"/>
      <c r="D129" s="166" t="s">
        <v>206</v>
      </c>
      <c r="E129" s="167" t="s">
        <v>3</v>
      </c>
      <c r="F129" s="168" t="s">
        <v>2172</v>
      </c>
      <c r="H129" s="167" t="s">
        <v>3</v>
      </c>
      <c r="I129" s="169"/>
      <c r="L129" s="165"/>
      <c r="M129" s="170"/>
      <c r="N129" s="171"/>
      <c r="O129" s="171"/>
      <c r="P129" s="171"/>
      <c r="Q129" s="171"/>
      <c r="R129" s="171"/>
      <c r="S129" s="171"/>
      <c r="T129" s="172"/>
      <c r="AT129" s="167" t="s">
        <v>206</v>
      </c>
      <c r="AU129" s="167" t="s">
        <v>89</v>
      </c>
      <c r="AV129" s="13" t="s">
        <v>87</v>
      </c>
      <c r="AW129" s="13" t="s">
        <v>41</v>
      </c>
      <c r="AX129" s="13" t="s">
        <v>80</v>
      </c>
      <c r="AY129" s="167" t="s">
        <v>195</v>
      </c>
    </row>
    <row r="130" spans="1:65" s="13" customFormat="1">
      <c r="B130" s="165"/>
      <c r="D130" s="166" t="s">
        <v>206</v>
      </c>
      <c r="E130" s="167" t="s">
        <v>3</v>
      </c>
      <c r="F130" s="168" t="s">
        <v>2556</v>
      </c>
      <c r="H130" s="167" t="s">
        <v>3</v>
      </c>
      <c r="I130" s="169"/>
      <c r="L130" s="165"/>
      <c r="M130" s="170"/>
      <c r="N130" s="171"/>
      <c r="O130" s="171"/>
      <c r="P130" s="171"/>
      <c r="Q130" s="171"/>
      <c r="R130" s="171"/>
      <c r="S130" s="171"/>
      <c r="T130" s="172"/>
      <c r="AT130" s="167" t="s">
        <v>206</v>
      </c>
      <c r="AU130" s="167" t="s">
        <v>89</v>
      </c>
      <c r="AV130" s="13" t="s">
        <v>87</v>
      </c>
      <c r="AW130" s="13" t="s">
        <v>41</v>
      </c>
      <c r="AX130" s="13" t="s">
        <v>80</v>
      </c>
      <c r="AY130" s="167" t="s">
        <v>195</v>
      </c>
    </row>
    <row r="131" spans="1:65" s="14" customFormat="1">
      <c r="B131" s="173"/>
      <c r="D131" s="166" t="s">
        <v>206</v>
      </c>
      <c r="E131" s="174" t="s">
        <v>2522</v>
      </c>
      <c r="F131" s="175" t="s">
        <v>2557</v>
      </c>
      <c r="H131" s="176">
        <v>625.25400000000002</v>
      </c>
      <c r="I131" s="177"/>
      <c r="L131" s="173"/>
      <c r="M131" s="178"/>
      <c r="N131" s="179"/>
      <c r="O131" s="179"/>
      <c r="P131" s="179"/>
      <c r="Q131" s="179"/>
      <c r="R131" s="179"/>
      <c r="S131" s="179"/>
      <c r="T131" s="180"/>
      <c r="AT131" s="174" t="s">
        <v>206</v>
      </c>
      <c r="AU131" s="174" t="s">
        <v>89</v>
      </c>
      <c r="AV131" s="14" t="s">
        <v>89</v>
      </c>
      <c r="AW131" s="14" t="s">
        <v>41</v>
      </c>
      <c r="AX131" s="14" t="s">
        <v>80</v>
      </c>
      <c r="AY131" s="174" t="s">
        <v>195</v>
      </c>
    </row>
    <row r="132" spans="1:65" s="15" customFormat="1">
      <c r="B132" s="181"/>
      <c r="D132" s="166" t="s">
        <v>206</v>
      </c>
      <c r="E132" s="182" t="s">
        <v>3</v>
      </c>
      <c r="F132" s="183" t="s">
        <v>215</v>
      </c>
      <c r="H132" s="184">
        <v>625.25400000000002</v>
      </c>
      <c r="I132" s="185"/>
      <c r="L132" s="181"/>
      <c r="M132" s="186"/>
      <c r="N132" s="187"/>
      <c r="O132" s="187"/>
      <c r="P132" s="187"/>
      <c r="Q132" s="187"/>
      <c r="R132" s="187"/>
      <c r="S132" s="187"/>
      <c r="T132" s="188"/>
      <c r="AT132" s="182" t="s">
        <v>206</v>
      </c>
      <c r="AU132" s="182" t="s">
        <v>89</v>
      </c>
      <c r="AV132" s="15" t="s">
        <v>202</v>
      </c>
      <c r="AW132" s="15" t="s">
        <v>41</v>
      </c>
      <c r="AX132" s="15" t="s">
        <v>87</v>
      </c>
      <c r="AY132" s="182" t="s">
        <v>195</v>
      </c>
    </row>
    <row r="133" spans="1:65" s="2" customFormat="1" ht="37.9" customHeight="1">
      <c r="A133" s="35"/>
      <c r="B133" s="146"/>
      <c r="C133" s="147" t="s">
        <v>236</v>
      </c>
      <c r="D133" s="147" t="s">
        <v>197</v>
      </c>
      <c r="E133" s="148" t="s">
        <v>2436</v>
      </c>
      <c r="F133" s="149" t="s">
        <v>2437</v>
      </c>
      <c r="G133" s="150" t="s">
        <v>344</v>
      </c>
      <c r="H133" s="151">
        <v>21.483000000000001</v>
      </c>
      <c r="I133" s="152"/>
      <c r="J133" s="153">
        <f>ROUND(I133*H133,2)</f>
        <v>0</v>
      </c>
      <c r="K133" s="149" t="s">
        <v>201</v>
      </c>
      <c r="L133" s="36"/>
      <c r="M133" s="154" t="s">
        <v>3</v>
      </c>
      <c r="N133" s="155" t="s">
        <v>51</v>
      </c>
      <c r="O133" s="56"/>
      <c r="P133" s="156">
        <f>O133*H133</f>
        <v>0</v>
      </c>
      <c r="Q133" s="156">
        <v>0</v>
      </c>
      <c r="R133" s="156">
        <f>Q133*H133</f>
        <v>0</v>
      </c>
      <c r="S133" s="156">
        <v>0.316</v>
      </c>
      <c r="T133" s="157">
        <f>S133*H133</f>
        <v>6.7886280000000001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58" t="s">
        <v>202</v>
      </c>
      <c r="AT133" s="158" t="s">
        <v>197</v>
      </c>
      <c r="AU133" s="158" t="s">
        <v>89</v>
      </c>
      <c r="AY133" s="19" t="s">
        <v>195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87</v>
      </c>
      <c r="BK133" s="159">
        <f>ROUND(I133*H133,2)</f>
        <v>0</v>
      </c>
      <c r="BL133" s="19" t="s">
        <v>202</v>
      </c>
      <c r="BM133" s="158" t="s">
        <v>2558</v>
      </c>
    </row>
    <row r="134" spans="1:65" s="2" customFormat="1">
      <c r="A134" s="35"/>
      <c r="B134" s="36"/>
      <c r="C134" s="35"/>
      <c r="D134" s="160" t="s">
        <v>204</v>
      </c>
      <c r="E134" s="35"/>
      <c r="F134" s="161" t="s">
        <v>2439</v>
      </c>
      <c r="G134" s="35"/>
      <c r="H134" s="35"/>
      <c r="I134" s="162"/>
      <c r="J134" s="35"/>
      <c r="K134" s="35"/>
      <c r="L134" s="36"/>
      <c r="M134" s="163"/>
      <c r="N134" s="164"/>
      <c r="O134" s="56"/>
      <c r="P134" s="56"/>
      <c r="Q134" s="56"/>
      <c r="R134" s="56"/>
      <c r="S134" s="56"/>
      <c r="T134" s="57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9" t="s">
        <v>204</v>
      </c>
      <c r="AU134" s="19" t="s">
        <v>89</v>
      </c>
    </row>
    <row r="135" spans="1:65" s="13" customFormat="1">
      <c r="B135" s="165"/>
      <c r="D135" s="166" t="s">
        <v>206</v>
      </c>
      <c r="E135" s="167" t="s">
        <v>3</v>
      </c>
      <c r="F135" s="168" t="s">
        <v>207</v>
      </c>
      <c r="H135" s="167" t="s">
        <v>3</v>
      </c>
      <c r="I135" s="169"/>
      <c r="L135" s="165"/>
      <c r="M135" s="170"/>
      <c r="N135" s="171"/>
      <c r="O135" s="171"/>
      <c r="P135" s="171"/>
      <c r="Q135" s="171"/>
      <c r="R135" s="171"/>
      <c r="S135" s="171"/>
      <c r="T135" s="172"/>
      <c r="AT135" s="167" t="s">
        <v>206</v>
      </c>
      <c r="AU135" s="167" t="s">
        <v>89</v>
      </c>
      <c r="AV135" s="13" t="s">
        <v>87</v>
      </c>
      <c r="AW135" s="13" t="s">
        <v>41</v>
      </c>
      <c r="AX135" s="13" t="s">
        <v>80</v>
      </c>
      <c r="AY135" s="167" t="s">
        <v>195</v>
      </c>
    </row>
    <row r="136" spans="1:65" s="13" customFormat="1">
      <c r="B136" s="165"/>
      <c r="D136" s="166" t="s">
        <v>206</v>
      </c>
      <c r="E136" s="167" t="s">
        <v>3</v>
      </c>
      <c r="F136" s="168" t="s">
        <v>208</v>
      </c>
      <c r="H136" s="167" t="s">
        <v>3</v>
      </c>
      <c r="I136" s="169"/>
      <c r="L136" s="165"/>
      <c r="M136" s="170"/>
      <c r="N136" s="171"/>
      <c r="O136" s="171"/>
      <c r="P136" s="171"/>
      <c r="Q136" s="171"/>
      <c r="R136" s="171"/>
      <c r="S136" s="171"/>
      <c r="T136" s="172"/>
      <c r="AT136" s="167" t="s">
        <v>206</v>
      </c>
      <c r="AU136" s="167" t="s">
        <v>89</v>
      </c>
      <c r="AV136" s="13" t="s">
        <v>87</v>
      </c>
      <c r="AW136" s="13" t="s">
        <v>41</v>
      </c>
      <c r="AX136" s="13" t="s">
        <v>80</v>
      </c>
      <c r="AY136" s="167" t="s">
        <v>195</v>
      </c>
    </row>
    <row r="137" spans="1:65" s="13" customFormat="1">
      <c r="B137" s="165"/>
      <c r="D137" s="166" t="s">
        <v>206</v>
      </c>
      <c r="E137" s="167" t="s">
        <v>3</v>
      </c>
      <c r="F137" s="168" t="s">
        <v>2172</v>
      </c>
      <c r="H137" s="167" t="s">
        <v>3</v>
      </c>
      <c r="I137" s="169"/>
      <c r="L137" s="165"/>
      <c r="M137" s="170"/>
      <c r="N137" s="171"/>
      <c r="O137" s="171"/>
      <c r="P137" s="171"/>
      <c r="Q137" s="171"/>
      <c r="R137" s="171"/>
      <c r="S137" s="171"/>
      <c r="T137" s="172"/>
      <c r="AT137" s="167" t="s">
        <v>206</v>
      </c>
      <c r="AU137" s="167" t="s">
        <v>89</v>
      </c>
      <c r="AV137" s="13" t="s">
        <v>87</v>
      </c>
      <c r="AW137" s="13" t="s">
        <v>41</v>
      </c>
      <c r="AX137" s="13" t="s">
        <v>80</v>
      </c>
      <c r="AY137" s="167" t="s">
        <v>195</v>
      </c>
    </row>
    <row r="138" spans="1:65" s="13" customFormat="1">
      <c r="B138" s="165"/>
      <c r="D138" s="166" t="s">
        <v>206</v>
      </c>
      <c r="E138" s="167" t="s">
        <v>3</v>
      </c>
      <c r="F138" s="168" t="s">
        <v>2559</v>
      </c>
      <c r="H138" s="167" t="s">
        <v>3</v>
      </c>
      <c r="I138" s="169"/>
      <c r="L138" s="165"/>
      <c r="M138" s="170"/>
      <c r="N138" s="171"/>
      <c r="O138" s="171"/>
      <c r="P138" s="171"/>
      <c r="Q138" s="171"/>
      <c r="R138" s="171"/>
      <c r="S138" s="171"/>
      <c r="T138" s="172"/>
      <c r="AT138" s="167" t="s">
        <v>206</v>
      </c>
      <c r="AU138" s="167" t="s">
        <v>89</v>
      </c>
      <c r="AV138" s="13" t="s">
        <v>87</v>
      </c>
      <c r="AW138" s="13" t="s">
        <v>41</v>
      </c>
      <c r="AX138" s="13" t="s">
        <v>80</v>
      </c>
      <c r="AY138" s="167" t="s">
        <v>195</v>
      </c>
    </row>
    <row r="139" spans="1:65" s="14" customFormat="1">
      <c r="B139" s="173"/>
      <c r="D139" s="166" t="s">
        <v>206</v>
      </c>
      <c r="E139" s="174" t="s">
        <v>3</v>
      </c>
      <c r="F139" s="175" t="s">
        <v>2560</v>
      </c>
      <c r="H139" s="176">
        <v>21.483000000000001</v>
      </c>
      <c r="I139" s="177"/>
      <c r="L139" s="173"/>
      <c r="M139" s="178"/>
      <c r="N139" s="179"/>
      <c r="O139" s="179"/>
      <c r="P139" s="179"/>
      <c r="Q139" s="179"/>
      <c r="R139" s="179"/>
      <c r="S139" s="179"/>
      <c r="T139" s="180"/>
      <c r="AT139" s="174" t="s">
        <v>206</v>
      </c>
      <c r="AU139" s="174" t="s">
        <v>89</v>
      </c>
      <c r="AV139" s="14" t="s">
        <v>89</v>
      </c>
      <c r="AW139" s="14" t="s">
        <v>41</v>
      </c>
      <c r="AX139" s="14" t="s">
        <v>80</v>
      </c>
      <c r="AY139" s="174" t="s">
        <v>195</v>
      </c>
    </row>
    <row r="140" spans="1:65" s="15" customFormat="1">
      <c r="B140" s="181"/>
      <c r="D140" s="166" t="s">
        <v>206</v>
      </c>
      <c r="E140" s="182" t="s">
        <v>2507</v>
      </c>
      <c r="F140" s="183" t="s">
        <v>215</v>
      </c>
      <c r="H140" s="184">
        <v>21.483000000000001</v>
      </c>
      <c r="I140" s="185"/>
      <c r="L140" s="181"/>
      <c r="M140" s="186"/>
      <c r="N140" s="187"/>
      <c r="O140" s="187"/>
      <c r="P140" s="187"/>
      <c r="Q140" s="187"/>
      <c r="R140" s="187"/>
      <c r="S140" s="187"/>
      <c r="T140" s="188"/>
      <c r="AT140" s="182" t="s">
        <v>206</v>
      </c>
      <c r="AU140" s="182" t="s">
        <v>89</v>
      </c>
      <c r="AV140" s="15" t="s">
        <v>202</v>
      </c>
      <c r="AW140" s="15" t="s">
        <v>41</v>
      </c>
      <c r="AX140" s="15" t="s">
        <v>87</v>
      </c>
      <c r="AY140" s="182" t="s">
        <v>195</v>
      </c>
    </row>
    <row r="141" spans="1:65" s="2" customFormat="1" ht="37.9" customHeight="1">
      <c r="A141" s="35"/>
      <c r="B141" s="146"/>
      <c r="C141" s="147" t="s">
        <v>243</v>
      </c>
      <c r="D141" s="147" t="s">
        <v>197</v>
      </c>
      <c r="E141" s="148" t="s">
        <v>2442</v>
      </c>
      <c r="F141" s="149" t="s">
        <v>2443</v>
      </c>
      <c r="G141" s="150" t="s">
        <v>344</v>
      </c>
      <c r="H141" s="151">
        <v>1265.6969999999999</v>
      </c>
      <c r="I141" s="152"/>
      <c r="J141" s="153">
        <f>ROUND(I141*H141,2)</f>
        <v>0</v>
      </c>
      <c r="K141" s="149" t="s">
        <v>201</v>
      </c>
      <c r="L141" s="36"/>
      <c r="M141" s="154" t="s">
        <v>3</v>
      </c>
      <c r="N141" s="155" t="s">
        <v>51</v>
      </c>
      <c r="O141" s="56"/>
      <c r="P141" s="156">
        <f>O141*H141</f>
        <v>0</v>
      </c>
      <c r="Q141" s="156">
        <v>0</v>
      </c>
      <c r="R141" s="156">
        <f>Q141*H141</f>
        <v>0</v>
      </c>
      <c r="S141" s="156">
        <v>0.28999999999999998</v>
      </c>
      <c r="T141" s="157">
        <f>S141*H141</f>
        <v>367.05212999999992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58" t="s">
        <v>202</v>
      </c>
      <c r="AT141" s="158" t="s">
        <v>197</v>
      </c>
      <c r="AU141" s="158" t="s">
        <v>89</v>
      </c>
      <c r="AY141" s="19" t="s">
        <v>195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87</v>
      </c>
      <c r="BK141" s="159">
        <f>ROUND(I141*H141,2)</f>
        <v>0</v>
      </c>
      <c r="BL141" s="19" t="s">
        <v>202</v>
      </c>
      <c r="BM141" s="158" t="s">
        <v>2561</v>
      </c>
    </row>
    <row r="142" spans="1:65" s="2" customFormat="1">
      <c r="A142" s="35"/>
      <c r="B142" s="36"/>
      <c r="C142" s="35"/>
      <c r="D142" s="160" t="s">
        <v>204</v>
      </c>
      <c r="E142" s="35"/>
      <c r="F142" s="161" t="s">
        <v>2445</v>
      </c>
      <c r="G142" s="35"/>
      <c r="H142" s="35"/>
      <c r="I142" s="162"/>
      <c r="J142" s="35"/>
      <c r="K142" s="35"/>
      <c r="L142" s="36"/>
      <c r="M142" s="163"/>
      <c r="N142" s="164"/>
      <c r="O142" s="56"/>
      <c r="P142" s="56"/>
      <c r="Q142" s="56"/>
      <c r="R142" s="56"/>
      <c r="S142" s="56"/>
      <c r="T142" s="57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9" t="s">
        <v>204</v>
      </c>
      <c r="AU142" s="19" t="s">
        <v>89</v>
      </c>
    </row>
    <row r="143" spans="1:65" s="13" customFormat="1">
      <c r="B143" s="165"/>
      <c r="D143" s="166" t="s">
        <v>206</v>
      </c>
      <c r="E143" s="167" t="s">
        <v>3</v>
      </c>
      <c r="F143" s="168" t="s">
        <v>207</v>
      </c>
      <c r="H143" s="167" t="s">
        <v>3</v>
      </c>
      <c r="I143" s="169"/>
      <c r="L143" s="165"/>
      <c r="M143" s="170"/>
      <c r="N143" s="171"/>
      <c r="O143" s="171"/>
      <c r="P143" s="171"/>
      <c r="Q143" s="171"/>
      <c r="R143" s="171"/>
      <c r="S143" s="171"/>
      <c r="T143" s="172"/>
      <c r="AT143" s="167" t="s">
        <v>206</v>
      </c>
      <c r="AU143" s="167" t="s">
        <v>89</v>
      </c>
      <c r="AV143" s="13" t="s">
        <v>87</v>
      </c>
      <c r="AW143" s="13" t="s">
        <v>41</v>
      </c>
      <c r="AX143" s="13" t="s">
        <v>80</v>
      </c>
      <c r="AY143" s="167" t="s">
        <v>195</v>
      </c>
    </row>
    <row r="144" spans="1:65" s="13" customFormat="1">
      <c r="B144" s="165"/>
      <c r="D144" s="166" t="s">
        <v>206</v>
      </c>
      <c r="E144" s="167" t="s">
        <v>3</v>
      </c>
      <c r="F144" s="168" t="s">
        <v>208</v>
      </c>
      <c r="H144" s="167" t="s">
        <v>3</v>
      </c>
      <c r="I144" s="169"/>
      <c r="L144" s="165"/>
      <c r="M144" s="170"/>
      <c r="N144" s="171"/>
      <c r="O144" s="171"/>
      <c r="P144" s="171"/>
      <c r="Q144" s="171"/>
      <c r="R144" s="171"/>
      <c r="S144" s="171"/>
      <c r="T144" s="172"/>
      <c r="AT144" s="167" t="s">
        <v>206</v>
      </c>
      <c r="AU144" s="167" t="s">
        <v>89</v>
      </c>
      <c r="AV144" s="13" t="s">
        <v>87</v>
      </c>
      <c r="AW144" s="13" t="s">
        <v>41</v>
      </c>
      <c r="AX144" s="13" t="s">
        <v>80</v>
      </c>
      <c r="AY144" s="167" t="s">
        <v>195</v>
      </c>
    </row>
    <row r="145" spans="1:65" s="13" customFormat="1">
      <c r="B145" s="165"/>
      <c r="D145" s="166" t="s">
        <v>206</v>
      </c>
      <c r="E145" s="167" t="s">
        <v>3</v>
      </c>
      <c r="F145" s="168" t="s">
        <v>2172</v>
      </c>
      <c r="H145" s="167" t="s">
        <v>3</v>
      </c>
      <c r="I145" s="169"/>
      <c r="L145" s="165"/>
      <c r="M145" s="170"/>
      <c r="N145" s="171"/>
      <c r="O145" s="171"/>
      <c r="P145" s="171"/>
      <c r="Q145" s="171"/>
      <c r="R145" s="171"/>
      <c r="S145" s="171"/>
      <c r="T145" s="172"/>
      <c r="AT145" s="167" t="s">
        <v>206</v>
      </c>
      <c r="AU145" s="167" t="s">
        <v>89</v>
      </c>
      <c r="AV145" s="13" t="s">
        <v>87</v>
      </c>
      <c r="AW145" s="13" t="s">
        <v>41</v>
      </c>
      <c r="AX145" s="13" t="s">
        <v>80</v>
      </c>
      <c r="AY145" s="167" t="s">
        <v>195</v>
      </c>
    </row>
    <row r="146" spans="1:65" s="13" customFormat="1">
      <c r="B146" s="165"/>
      <c r="D146" s="166" t="s">
        <v>206</v>
      </c>
      <c r="E146" s="167" t="s">
        <v>3</v>
      </c>
      <c r="F146" s="168" t="s">
        <v>2530</v>
      </c>
      <c r="H146" s="167" t="s">
        <v>3</v>
      </c>
      <c r="I146" s="169"/>
      <c r="L146" s="165"/>
      <c r="M146" s="170"/>
      <c r="N146" s="171"/>
      <c r="O146" s="171"/>
      <c r="P146" s="171"/>
      <c r="Q146" s="171"/>
      <c r="R146" s="171"/>
      <c r="S146" s="171"/>
      <c r="T146" s="172"/>
      <c r="AT146" s="167" t="s">
        <v>206</v>
      </c>
      <c r="AU146" s="167" t="s">
        <v>89</v>
      </c>
      <c r="AV146" s="13" t="s">
        <v>87</v>
      </c>
      <c r="AW146" s="13" t="s">
        <v>41</v>
      </c>
      <c r="AX146" s="13" t="s">
        <v>80</v>
      </c>
      <c r="AY146" s="167" t="s">
        <v>195</v>
      </c>
    </row>
    <row r="147" spans="1:65" s="14" customFormat="1">
      <c r="B147" s="173"/>
      <c r="D147" s="166" t="s">
        <v>206</v>
      </c>
      <c r="E147" s="174" t="s">
        <v>3</v>
      </c>
      <c r="F147" s="175" t="s">
        <v>2562</v>
      </c>
      <c r="H147" s="176">
        <v>192.673</v>
      </c>
      <c r="I147" s="177"/>
      <c r="L147" s="173"/>
      <c r="M147" s="178"/>
      <c r="N147" s="179"/>
      <c r="O147" s="179"/>
      <c r="P147" s="179"/>
      <c r="Q147" s="179"/>
      <c r="R147" s="179"/>
      <c r="S147" s="179"/>
      <c r="T147" s="180"/>
      <c r="AT147" s="174" t="s">
        <v>206</v>
      </c>
      <c r="AU147" s="174" t="s">
        <v>89</v>
      </c>
      <c r="AV147" s="14" t="s">
        <v>89</v>
      </c>
      <c r="AW147" s="14" t="s">
        <v>41</v>
      </c>
      <c r="AX147" s="14" t="s">
        <v>80</v>
      </c>
      <c r="AY147" s="174" t="s">
        <v>195</v>
      </c>
    </row>
    <row r="148" spans="1:65" s="13" customFormat="1">
      <c r="B148" s="165"/>
      <c r="D148" s="166" t="s">
        <v>206</v>
      </c>
      <c r="E148" s="167" t="s">
        <v>3</v>
      </c>
      <c r="F148" s="168" t="s">
        <v>2533</v>
      </c>
      <c r="H148" s="167" t="s">
        <v>3</v>
      </c>
      <c r="I148" s="169"/>
      <c r="L148" s="165"/>
      <c r="M148" s="170"/>
      <c r="N148" s="171"/>
      <c r="O148" s="171"/>
      <c r="P148" s="171"/>
      <c r="Q148" s="171"/>
      <c r="R148" s="171"/>
      <c r="S148" s="171"/>
      <c r="T148" s="172"/>
      <c r="AT148" s="167" t="s">
        <v>206</v>
      </c>
      <c r="AU148" s="167" t="s">
        <v>89</v>
      </c>
      <c r="AV148" s="13" t="s">
        <v>87</v>
      </c>
      <c r="AW148" s="13" t="s">
        <v>41</v>
      </c>
      <c r="AX148" s="13" t="s">
        <v>80</v>
      </c>
      <c r="AY148" s="167" t="s">
        <v>195</v>
      </c>
    </row>
    <row r="149" spans="1:65" s="14" customFormat="1">
      <c r="B149" s="173"/>
      <c r="D149" s="166" t="s">
        <v>206</v>
      </c>
      <c r="E149" s="174" t="s">
        <v>3</v>
      </c>
      <c r="F149" s="175" t="s">
        <v>2535</v>
      </c>
      <c r="H149" s="176">
        <v>330.63200000000001</v>
      </c>
      <c r="I149" s="177"/>
      <c r="L149" s="173"/>
      <c r="M149" s="178"/>
      <c r="N149" s="179"/>
      <c r="O149" s="179"/>
      <c r="P149" s="179"/>
      <c r="Q149" s="179"/>
      <c r="R149" s="179"/>
      <c r="S149" s="179"/>
      <c r="T149" s="180"/>
      <c r="AT149" s="174" t="s">
        <v>206</v>
      </c>
      <c r="AU149" s="174" t="s">
        <v>89</v>
      </c>
      <c r="AV149" s="14" t="s">
        <v>89</v>
      </c>
      <c r="AW149" s="14" t="s">
        <v>41</v>
      </c>
      <c r="AX149" s="14" t="s">
        <v>80</v>
      </c>
      <c r="AY149" s="174" t="s">
        <v>195</v>
      </c>
    </row>
    <row r="150" spans="1:65" s="16" customFormat="1">
      <c r="B150" s="210"/>
      <c r="D150" s="166" t="s">
        <v>206</v>
      </c>
      <c r="E150" s="211" t="s">
        <v>2509</v>
      </c>
      <c r="F150" s="212" t="s">
        <v>2563</v>
      </c>
      <c r="H150" s="213">
        <v>523.30499999999995</v>
      </c>
      <c r="I150" s="214"/>
      <c r="L150" s="210"/>
      <c r="M150" s="215"/>
      <c r="N150" s="216"/>
      <c r="O150" s="216"/>
      <c r="P150" s="216"/>
      <c r="Q150" s="216"/>
      <c r="R150" s="216"/>
      <c r="S150" s="216"/>
      <c r="T150" s="217"/>
      <c r="AT150" s="211" t="s">
        <v>206</v>
      </c>
      <c r="AU150" s="211" t="s">
        <v>89</v>
      </c>
      <c r="AV150" s="16" t="s">
        <v>223</v>
      </c>
      <c r="AW150" s="16" t="s">
        <v>41</v>
      </c>
      <c r="AX150" s="16" t="s">
        <v>80</v>
      </c>
      <c r="AY150" s="211" t="s">
        <v>195</v>
      </c>
    </row>
    <row r="151" spans="1:65" s="13" customFormat="1">
      <c r="B151" s="165"/>
      <c r="D151" s="166" t="s">
        <v>206</v>
      </c>
      <c r="E151" s="167" t="s">
        <v>3</v>
      </c>
      <c r="F151" s="168" t="s">
        <v>2556</v>
      </c>
      <c r="H151" s="167" t="s">
        <v>3</v>
      </c>
      <c r="I151" s="169"/>
      <c r="L151" s="165"/>
      <c r="M151" s="170"/>
      <c r="N151" s="171"/>
      <c r="O151" s="171"/>
      <c r="P151" s="171"/>
      <c r="Q151" s="171"/>
      <c r="R151" s="171"/>
      <c r="S151" s="171"/>
      <c r="T151" s="172"/>
      <c r="AT151" s="167" t="s">
        <v>206</v>
      </c>
      <c r="AU151" s="167" t="s">
        <v>89</v>
      </c>
      <c r="AV151" s="13" t="s">
        <v>87</v>
      </c>
      <c r="AW151" s="13" t="s">
        <v>41</v>
      </c>
      <c r="AX151" s="13" t="s">
        <v>80</v>
      </c>
      <c r="AY151" s="167" t="s">
        <v>195</v>
      </c>
    </row>
    <row r="152" spans="1:65" s="14" customFormat="1">
      <c r="B152" s="173"/>
      <c r="D152" s="166" t="s">
        <v>206</v>
      </c>
      <c r="E152" s="174" t="s">
        <v>3</v>
      </c>
      <c r="F152" s="175" t="s">
        <v>2557</v>
      </c>
      <c r="H152" s="176">
        <v>625.25400000000002</v>
      </c>
      <c r="I152" s="177"/>
      <c r="L152" s="173"/>
      <c r="M152" s="178"/>
      <c r="N152" s="179"/>
      <c r="O152" s="179"/>
      <c r="P152" s="179"/>
      <c r="Q152" s="179"/>
      <c r="R152" s="179"/>
      <c r="S152" s="179"/>
      <c r="T152" s="180"/>
      <c r="AT152" s="174" t="s">
        <v>206</v>
      </c>
      <c r="AU152" s="174" t="s">
        <v>89</v>
      </c>
      <c r="AV152" s="14" t="s">
        <v>89</v>
      </c>
      <c r="AW152" s="14" t="s">
        <v>41</v>
      </c>
      <c r="AX152" s="14" t="s">
        <v>80</v>
      </c>
      <c r="AY152" s="174" t="s">
        <v>195</v>
      </c>
    </row>
    <row r="153" spans="1:65" s="13" customFormat="1">
      <c r="B153" s="165"/>
      <c r="D153" s="166" t="s">
        <v>206</v>
      </c>
      <c r="E153" s="167" t="s">
        <v>3</v>
      </c>
      <c r="F153" s="168" t="s">
        <v>2536</v>
      </c>
      <c r="H153" s="167" t="s">
        <v>3</v>
      </c>
      <c r="I153" s="169"/>
      <c r="L153" s="165"/>
      <c r="M153" s="170"/>
      <c r="N153" s="171"/>
      <c r="O153" s="171"/>
      <c r="P153" s="171"/>
      <c r="Q153" s="171"/>
      <c r="R153" s="171"/>
      <c r="S153" s="171"/>
      <c r="T153" s="172"/>
      <c r="AT153" s="167" t="s">
        <v>206</v>
      </c>
      <c r="AU153" s="167" t="s">
        <v>89</v>
      </c>
      <c r="AV153" s="13" t="s">
        <v>87</v>
      </c>
      <c r="AW153" s="13" t="s">
        <v>41</v>
      </c>
      <c r="AX153" s="13" t="s">
        <v>80</v>
      </c>
      <c r="AY153" s="167" t="s">
        <v>195</v>
      </c>
    </row>
    <row r="154" spans="1:65" s="14" customFormat="1">
      <c r="B154" s="173"/>
      <c r="D154" s="166" t="s">
        <v>206</v>
      </c>
      <c r="E154" s="174" t="s">
        <v>2519</v>
      </c>
      <c r="F154" s="175" t="s">
        <v>2517</v>
      </c>
      <c r="H154" s="176">
        <v>66.84</v>
      </c>
      <c r="I154" s="177"/>
      <c r="L154" s="173"/>
      <c r="M154" s="178"/>
      <c r="N154" s="179"/>
      <c r="O154" s="179"/>
      <c r="P154" s="179"/>
      <c r="Q154" s="179"/>
      <c r="R154" s="179"/>
      <c r="S154" s="179"/>
      <c r="T154" s="180"/>
      <c r="AT154" s="174" t="s">
        <v>206</v>
      </c>
      <c r="AU154" s="174" t="s">
        <v>89</v>
      </c>
      <c r="AV154" s="14" t="s">
        <v>89</v>
      </c>
      <c r="AW154" s="14" t="s">
        <v>41</v>
      </c>
      <c r="AX154" s="14" t="s">
        <v>80</v>
      </c>
      <c r="AY154" s="174" t="s">
        <v>195</v>
      </c>
    </row>
    <row r="155" spans="1:65" s="13" customFormat="1">
      <c r="B155" s="165"/>
      <c r="D155" s="166" t="s">
        <v>206</v>
      </c>
      <c r="E155" s="167" t="s">
        <v>3</v>
      </c>
      <c r="F155" s="168" t="s">
        <v>2544</v>
      </c>
      <c r="H155" s="167" t="s">
        <v>3</v>
      </c>
      <c r="I155" s="169"/>
      <c r="L155" s="165"/>
      <c r="M155" s="170"/>
      <c r="N155" s="171"/>
      <c r="O155" s="171"/>
      <c r="P155" s="171"/>
      <c r="Q155" s="171"/>
      <c r="R155" s="171"/>
      <c r="S155" s="171"/>
      <c r="T155" s="172"/>
      <c r="AT155" s="167" t="s">
        <v>206</v>
      </c>
      <c r="AU155" s="167" t="s">
        <v>89</v>
      </c>
      <c r="AV155" s="13" t="s">
        <v>87</v>
      </c>
      <c r="AW155" s="13" t="s">
        <v>41</v>
      </c>
      <c r="AX155" s="13" t="s">
        <v>80</v>
      </c>
      <c r="AY155" s="167" t="s">
        <v>195</v>
      </c>
    </row>
    <row r="156" spans="1:65" s="14" customFormat="1">
      <c r="B156" s="173"/>
      <c r="D156" s="166" t="s">
        <v>206</v>
      </c>
      <c r="E156" s="174" t="s">
        <v>3</v>
      </c>
      <c r="F156" s="175" t="s">
        <v>2520</v>
      </c>
      <c r="H156" s="176">
        <v>50.298000000000002</v>
      </c>
      <c r="I156" s="177"/>
      <c r="L156" s="173"/>
      <c r="M156" s="178"/>
      <c r="N156" s="179"/>
      <c r="O156" s="179"/>
      <c r="P156" s="179"/>
      <c r="Q156" s="179"/>
      <c r="R156" s="179"/>
      <c r="S156" s="179"/>
      <c r="T156" s="180"/>
      <c r="AT156" s="174" t="s">
        <v>206</v>
      </c>
      <c r="AU156" s="174" t="s">
        <v>89</v>
      </c>
      <c r="AV156" s="14" t="s">
        <v>89</v>
      </c>
      <c r="AW156" s="14" t="s">
        <v>41</v>
      </c>
      <c r="AX156" s="14" t="s">
        <v>80</v>
      </c>
      <c r="AY156" s="174" t="s">
        <v>195</v>
      </c>
    </row>
    <row r="157" spans="1:65" s="15" customFormat="1">
      <c r="B157" s="181"/>
      <c r="D157" s="166" t="s">
        <v>206</v>
      </c>
      <c r="E157" s="182" t="s">
        <v>3</v>
      </c>
      <c r="F157" s="183" t="s">
        <v>215</v>
      </c>
      <c r="H157" s="184">
        <v>1265.6969999999999</v>
      </c>
      <c r="I157" s="185"/>
      <c r="L157" s="181"/>
      <c r="M157" s="186"/>
      <c r="N157" s="187"/>
      <c r="O157" s="187"/>
      <c r="P157" s="187"/>
      <c r="Q157" s="187"/>
      <c r="R157" s="187"/>
      <c r="S157" s="187"/>
      <c r="T157" s="188"/>
      <c r="AT157" s="182" t="s">
        <v>206</v>
      </c>
      <c r="AU157" s="182" t="s">
        <v>89</v>
      </c>
      <c r="AV157" s="15" t="s">
        <v>202</v>
      </c>
      <c r="AW157" s="15" t="s">
        <v>41</v>
      </c>
      <c r="AX157" s="15" t="s">
        <v>87</v>
      </c>
      <c r="AY157" s="182" t="s">
        <v>195</v>
      </c>
    </row>
    <row r="158" spans="1:65" s="2" customFormat="1" ht="37.9" customHeight="1">
      <c r="A158" s="35"/>
      <c r="B158" s="146"/>
      <c r="C158" s="147" t="s">
        <v>250</v>
      </c>
      <c r="D158" s="147" t="s">
        <v>197</v>
      </c>
      <c r="E158" s="148" t="s">
        <v>2442</v>
      </c>
      <c r="F158" s="149" t="s">
        <v>2443</v>
      </c>
      <c r="G158" s="150" t="s">
        <v>344</v>
      </c>
      <c r="H158" s="151">
        <v>21.483000000000001</v>
      </c>
      <c r="I158" s="152"/>
      <c r="J158" s="153">
        <f>ROUND(I158*H158,2)</f>
        <v>0</v>
      </c>
      <c r="K158" s="149" t="s">
        <v>201</v>
      </c>
      <c r="L158" s="36"/>
      <c r="M158" s="154" t="s">
        <v>3</v>
      </c>
      <c r="N158" s="155" t="s">
        <v>51</v>
      </c>
      <c r="O158" s="56"/>
      <c r="P158" s="156">
        <f>O158*H158</f>
        <v>0</v>
      </c>
      <c r="Q158" s="156">
        <v>0</v>
      </c>
      <c r="R158" s="156">
        <f>Q158*H158</f>
        <v>0</v>
      </c>
      <c r="S158" s="156">
        <v>0.28999999999999998</v>
      </c>
      <c r="T158" s="157">
        <f>S158*H158</f>
        <v>6.2300699999999996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58" t="s">
        <v>202</v>
      </c>
      <c r="AT158" s="158" t="s">
        <v>197</v>
      </c>
      <c r="AU158" s="158" t="s">
        <v>89</v>
      </c>
      <c r="AY158" s="19" t="s">
        <v>195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87</v>
      </c>
      <c r="BK158" s="159">
        <f>ROUND(I158*H158,2)</f>
        <v>0</v>
      </c>
      <c r="BL158" s="19" t="s">
        <v>202</v>
      </c>
      <c r="BM158" s="158" t="s">
        <v>2564</v>
      </c>
    </row>
    <row r="159" spans="1:65" s="2" customFormat="1">
      <c r="A159" s="35"/>
      <c r="B159" s="36"/>
      <c r="C159" s="35"/>
      <c r="D159" s="160" t="s">
        <v>204</v>
      </c>
      <c r="E159" s="35"/>
      <c r="F159" s="161" t="s">
        <v>2445</v>
      </c>
      <c r="G159" s="35"/>
      <c r="H159" s="35"/>
      <c r="I159" s="162"/>
      <c r="J159" s="35"/>
      <c r="K159" s="35"/>
      <c r="L159" s="36"/>
      <c r="M159" s="163"/>
      <c r="N159" s="164"/>
      <c r="O159" s="56"/>
      <c r="P159" s="56"/>
      <c r="Q159" s="56"/>
      <c r="R159" s="56"/>
      <c r="S159" s="56"/>
      <c r="T159" s="57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9" t="s">
        <v>204</v>
      </c>
      <c r="AU159" s="19" t="s">
        <v>89</v>
      </c>
    </row>
    <row r="160" spans="1:65" s="13" customFormat="1">
      <c r="B160" s="165"/>
      <c r="D160" s="166" t="s">
        <v>206</v>
      </c>
      <c r="E160" s="167" t="s">
        <v>3</v>
      </c>
      <c r="F160" s="168" t="s">
        <v>207</v>
      </c>
      <c r="H160" s="167" t="s">
        <v>3</v>
      </c>
      <c r="I160" s="169"/>
      <c r="L160" s="165"/>
      <c r="M160" s="170"/>
      <c r="N160" s="171"/>
      <c r="O160" s="171"/>
      <c r="P160" s="171"/>
      <c r="Q160" s="171"/>
      <c r="R160" s="171"/>
      <c r="S160" s="171"/>
      <c r="T160" s="172"/>
      <c r="AT160" s="167" t="s">
        <v>206</v>
      </c>
      <c r="AU160" s="167" t="s">
        <v>89</v>
      </c>
      <c r="AV160" s="13" t="s">
        <v>87</v>
      </c>
      <c r="AW160" s="13" t="s">
        <v>41</v>
      </c>
      <c r="AX160" s="13" t="s">
        <v>80</v>
      </c>
      <c r="AY160" s="167" t="s">
        <v>195</v>
      </c>
    </row>
    <row r="161" spans="1:65" s="13" customFormat="1">
      <c r="B161" s="165"/>
      <c r="D161" s="166" t="s">
        <v>206</v>
      </c>
      <c r="E161" s="167" t="s">
        <v>3</v>
      </c>
      <c r="F161" s="168" t="s">
        <v>208</v>
      </c>
      <c r="H161" s="167" t="s">
        <v>3</v>
      </c>
      <c r="I161" s="169"/>
      <c r="L161" s="165"/>
      <c r="M161" s="170"/>
      <c r="N161" s="171"/>
      <c r="O161" s="171"/>
      <c r="P161" s="171"/>
      <c r="Q161" s="171"/>
      <c r="R161" s="171"/>
      <c r="S161" s="171"/>
      <c r="T161" s="172"/>
      <c r="AT161" s="167" t="s">
        <v>206</v>
      </c>
      <c r="AU161" s="167" t="s">
        <v>89</v>
      </c>
      <c r="AV161" s="13" t="s">
        <v>87</v>
      </c>
      <c r="AW161" s="13" t="s">
        <v>41</v>
      </c>
      <c r="AX161" s="13" t="s">
        <v>80</v>
      </c>
      <c r="AY161" s="167" t="s">
        <v>195</v>
      </c>
    </row>
    <row r="162" spans="1:65" s="13" customFormat="1">
      <c r="B162" s="165"/>
      <c r="D162" s="166" t="s">
        <v>206</v>
      </c>
      <c r="E162" s="167" t="s">
        <v>3</v>
      </c>
      <c r="F162" s="168" t="s">
        <v>2172</v>
      </c>
      <c r="H162" s="167" t="s">
        <v>3</v>
      </c>
      <c r="I162" s="169"/>
      <c r="L162" s="165"/>
      <c r="M162" s="170"/>
      <c r="N162" s="171"/>
      <c r="O162" s="171"/>
      <c r="P162" s="171"/>
      <c r="Q162" s="171"/>
      <c r="R162" s="171"/>
      <c r="S162" s="171"/>
      <c r="T162" s="172"/>
      <c r="AT162" s="167" t="s">
        <v>206</v>
      </c>
      <c r="AU162" s="167" t="s">
        <v>89</v>
      </c>
      <c r="AV162" s="13" t="s">
        <v>87</v>
      </c>
      <c r="AW162" s="13" t="s">
        <v>41</v>
      </c>
      <c r="AX162" s="13" t="s">
        <v>80</v>
      </c>
      <c r="AY162" s="167" t="s">
        <v>195</v>
      </c>
    </row>
    <row r="163" spans="1:65" s="13" customFormat="1">
      <c r="B163" s="165"/>
      <c r="D163" s="166" t="s">
        <v>206</v>
      </c>
      <c r="E163" s="167" t="s">
        <v>3</v>
      </c>
      <c r="F163" s="168" t="s">
        <v>2559</v>
      </c>
      <c r="H163" s="167" t="s">
        <v>3</v>
      </c>
      <c r="I163" s="169"/>
      <c r="L163" s="165"/>
      <c r="M163" s="170"/>
      <c r="N163" s="171"/>
      <c r="O163" s="171"/>
      <c r="P163" s="171"/>
      <c r="Q163" s="171"/>
      <c r="R163" s="171"/>
      <c r="S163" s="171"/>
      <c r="T163" s="172"/>
      <c r="AT163" s="167" t="s">
        <v>206</v>
      </c>
      <c r="AU163" s="167" t="s">
        <v>89</v>
      </c>
      <c r="AV163" s="13" t="s">
        <v>87</v>
      </c>
      <c r="AW163" s="13" t="s">
        <v>41</v>
      </c>
      <c r="AX163" s="13" t="s">
        <v>80</v>
      </c>
      <c r="AY163" s="167" t="s">
        <v>195</v>
      </c>
    </row>
    <row r="164" spans="1:65" s="14" customFormat="1">
      <c r="B164" s="173"/>
      <c r="D164" s="166" t="s">
        <v>206</v>
      </c>
      <c r="E164" s="174" t="s">
        <v>2513</v>
      </c>
      <c r="F164" s="175" t="s">
        <v>2560</v>
      </c>
      <c r="H164" s="176">
        <v>21.483000000000001</v>
      </c>
      <c r="I164" s="177"/>
      <c r="L164" s="173"/>
      <c r="M164" s="178"/>
      <c r="N164" s="179"/>
      <c r="O164" s="179"/>
      <c r="P164" s="179"/>
      <c r="Q164" s="179"/>
      <c r="R164" s="179"/>
      <c r="S164" s="179"/>
      <c r="T164" s="180"/>
      <c r="AT164" s="174" t="s">
        <v>206</v>
      </c>
      <c r="AU164" s="174" t="s">
        <v>89</v>
      </c>
      <c r="AV164" s="14" t="s">
        <v>89</v>
      </c>
      <c r="AW164" s="14" t="s">
        <v>41</v>
      </c>
      <c r="AX164" s="14" t="s">
        <v>80</v>
      </c>
      <c r="AY164" s="174" t="s">
        <v>195</v>
      </c>
    </row>
    <row r="165" spans="1:65" s="15" customFormat="1">
      <c r="B165" s="181"/>
      <c r="D165" s="166" t="s">
        <v>206</v>
      </c>
      <c r="E165" s="182" t="s">
        <v>3</v>
      </c>
      <c r="F165" s="183" t="s">
        <v>215</v>
      </c>
      <c r="H165" s="184">
        <v>21.483000000000001</v>
      </c>
      <c r="I165" s="185"/>
      <c r="L165" s="181"/>
      <c r="M165" s="186"/>
      <c r="N165" s="187"/>
      <c r="O165" s="187"/>
      <c r="P165" s="187"/>
      <c r="Q165" s="187"/>
      <c r="R165" s="187"/>
      <c r="S165" s="187"/>
      <c r="T165" s="188"/>
      <c r="AT165" s="182" t="s">
        <v>206</v>
      </c>
      <c r="AU165" s="182" t="s">
        <v>89</v>
      </c>
      <c r="AV165" s="15" t="s">
        <v>202</v>
      </c>
      <c r="AW165" s="15" t="s">
        <v>41</v>
      </c>
      <c r="AX165" s="15" t="s">
        <v>87</v>
      </c>
      <c r="AY165" s="182" t="s">
        <v>195</v>
      </c>
    </row>
    <row r="166" spans="1:65" s="2" customFormat="1" ht="37.9" customHeight="1">
      <c r="A166" s="35"/>
      <c r="B166" s="146"/>
      <c r="C166" s="147" t="s">
        <v>257</v>
      </c>
      <c r="D166" s="147" t="s">
        <v>197</v>
      </c>
      <c r="E166" s="148" t="s">
        <v>2168</v>
      </c>
      <c r="F166" s="149" t="s">
        <v>2169</v>
      </c>
      <c r="G166" s="150" t="s">
        <v>344</v>
      </c>
      <c r="H166" s="151">
        <v>1024.4639999999999</v>
      </c>
      <c r="I166" s="152"/>
      <c r="J166" s="153">
        <f>ROUND(I166*H166,2)</f>
        <v>0</v>
      </c>
      <c r="K166" s="149" t="s">
        <v>201</v>
      </c>
      <c r="L166" s="36"/>
      <c r="M166" s="154" t="s">
        <v>3</v>
      </c>
      <c r="N166" s="155" t="s">
        <v>51</v>
      </c>
      <c r="O166" s="56"/>
      <c r="P166" s="156">
        <f>O166*H166</f>
        <v>0</v>
      </c>
      <c r="Q166" s="156">
        <v>0</v>
      </c>
      <c r="R166" s="156">
        <f>Q166*H166</f>
        <v>0</v>
      </c>
      <c r="S166" s="156">
        <v>0.44</v>
      </c>
      <c r="T166" s="157">
        <f>S166*H166</f>
        <v>450.76416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58" t="s">
        <v>202</v>
      </c>
      <c r="AT166" s="158" t="s">
        <v>197</v>
      </c>
      <c r="AU166" s="158" t="s">
        <v>89</v>
      </c>
      <c r="AY166" s="19" t="s">
        <v>195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87</v>
      </c>
      <c r="BK166" s="159">
        <f>ROUND(I166*H166,2)</f>
        <v>0</v>
      </c>
      <c r="BL166" s="19" t="s">
        <v>202</v>
      </c>
      <c r="BM166" s="158" t="s">
        <v>2565</v>
      </c>
    </row>
    <row r="167" spans="1:65" s="2" customFormat="1">
      <c r="A167" s="35"/>
      <c r="B167" s="36"/>
      <c r="C167" s="35"/>
      <c r="D167" s="160" t="s">
        <v>204</v>
      </c>
      <c r="E167" s="35"/>
      <c r="F167" s="161" t="s">
        <v>2171</v>
      </c>
      <c r="G167" s="35"/>
      <c r="H167" s="35"/>
      <c r="I167" s="162"/>
      <c r="J167" s="35"/>
      <c r="K167" s="35"/>
      <c r="L167" s="36"/>
      <c r="M167" s="163"/>
      <c r="N167" s="164"/>
      <c r="O167" s="56"/>
      <c r="P167" s="56"/>
      <c r="Q167" s="56"/>
      <c r="R167" s="56"/>
      <c r="S167" s="56"/>
      <c r="T167" s="57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9" t="s">
        <v>204</v>
      </c>
      <c r="AU167" s="19" t="s">
        <v>89</v>
      </c>
    </row>
    <row r="168" spans="1:65" s="13" customFormat="1">
      <c r="B168" s="165"/>
      <c r="D168" s="166" t="s">
        <v>206</v>
      </c>
      <c r="E168" s="167" t="s">
        <v>3</v>
      </c>
      <c r="F168" s="168" t="s">
        <v>207</v>
      </c>
      <c r="H168" s="167" t="s">
        <v>3</v>
      </c>
      <c r="I168" s="169"/>
      <c r="L168" s="165"/>
      <c r="M168" s="170"/>
      <c r="N168" s="171"/>
      <c r="O168" s="171"/>
      <c r="P168" s="171"/>
      <c r="Q168" s="171"/>
      <c r="R168" s="171"/>
      <c r="S168" s="171"/>
      <c r="T168" s="172"/>
      <c r="AT168" s="167" t="s">
        <v>206</v>
      </c>
      <c r="AU168" s="167" t="s">
        <v>89</v>
      </c>
      <c r="AV168" s="13" t="s">
        <v>87</v>
      </c>
      <c r="AW168" s="13" t="s">
        <v>41</v>
      </c>
      <c r="AX168" s="13" t="s">
        <v>80</v>
      </c>
      <c r="AY168" s="167" t="s">
        <v>195</v>
      </c>
    </row>
    <row r="169" spans="1:65" s="13" customFormat="1">
      <c r="B169" s="165"/>
      <c r="D169" s="166" t="s">
        <v>206</v>
      </c>
      <c r="E169" s="167" t="s">
        <v>3</v>
      </c>
      <c r="F169" s="168" t="s">
        <v>208</v>
      </c>
      <c r="H169" s="167" t="s">
        <v>3</v>
      </c>
      <c r="I169" s="169"/>
      <c r="L169" s="165"/>
      <c r="M169" s="170"/>
      <c r="N169" s="171"/>
      <c r="O169" s="171"/>
      <c r="P169" s="171"/>
      <c r="Q169" s="171"/>
      <c r="R169" s="171"/>
      <c r="S169" s="171"/>
      <c r="T169" s="172"/>
      <c r="AT169" s="167" t="s">
        <v>206</v>
      </c>
      <c r="AU169" s="167" t="s">
        <v>89</v>
      </c>
      <c r="AV169" s="13" t="s">
        <v>87</v>
      </c>
      <c r="AW169" s="13" t="s">
        <v>41</v>
      </c>
      <c r="AX169" s="13" t="s">
        <v>80</v>
      </c>
      <c r="AY169" s="167" t="s">
        <v>195</v>
      </c>
    </row>
    <row r="170" spans="1:65" s="13" customFormat="1">
      <c r="B170" s="165"/>
      <c r="D170" s="166" t="s">
        <v>206</v>
      </c>
      <c r="E170" s="167" t="s">
        <v>3</v>
      </c>
      <c r="F170" s="168" t="s">
        <v>2172</v>
      </c>
      <c r="H170" s="167" t="s">
        <v>3</v>
      </c>
      <c r="I170" s="169"/>
      <c r="L170" s="165"/>
      <c r="M170" s="170"/>
      <c r="N170" s="171"/>
      <c r="O170" s="171"/>
      <c r="P170" s="171"/>
      <c r="Q170" s="171"/>
      <c r="R170" s="171"/>
      <c r="S170" s="171"/>
      <c r="T170" s="172"/>
      <c r="AT170" s="167" t="s">
        <v>206</v>
      </c>
      <c r="AU170" s="167" t="s">
        <v>89</v>
      </c>
      <c r="AV170" s="13" t="s">
        <v>87</v>
      </c>
      <c r="AW170" s="13" t="s">
        <v>41</v>
      </c>
      <c r="AX170" s="13" t="s">
        <v>80</v>
      </c>
      <c r="AY170" s="167" t="s">
        <v>195</v>
      </c>
    </row>
    <row r="171" spans="1:65" s="13" customFormat="1">
      <c r="B171" s="165"/>
      <c r="D171" s="166" t="s">
        <v>206</v>
      </c>
      <c r="E171" s="167" t="s">
        <v>3</v>
      </c>
      <c r="F171" s="168" t="s">
        <v>2550</v>
      </c>
      <c r="H171" s="167" t="s">
        <v>3</v>
      </c>
      <c r="I171" s="169"/>
      <c r="L171" s="165"/>
      <c r="M171" s="170"/>
      <c r="N171" s="171"/>
      <c r="O171" s="171"/>
      <c r="P171" s="171"/>
      <c r="Q171" s="171"/>
      <c r="R171" s="171"/>
      <c r="S171" s="171"/>
      <c r="T171" s="172"/>
      <c r="AT171" s="167" t="s">
        <v>206</v>
      </c>
      <c r="AU171" s="167" t="s">
        <v>89</v>
      </c>
      <c r="AV171" s="13" t="s">
        <v>87</v>
      </c>
      <c r="AW171" s="13" t="s">
        <v>41</v>
      </c>
      <c r="AX171" s="13" t="s">
        <v>80</v>
      </c>
      <c r="AY171" s="167" t="s">
        <v>195</v>
      </c>
    </row>
    <row r="172" spans="1:65" s="14" customFormat="1">
      <c r="B172" s="173"/>
      <c r="D172" s="166" t="s">
        <v>206</v>
      </c>
      <c r="E172" s="174" t="s">
        <v>3</v>
      </c>
      <c r="F172" s="175" t="s">
        <v>2551</v>
      </c>
      <c r="H172" s="176">
        <v>82.718999999999994</v>
      </c>
      <c r="I172" s="177"/>
      <c r="L172" s="173"/>
      <c r="M172" s="178"/>
      <c r="N172" s="179"/>
      <c r="O172" s="179"/>
      <c r="P172" s="179"/>
      <c r="Q172" s="179"/>
      <c r="R172" s="179"/>
      <c r="S172" s="179"/>
      <c r="T172" s="180"/>
      <c r="AT172" s="174" t="s">
        <v>206</v>
      </c>
      <c r="AU172" s="174" t="s">
        <v>89</v>
      </c>
      <c r="AV172" s="14" t="s">
        <v>89</v>
      </c>
      <c r="AW172" s="14" t="s">
        <v>41</v>
      </c>
      <c r="AX172" s="14" t="s">
        <v>80</v>
      </c>
      <c r="AY172" s="174" t="s">
        <v>195</v>
      </c>
    </row>
    <row r="173" spans="1:65" s="13" customFormat="1">
      <c r="B173" s="165"/>
      <c r="D173" s="166" t="s">
        <v>206</v>
      </c>
      <c r="E173" s="167" t="s">
        <v>3</v>
      </c>
      <c r="F173" s="168" t="s">
        <v>2566</v>
      </c>
      <c r="H173" s="167" t="s">
        <v>3</v>
      </c>
      <c r="I173" s="169"/>
      <c r="L173" s="165"/>
      <c r="M173" s="170"/>
      <c r="N173" s="171"/>
      <c r="O173" s="171"/>
      <c r="P173" s="171"/>
      <c r="Q173" s="171"/>
      <c r="R173" s="171"/>
      <c r="S173" s="171"/>
      <c r="T173" s="172"/>
      <c r="AT173" s="167" t="s">
        <v>206</v>
      </c>
      <c r="AU173" s="167" t="s">
        <v>89</v>
      </c>
      <c r="AV173" s="13" t="s">
        <v>87</v>
      </c>
      <c r="AW173" s="13" t="s">
        <v>41</v>
      </c>
      <c r="AX173" s="13" t="s">
        <v>80</v>
      </c>
      <c r="AY173" s="167" t="s">
        <v>195</v>
      </c>
    </row>
    <row r="174" spans="1:65" s="14" customFormat="1">
      <c r="B174" s="173"/>
      <c r="D174" s="166" t="s">
        <v>206</v>
      </c>
      <c r="E174" s="174" t="s">
        <v>3</v>
      </c>
      <c r="F174" s="175" t="s">
        <v>2567</v>
      </c>
      <c r="H174" s="176">
        <v>285.43900000000002</v>
      </c>
      <c r="I174" s="177"/>
      <c r="L174" s="173"/>
      <c r="M174" s="178"/>
      <c r="N174" s="179"/>
      <c r="O174" s="179"/>
      <c r="P174" s="179"/>
      <c r="Q174" s="179"/>
      <c r="R174" s="179"/>
      <c r="S174" s="179"/>
      <c r="T174" s="180"/>
      <c r="AT174" s="174" t="s">
        <v>206</v>
      </c>
      <c r="AU174" s="174" t="s">
        <v>89</v>
      </c>
      <c r="AV174" s="14" t="s">
        <v>89</v>
      </c>
      <c r="AW174" s="14" t="s">
        <v>41</v>
      </c>
      <c r="AX174" s="14" t="s">
        <v>80</v>
      </c>
      <c r="AY174" s="174" t="s">
        <v>195</v>
      </c>
    </row>
    <row r="175" spans="1:65" s="13" customFormat="1">
      <c r="B175" s="165"/>
      <c r="D175" s="166" t="s">
        <v>206</v>
      </c>
      <c r="E175" s="167" t="s">
        <v>3</v>
      </c>
      <c r="F175" s="168" t="s">
        <v>2568</v>
      </c>
      <c r="H175" s="167" t="s">
        <v>3</v>
      </c>
      <c r="I175" s="169"/>
      <c r="L175" s="165"/>
      <c r="M175" s="170"/>
      <c r="N175" s="171"/>
      <c r="O175" s="171"/>
      <c r="P175" s="171"/>
      <c r="Q175" s="171"/>
      <c r="R175" s="171"/>
      <c r="S175" s="171"/>
      <c r="T175" s="172"/>
      <c r="AT175" s="167" t="s">
        <v>206</v>
      </c>
      <c r="AU175" s="167" t="s">
        <v>89</v>
      </c>
      <c r="AV175" s="13" t="s">
        <v>87</v>
      </c>
      <c r="AW175" s="13" t="s">
        <v>41</v>
      </c>
      <c r="AX175" s="13" t="s">
        <v>80</v>
      </c>
      <c r="AY175" s="167" t="s">
        <v>195</v>
      </c>
    </row>
    <row r="176" spans="1:65" s="14" customFormat="1">
      <c r="B176" s="173"/>
      <c r="D176" s="166" t="s">
        <v>206</v>
      </c>
      <c r="E176" s="174" t="s">
        <v>3</v>
      </c>
      <c r="F176" s="175" t="s">
        <v>2569</v>
      </c>
      <c r="H176" s="176">
        <v>656.30600000000004</v>
      </c>
      <c r="I176" s="177"/>
      <c r="L176" s="173"/>
      <c r="M176" s="178"/>
      <c r="N176" s="179"/>
      <c r="O176" s="179"/>
      <c r="P176" s="179"/>
      <c r="Q176" s="179"/>
      <c r="R176" s="179"/>
      <c r="S176" s="179"/>
      <c r="T176" s="180"/>
      <c r="AT176" s="174" t="s">
        <v>206</v>
      </c>
      <c r="AU176" s="174" t="s">
        <v>89</v>
      </c>
      <c r="AV176" s="14" t="s">
        <v>89</v>
      </c>
      <c r="AW176" s="14" t="s">
        <v>41</v>
      </c>
      <c r="AX176" s="14" t="s">
        <v>80</v>
      </c>
      <c r="AY176" s="174" t="s">
        <v>195</v>
      </c>
    </row>
    <row r="177" spans="1:65" s="15" customFormat="1">
      <c r="B177" s="181"/>
      <c r="D177" s="166" t="s">
        <v>206</v>
      </c>
      <c r="E177" s="182" t="s">
        <v>2511</v>
      </c>
      <c r="F177" s="183" t="s">
        <v>215</v>
      </c>
      <c r="H177" s="184">
        <v>1024.4639999999999</v>
      </c>
      <c r="I177" s="185"/>
      <c r="L177" s="181"/>
      <c r="M177" s="186"/>
      <c r="N177" s="187"/>
      <c r="O177" s="187"/>
      <c r="P177" s="187"/>
      <c r="Q177" s="187"/>
      <c r="R177" s="187"/>
      <c r="S177" s="187"/>
      <c r="T177" s="188"/>
      <c r="AT177" s="182" t="s">
        <v>206</v>
      </c>
      <c r="AU177" s="182" t="s">
        <v>89</v>
      </c>
      <c r="AV177" s="15" t="s">
        <v>202</v>
      </c>
      <c r="AW177" s="15" t="s">
        <v>41</v>
      </c>
      <c r="AX177" s="15" t="s">
        <v>87</v>
      </c>
      <c r="AY177" s="182" t="s">
        <v>195</v>
      </c>
    </row>
    <row r="178" spans="1:65" s="2" customFormat="1" ht="33" customHeight="1">
      <c r="A178" s="35"/>
      <c r="B178" s="146"/>
      <c r="C178" s="147" t="s">
        <v>265</v>
      </c>
      <c r="D178" s="147" t="s">
        <v>197</v>
      </c>
      <c r="E178" s="148" t="s">
        <v>2175</v>
      </c>
      <c r="F178" s="149" t="s">
        <v>2176</v>
      </c>
      <c r="G178" s="150" t="s">
        <v>344</v>
      </c>
      <c r="H178" s="151">
        <v>914.745</v>
      </c>
      <c r="I178" s="152"/>
      <c r="J178" s="153">
        <f>ROUND(I178*H178,2)</f>
        <v>0</v>
      </c>
      <c r="K178" s="149" t="s">
        <v>201</v>
      </c>
      <c r="L178" s="36"/>
      <c r="M178" s="154" t="s">
        <v>3</v>
      </c>
      <c r="N178" s="155" t="s">
        <v>51</v>
      </c>
      <c r="O178" s="56"/>
      <c r="P178" s="156">
        <f>O178*H178</f>
        <v>0</v>
      </c>
      <c r="Q178" s="156">
        <v>0</v>
      </c>
      <c r="R178" s="156">
        <f>Q178*H178</f>
        <v>0</v>
      </c>
      <c r="S178" s="156">
        <v>9.8000000000000004E-2</v>
      </c>
      <c r="T178" s="157">
        <f>S178*H178</f>
        <v>89.645009999999999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58" t="s">
        <v>202</v>
      </c>
      <c r="AT178" s="158" t="s">
        <v>197</v>
      </c>
      <c r="AU178" s="158" t="s">
        <v>89</v>
      </c>
      <c r="AY178" s="19" t="s">
        <v>195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87</v>
      </c>
      <c r="BK178" s="159">
        <f>ROUND(I178*H178,2)</f>
        <v>0</v>
      </c>
      <c r="BL178" s="19" t="s">
        <v>202</v>
      </c>
      <c r="BM178" s="158" t="s">
        <v>2570</v>
      </c>
    </row>
    <row r="179" spans="1:65" s="2" customFormat="1">
      <c r="A179" s="35"/>
      <c r="B179" s="36"/>
      <c r="C179" s="35"/>
      <c r="D179" s="160" t="s">
        <v>204</v>
      </c>
      <c r="E179" s="35"/>
      <c r="F179" s="161" t="s">
        <v>2178</v>
      </c>
      <c r="G179" s="35"/>
      <c r="H179" s="35"/>
      <c r="I179" s="162"/>
      <c r="J179" s="35"/>
      <c r="K179" s="35"/>
      <c r="L179" s="36"/>
      <c r="M179" s="163"/>
      <c r="N179" s="164"/>
      <c r="O179" s="56"/>
      <c r="P179" s="56"/>
      <c r="Q179" s="56"/>
      <c r="R179" s="56"/>
      <c r="S179" s="56"/>
      <c r="T179" s="57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9" t="s">
        <v>204</v>
      </c>
      <c r="AU179" s="19" t="s">
        <v>89</v>
      </c>
    </row>
    <row r="180" spans="1:65" s="13" customFormat="1">
      <c r="B180" s="165"/>
      <c r="D180" s="166" t="s">
        <v>206</v>
      </c>
      <c r="E180" s="167" t="s">
        <v>3</v>
      </c>
      <c r="F180" s="168" t="s">
        <v>207</v>
      </c>
      <c r="H180" s="167" t="s">
        <v>3</v>
      </c>
      <c r="I180" s="169"/>
      <c r="L180" s="165"/>
      <c r="M180" s="170"/>
      <c r="N180" s="171"/>
      <c r="O180" s="171"/>
      <c r="P180" s="171"/>
      <c r="Q180" s="171"/>
      <c r="R180" s="171"/>
      <c r="S180" s="171"/>
      <c r="T180" s="172"/>
      <c r="AT180" s="167" t="s">
        <v>206</v>
      </c>
      <c r="AU180" s="167" t="s">
        <v>89</v>
      </c>
      <c r="AV180" s="13" t="s">
        <v>87</v>
      </c>
      <c r="AW180" s="13" t="s">
        <v>41</v>
      </c>
      <c r="AX180" s="13" t="s">
        <v>80</v>
      </c>
      <c r="AY180" s="167" t="s">
        <v>195</v>
      </c>
    </row>
    <row r="181" spans="1:65" s="13" customFormat="1">
      <c r="B181" s="165"/>
      <c r="D181" s="166" t="s">
        <v>206</v>
      </c>
      <c r="E181" s="167" t="s">
        <v>3</v>
      </c>
      <c r="F181" s="168" t="s">
        <v>208</v>
      </c>
      <c r="H181" s="167" t="s">
        <v>3</v>
      </c>
      <c r="I181" s="169"/>
      <c r="L181" s="165"/>
      <c r="M181" s="170"/>
      <c r="N181" s="171"/>
      <c r="O181" s="171"/>
      <c r="P181" s="171"/>
      <c r="Q181" s="171"/>
      <c r="R181" s="171"/>
      <c r="S181" s="171"/>
      <c r="T181" s="172"/>
      <c r="AT181" s="167" t="s">
        <v>206</v>
      </c>
      <c r="AU181" s="167" t="s">
        <v>89</v>
      </c>
      <c r="AV181" s="13" t="s">
        <v>87</v>
      </c>
      <c r="AW181" s="13" t="s">
        <v>41</v>
      </c>
      <c r="AX181" s="13" t="s">
        <v>80</v>
      </c>
      <c r="AY181" s="167" t="s">
        <v>195</v>
      </c>
    </row>
    <row r="182" spans="1:65" s="13" customFormat="1">
      <c r="B182" s="165"/>
      <c r="D182" s="166" t="s">
        <v>206</v>
      </c>
      <c r="E182" s="167" t="s">
        <v>3</v>
      </c>
      <c r="F182" s="168" t="s">
        <v>2172</v>
      </c>
      <c r="H182" s="167" t="s">
        <v>3</v>
      </c>
      <c r="I182" s="169"/>
      <c r="L182" s="165"/>
      <c r="M182" s="170"/>
      <c r="N182" s="171"/>
      <c r="O182" s="171"/>
      <c r="P182" s="171"/>
      <c r="Q182" s="171"/>
      <c r="R182" s="171"/>
      <c r="S182" s="171"/>
      <c r="T182" s="172"/>
      <c r="AT182" s="167" t="s">
        <v>206</v>
      </c>
      <c r="AU182" s="167" t="s">
        <v>89</v>
      </c>
      <c r="AV182" s="13" t="s">
        <v>87</v>
      </c>
      <c r="AW182" s="13" t="s">
        <v>41</v>
      </c>
      <c r="AX182" s="13" t="s">
        <v>80</v>
      </c>
      <c r="AY182" s="167" t="s">
        <v>195</v>
      </c>
    </row>
    <row r="183" spans="1:65" s="13" customFormat="1">
      <c r="B183" s="165"/>
      <c r="D183" s="166" t="s">
        <v>206</v>
      </c>
      <c r="E183" s="167" t="s">
        <v>3</v>
      </c>
      <c r="F183" s="168" t="s">
        <v>2566</v>
      </c>
      <c r="H183" s="167" t="s">
        <v>3</v>
      </c>
      <c r="I183" s="169"/>
      <c r="L183" s="165"/>
      <c r="M183" s="170"/>
      <c r="N183" s="171"/>
      <c r="O183" s="171"/>
      <c r="P183" s="171"/>
      <c r="Q183" s="171"/>
      <c r="R183" s="171"/>
      <c r="S183" s="171"/>
      <c r="T183" s="172"/>
      <c r="AT183" s="167" t="s">
        <v>206</v>
      </c>
      <c r="AU183" s="167" t="s">
        <v>89</v>
      </c>
      <c r="AV183" s="13" t="s">
        <v>87</v>
      </c>
      <c r="AW183" s="13" t="s">
        <v>41</v>
      </c>
      <c r="AX183" s="13" t="s">
        <v>80</v>
      </c>
      <c r="AY183" s="167" t="s">
        <v>195</v>
      </c>
    </row>
    <row r="184" spans="1:65" s="14" customFormat="1">
      <c r="B184" s="173"/>
      <c r="D184" s="166" t="s">
        <v>206</v>
      </c>
      <c r="E184" s="174" t="s">
        <v>3</v>
      </c>
      <c r="F184" s="175" t="s">
        <v>2571</v>
      </c>
      <c r="H184" s="176">
        <v>258.43900000000002</v>
      </c>
      <c r="I184" s="177"/>
      <c r="L184" s="173"/>
      <c r="M184" s="178"/>
      <c r="N184" s="179"/>
      <c r="O184" s="179"/>
      <c r="P184" s="179"/>
      <c r="Q184" s="179"/>
      <c r="R184" s="179"/>
      <c r="S184" s="179"/>
      <c r="T184" s="180"/>
      <c r="AT184" s="174" t="s">
        <v>206</v>
      </c>
      <c r="AU184" s="174" t="s">
        <v>89</v>
      </c>
      <c r="AV184" s="14" t="s">
        <v>89</v>
      </c>
      <c r="AW184" s="14" t="s">
        <v>41</v>
      </c>
      <c r="AX184" s="14" t="s">
        <v>80</v>
      </c>
      <c r="AY184" s="174" t="s">
        <v>195</v>
      </c>
    </row>
    <row r="185" spans="1:65" s="13" customFormat="1">
      <c r="B185" s="165"/>
      <c r="D185" s="166" t="s">
        <v>206</v>
      </c>
      <c r="E185" s="167" t="s">
        <v>3</v>
      </c>
      <c r="F185" s="168" t="s">
        <v>2568</v>
      </c>
      <c r="H185" s="167" t="s">
        <v>3</v>
      </c>
      <c r="I185" s="169"/>
      <c r="L185" s="165"/>
      <c r="M185" s="170"/>
      <c r="N185" s="171"/>
      <c r="O185" s="171"/>
      <c r="P185" s="171"/>
      <c r="Q185" s="171"/>
      <c r="R185" s="171"/>
      <c r="S185" s="171"/>
      <c r="T185" s="172"/>
      <c r="AT185" s="167" t="s">
        <v>206</v>
      </c>
      <c r="AU185" s="167" t="s">
        <v>89</v>
      </c>
      <c r="AV185" s="13" t="s">
        <v>87</v>
      </c>
      <c r="AW185" s="13" t="s">
        <v>41</v>
      </c>
      <c r="AX185" s="13" t="s">
        <v>80</v>
      </c>
      <c r="AY185" s="167" t="s">
        <v>195</v>
      </c>
    </row>
    <row r="186" spans="1:65" s="14" customFormat="1">
      <c r="B186" s="173"/>
      <c r="D186" s="166" t="s">
        <v>206</v>
      </c>
      <c r="E186" s="174" t="s">
        <v>3</v>
      </c>
      <c r="F186" s="175" t="s">
        <v>2569</v>
      </c>
      <c r="H186" s="176">
        <v>656.30600000000004</v>
      </c>
      <c r="I186" s="177"/>
      <c r="L186" s="173"/>
      <c r="M186" s="178"/>
      <c r="N186" s="179"/>
      <c r="O186" s="179"/>
      <c r="P186" s="179"/>
      <c r="Q186" s="179"/>
      <c r="R186" s="179"/>
      <c r="S186" s="179"/>
      <c r="T186" s="180"/>
      <c r="AT186" s="174" t="s">
        <v>206</v>
      </c>
      <c r="AU186" s="174" t="s">
        <v>89</v>
      </c>
      <c r="AV186" s="14" t="s">
        <v>89</v>
      </c>
      <c r="AW186" s="14" t="s">
        <v>41</v>
      </c>
      <c r="AX186" s="14" t="s">
        <v>80</v>
      </c>
      <c r="AY186" s="174" t="s">
        <v>195</v>
      </c>
    </row>
    <row r="187" spans="1:65" s="15" customFormat="1">
      <c r="B187" s="181"/>
      <c r="D187" s="166" t="s">
        <v>206</v>
      </c>
      <c r="E187" s="182" t="s">
        <v>2505</v>
      </c>
      <c r="F187" s="183" t="s">
        <v>215</v>
      </c>
      <c r="H187" s="184">
        <v>914.745</v>
      </c>
      <c r="I187" s="185"/>
      <c r="L187" s="181"/>
      <c r="M187" s="186"/>
      <c r="N187" s="187"/>
      <c r="O187" s="187"/>
      <c r="P187" s="187"/>
      <c r="Q187" s="187"/>
      <c r="R187" s="187"/>
      <c r="S187" s="187"/>
      <c r="T187" s="188"/>
      <c r="AT187" s="182" t="s">
        <v>206</v>
      </c>
      <c r="AU187" s="182" t="s">
        <v>89</v>
      </c>
      <c r="AV187" s="15" t="s">
        <v>202</v>
      </c>
      <c r="AW187" s="15" t="s">
        <v>41</v>
      </c>
      <c r="AX187" s="15" t="s">
        <v>87</v>
      </c>
      <c r="AY187" s="182" t="s">
        <v>195</v>
      </c>
    </row>
    <row r="188" spans="1:65" s="2" customFormat="1" ht="24.25" customHeight="1">
      <c r="A188" s="35"/>
      <c r="B188" s="146"/>
      <c r="C188" s="147" t="s">
        <v>302</v>
      </c>
      <c r="D188" s="147" t="s">
        <v>197</v>
      </c>
      <c r="E188" s="148" t="s">
        <v>2179</v>
      </c>
      <c r="F188" s="149" t="s">
        <v>2180</v>
      </c>
      <c r="G188" s="150" t="s">
        <v>344</v>
      </c>
      <c r="H188" s="151">
        <v>914.745</v>
      </c>
      <c r="I188" s="152"/>
      <c r="J188" s="153">
        <f>ROUND(I188*H188,2)</f>
        <v>0</v>
      </c>
      <c r="K188" s="149" t="s">
        <v>201</v>
      </c>
      <c r="L188" s="36"/>
      <c r="M188" s="154" t="s">
        <v>3</v>
      </c>
      <c r="N188" s="155" t="s">
        <v>51</v>
      </c>
      <c r="O188" s="56"/>
      <c r="P188" s="156">
        <f>O188*H188</f>
        <v>0</v>
      </c>
      <c r="Q188" s="156">
        <v>4.0000000000000003E-5</v>
      </c>
      <c r="R188" s="156">
        <f>Q188*H188</f>
        <v>3.6589800000000006E-2</v>
      </c>
      <c r="S188" s="156">
        <v>9.1999999999999998E-2</v>
      </c>
      <c r="T188" s="157">
        <f>S188*H188</f>
        <v>84.156539999999993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58" t="s">
        <v>202</v>
      </c>
      <c r="AT188" s="158" t="s">
        <v>197</v>
      </c>
      <c r="AU188" s="158" t="s">
        <v>89</v>
      </c>
      <c r="AY188" s="19" t="s">
        <v>195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87</v>
      </c>
      <c r="BK188" s="159">
        <f>ROUND(I188*H188,2)</f>
        <v>0</v>
      </c>
      <c r="BL188" s="19" t="s">
        <v>202</v>
      </c>
      <c r="BM188" s="158" t="s">
        <v>2572</v>
      </c>
    </row>
    <row r="189" spans="1:65" s="2" customFormat="1">
      <c r="A189" s="35"/>
      <c r="B189" s="36"/>
      <c r="C189" s="35"/>
      <c r="D189" s="160" t="s">
        <v>204</v>
      </c>
      <c r="E189" s="35"/>
      <c r="F189" s="161" t="s">
        <v>2182</v>
      </c>
      <c r="G189" s="35"/>
      <c r="H189" s="35"/>
      <c r="I189" s="162"/>
      <c r="J189" s="35"/>
      <c r="K189" s="35"/>
      <c r="L189" s="36"/>
      <c r="M189" s="163"/>
      <c r="N189" s="164"/>
      <c r="O189" s="56"/>
      <c r="P189" s="56"/>
      <c r="Q189" s="56"/>
      <c r="R189" s="56"/>
      <c r="S189" s="56"/>
      <c r="T189" s="57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9" t="s">
        <v>204</v>
      </c>
      <c r="AU189" s="19" t="s">
        <v>89</v>
      </c>
    </row>
    <row r="190" spans="1:65" s="13" customFormat="1">
      <c r="B190" s="165"/>
      <c r="D190" s="166" t="s">
        <v>206</v>
      </c>
      <c r="E190" s="167" t="s">
        <v>3</v>
      </c>
      <c r="F190" s="168" t="s">
        <v>207</v>
      </c>
      <c r="H190" s="167" t="s">
        <v>3</v>
      </c>
      <c r="I190" s="169"/>
      <c r="L190" s="165"/>
      <c r="M190" s="170"/>
      <c r="N190" s="171"/>
      <c r="O190" s="171"/>
      <c r="P190" s="171"/>
      <c r="Q190" s="171"/>
      <c r="R190" s="171"/>
      <c r="S190" s="171"/>
      <c r="T190" s="172"/>
      <c r="AT190" s="167" t="s">
        <v>206</v>
      </c>
      <c r="AU190" s="167" t="s">
        <v>89</v>
      </c>
      <c r="AV190" s="13" t="s">
        <v>87</v>
      </c>
      <c r="AW190" s="13" t="s">
        <v>41</v>
      </c>
      <c r="AX190" s="13" t="s">
        <v>80</v>
      </c>
      <c r="AY190" s="167" t="s">
        <v>195</v>
      </c>
    </row>
    <row r="191" spans="1:65" s="13" customFormat="1">
      <c r="B191" s="165"/>
      <c r="D191" s="166" t="s">
        <v>206</v>
      </c>
      <c r="E191" s="167" t="s">
        <v>3</v>
      </c>
      <c r="F191" s="168" t="s">
        <v>208</v>
      </c>
      <c r="H191" s="167" t="s">
        <v>3</v>
      </c>
      <c r="I191" s="169"/>
      <c r="L191" s="165"/>
      <c r="M191" s="170"/>
      <c r="N191" s="171"/>
      <c r="O191" s="171"/>
      <c r="P191" s="171"/>
      <c r="Q191" s="171"/>
      <c r="R191" s="171"/>
      <c r="S191" s="171"/>
      <c r="T191" s="172"/>
      <c r="AT191" s="167" t="s">
        <v>206</v>
      </c>
      <c r="AU191" s="167" t="s">
        <v>89</v>
      </c>
      <c r="AV191" s="13" t="s">
        <v>87</v>
      </c>
      <c r="AW191" s="13" t="s">
        <v>41</v>
      </c>
      <c r="AX191" s="13" t="s">
        <v>80</v>
      </c>
      <c r="AY191" s="167" t="s">
        <v>195</v>
      </c>
    </row>
    <row r="192" spans="1:65" s="13" customFormat="1">
      <c r="B192" s="165"/>
      <c r="D192" s="166" t="s">
        <v>206</v>
      </c>
      <c r="E192" s="167" t="s">
        <v>3</v>
      </c>
      <c r="F192" s="168" t="s">
        <v>2172</v>
      </c>
      <c r="H192" s="167" t="s">
        <v>3</v>
      </c>
      <c r="I192" s="169"/>
      <c r="L192" s="165"/>
      <c r="M192" s="170"/>
      <c r="N192" s="171"/>
      <c r="O192" s="171"/>
      <c r="P192" s="171"/>
      <c r="Q192" s="171"/>
      <c r="R192" s="171"/>
      <c r="S192" s="171"/>
      <c r="T192" s="172"/>
      <c r="AT192" s="167" t="s">
        <v>206</v>
      </c>
      <c r="AU192" s="167" t="s">
        <v>89</v>
      </c>
      <c r="AV192" s="13" t="s">
        <v>87</v>
      </c>
      <c r="AW192" s="13" t="s">
        <v>41</v>
      </c>
      <c r="AX192" s="13" t="s">
        <v>80</v>
      </c>
      <c r="AY192" s="167" t="s">
        <v>195</v>
      </c>
    </row>
    <row r="193" spans="1:65" s="13" customFormat="1">
      <c r="B193" s="165"/>
      <c r="D193" s="166" t="s">
        <v>206</v>
      </c>
      <c r="E193" s="167" t="s">
        <v>3</v>
      </c>
      <c r="F193" s="168" t="s">
        <v>2566</v>
      </c>
      <c r="H193" s="167" t="s">
        <v>3</v>
      </c>
      <c r="I193" s="169"/>
      <c r="L193" s="165"/>
      <c r="M193" s="170"/>
      <c r="N193" s="171"/>
      <c r="O193" s="171"/>
      <c r="P193" s="171"/>
      <c r="Q193" s="171"/>
      <c r="R193" s="171"/>
      <c r="S193" s="171"/>
      <c r="T193" s="172"/>
      <c r="AT193" s="167" t="s">
        <v>206</v>
      </c>
      <c r="AU193" s="167" t="s">
        <v>89</v>
      </c>
      <c r="AV193" s="13" t="s">
        <v>87</v>
      </c>
      <c r="AW193" s="13" t="s">
        <v>41</v>
      </c>
      <c r="AX193" s="13" t="s">
        <v>80</v>
      </c>
      <c r="AY193" s="167" t="s">
        <v>195</v>
      </c>
    </row>
    <row r="194" spans="1:65" s="14" customFormat="1">
      <c r="B194" s="173"/>
      <c r="D194" s="166" t="s">
        <v>206</v>
      </c>
      <c r="E194" s="174" t="s">
        <v>3</v>
      </c>
      <c r="F194" s="175" t="s">
        <v>2571</v>
      </c>
      <c r="H194" s="176">
        <v>258.43900000000002</v>
      </c>
      <c r="I194" s="177"/>
      <c r="L194" s="173"/>
      <c r="M194" s="178"/>
      <c r="N194" s="179"/>
      <c r="O194" s="179"/>
      <c r="P194" s="179"/>
      <c r="Q194" s="179"/>
      <c r="R194" s="179"/>
      <c r="S194" s="179"/>
      <c r="T194" s="180"/>
      <c r="AT194" s="174" t="s">
        <v>206</v>
      </c>
      <c r="AU194" s="174" t="s">
        <v>89</v>
      </c>
      <c r="AV194" s="14" t="s">
        <v>89</v>
      </c>
      <c r="AW194" s="14" t="s">
        <v>41</v>
      </c>
      <c r="AX194" s="14" t="s">
        <v>80</v>
      </c>
      <c r="AY194" s="174" t="s">
        <v>195</v>
      </c>
    </row>
    <row r="195" spans="1:65" s="13" customFormat="1">
      <c r="B195" s="165"/>
      <c r="D195" s="166" t="s">
        <v>206</v>
      </c>
      <c r="E195" s="167" t="s">
        <v>3</v>
      </c>
      <c r="F195" s="168" t="s">
        <v>2568</v>
      </c>
      <c r="H195" s="167" t="s">
        <v>3</v>
      </c>
      <c r="I195" s="169"/>
      <c r="L195" s="165"/>
      <c r="M195" s="170"/>
      <c r="N195" s="171"/>
      <c r="O195" s="171"/>
      <c r="P195" s="171"/>
      <c r="Q195" s="171"/>
      <c r="R195" s="171"/>
      <c r="S195" s="171"/>
      <c r="T195" s="172"/>
      <c r="AT195" s="167" t="s">
        <v>206</v>
      </c>
      <c r="AU195" s="167" t="s">
        <v>89</v>
      </c>
      <c r="AV195" s="13" t="s">
        <v>87</v>
      </c>
      <c r="AW195" s="13" t="s">
        <v>41</v>
      </c>
      <c r="AX195" s="13" t="s">
        <v>80</v>
      </c>
      <c r="AY195" s="167" t="s">
        <v>195</v>
      </c>
    </row>
    <row r="196" spans="1:65" s="14" customFormat="1">
      <c r="B196" s="173"/>
      <c r="D196" s="166" t="s">
        <v>206</v>
      </c>
      <c r="E196" s="174" t="s">
        <v>3</v>
      </c>
      <c r="F196" s="175" t="s">
        <v>2569</v>
      </c>
      <c r="H196" s="176">
        <v>656.30600000000004</v>
      </c>
      <c r="I196" s="177"/>
      <c r="L196" s="173"/>
      <c r="M196" s="178"/>
      <c r="N196" s="179"/>
      <c r="O196" s="179"/>
      <c r="P196" s="179"/>
      <c r="Q196" s="179"/>
      <c r="R196" s="179"/>
      <c r="S196" s="179"/>
      <c r="T196" s="180"/>
      <c r="AT196" s="174" t="s">
        <v>206</v>
      </c>
      <c r="AU196" s="174" t="s">
        <v>89</v>
      </c>
      <c r="AV196" s="14" t="s">
        <v>89</v>
      </c>
      <c r="AW196" s="14" t="s">
        <v>41</v>
      </c>
      <c r="AX196" s="14" t="s">
        <v>80</v>
      </c>
      <c r="AY196" s="174" t="s">
        <v>195</v>
      </c>
    </row>
    <row r="197" spans="1:65" s="15" customFormat="1">
      <c r="B197" s="181"/>
      <c r="D197" s="166" t="s">
        <v>206</v>
      </c>
      <c r="E197" s="182" t="s">
        <v>2124</v>
      </c>
      <c r="F197" s="183" t="s">
        <v>215</v>
      </c>
      <c r="H197" s="184">
        <v>914.745</v>
      </c>
      <c r="I197" s="185"/>
      <c r="L197" s="181"/>
      <c r="M197" s="186"/>
      <c r="N197" s="187"/>
      <c r="O197" s="187"/>
      <c r="P197" s="187"/>
      <c r="Q197" s="187"/>
      <c r="R197" s="187"/>
      <c r="S197" s="187"/>
      <c r="T197" s="188"/>
      <c r="AT197" s="182" t="s">
        <v>206</v>
      </c>
      <c r="AU197" s="182" t="s">
        <v>89</v>
      </c>
      <c r="AV197" s="15" t="s">
        <v>202</v>
      </c>
      <c r="AW197" s="15" t="s">
        <v>41</v>
      </c>
      <c r="AX197" s="15" t="s">
        <v>87</v>
      </c>
      <c r="AY197" s="182" t="s">
        <v>195</v>
      </c>
    </row>
    <row r="198" spans="1:65" s="2" customFormat="1" ht="24.25" customHeight="1">
      <c r="A198" s="35"/>
      <c r="B198" s="146"/>
      <c r="C198" s="147" t="s">
        <v>307</v>
      </c>
      <c r="D198" s="147" t="s">
        <v>197</v>
      </c>
      <c r="E198" s="148" t="s">
        <v>2183</v>
      </c>
      <c r="F198" s="149" t="s">
        <v>2184</v>
      </c>
      <c r="G198" s="150" t="s">
        <v>200</v>
      </c>
      <c r="H198" s="151">
        <v>32.5</v>
      </c>
      <c r="I198" s="152"/>
      <c r="J198" s="153">
        <f>ROUND(I198*H198,2)</f>
        <v>0</v>
      </c>
      <c r="K198" s="149" t="s">
        <v>201</v>
      </c>
      <c r="L198" s="36"/>
      <c r="M198" s="154" t="s">
        <v>3</v>
      </c>
      <c r="N198" s="155" t="s">
        <v>51</v>
      </c>
      <c r="O198" s="56"/>
      <c r="P198" s="156">
        <f>O198*H198</f>
        <v>0</v>
      </c>
      <c r="Q198" s="156">
        <v>0</v>
      </c>
      <c r="R198" s="156">
        <f>Q198*H198</f>
        <v>0</v>
      </c>
      <c r="S198" s="156">
        <v>0.20499999999999999</v>
      </c>
      <c r="T198" s="157">
        <f>S198*H198</f>
        <v>6.6624999999999996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58" t="s">
        <v>202</v>
      </c>
      <c r="AT198" s="158" t="s">
        <v>197</v>
      </c>
      <c r="AU198" s="158" t="s">
        <v>89</v>
      </c>
      <c r="AY198" s="19" t="s">
        <v>195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87</v>
      </c>
      <c r="BK198" s="159">
        <f>ROUND(I198*H198,2)</f>
        <v>0</v>
      </c>
      <c r="BL198" s="19" t="s">
        <v>202</v>
      </c>
      <c r="BM198" s="158" t="s">
        <v>2573</v>
      </c>
    </row>
    <row r="199" spans="1:65" s="2" customFormat="1">
      <c r="A199" s="35"/>
      <c r="B199" s="36"/>
      <c r="C199" s="35"/>
      <c r="D199" s="160" t="s">
        <v>204</v>
      </c>
      <c r="E199" s="35"/>
      <c r="F199" s="161" t="s">
        <v>2186</v>
      </c>
      <c r="G199" s="35"/>
      <c r="H199" s="35"/>
      <c r="I199" s="162"/>
      <c r="J199" s="35"/>
      <c r="K199" s="35"/>
      <c r="L199" s="36"/>
      <c r="M199" s="163"/>
      <c r="N199" s="164"/>
      <c r="O199" s="56"/>
      <c r="P199" s="56"/>
      <c r="Q199" s="56"/>
      <c r="R199" s="56"/>
      <c r="S199" s="56"/>
      <c r="T199" s="57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9" t="s">
        <v>204</v>
      </c>
      <c r="AU199" s="19" t="s">
        <v>89</v>
      </c>
    </row>
    <row r="200" spans="1:65" s="13" customFormat="1">
      <c r="B200" s="165"/>
      <c r="D200" s="166" t="s">
        <v>206</v>
      </c>
      <c r="E200" s="167" t="s">
        <v>3</v>
      </c>
      <c r="F200" s="168" t="s">
        <v>207</v>
      </c>
      <c r="H200" s="167" t="s">
        <v>3</v>
      </c>
      <c r="I200" s="169"/>
      <c r="L200" s="165"/>
      <c r="M200" s="170"/>
      <c r="N200" s="171"/>
      <c r="O200" s="171"/>
      <c r="P200" s="171"/>
      <c r="Q200" s="171"/>
      <c r="R200" s="171"/>
      <c r="S200" s="171"/>
      <c r="T200" s="172"/>
      <c r="AT200" s="167" t="s">
        <v>206</v>
      </c>
      <c r="AU200" s="167" t="s">
        <v>89</v>
      </c>
      <c r="AV200" s="13" t="s">
        <v>87</v>
      </c>
      <c r="AW200" s="13" t="s">
        <v>41</v>
      </c>
      <c r="AX200" s="13" t="s">
        <v>80</v>
      </c>
      <c r="AY200" s="167" t="s">
        <v>195</v>
      </c>
    </row>
    <row r="201" spans="1:65" s="13" customFormat="1">
      <c r="B201" s="165"/>
      <c r="D201" s="166" t="s">
        <v>206</v>
      </c>
      <c r="E201" s="167" t="s">
        <v>3</v>
      </c>
      <c r="F201" s="168" t="s">
        <v>208</v>
      </c>
      <c r="H201" s="167" t="s">
        <v>3</v>
      </c>
      <c r="I201" s="169"/>
      <c r="L201" s="165"/>
      <c r="M201" s="170"/>
      <c r="N201" s="171"/>
      <c r="O201" s="171"/>
      <c r="P201" s="171"/>
      <c r="Q201" s="171"/>
      <c r="R201" s="171"/>
      <c r="S201" s="171"/>
      <c r="T201" s="172"/>
      <c r="AT201" s="167" t="s">
        <v>206</v>
      </c>
      <c r="AU201" s="167" t="s">
        <v>89</v>
      </c>
      <c r="AV201" s="13" t="s">
        <v>87</v>
      </c>
      <c r="AW201" s="13" t="s">
        <v>41</v>
      </c>
      <c r="AX201" s="13" t="s">
        <v>80</v>
      </c>
      <c r="AY201" s="167" t="s">
        <v>195</v>
      </c>
    </row>
    <row r="202" spans="1:65" s="13" customFormat="1">
      <c r="B202" s="165"/>
      <c r="D202" s="166" t="s">
        <v>206</v>
      </c>
      <c r="E202" s="167" t="s">
        <v>3</v>
      </c>
      <c r="F202" s="168" t="s">
        <v>2172</v>
      </c>
      <c r="H202" s="167" t="s">
        <v>3</v>
      </c>
      <c r="I202" s="169"/>
      <c r="L202" s="165"/>
      <c r="M202" s="170"/>
      <c r="N202" s="171"/>
      <c r="O202" s="171"/>
      <c r="P202" s="171"/>
      <c r="Q202" s="171"/>
      <c r="R202" s="171"/>
      <c r="S202" s="171"/>
      <c r="T202" s="172"/>
      <c r="AT202" s="167" t="s">
        <v>206</v>
      </c>
      <c r="AU202" s="167" t="s">
        <v>89</v>
      </c>
      <c r="AV202" s="13" t="s">
        <v>87</v>
      </c>
      <c r="AW202" s="13" t="s">
        <v>41</v>
      </c>
      <c r="AX202" s="13" t="s">
        <v>80</v>
      </c>
      <c r="AY202" s="167" t="s">
        <v>195</v>
      </c>
    </row>
    <row r="203" spans="1:65" s="13" customFormat="1">
      <c r="B203" s="165"/>
      <c r="D203" s="166" t="s">
        <v>206</v>
      </c>
      <c r="E203" s="167" t="s">
        <v>3</v>
      </c>
      <c r="F203" s="168" t="s">
        <v>2188</v>
      </c>
      <c r="H203" s="167" t="s">
        <v>3</v>
      </c>
      <c r="I203" s="169"/>
      <c r="L203" s="165"/>
      <c r="M203" s="170"/>
      <c r="N203" s="171"/>
      <c r="O203" s="171"/>
      <c r="P203" s="171"/>
      <c r="Q203" s="171"/>
      <c r="R203" s="171"/>
      <c r="S203" s="171"/>
      <c r="T203" s="172"/>
      <c r="AT203" s="167" t="s">
        <v>206</v>
      </c>
      <c r="AU203" s="167" t="s">
        <v>89</v>
      </c>
      <c r="AV203" s="13" t="s">
        <v>87</v>
      </c>
      <c r="AW203" s="13" t="s">
        <v>41</v>
      </c>
      <c r="AX203" s="13" t="s">
        <v>80</v>
      </c>
      <c r="AY203" s="167" t="s">
        <v>195</v>
      </c>
    </row>
    <row r="204" spans="1:65" s="13" customFormat="1">
      <c r="B204" s="165"/>
      <c r="D204" s="166" t="s">
        <v>206</v>
      </c>
      <c r="E204" s="167" t="s">
        <v>3</v>
      </c>
      <c r="F204" s="168" t="s">
        <v>2574</v>
      </c>
      <c r="H204" s="167" t="s">
        <v>3</v>
      </c>
      <c r="I204" s="169"/>
      <c r="L204" s="165"/>
      <c r="M204" s="170"/>
      <c r="N204" s="171"/>
      <c r="O204" s="171"/>
      <c r="P204" s="171"/>
      <c r="Q204" s="171"/>
      <c r="R204" s="171"/>
      <c r="S204" s="171"/>
      <c r="T204" s="172"/>
      <c r="AT204" s="167" t="s">
        <v>206</v>
      </c>
      <c r="AU204" s="167" t="s">
        <v>89</v>
      </c>
      <c r="AV204" s="13" t="s">
        <v>87</v>
      </c>
      <c r="AW204" s="13" t="s">
        <v>41</v>
      </c>
      <c r="AX204" s="13" t="s">
        <v>80</v>
      </c>
      <c r="AY204" s="167" t="s">
        <v>195</v>
      </c>
    </row>
    <row r="205" spans="1:65" s="14" customFormat="1">
      <c r="B205" s="173"/>
      <c r="D205" s="166" t="s">
        <v>206</v>
      </c>
      <c r="E205" s="174" t="s">
        <v>2503</v>
      </c>
      <c r="F205" s="175" t="s">
        <v>2575</v>
      </c>
      <c r="H205" s="176">
        <v>19.3</v>
      </c>
      <c r="I205" s="177"/>
      <c r="L205" s="173"/>
      <c r="M205" s="178"/>
      <c r="N205" s="179"/>
      <c r="O205" s="179"/>
      <c r="P205" s="179"/>
      <c r="Q205" s="179"/>
      <c r="R205" s="179"/>
      <c r="S205" s="179"/>
      <c r="T205" s="180"/>
      <c r="AT205" s="174" t="s">
        <v>206</v>
      </c>
      <c r="AU205" s="174" t="s">
        <v>89</v>
      </c>
      <c r="AV205" s="14" t="s">
        <v>89</v>
      </c>
      <c r="AW205" s="14" t="s">
        <v>41</v>
      </c>
      <c r="AX205" s="14" t="s">
        <v>80</v>
      </c>
      <c r="AY205" s="174" t="s">
        <v>195</v>
      </c>
    </row>
    <row r="206" spans="1:65" s="13" customFormat="1">
      <c r="B206" s="165"/>
      <c r="D206" s="166" t="s">
        <v>206</v>
      </c>
      <c r="E206" s="167" t="s">
        <v>3</v>
      </c>
      <c r="F206" s="168" t="s">
        <v>2576</v>
      </c>
      <c r="H206" s="167" t="s">
        <v>3</v>
      </c>
      <c r="I206" s="169"/>
      <c r="L206" s="165"/>
      <c r="M206" s="170"/>
      <c r="N206" s="171"/>
      <c r="O206" s="171"/>
      <c r="P206" s="171"/>
      <c r="Q206" s="171"/>
      <c r="R206" s="171"/>
      <c r="S206" s="171"/>
      <c r="T206" s="172"/>
      <c r="AT206" s="167" t="s">
        <v>206</v>
      </c>
      <c r="AU206" s="167" t="s">
        <v>89</v>
      </c>
      <c r="AV206" s="13" t="s">
        <v>87</v>
      </c>
      <c r="AW206" s="13" t="s">
        <v>41</v>
      </c>
      <c r="AX206" s="13" t="s">
        <v>80</v>
      </c>
      <c r="AY206" s="167" t="s">
        <v>195</v>
      </c>
    </row>
    <row r="207" spans="1:65" s="14" customFormat="1">
      <c r="B207" s="173"/>
      <c r="D207" s="166" t="s">
        <v>206</v>
      </c>
      <c r="E207" s="174" t="s">
        <v>2501</v>
      </c>
      <c r="F207" s="175" t="s">
        <v>2577</v>
      </c>
      <c r="H207" s="176">
        <v>13.2</v>
      </c>
      <c r="I207" s="177"/>
      <c r="L207" s="173"/>
      <c r="M207" s="178"/>
      <c r="N207" s="179"/>
      <c r="O207" s="179"/>
      <c r="P207" s="179"/>
      <c r="Q207" s="179"/>
      <c r="R207" s="179"/>
      <c r="S207" s="179"/>
      <c r="T207" s="180"/>
      <c r="AT207" s="174" t="s">
        <v>206</v>
      </c>
      <c r="AU207" s="174" t="s">
        <v>89</v>
      </c>
      <c r="AV207" s="14" t="s">
        <v>89</v>
      </c>
      <c r="AW207" s="14" t="s">
        <v>41</v>
      </c>
      <c r="AX207" s="14" t="s">
        <v>80</v>
      </c>
      <c r="AY207" s="174" t="s">
        <v>195</v>
      </c>
    </row>
    <row r="208" spans="1:65" s="15" customFormat="1">
      <c r="B208" s="181"/>
      <c r="D208" s="166" t="s">
        <v>206</v>
      </c>
      <c r="E208" s="182" t="s">
        <v>3</v>
      </c>
      <c r="F208" s="183" t="s">
        <v>215</v>
      </c>
      <c r="H208" s="184">
        <v>32.5</v>
      </c>
      <c r="I208" s="185"/>
      <c r="L208" s="181"/>
      <c r="M208" s="186"/>
      <c r="N208" s="187"/>
      <c r="O208" s="187"/>
      <c r="P208" s="187"/>
      <c r="Q208" s="187"/>
      <c r="R208" s="187"/>
      <c r="S208" s="187"/>
      <c r="T208" s="188"/>
      <c r="AT208" s="182" t="s">
        <v>206</v>
      </c>
      <c r="AU208" s="182" t="s">
        <v>89</v>
      </c>
      <c r="AV208" s="15" t="s">
        <v>202</v>
      </c>
      <c r="AW208" s="15" t="s">
        <v>41</v>
      </c>
      <c r="AX208" s="15" t="s">
        <v>87</v>
      </c>
      <c r="AY208" s="182" t="s">
        <v>195</v>
      </c>
    </row>
    <row r="209" spans="1:65" s="2" customFormat="1" ht="16.5" customHeight="1">
      <c r="A209" s="35"/>
      <c r="B209" s="146"/>
      <c r="C209" s="147" t="s">
        <v>315</v>
      </c>
      <c r="D209" s="147" t="s">
        <v>197</v>
      </c>
      <c r="E209" s="148" t="s">
        <v>2578</v>
      </c>
      <c r="F209" s="149" t="s">
        <v>2579</v>
      </c>
      <c r="G209" s="150" t="s">
        <v>344</v>
      </c>
      <c r="H209" s="151">
        <v>242.886</v>
      </c>
      <c r="I209" s="152"/>
      <c r="J209" s="153">
        <f>ROUND(I209*H209,2)</f>
        <v>0</v>
      </c>
      <c r="K209" s="149" t="s">
        <v>201</v>
      </c>
      <c r="L209" s="36"/>
      <c r="M209" s="154" t="s">
        <v>3</v>
      </c>
      <c r="N209" s="155" t="s">
        <v>51</v>
      </c>
      <c r="O209" s="56"/>
      <c r="P209" s="156">
        <f>O209*H209</f>
        <v>0</v>
      </c>
      <c r="Q209" s="156">
        <v>0</v>
      </c>
      <c r="R209" s="156">
        <f>Q209*H209</f>
        <v>0</v>
      </c>
      <c r="S209" s="156">
        <v>0</v>
      </c>
      <c r="T209" s="157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58" t="s">
        <v>202</v>
      </c>
      <c r="AT209" s="158" t="s">
        <v>197</v>
      </c>
      <c r="AU209" s="158" t="s">
        <v>89</v>
      </c>
      <c r="AY209" s="19" t="s">
        <v>195</v>
      </c>
      <c r="BE209" s="159">
        <f>IF(N209="základní",J209,0)</f>
        <v>0</v>
      </c>
      <c r="BF209" s="159">
        <f>IF(N209="snížená",J209,0)</f>
        <v>0</v>
      </c>
      <c r="BG209" s="159">
        <f>IF(N209="zákl. přenesená",J209,0)</f>
        <v>0</v>
      </c>
      <c r="BH209" s="159">
        <f>IF(N209="sníž. přenesená",J209,0)</f>
        <v>0</v>
      </c>
      <c r="BI209" s="159">
        <f>IF(N209="nulová",J209,0)</f>
        <v>0</v>
      </c>
      <c r="BJ209" s="19" t="s">
        <v>87</v>
      </c>
      <c r="BK209" s="159">
        <f>ROUND(I209*H209,2)</f>
        <v>0</v>
      </c>
      <c r="BL209" s="19" t="s">
        <v>202</v>
      </c>
      <c r="BM209" s="158" t="s">
        <v>2580</v>
      </c>
    </row>
    <row r="210" spans="1:65" s="2" customFormat="1">
      <c r="A210" s="35"/>
      <c r="B210" s="36"/>
      <c r="C210" s="35"/>
      <c r="D210" s="160" t="s">
        <v>204</v>
      </c>
      <c r="E210" s="35"/>
      <c r="F210" s="161" t="s">
        <v>2581</v>
      </c>
      <c r="G210" s="35"/>
      <c r="H210" s="35"/>
      <c r="I210" s="162"/>
      <c r="J210" s="35"/>
      <c r="K210" s="35"/>
      <c r="L210" s="36"/>
      <c r="M210" s="163"/>
      <c r="N210" s="164"/>
      <c r="O210" s="56"/>
      <c r="P210" s="56"/>
      <c r="Q210" s="56"/>
      <c r="R210" s="56"/>
      <c r="S210" s="56"/>
      <c r="T210" s="57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9" t="s">
        <v>204</v>
      </c>
      <c r="AU210" s="19" t="s">
        <v>89</v>
      </c>
    </row>
    <row r="211" spans="1:65" s="13" customFormat="1">
      <c r="B211" s="165"/>
      <c r="D211" s="166" t="s">
        <v>206</v>
      </c>
      <c r="E211" s="167" t="s">
        <v>3</v>
      </c>
      <c r="F211" s="168" t="s">
        <v>207</v>
      </c>
      <c r="H211" s="167" t="s">
        <v>3</v>
      </c>
      <c r="I211" s="169"/>
      <c r="L211" s="165"/>
      <c r="M211" s="170"/>
      <c r="N211" s="171"/>
      <c r="O211" s="171"/>
      <c r="P211" s="171"/>
      <c r="Q211" s="171"/>
      <c r="R211" s="171"/>
      <c r="S211" s="171"/>
      <c r="T211" s="172"/>
      <c r="AT211" s="167" t="s">
        <v>206</v>
      </c>
      <c r="AU211" s="167" t="s">
        <v>89</v>
      </c>
      <c r="AV211" s="13" t="s">
        <v>87</v>
      </c>
      <c r="AW211" s="13" t="s">
        <v>41</v>
      </c>
      <c r="AX211" s="13" t="s">
        <v>80</v>
      </c>
      <c r="AY211" s="167" t="s">
        <v>195</v>
      </c>
    </row>
    <row r="212" spans="1:65" s="13" customFormat="1">
      <c r="B212" s="165"/>
      <c r="D212" s="166" t="s">
        <v>206</v>
      </c>
      <c r="E212" s="167" t="s">
        <v>3</v>
      </c>
      <c r="F212" s="168" t="s">
        <v>208</v>
      </c>
      <c r="H212" s="167" t="s">
        <v>3</v>
      </c>
      <c r="I212" s="169"/>
      <c r="L212" s="165"/>
      <c r="M212" s="170"/>
      <c r="N212" s="171"/>
      <c r="O212" s="171"/>
      <c r="P212" s="171"/>
      <c r="Q212" s="171"/>
      <c r="R212" s="171"/>
      <c r="S212" s="171"/>
      <c r="T212" s="172"/>
      <c r="AT212" s="167" t="s">
        <v>206</v>
      </c>
      <c r="AU212" s="167" t="s">
        <v>89</v>
      </c>
      <c r="AV212" s="13" t="s">
        <v>87</v>
      </c>
      <c r="AW212" s="13" t="s">
        <v>41</v>
      </c>
      <c r="AX212" s="13" t="s">
        <v>80</v>
      </c>
      <c r="AY212" s="167" t="s">
        <v>195</v>
      </c>
    </row>
    <row r="213" spans="1:65" s="13" customFormat="1">
      <c r="B213" s="165"/>
      <c r="D213" s="166" t="s">
        <v>206</v>
      </c>
      <c r="E213" s="167" t="s">
        <v>3</v>
      </c>
      <c r="F213" s="168" t="s">
        <v>2172</v>
      </c>
      <c r="H213" s="167" t="s">
        <v>3</v>
      </c>
      <c r="I213" s="169"/>
      <c r="L213" s="165"/>
      <c r="M213" s="170"/>
      <c r="N213" s="171"/>
      <c r="O213" s="171"/>
      <c r="P213" s="171"/>
      <c r="Q213" s="171"/>
      <c r="R213" s="171"/>
      <c r="S213" s="171"/>
      <c r="T213" s="172"/>
      <c r="AT213" s="167" t="s">
        <v>206</v>
      </c>
      <c r="AU213" s="167" t="s">
        <v>89</v>
      </c>
      <c r="AV213" s="13" t="s">
        <v>87</v>
      </c>
      <c r="AW213" s="13" t="s">
        <v>41</v>
      </c>
      <c r="AX213" s="13" t="s">
        <v>80</v>
      </c>
      <c r="AY213" s="167" t="s">
        <v>195</v>
      </c>
    </row>
    <row r="214" spans="1:65" s="13" customFormat="1">
      <c r="B214" s="165"/>
      <c r="D214" s="166" t="s">
        <v>206</v>
      </c>
      <c r="E214" s="167" t="s">
        <v>3</v>
      </c>
      <c r="F214" s="168" t="s">
        <v>2530</v>
      </c>
      <c r="H214" s="167" t="s">
        <v>3</v>
      </c>
      <c r="I214" s="169"/>
      <c r="L214" s="165"/>
      <c r="M214" s="170"/>
      <c r="N214" s="171"/>
      <c r="O214" s="171"/>
      <c r="P214" s="171"/>
      <c r="Q214" s="171"/>
      <c r="R214" s="171"/>
      <c r="S214" s="171"/>
      <c r="T214" s="172"/>
      <c r="AT214" s="167" t="s">
        <v>206</v>
      </c>
      <c r="AU214" s="167" t="s">
        <v>89</v>
      </c>
      <c r="AV214" s="13" t="s">
        <v>87</v>
      </c>
      <c r="AW214" s="13" t="s">
        <v>41</v>
      </c>
      <c r="AX214" s="13" t="s">
        <v>80</v>
      </c>
      <c r="AY214" s="167" t="s">
        <v>195</v>
      </c>
    </row>
    <row r="215" spans="1:65" s="14" customFormat="1">
      <c r="B215" s="173"/>
      <c r="D215" s="166" t="s">
        <v>206</v>
      </c>
      <c r="E215" s="174" t="s">
        <v>3</v>
      </c>
      <c r="F215" s="175" t="s">
        <v>2562</v>
      </c>
      <c r="H215" s="176">
        <v>192.673</v>
      </c>
      <c r="I215" s="177"/>
      <c r="L215" s="173"/>
      <c r="M215" s="178"/>
      <c r="N215" s="179"/>
      <c r="O215" s="179"/>
      <c r="P215" s="179"/>
      <c r="Q215" s="179"/>
      <c r="R215" s="179"/>
      <c r="S215" s="179"/>
      <c r="T215" s="180"/>
      <c r="AT215" s="174" t="s">
        <v>206</v>
      </c>
      <c r="AU215" s="174" t="s">
        <v>89</v>
      </c>
      <c r="AV215" s="14" t="s">
        <v>89</v>
      </c>
      <c r="AW215" s="14" t="s">
        <v>41</v>
      </c>
      <c r="AX215" s="14" t="s">
        <v>80</v>
      </c>
      <c r="AY215" s="174" t="s">
        <v>195</v>
      </c>
    </row>
    <row r="216" spans="1:65" s="13" customFormat="1">
      <c r="B216" s="165"/>
      <c r="D216" s="166" t="s">
        <v>206</v>
      </c>
      <c r="E216" s="167" t="s">
        <v>3</v>
      </c>
      <c r="F216" s="168" t="s">
        <v>2582</v>
      </c>
      <c r="H216" s="167" t="s">
        <v>3</v>
      </c>
      <c r="I216" s="169"/>
      <c r="L216" s="165"/>
      <c r="M216" s="170"/>
      <c r="N216" s="171"/>
      <c r="O216" s="171"/>
      <c r="P216" s="171"/>
      <c r="Q216" s="171"/>
      <c r="R216" s="171"/>
      <c r="S216" s="171"/>
      <c r="T216" s="172"/>
      <c r="AT216" s="167" t="s">
        <v>206</v>
      </c>
      <c r="AU216" s="167" t="s">
        <v>89</v>
      </c>
      <c r="AV216" s="13" t="s">
        <v>87</v>
      </c>
      <c r="AW216" s="13" t="s">
        <v>41</v>
      </c>
      <c r="AX216" s="13" t="s">
        <v>80</v>
      </c>
      <c r="AY216" s="167" t="s">
        <v>195</v>
      </c>
    </row>
    <row r="217" spans="1:65" s="14" customFormat="1">
      <c r="B217" s="173"/>
      <c r="D217" s="166" t="s">
        <v>206</v>
      </c>
      <c r="E217" s="174" t="s">
        <v>3</v>
      </c>
      <c r="F217" s="175" t="s">
        <v>2583</v>
      </c>
      <c r="H217" s="176">
        <v>50.213000000000001</v>
      </c>
      <c r="I217" s="177"/>
      <c r="L217" s="173"/>
      <c r="M217" s="178"/>
      <c r="N217" s="179"/>
      <c r="O217" s="179"/>
      <c r="P217" s="179"/>
      <c r="Q217" s="179"/>
      <c r="R217" s="179"/>
      <c r="S217" s="179"/>
      <c r="T217" s="180"/>
      <c r="AT217" s="174" t="s">
        <v>206</v>
      </c>
      <c r="AU217" s="174" t="s">
        <v>89</v>
      </c>
      <c r="AV217" s="14" t="s">
        <v>89</v>
      </c>
      <c r="AW217" s="14" t="s">
        <v>41</v>
      </c>
      <c r="AX217" s="14" t="s">
        <v>80</v>
      </c>
      <c r="AY217" s="174" t="s">
        <v>195</v>
      </c>
    </row>
    <row r="218" spans="1:65" s="15" customFormat="1">
      <c r="B218" s="181"/>
      <c r="D218" s="166" t="s">
        <v>206</v>
      </c>
      <c r="E218" s="182" t="s">
        <v>2524</v>
      </c>
      <c r="F218" s="183" t="s">
        <v>215</v>
      </c>
      <c r="H218" s="184">
        <v>242.886</v>
      </c>
      <c r="I218" s="185"/>
      <c r="L218" s="181"/>
      <c r="M218" s="186"/>
      <c r="N218" s="187"/>
      <c r="O218" s="187"/>
      <c r="P218" s="187"/>
      <c r="Q218" s="187"/>
      <c r="R218" s="187"/>
      <c r="S218" s="187"/>
      <c r="T218" s="188"/>
      <c r="AT218" s="182" t="s">
        <v>206</v>
      </c>
      <c r="AU218" s="182" t="s">
        <v>89</v>
      </c>
      <c r="AV218" s="15" t="s">
        <v>202</v>
      </c>
      <c r="AW218" s="15" t="s">
        <v>41</v>
      </c>
      <c r="AX218" s="15" t="s">
        <v>87</v>
      </c>
      <c r="AY218" s="182" t="s">
        <v>195</v>
      </c>
    </row>
    <row r="219" spans="1:65" s="2" customFormat="1" ht="24.25" customHeight="1">
      <c r="A219" s="35"/>
      <c r="B219" s="146"/>
      <c r="C219" s="147" t="s">
        <v>320</v>
      </c>
      <c r="D219" s="147" t="s">
        <v>197</v>
      </c>
      <c r="E219" s="148" t="s">
        <v>2584</v>
      </c>
      <c r="F219" s="149" t="s">
        <v>2585</v>
      </c>
      <c r="G219" s="150" t="s">
        <v>344</v>
      </c>
      <c r="H219" s="151">
        <v>242.886</v>
      </c>
      <c r="I219" s="152"/>
      <c r="J219" s="153">
        <f>ROUND(I219*H219,2)</f>
        <v>0</v>
      </c>
      <c r="K219" s="149" t="s">
        <v>201</v>
      </c>
      <c r="L219" s="36"/>
      <c r="M219" s="154" t="s">
        <v>3</v>
      </c>
      <c r="N219" s="155" t="s">
        <v>51</v>
      </c>
      <c r="O219" s="56"/>
      <c r="P219" s="156">
        <f>O219*H219</f>
        <v>0</v>
      </c>
      <c r="Q219" s="156">
        <v>0</v>
      </c>
      <c r="R219" s="156">
        <f>Q219*H219</f>
        <v>0</v>
      </c>
      <c r="S219" s="156">
        <v>0</v>
      </c>
      <c r="T219" s="157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58" t="s">
        <v>202</v>
      </c>
      <c r="AT219" s="158" t="s">
        <v>197</v>
      </c>
      <c r="AU219" s="158" t="s">
        <v>89</v>
      </c>
      <c r="AY219" s="19" t="s">
        <v>195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19" t="s">
        <v>87</v>
      </c>
      <c r="BK219" s="159">
        <f>ROUND(I219*H219,2)</f>
        <v>0</v>
      </c>
      <c r="BL219" s="19" t="s">
        <v>202</v>
      </c>
      <c r="BM219" s="158" t="s">
        <v>2586</v>
      </c>
    </row>
    <row r="220" spans="1:65" s="2" customFormat="1">
      <c r="A220" s="35"/>
      <c r="B220" s="36"/>
      <c r="C220" s="35"/>
      <c r="D220" s="160" t="s">
        <v>204</v>
      </c>
      <c r="E220" s="35"/>
      <c r="F220" s="161" t="s">
        <v>2587</v>
      </c>
      <c r="G220" s="35"/>
      <c r="H220" s="35"/>
      <c r="I220" s="162"/>
      <c r="J220" s="35"/>
      <c r="K220" s="35"/>
      <c r="L220" s="36"/>
      <c r="M220" s="163"/>
      <c r="N220" s="164"/>
      <c r="O220" s="56"/>
      <c r="P220" s="56"/>
      <c r="Q220" s="56"/>
      <c r="R220" s="56"/>
      <c r="S220" s="56"/>
      <c r="T220" s="57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9" t="s">
        <v>204</v>
      </c>
      <c r="AU220" s="19" t="s">
        <v>89</v>
      </c>
    </row>
    <row r="221" spans="1:65" s="13" customFormat="1">
      <c r="B221" s="165"/>
      <c r="D221" s="166" t="s">
        <v>206</v>
      </c>
      <c r="E221" s="167" t="s">
        <v>3</v>
      </c>
      <c r="F221" s="168" t="s">
        <v>207</v>
      </c>
      <c r="H221" s="167" t="s">
        <v>3</v>
      </c>
      <c r="I221" s="169"/>
      <c r="L221" s="165"/>
      <c r="M221" s="170"/>
      <c r="N221" s="171"/>
      <c r="O221" s="171"/>
      <c r="P221" s="171"/>
      <c r="Q221" s="171"/>
      <c r="R221" s="171"/>
      <c r="S221" s="171"/>
      <c r="T221" s="172"/>
      <c r="AT221" s="167" t="s">
        <v>206</v>
      </c>
      <c r="AU221" s="167" t="s">
        <v>89</v>
      </c>
      <c r="AV221" s="13" t="s">
        <v>87</v>
      </c>
      <c r="AW221" s="13" t="s">
        <v>41</v>
      </c>
      <c r="AX221" s="13" t="s">
        <v>80</v>
      </c>
      <c r="AY221" s="167" t="s">
        <v>195</v>
      </c>
    </row>
    <row r="222" spans="1:65" s="13" customFormat="1">
      <c r="B222" s="165"/>
      <c r="D222" s="166" t="s">
        <v>206</v>
      </c>
      <c r="E222" s="167" t="s">
        <v>3</v>
      </c>
      <c r="F222" s="168" t="s">
        <v>208</v>
      </c>
      <c r="H222" s="167" t="s">
        <v>3</v>
      </c>
      <c r="I222" s="169"/>
      <c r="L222" s="165"/>
      <c r="M222" s="170"/>
      <c r="N222" s="171"/>
      <c r="O222" s="171"/>
      <c r="P222" s="171"/>
      <c r="Q222" s="171"/>
      <c r="R222" s="171"/>
      <c r="S222" s="171"/>
      <c r="T222" s="172"/>
      <c r="AT222" s="167" t="s">
        <v>206</v>
      </c>
      <c r="AU222" s="167" t="s">
        <v>89</v>
      </c>
      <c r="AV222" s="13" t="s">
        <v>87</v>
      </c>
      <c r="AW222" s="13" t="s">
        <v>41</v>
      </c>
      <c r="AX222" s="13" t="s">
        <v>80</v>
      </c>
      <c r="AY222" s="167" t="s">
        <v>195</v>
      </c>
    </row>
    <row r="223" spans="1:65" s="13" customFormat="1">
      <c r="B223" s="165"/>
      <c r="D223" s="166" t="s">
        <v>206</v>
      </c>
      <c r="E223" s="167" t="s">
        <v>3</v>
      </c>
      <c r="F223" s="168" t="s">
        <v>2172</v>
      </c>
      <c r="H223" s="167" t="s">
        <v>3</v>
      </c>
      <c r="I223" s="169"/>
      <c r="L223" s="165"/>
      <c r="M223" s="170"/>
      <c r="N223" s="171"/>
      <c r="O223" s="171"/>
      <c r="P223" s="171"/>
      <c r="Q223" s="171"/>
      <c r="R223" s="171"/>
      <c r="S223" s="171"/>
      <c r="T223" s="172"/>
      <c r="AT223" s="167" t="s">
        <v>206</v>
      </c>
      <c r="AU223" s="167" t="s">
        <v>89</v>
      </c>
      <c r="AV223" s="13" t="s">
        <v>87</v>
      </c>
      <c r="AW223" s="13" t="s">
        <v>41</v>
      </c>
      <c r="AX223" s="13" t="s">
        <v>80</v>
      </c>
      <c r="AY223" s="167" t="s">
        <v>195</v>
      </c>
    </row>
    <row r="224" spans="1:65" s="14" customFormat="1">
      <c r="B224" s="173"/>
      <c r="D224" s="166" t="s">
        <v>206</v>
      </c>
      <c r="E224" s="174" t="s">
        <v>3</v>
      </c>
      <c r="F224" s="175" t="s">
        <v>2524</v>
      </c>
      <c r="H224" s="176">
        <v>242.886</v>
      </c>
      <c r="I224" s="177"/>
      <c r="L224" s="173"/>
      <c r="M224" s="178"/>
      <c r="N224" s="179"/>
      <c r="O224" s="179"/>
      <c r="P224" s="179"/>
      <c r="Q224" s="179"/>
      <c r="R224" s="179"/>
      <c r="S224" s="179"/>
      <c r="T224" s="180"/>
      <c r="AT224" s="174" t="s">
        <v>206</v>
      </c>
      <c r="AU224" s="174" t="s">
        <v>89</v>
      </c>
      <c r="AV224" s="14" t="s">
        <v>89</v>
      </c>
      <c r="AW224" s="14" t="s">
        <v>41</v>
      </c>
      <c r="AX224" s="14" t="s">
        <v>80</v>
      </c>
      <c r="AY224" s="174" t="s">
        <v>195</v>
      </c>
    </row>
    <row r="225" spans="1:65" s="15" customFormat="1">
      <c r="B225" s="181"/>
      <c r="D225" s="166" t="s">
        <v>206</v>
      </c>
      <c r="E225" s="182" t="s">
        <v>3</v>
      </c>
      <c r="F225" s="183" t="s">
        <v>215</v>
      </c>
      <c r="H225" s="184">
        <v>242.886</v>
      </c>
      <c r="I225" s="185"/>
      <c r="L225" s="181"/>
      <c r="M225" s="186"/>
      <c r="N225" s="187"/>
      <c r="O225" s="187"/>
      <c r="P225" s="187"/>
      <c r="Q225" s="187"/>
      <c r="R225" s="187"/>
      <c r="S225" s="187"/>
      <c r="T225" s="188"/>
      <c r="AT225" s="182" t="s">
        <v>206</v>
      </c>
      <c r="AU225" s="182" t="s">
        <v>89</v>
      </c>
      <c r="AV225" s="15" t="s">
        <v>202</v>
      </c>
      <c r="AW225" s="15" t="s">
        <v>41</v>
      </c>
      <c r="AX225" s="15" t="s">
        <v>87</v>
      </c>
      <c r="AY225" s="182" t="s">
        <v>195</v>
      </c>
    </row>
    <row r="226" spans="1:65" s="2" customFormat="1" ht="16.5" customHeight="1">
      <c r="A226" s="35"/>
      <c r="B226" s="146"/>
      <c r="C226" s="147" t="s">
        <v>326</v>
      </c>
      <c r="D226" s="147" t="s">
        <v>197</v>
      </c>
      <c r="E226" s="148" t="s">
        <v>2588</v>
      </c>
      <c r="F226" s="149" t="s">
        <v>2589</v>
      </c>
      <c r="G226" s="150" t="s">
        <v>344</v>
      </c>
      <c r="H226" s="151">
        <v>242.886</v>
      </c>
      <c r="I226" s="152"/>
      <c r="J226" s="153">
        <f>ROUND(I226*H226,2)</f>
        <v>0</v>
      </c>
      <c r="K226" s="149" t="s">
        <v>201</v>
      </c>
      <c r="L226" s="36"/>
      <c r="M226" s="154" t="s">
        <v>3</v>
      </c>
      <c r="N226" s="155" t="s">
        <v>51</v>
      </c>
      <c r="O226" s="56"/>
      <c r="P226" s="156">
        <f>O226*H226</f>
        <v>0</v>
      </c>
      <c r="Q226" s="156">
        <v>1.2700000000000001E-3</v>
      </c>
      <c r="R226" s="156">
        <f>Q226*H226</f>
        <v>0.30846522000000004</v>
      </c>
      <c r="S226" s="156">
        <v>0</v>
      </c>
      <c r="T226" s="157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58" t="s">
        <v>202</v>
      </c>
      <c r="AT226" s="158" t="s">
        <v>197</v>
      </c>
      <c r="AU226" s="158" t="s">
        <v>89</v>
      </c>
      <c r="AY226" s="19" t="s">
        <v>195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9" t="s">
        <v>87</v>
      </c>
      <c r="BK226" s="159">
        <f>ROUND(I226*H226,2)</f>
        <v>0</v>
      </c>
      <c r="BL226" s="19" t="s">
        <v>202</v>
      </c>
      <c r="BM226" s="158" t="s">
        <v>2590</v>
      </c>
    </row>
    <row r="227" spans="1:65" s="2" customFormat="1">
      <c r="A227" s="35"/>
      <c r="B227" s="36"/>
      <c r="C227" s="35"/>
      <c r="D227" s="160" t="s">
        <v>204</v>
      </c>
      <c r="E227" s="35"/>
      <c r="F227" s="161" t="s">
        <v>2591</v>
      </c>
      <c r="G227" s="35"/>
      <c r="H227" s="35"/>
      <c r="I227" s="162"/>
      <c r="J227" s="35"/>
      <c r="K227" s="35"/>
      <c r="L227" s="36"/>
      <c r="M227" s="163"/>
      <c r="N227" s="164"/>
      <c r="O227" s="56"/>
      <c r="P227" s="56"/>
      <c r="Q227" s="56"/>
      <c r="R227" s="56"/>
      <c r="S227" s="56"/>
      <c r="T227" s="57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9" t="s">
        <v>204</v>
      </c>
      <c r="AU227" s="19" t="s">
        <v>89</v>
      </c>
    </row>
    <row r="228" spans="1:65" s="13" customFormat="1">
      <c r="B228" s="165"/>
      <c r="D228" s="166" t="s">
        <v>206</v>
      </c>
      <c r="E228" s="167" t="s">
        <v>3</v>
      </c>
      <c r="F228" s="168" t="s">
        <v>207</v>
      </c>
      <c r="H228" s="167" t="s">
        <v>3</v>
      </c>
      <c r="I228" s="169"/>
      <c r="L228" s="165"/>
      <c r="M228" s="170"/>
      <c r="N228" s="171"/>
      <c r="O228" s="171"/>
      <c r="P228" s="171"/>
      <c r="Q228" s="171"/>
      <c r="R228" s="171"/>
      <c r="S228" s="171"/>
      <c r="T228" s="172"/>
      <c r="AT228" s="167" t="s">
        <v>206</v>
      </c>
      <c r="AU228" s="167" t="s">
        <v>89</v>
      </c>
      <c r="AV228" s="13" t="s">
        <v>87</v>
      </c>
      <c r="AW228" s="13" t="s">
        <v>41</v>
      </c>
      <c r="AX228" s="13" t="s">
        <v>80</v>
      </c>
      <c r="AY228" s="167" t="s">
        <v>195</v>
      </c>
    </row>
    <row r="229" spans="1:65" s="13" customFormat="1">
      <c r="B229" s="165"/>
      <c r="D229" s="166" t="s">
        <v>206</v>
      </c>
      <c r="E229" s="167" t="s">
        <v>3</v>
      </c>
      <c r="F229" s="168" t="s">
        <v>208</v>
      </c>
      <c r="H229" s="167" t="s">
        <v>3</v>
      </c>
      <c r="I229" s="169"/>
      <c r="L229" s="165"/>
      <c r="M229" s="170"/>
      <c r="N229" s="171"/>
      <c r="O229" s="171"/>
      <c r="P229" s="171"/>
      <c r="Q229" s="171"/>
      <c r="R229" s="171"/>
      <c r="S229" s="171"/>
      <c r="T229" s="172"/>
      <c r="AT229" s="167" t="s">
        <v>206</v>
      </c>
      <c r="AU229" s="167" t="s">
        <v>89</v>
      </c>
      <c r="AV229" s="13" t="s">
        <v>87</v>
      </c>
      <c r="AW229" s="13" t="s">
        <v>41</v>
      </c>
      <c r="AX229" s="13" t="s">
        <v>80</v>
      </c>
      <c r="AY229" s="167" t="s">
        <v>195</v>
      </c>
    </row>
    <row r="230" spans="1:65" s="13" customFormat="1">
      <c r="B230" s="165"/>
      <c r="D230" s="166" t="s">
        <v>206</v>
      </c>
      <c r="E230" s="167" t="s">
        <v>3</v>
      </c>
      <c r="F230" s="168" t="s">
        <v>2172</v>
      </c>
      <c r="H230" s="167" t="s">
        <v>3</v>
      </c>
      <c r="I230" s="169"/>
      <c r="L230" s="165"/>
      <c r="M230" s="170"/>
      <c r="N230" s="171"/>
      <c r="O230" s="171"/>
      <c r="P230" s="171"/>
      <c r="Q230" s="171"/>
      <c r="R230" s="171"/>
      <c r="S230" s="171"/>
      <c r="T230" s="172"/>
      <c r="AT230" s="167" t="s">
        <v>206</v>
      </c>
      <c r="AU230" s="167" t="s">
        <v>89</v>
      </c>
      <c r="AV230" s="13" t="s">
        <v>87</v>
      </c>
      <c r="AW230" s="13" t="s">
        <v>41</v>
      </c>
      <c r="AX230" s="13" t="s">
        <v>80</v>
      </c>
      <c r="AY230" s="167" t="s">
        <v>195</v>
      </c>
    </row>
    <row r="231" spans="1:65" s="14" customFormat="1">
      <c r="B231" s="173"/>
      <c r="D231" s="166" t="s">
        <v>206</v>
      </c>
      <c r="E231" s="174" t="s">
        <v>3</v>
      </c>
      <c r="F231" s="175" t="s">
        <v>2524</v>
      </c>
      <c r="H231" s="176">
        <v>242.886</v>
      </c>
      <c r="I231" s="177"/>
      <c r="L231" s="173"/>
      <c r="M231" s="178"/>
      <c r="N231" s="179"/>
      <c r="O231" s="179"/>
      <c r="P231" s="179"/>
      <c r="Q231" s="179"/>
      <c r="R231" s="179"/>
      <c r="S231" s="179"/>
      <c r="T231" s="180"/>
      <c r="AT231" s="174" t="s">
        <v>206</v>
      </c>
      <c r="AU231" s="174" t="s">
        <v>89</v>
      </c>
      <c r="AV231" s="14" t="s">
        <v>89</v>
      </c>
      <c r="AW231" s="14" t="s">
        <v>41</v>
      </c>
      <c r="AX231" s="14" t="s">
        <v>80</v>
      </c>
      <c r="AY231" s="174" t="s">
        <v>195</v>
      </c>
    </row>
    <row r="232" spans="1:65" s="15" customFormat="1">
      <c r="B232" s="181"/>
      <c r="D232" s="166" t="s">
        <v>206</v>
      </c>
      <c r="E232" s="182" t="s">
        <v>3</v>
      </c>
      <c r="F232" s="183" t="s">
        <v>215</v>
      </c>
      <c r="H232" s="184">
        <v>242.886</v>
      </c>
      <c r="I232" s="185"/>
      <c r="L232" s="181"/>
      <c r="M232" s="186"/>
      <c r="N232" s="187"/>
      <c r="O232" s="187"/>
      <c r="P232" s="187"/>
      <c r="Q232" s="187"/>
      <c r="R232" s="187"/>
      <c r="S232" s="187"/>
      <c r="T232" s="188"/>
      <c r="AT232" s="182" t="s">
        <v>206</v>
      </c>
      <c r="AU232" s="182" t="s">
        <v>89</v>
      </c>
      <c r="AV232" s="15" t="s">
        <v>202</v>
      </c>
      <c r="AW232" s="15" t="s">
        <v>41</v>
      </c>
      <c r="AX232" s="15" t="s">
        <v>87</v>
      </c>
      <c r="AY232" s="182" t="s">
        <v>195</v>
      </c>
    </row>
    <row r="233" spans="1:65" s="2" customFormat="1" ht="16.5" customHeight="1">
      <c r="A233" s="35"/>
      <c r="B233" s="146"/>
      <c r="C233" s="190" t="s">
        <v>9</v>
      </c>
      <c r="D233" s="190" t="s">
        <v>464</v>
      </c>
      <c r="E233" s="191" t="s">
        <v>2592</v>
      </c>
      <c r="F233" s="192" t="s">
        <v>2593</v>
      </c>
      <c r="G233" s="193" t="s">
        <v>1837</v>
      </c>
      <c r="H233" s="194">
        <v>6.0720000000000001</v>
      </c>
      <c r="I233" s="195"/>
      <c r="J233" s="196">
        <f>ROUND(I233*H233,2)</f>
        <v>0</v>
      </c>
      <c r="K233" s="192" t="s">
        <v>201</v>
      </c>
      <c r="L233" s="197"/>
      <c r="M233" s="198" t="s">
        <v>3</v>
      </c>
      <c r="N233" s="199" t="s">
        <v>51</v>
      </c>
      <c r="O233" s="56"/>
      <c r="P233" s="156">
        <f>O233*H233</f>
        <v>0</v>
      </c>
      <c r="Q233" s="156">
        <v>1E-3</v>
      </c>
      <c r="R233" s="156">
        <f>Q233*H233</f>
        <v>6.0720000000000001E-3</v>
      </c>
      <c r="S233" s="156">
        <v>0</v>
      </c>
      <c r="T233" s="15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58" t="s">
        <v>257</v>
      </c>
      <c r="AT233" s="158" t="s">
        <v>464</v>
      </c>
      <c r="AU233" s="158" t="s">
        <v>89</v>
      </c>
      <c r="AY233" s="19" t="s">
        <v>195</v>
      </c>
      <c r="BE233" s="159">
        <f>IF(N233="základní",J233,0)</f>
        <v>0</v>
      </c>
      <c r="BF233" s="159">
        <f>IF(N233="snížená",J233,0)</f>
        <v>0</v>
      </c>
      <c r="BG233" s="159">
        <f>IF(N233="zákl. přenesená",J233,0)</f>
        <v>0</v>
      </c>
      <c r="BH233" s="159">
        <f>IF(N233="sníž. přenesená",J233,0)</f>
        <v>0</v>
      </c>
      <c r="BI233" s="159">
        <f>IF(N233="nulová",J233,0)</f>
        <v>0</v>
      </c>
      <c r="BJ233" s="19" t="s">
        <v>87</v>
      </c>
      <c r="BK233" s="159">
        <f>ROUND(I233*H233,2)</f>
        <v>0</v>
      </c>
      <c r="BL233" s="19" t="s">
        <v>202</v>
      </c>
      <c r="BM233" s="158" t="s">
        <v>2594</v>
      </c>
    </row>
    <row r="234" spans="1:65" s="14" customFormat="1">
      <c r="B234" s="173"/>
      <c r="D234" s="166" t="s">
        <v>206</v>
      </c>
      <c r="F234" s="175" t="s">
        <v>2595</v>
      </c>
      <c r="H234" s="176">
        <v>6.0720000000000001</v>
      </c>
      <c r="I234" s="177"/>
      <c r="L234" s="173"/>
      <c r="M234" s="178"/>
      <c r="N234" s="179"/>
      <c r="O234" s="179"/>
      <c r="P234" s="179"/>
      <c r="Q234" s="179"/>
      <c r="R234" s="179"/>
      <c r="S234" s="179"/>
      <c r="T234" s="180"/>
      <c r="AT234" s="174" t="s">
        <v>206</v>
      </c>
      <c r="AU234" s="174" t="s">
        <v>89</v>
      </c>
      <c r="AV234" s="14" t="s">
        <v>89</v>
      </c>
      <c r="AW234" s="14" t="s">
        <v>4</v>
      </c>
      <c r="AX234" s="14" t="s">
        <v>87</v>
      </c>
      <c r="AY234" s="174" t="s">
        <v>195</v>
      </c>
    </row>
    <row r="235" spans="1:65" s="2" customFormat="1" ht="16.5" customHeight="1">
      <c r="A235" s="35"/>
      <c r="B235" s="146"/>
      <c r="C235" s="147" t="s">
        <v>336</v>
      </c>
      <c r="D235" s="147" t="s">
        <v>197</v>
      </c>
      <c r="E235" s="148" t="s">
        <v>2596</v>
      </c>
      <c r="F235" s="149" t="s">
        <v>2597</v>
      </c>
      <c r="G235" s="150" t="s">
        <v>344</v>
      </c>
      <c r="H235" s="151">
        <v>242.886</v>
      </c>
      <c r="I235" s="152"/>
      <c r="J235" s="153">
        <f>ROUND(I235*H235,2)</f>
        <v>0</v>
      </c>
      <c r="K235" s="149" t="s">
        <v>201</v>
      </c>
      <c r="L235" s="36"/>
      <c r="M235" s="154" t="s">
        <v>3</v>
      </c>
      <c r="N235" s="155" t="s">
        <v>51</v>
      </c>
      <c r="O235" s="56"/>
      <c r="P235" s="156">
        <f>O235*H235</f>
        <v>0</v>
      </c>
      <c r="Q235" s="156">
        <v>0</v>
      </c>
      <c r="R235" s="156">
        <f>Q235*H235</f>
        <v>0</v>
      </c>
      <c r="S235" s="156">
        <v>0</v>
      </c>
      <c r="T235" s="15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58" t="s">
        <v>202</v>
      </c>
      <c r="AT235" s="158" t="s">
        <v>197</v>
      </c>
      <c r="AU235" s="158" t="s">
        <v>89</v>
      </c>
      <c r="AY235" s="19" t="s">
        <v>195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19" t="s">
        <v>87</v>
      </c>
      <c r="BK235" s="159">
        <f>ROUND(I235*H235,2)</f>
        <v>0</v>
      </c>
      <c r="BL235" s="19" t="s">
        <v>202</v>
      </c>
      <c r="BM235" s="158" t="s">
        <v>2598</v>
      </c>
    </row>
    <row r="236" spans="1:65" s="2" customFormat="1">
      <c r="A236" s="35"/>
      <c r="B236" s="36"/>
      <c r="C236" s="35"/>
      <c r="D236" s="160" t="s">
        <v>204</v>
      </c>
      <c r="E236" s="35"/>
      <c r="F236" s="161" t="s">
        <v>2599</v>
      </c>
      <c r="G236" s="35"/>
      <c r="H236" s="35"/>
      <c r="I236" s="162"/>
      <c r="J236" s="35"/>
      <c r="K236" s="35"/>
      <c r="L236" s="36"/>
      <c r="M236" s="163"/>
      <c r="N236" s="164"/>
      <c r="O236" s="56"/>
      <c r="P236" s="56"/>
      <c r="Q236" s="56"/>
      <c r="R236" s="56"/>
      <c r="S236" s="56"/>
      <c r="T236" s="57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9" t="s">
        <v>204</v>
      </c>
      <c r="AU236" s="19" t="s">
        <v>89</v>
      </c>
    </row>
    <row r="237" spans="1:65" s="13" customFormat="1">
      <c r="B237" s="165"/>
      <c r="D237" s="166" t="s">
        <v>206</v>
      </c>
      <c r="E237" s="167" t="s">
        <v>3</v>
      </c>
      <c r="F237" s="168" t="s">
        <v>207</v>
      </c>
      <c r="H237" s="167" t="s">
        <v>3</v>
      </c>
      <c r="I237" s="169"/>
      <c r="L237" s="165"/>
      <c r="M237" s="170"/>
      <c r="N237" s="171"/>
      <c r="O237" s="171"/>
      <c r="P237" s="171"/>
      <c r="Q237" s="171"/>
      <c r="R237" s="171"/>
      <c r="S237" s="171"/>
      <c r="T237" s="172"/>
      <c r="AT237" s="167" t="s">
        <v>206</v>
      </c>
      <c r="AU237" s="167" t="s">
        <v>89</v>
      </c>
      <c r="AV237" s="13" t="s">
        <v>87</v>
      </c>
      <c r="AW237" s="13" t="s">
        <v>41</v>
      </c>
      <c r="AX237" s="13" t="s">
        <v>80</v>
      </c>
      <c r="AY237" s="167" t="s">
        <v>195</v>
      </c>
    </row>
    <row r="238" spans="1:65" s="13" customFormat="1">
      <c r="B238" s="165"/>
      <c r="D238" s="166" t="s">
        <v>206</v>
      </c>
      <c r="E238" s="167" t="s">
        <v>3</v>
      </c>
      <c r="F238" s="168" t="s">
        <v>208</v>
      </c>
      <c r="H238" s="167" t="s">
        <v>3</v>
      </c>
      <c r="I238" s="169"/>
      <c r="L238" s="165"/>
      <c r="M238" s="170"/>
      <c r="N238" s="171"/>
      <c r="O238" s="171"/>
      <c r="P238" s="171"/>
      <c r="Q238" s="171"/>
      <c r="R238" s="171"/>
      <c r="S238" s="171"/>
      <c r="T238" s="172"/>
      <c r="AT238" s="167" t="s">
        <v>206</v>
      </c>
      <c r="AU238" s="167" t="s">
        <v>89</v>
      </c>
      <c r="AV238" s="13" t="s">
        <v>87</v>
      </c>
      <c r="AW238" s="13" t="s">
        <v>41</v>
      </c>
      <c r="AX238" s="13" t="s">
        <v>80</v>
      </c>
      <c r="AY238" s="167" t="s">
        <v>195</v>
      </c>
    </row>
    <row r="239" spans="1:65" s="13" customFormat="1">
      <c r="B239" s="165"/>
      <c r="D239" s="166" t="s">
        <v>206</v>
      </c>
      <c r="E239" s="167" t="s">
        <v>3</v>
      </c>
      <c r="F239" s="168" t="s">
        <v>2172</v>
      </c>
      <c r="H239" s="167" t="s">
        <v>3</v>
      </c>
      <c r="I239" s="169"/>
      <c r="L239" s="165"/>
      <c r="M239" s="170"/>
      <c r="N239" s="171"/>
      <c r="O239" s="171"/>
      <c r="P239" s="171"/>
      <c r="Q239" s="171"/>
      <c r="R239" s="171"/>
      <c r="S239" s="171"/>
      <c r="T239" s="172"/>
      <c r="AT239" s="167" t="s">
        <v>206</v>
      </c>
      <c r="AU239" s="167" t="s">
        <v>89</v>
      </c>
      <c r="AV239" s="13" t="s">
        <v>87</v>
      </c>
      <c r="AW239" s="13" t="s">
        <v>41</v>
      </c>
      <c r="AX239" s="13" t="s">
        <v>80</v>
      </c>
      <c r="AY239" s="167" t="s">
        <v>195</v>
      </c>
    </row>
    <row r="240" spans="1:65" s="14" customFormat="1">
      <c r="B240" s="173"/>
      <c r="D240" s="166" t="s">
        <v>206</v>
      </c>
      <c r="E240" s="174" t="s">
        <v>3</v>
      </c>
      <c r="F240" s="175" t="s">
        <v>2524</v>
      </c>
      <c r="H240" s="176">
        <v>242.886</v>
      </c>
      <c r="I240" s="177"/>
      <c r="L240" s="173"/>
      <c r="M240" s="178"/>
      <c r="N240" s="179"/>
      <c r="O240" s="179"/>
      <c r="P240" s="179"/>
      <c r="Q240" s="179"/>
      <c r="R240" s="179"/>
      <c r="S240" s="179"/>
      <c r="T240" s="180"/>
      <c r="AT240" s="174" t="s">
        <v>206</v>
      </c>
      <c r="AU240" s="174" t="s">
        <v>89</v>
      </c>
      <c r="AV240" s="14" t="s">
        <v>89</v>
      </c>
      <c r="AW240" s="14" t="s">
        <v>41</v>
      </c>
      <c r="AX240" s="14" t="s">
        <v>80</v>
      </c>
      <c r="AY240" s="174" t="s">
        <v>195</v>
      </c>
    </row>
    <row r="241" spans="1:65" s="15" customFormat="1">
      <c r="B241" s="181"/>
      <c r="D241" s="166" t="s">
        <v>206</v>
      </c>
      <c r="E241" s="182" t="s">
        <v>3</v>
      </c>
      <c r="F241" s="183" t="s">
        <v>215</v>
      </c>
      <c r="H241" s="184">
        <v>242.886</v>
      </c>
      <c r="I241" s="185"/>
      <c r="L241" s="181"/>
      <c r="M241" s="186"/>
      <c r="N241" s="187"/>
      <c r="O241" s="187"/>
      <c r="P241" s="187"/>
      <c r="Q241" s="187"/>
      <c r="R241" s="187"/>
      <c r="S241" s="187"/>
      <c r="T241" s="188"/>
      <c r="AT241" s="182" t="s">
        <v>206</v>
      </c>
      <c r="AU241" s="182" t="s">
        <v>89</v>
      </c>
      <c r="AV241" s="15" t="s">
        <v>202</v>
      </c>
      <c r="AW241" s="15" t="s">
        <v>41</v>
      </c>
      <c r="AX241" s="15" t="s">
        <v>87</v>
      </c>
      <c r="AY241" s="182" t="s">
        <v>195</v>
      </c>
    </row>
    <row r="242" spans="1:65" s="2" customFormat="1" ht="16.5" customHeight="1">
      <c r="A242" s="35"/>
      <c r="B242" s="146"/>
      <c r="C242" s="147" t="s">
        <v>341</v>
      </c>
      <c r="D242" s="147" t="s">
        <v>197</v>
      </c>
      <c r="E242" s="148" t="s">
        <v>2600</v>
      </c>
      <c r="F242" s="149" t="s">
        <v>2601</v>
      </c>
      <c r="G242" s="150" t="s">
        <v>344</v>
      </c>
      <c r="H242" s="151">
        <v>242.886</v>
      </c>
      <c r="I242" s="152"/>
      <c r="J242" s="153">
        <f>ROUND(I242*H242,2)</f>
        <v>0</v>
      </c>
      <c r="K242" s="149" t="s">
        <v>201</v>
      </c>
      <c r="L242" s="36"/>
      <c r="M242" s="154" t="s">
        <v>3</v>
      </c>
      <c r="N242" s="155" t="s">
        <v>51</v>
      </c>
      <c r="O242" s="56"/>
      <c r="P242" s="156">
        <f>O242*H242</f>
        <v>0</v>
      </c>
      <c r="Q242" s="156">
        <v>0</v>
      </c>
      <c r="R242" s="156">
        <f>Q242*H242</f>
        <v>0</v>
      </c>
      <c r="S242" s="156">
        <v>0</v>
      </c>
      <c r="T242" s="157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58" t="s">
        <v>202</v>
      </c>
      <c r="AT242" s="158" t="s">
        <v>197</v>
      </c>
      <c r="AU242" s="158" t="s">
        <v>89</v>
      </c>
      <c r="AY242" s="19" t="s">
        <v>195</v>
      </c>
      <c r="BE242" s="159">
        <f>IF(N242="základní",J242,0)</f>
        <v>0</v>
      </c>
      <c r="BF242" s="159">
        <f>IF(N242="snížená",J242,0)</f>
        <v>0</v>
      </c>
      <c r="BG242" s="159">
        <f>IF(N242="zákl. přenesená",J242,0)</f>
        <v>0</v>
      </c>
      <c r="BH242" s="159">
        <f>IF(N242="sníž. přenesená",J242,0)</f>
        <v>0</v>
      </c>
      <c r="BI242" s="159">
        <f>IF(N242="nulová",J242,0)</f>
        <v>0</v>
      </c>
      <c r="BJ242" s="19" t="s">
        <v>87</v>
      </c>
      <c r="BK242" s="159">
        <f>ROUND(I242*H242,2)</f>
        <v>0</v>
      </c>
      <c r="BL242" s="19" t="s">
        <v>202</v>
      </c>
      <c r="BM242" s="158" t="s">
        <v>2602</v>
      </c>
    </row>
    <row r="243" spans="1:65" s="2" customFormat="1">
      <c r="A243" s="35"/>
      <c r="B243" s="36"/>
      <c r="C243" s="35"/>
      <c r="D243" s="160" t="s">
        <v>204</v>
      </c>
      <c r="E243" s="35"/>
      <c r="F243" s="161" t="s">
        <v>2603</v>
      </c>
      <c r="G243" s="35"/>
      <c r="H243" s="35"/>
      <c r="I243" s="162"/>
      <c r="J243" s="35"/>
      <c r="K243" s="35"/>
      <c r="L243" s="36"/>
      <c r="M243" s="163"/>
      <c r="N243" s="164"/>
      <c r="O243" s="56"/>
      <c r="P243" s="56"/>
      <c r="Q243" s="56"/>
      <c r="R243" s="56"/>
      <c r="S243" s="56"/>
      <c r="T243" s="57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9" t="s">
        <v>204</v>
      </c>
      <c r="AU243" s="19" t="s">
        <v>89</v>
      </c>
    </row>
    <row r="244" spans="1:65" s="13" customFormat="1">
      <c r="B244" s="165"/>
      <c r="D244" s="166" t="s">
        <v>206</v>
      </c>
      <c r="E244" s="167" t="s">
        <v>3</v>
      </c>
      <c r="F244" s="168" t="s">
        <v>207</v>
      </c>
      <c r="H244" s="167" t="s">
        <v>3</v>
      </c>
      <c r="I244" s="169"/>
      <c r="L244" s="165"/>
      <c r="M244" s="170"/>
      <c r="N244" s="171"/>
      <c r="O244" s="171"/>
      <c r="P244" s="171"/>
      <c r="Q244" s="171"/>
      <c r="R244" s="171"/>
      <c r="S244" s="171"/>
      <c r="T244" s="172"/>
      <c r="AT244" s="167" t="s">
        <v>206</v>
      </c>
      <c r="AU244" s="167" t="s">
        <v>89</v>
      </c>
      <c r="AV244" s="13" t="s">
        <v>87</v>
      </c>
      <c r="AW244" s="13" t="s">
        <v>41</v>
      </c>
      <c r="AX244" s="13" t="s">
        <v>80</v>
      </c>
      <c r="AY244" s="167" t="s">
        <v>195</v>
      </c>
    </row>
    <row r="245" spans="1:65" s="13" customFormat="1">
      <c r="B245" s="165"/>
      <c r="D245" s="166" t="s">
        <v>206</v>
      </c>
      <c r="E245" s="167" t="s">
        <v>3</v>
      </c>
      <c r="F245" s="168" t="s">
        <v>208</v>
      </c>
      <c r="H245" s="167" t="s">
        <v>3</v>
      </c>
      <c r="I245" s="169"/>
      <c r="L245" s="165"/>
      <c r="M245" s="170"/>
      <c r="N245" s="171"/>
      <c r="O245" s="171"/>
      <c r="P245" s="171"/>
      <c r="Q245" s="171"/>
      <c r="R245" s="171"/>
      <c r="S245" s="171"/>
      <c r="T245" s="172"/>
      <c r="AT245" s="167" t="s">
        <v>206</v>
      </c>
      <c r="AU245" s="167" t="s">
        <v>89</v>
      </c>
      <c r="AV245" s="13" t="s">
        <v>87</v>
      </c>
      <c r="AW245" s="13" t="s">
        <v>41</v>
      </c>
      <c r="AX245" s="13" t="s">
        <v>80</v>
      </c>
      <c r="AY245" s="167" t="s">
        <v>195</v>
      </c>
    </row>
    <row r="246" spans="1:65" s="13" customFormat="1">
      <c r="B246" s="165"/>
      <c r="D246" s="166" t="s">
        <v>206</v>
      </c>
      <c r="E246" s="167" t="s">
        <v>3</v>
      </c>
      <c r="F246" s="168" t="s">
        <v>2172</v>
      </c>
      <c r="H246" s="167" t="s">
        <v>3</v>
      </c>
      <c r="I246" s="169"/>
      <c r="L246" s="165"/>
      <c r="M246" s="170"/>
      <c r="N246" s="171"/>
      <c r="O246" s="171"/>
      <c r="P246" s="171"/>
      <c r="Q246" s="171"/>
      <c r="R246" s="171"/>
      <c r="S246" s="171"/>
      <c r="T246" s="172"/>
      <c r="AT246" s="167" t="s">
        <v>206</v>
      </c>
      <c r="AU246" s="167" t="s">
        <v>89</v>
      </c>
      <c r="AV246" s="13" t="s">
        <v>87</v>
      </c>
      <c r="AW246" s="13" t="s">
        <v>41</v>
      </c>
      <c r="AX246" s="13" t="s">
        <v>80</v>
      </c>
      <c r="AY246" s="167" t="s">
        <v>195</v>
      </c>
    </row>
    <row r="247" spans="1:65" s="14" customFormat="1">
      <c r="B247" s="173"/>
      <c r="D247" s="166" t="s">
        <v>206</v>
      </c>
      <c r="E247" s="174" t="s">
        <v>3</v>
      </c>
      <c r="F247" s="175" t="s">
        <v>2524</v>
      </c>
      <c r="H247" s="176">
        <v>242.886</v>
      </c>
      <c r="I247" s="177"/>
      <c r="L247" s="173"/>
      <c r="M247" s="178"/>
      <c r="N247" s="179"/>
      <c r="O247" s="179"/>
      <c r="P247" s="179"/>
      <c r="Q247" s="179"/>
      <c r="R247" s="179"/>
      <c r="S247" s="179"/>
      <c r="T247" s="180"/>
      <c r="AT247" s="174" t="s">
        <v>206</v>
      </c>
      <c r="AU247" s="174" t="s">
        <v>89</v>
      </c>
      <c r="AV247" s="14" t="s">
        <v>89</v>
      </c>
      <c r="AW247" s="14" t="s">
        <v>41</v>
      </c>
      <c r="AX247" s="14" t="s">
        <v>80</v>
      </c>
      <c r="AY247" s="174" t="s">
        <v>195</v>
      </c>
    </row>
    <row r="248" spans="1:65" s="15" customFormat="1">
      <c r="B248" s="181"/>
      <c r="D248" s="166" t="s">
        <v>206</v>
      </c>
      <c r="E248" s="182" t="s">
        <v>3</v>
      </c>
      <c r="F248" s="183" t="s">
        <v>215</v>
      </c>
      <c r="H248" s="184">
        <v>242.886</v>
      </c>
      <c r="I248" s="185"/>
      <c r="L248" s="181"/>
      <c r="M248" s="186"/>
      <c r="N248" s="187"/>
      <c r="O248" s="187"/>
      <c r="P248" s="187"/>
      <c r="Q248" s="187"/>
      <c r="R248" s="187"/>
      <c r="S248" s="187"/>
      <c r="T248" s="188"/>
      <c r="AT248" s="182" t="s">
        <v>206</v>
      </c>
      <c r="AU248" s="182" t="s">
        <v>89</v>
      </c>
      <c r="AV248" s="15" t="s">
        <v>202</v>
      </c>
      <c r="AW248" s="15" t="s">
        <v>41</v>
      </c>
      <c r="AX248" s="15" t="s">
        <v>87</v>
      </c>
      <c r="AY248" s="182" t="s">
        <v>195</v>
      </c>
    </row>
    <row r="249" spans="1:65" s="2" customFormat="1" ht="16.5" customHeight="1">
      <c r="A249" s="35"/>
      <c r="B249" s="146"/>
      <c r="C249" s="147" t="s">
        <v>350</v>
      </c>
      <c r="D249" s="147" t="s">
        <v>197</v>
      </c>
      <c r="E249" s="148" t="s">
        <v>2604</v>
      </c>
      <c r="F249" s="149" t="s">
        <v>2605</v>
      </c>
      <c r="G249" s="150" t="s">
        <v>139</v>
      </c>
      <c r="H249" s="151">
        <v>48.576999999999998</v>
      </c>
      <c r="I249" s="152"/>
      <c r="J249" s="153">
        <f>ROUND(I249*H249,2)</f>
        <v>0</v>
      </c>
      <c r="K249" s="149" t="s">
        <v>201</v>
      </c>
      <c r="L249" s="36"/>
      <c r="M249" s="154" t="s">
        <v>3</v>
      </c>
      <c r="N249" s="155" t="s">
        <v>51</v>
      </c>
      <c r="O249" s="56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158" t="s">
        <v>202</v>
      </c>
      <c r="AT249" s="158" t="s">
        <v>197</v>
      </c>
      <c r="AU249" s="158" t="s">
        <v>89</v>
      </c>
      <c r="AY249" s="19" t="s">
        <v>195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9" t="s">
        <v>87</v>
      </c>
      <c r="BK249" s="159">
        <f>ROUND(I249*H249,2)</f>
        <v>0</v>
      </c>
      <c r="BL249" s="19" t="s">
        <v>202</v>
      </c>
      <c r="BM249" s="158" t="s">
        <v>2606</v>
      </c>
    </row>
    <row r="250" spans="1:65" s="2" customFormat="1">
      <c r="A250" s="35"/>
      <c r="B250" s="36"/>
      <c r="C250" s="35"/>
      <c r="D250" s="160" t="s">
        <v>204</v>
      </c>
      <c r="E250" s="35"/>
      <c r="F250" s="161" t="s">
        <v>2607</v>
      </c>
      <c r="G250" s="35"/>
      <c r="H250" s="35"/>
      <c r="I250" s="162"/>
      <c r="J250" s="35"/>
      <c r="K250" s="35"/>
      <c r="L250" s="36"/>
      <c r="M250" s="163"/>
      <c r="N250" s="164"/>
      <c r="O250" s="56"/>
      <c r="P250" s="56"/>
      <c r="Q250" s="56"/>
      <c r="R250" s="56"/>
      <c r="S250" s="56"/>
      <c r="T250" s="57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9" t="s">
        <v>204</v>
      </c>
      <c r="AU250" s="19" t="s">
        <v>89</v>
      </c>
    </row>
    <row r="251" spans="1:65" s="13" customFormat="1">
      <c r="B251" s="165"/>
      <c r="D251" s="166" t="s">
        <v>206</v>
      </c>
      <c r="E251" s="167" t="s">
        <v>3</v>
      </c>
      <c r="F251" s="168" t="s">
        <v>207</v>
      </c>
      <c r="H251" s="167" t="s">
        <v>3</v>
      </c>
      <c r="I251" s="169"/>
      <c r="L251" s="165"/>
      <c r="M251" s="170"/>
      <c r="N251" s="171"/>
      <c r="O251" s="171"/>
      <c r="P251" s="171"/>
      <c r="Q251" s="171"/>
      <c r="R251" s="171"/>
      <c r="S251" s="171"/>
      <c r="T251" s="172"/>
      <c r="AT251" s="167" t="s">
        <v>206</v>
      </c>
      <c r="AU251" s="167" t="s">
        <v>89</v>
      </c>
      <c r="AV251" s="13" t="s">
        <v>87</v>
      </c>
      <c r="AW251" s="13" t="s">
        <v>41</v>
      </c>
      <c r="AX251" s="13" t="s">
        <v>80</v>
      </c>
      <c r="AY251" s="167" t="s">
        <v>195</v>
      </c>
    </row>
    <row r="252" spans="1:65" s="13" customFormat="1">
      <c r="B252" s="165"/>
      <c r="D252" s="166" t="s">
        <v>206</v>
      </c>
      <c r="E252" s="167" t="s">
        <v>3</v>
      </c>
      <c r="F252" s="168" t="s">
        <v>208</v>
      </c>
      <c r="H252" s="167" t="s">
        <v>3</v>
      </c>
      <c r="I252" s="169"/>
      <c r="L252" s="165"/>
      <c r="M252" s="170"/>
      <c r="N252" s="171"/>
      <c r="O252" s="171"/>
      <c r="P252" s="171"/>
      <c r="Q252" s="171"/>
      <c r="R252" s="171"/>
      <c r="S252" s="171"/>
      <c r="T252" s="172"/>
      <c r="AT252" s="167" t="s">
        <v>206</v>
      </c>
      <c r="AU252" s="167" t="s">
        <v>89</v>
      </c>
      <c r="AV252" s="13" t="s">
        <v>87</v>
      </c>
      <c r="AW252" s="13" t="s">
        <v>41</v>
      </c>
      <c r="AX252" s="13" t="s">
        <v>80</v>
      </c>
      <c r="AY252" s="167" t="s">
        <v>195</v>
      </c>
    </row>
    <row r="253" spans="1:65" s="13" customFormat="1">
      <c r="B253" s="165"/>
      <c r="D253" s="166" t="s">
        <v>206</v>
      </c>
      <c r="E253" s="167" t="s">
        <v>3</v>
      </c>
      <c r="F253" s="168" t="s">
        <v>2172</v>
      </c>
      <c r="H253" s="167" t="s">
        <v>3</v>
      </c>
      <c r="I253" s="169"/>
      <c r="L253" s="165"/>
      <c r="M253" s="170"/>
      <c r="N253" s="171"/>
      <c r="O253" s="171"/>
      <c r="P253" s="171"/>
      <c r="Q253" s="171"/>
      <c r="R253" s="171"/>
      <c r="S253" s="171"/>
      <c r="T253" s="172"/>
      <c r="AT253" s="167" t="s">
        <v>206</v>
      </c>
      <c r="AU253" s="167" t="s">
        <v>89</v>
      </c>
      <c r="AV253" s="13" t="s">
        <v>87</v>
      </c>
      <c r="AW253" s="13" t="s">
        <v>41</v>
      </c>
      <c r="AX253" s="13" t="s">
        <v>80</v>
      </c>
      <c r="AY253" s="167" t="s">
        <v>195</v>
      </c>
    </row>
    <row r="254" spans="1:65" s="14" customFormat="1">
      <c r="B254" s="173"/>
      <c r="D254" s="166" t="s">
        <v>206</v>
      </c>
      <c r="E254" s="174" t="s">
        <v>3</v>
      </c>
      <c r="F254" s="175" t="s">
        <v>2608</v>
      </c>
      <c r="H254" s="176">
        <v>48.576999999999998</v>
      </c>
      <c r="I254" s="177"/>
      <c r="L254" s="173"/>
      <c r="M254" s="178"/>
      <c r="N254" s="179"/>
      <c r="O254" s="179"/>
      <c r="P254" s="179"/>
      <c r="Q254" s="179"/>
      <c r="R254" s="179"/>
      <c r="S254" s="179"/>
      <c r="T254" s="180"/>
      <c r="AT254" s="174" t="s">
        <v>206</v>
      </c>
      <c r="AU254" s="174" t="s">
        <v>89</v>
      </c>
      <c r="AV254" s="14" t="s">
        <v>89</v>
      </c>
      <c r="AW254" s="14" t="s">
        <v>41</v>
      </c>
      <c r="AX254" s="14" t="s">
        <v>80</v>
      </c>
      <c r="AY254" s="174" t="s">
        <v>195</v>
      </c>
    </row>
    <row r="255" spans="1:65" s="15" customFormat="1">
      <c r="B255" s="181"/>
      <c r="D255" s="166" t="s">
        <v>206</v>
      </c>
      <c r="E255" s="182" t="s">
        <v>3</v>
      </c>
      <c r="F255" s="183" t="s">
        <v>215</v>
      </c>
      <c r="H255" s="184">
        <v>48.576999999999998</v>
      </c>
      <c r="I255" s="185"/>
      <c r="L255" s="181"/>
      <c r="M255" s="186"/>
      <c r="N255" s="187"/>
      <c r="O255" s="187"/>
      <c r="P255" s="187"/>
      <c r="Q255" s="187"/>
      <c r="R255" s="187"/>
      <c r="S255" s="187"/>
      <c r="T255" s="188"/>
      <c r="AT255" s="182" t="s">
        <v>206</v>
      </c>
      <c r="AU255" s="182" t="s">
        <v>89</v>
      </c>
      <c r="AV255" s="15" t="s">
        <v>202</v>
      </c>
      <c r="AW255" s="15" t="s">
        <v>41</v>
      </c>
      <c r="AX255" s="15" t="s">
        <v>87</v>
      </c>
      <c r="AY255" s="182" t="s">
        <v>195</v>
      </c>
    </row>
    <row r="256" spans="1:65" s="2" customFormat="1" ht="16.5" customHeight="1">
      <c r="A256" s="35"/>
      <c r="B256" s="146"/>
      <c r="C256" s="147" t="s">
        <v>372</v>
      </c>
      <c r="D256" s="147" t="s">
        <v>197</v>
      </c>
      <c r="E256" s="148" t="s">
        <v>2609</v>
      </c>
      <c r="F256" s="149" t="s">
        <v>2610</v>
      </c>
      <c r="G256" s="150" t="s">
        <v>344</v>
      </c>
      <c r="H256" s="151">
        <v>242.886</v>
      </c>
      <c r="I256" s="152"/>
      <c r="J256" s="153">
        <f>ROUND(I256*H256,2)</f>
        <v>0</v>
      </c>
      <c r="K256" s="149" t="s">
        <v>201</v>
      </c>
      <c r="L256" s="36"/>
      <c r="M256" s="154" t="s">
        <v>3</v>
      </c>
      <c r="N256" s="155" t="s">
        <v>51</v>
      </c>
      <c r="O256" s="56"/>
      <c r="P256" s="156">
        <f>O256*H256</f>
        <v>0</v>
      </c>
      <c r="Q256" s="156">
        <v>0</v>
      </c>
      <c r="R256" s="156">
        <f>Q256*H256</f>
        <v>0</v>
      </c>
      <c r="S256" s="156">
        <v>0</v>
      </c>
      <c r="T256" s="157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158" t="s">
        <v>202</v>
      </c>
      <c r="AT256" s="158" t="s">
        <v>197</v>
      </c>
      <c r="AU256" s="158" t="s">
        <v>89</v>
      </c>
      <c r="AY256" s="19" t="s">
        <v>195</v>
      </c>
      <c r="BE256" s="159">
        <f>IF(N256="základní",J256,0)</f>
        <v>0</v>
      </c>
      <c r="BF256" s="159">
        <f>IF(N256="snížená",J256,0)</f>
        <v>0</v>
      </c>
      <c r="BG256" s="159">
        <f>IF(N256="zákl. přenesená",J256,0)</f>
        <v>0</v>
      </c>
      <c r="BH256" s="159">
        <f>IF(N256="sníž. přenesená",J256,0)</f>
        <v>0</v>
      </c>
      <c r="BI256" s="159">
        <f>IF(N256="nulová",J256,0)</f>
        <v>0</v>
      </c>
      <c r="BJ256" s="19" t="s">
        <v>87</v>
      </c>
      <c r="BK256" s="159">
        <f>ROUND(I256*H256,2)</f>
        <v>0</v>
      </c>
      <c r="BL256" s="19" t="s">
        <v>202</v>
      </c>
      <c r="BM256" s="158" t="s">
        <v>2611</v>
      </c>
    </row>
    <row r="257" spans="1:65" s="2" customFormat="1">
      <c r="A257" s="35"/>
      <c r="B257" s="36"/>
      <c r="C257" s="35"/>
      <c r="D257" s="160" t="s">
        <v>204</v>
      </c>
      <c r="E257" s="35"/>
      <c r="F257" s="161" t="s">
        <v>2612</v>
      </c>
      <c r="G257" s="35"/>
      <c r="H257" s="35"/>
      <c r="I257" s="162"/>
      <c r="J257" s="35"/>
      <c r="K257" s="35"/>
      <c r="L257" s="36"/>
      <c r="M257" s="163"/>
      <c r="N257" s="164"/>
      <c r="O257" s="56"/>
      <c r="P257" s="56"/>
      <c r="Q257" s="56"/>
      <c r="R257" s="56"/>
      <c r="S257" s="56"/>
      <c r="T257" s="57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9" t="s">
        <v>204</v>
      </c>
      <c r="AU257" s="19" t="s">
        <v>89</v>
      </c>
    </row>
    <row r="258" spans="1:65" s="13" customFormat="1">
      <c r="B258" s="165"/>
      <c r="D258" s="166" t="s">
        <v>206</v>
      </c>
      <c r="E258" s="167" t="s">
        <v>3</v>
      </c>
      <c r="F258" s="168" t="s">
        <v>207</v>
      </c>
      <c r="H258" s="167" t="s">
        <v>3</v>
      </c>
      <c r="I258" s="169"/>
      <c r="L258" s="165"/>
      <c r="M258" s="170"/>
      <c r="N258" s="171"/>
      <c r="O258" s="171"/>
      <c r="P258" s="171"/>
      <c r="Q258" s="171"/>
      <c r="R258" s="171"/>
      <c r="S258" s="171"/>
      <c r="T258" s="172"/>
      <c r="AT258" s="167" t="s">
        <v>206</v>
      </c>
      <c r="AU258" s="167" t="s">
        <v>89</v>
      </c>
      <c r="AV258" s="13" t="s">
        <v>87</v>
      </c>
      <c r="AW258" s="13" t="s">
        <v>41</v>
      </c>
      <c r="AX258" s="13" t="s">
        <v>80</v>
      </c>
      <c r="AY258" s="167" t="s">
        <v>195</v>
      </c>
    </row>
    <row r="259" spans="1:65" s="13" customFormat="1">
      <c r="B259" s="165"/>
      <c r="D259" s="166" t="s">
        <v>206</v>
      </c>
      <c r="E259" s="167" t="s">
        <v>3</v>
      </c>
      <c r="F259" s="168" t="s">
        <v>208</v>
      </c>
      <c r="H259" s="167" t="s">
        <v>3</v>
      </c>
      <c r="I259" s="169"/>
      <c r="L259" s="165"/>
      <c r="M259" s="170"/>
      <c r="N259" s="171"/>
      <c r="O259" s="171"/>
      <c r="P259" s="171"/>
      <c r="Q259" s="171"/>
      <c r="R259" s="171"/>
      <c r="S259" s="171"/>
      <c r="T259" s="172"/>
      <c r="AT259" s="167" t="s">
        <v>206</v>
      </c>
      <c r="AU259" s="167" t="s">
        <v>89</v>
      </c>
      <c r="AV259" s="13" t="s">
        <v>87</v>
      </c>
      <c r="AW259" s="13" t="s">
        <v>41</v>
      </c>
      <c r="AX259" s="13" t="s">
        <v>80</v>
      </c>
      <c r="AY259" s="167" t="s">
        <v>195</v>
      </c>
    </row>
    <row r="260" spans="1:65" s="13" customFormat="1">
      <c r="B260" s="165"/>
      <c r="D260" s="166" t="s">
        <v>206</v>
      </c>
      <c r="E260" s="167" t="s">
        <v>3</v>
      </c>
      <c r="F260" s="168" t="s">
        <v>2172</v>
      </c>
      <c r="H260" s="167" t="s">
        <v>3</v>
      </c>
      <c r="I260" s="169"/>
      <c r="L260" s="165"/>
      <c r="M260" s="170"/>
      <c r="N260" s="171"/>
      <c r="O260" s="171"/>
      <c r="P260" s="171"/>
      <c r="Q260" s="171"/>
      <c r="R260" s="171"/>
      <c r="S260" s="171"/>
      <c r="T260" s="172"/>
      <c r="AT260" s="167" t="s">
        <v>206</v>
      </c>
      <c r="AU260" s="167" t="s">
        <v>89</v>
      </c>
      <c r="AV260" s="13" t="s">
        <v>87</v>
      </c>
      <c r="AW260" s="13" t="s">
        <v>41</v>
      </c>
      <c r="AX260" s="13" t="s">
        <v>80</v>
      </c>
      <c r="AY260" s="167" t="s">
        <v>195</v>
      </c>
    </row>
    <row r="261" spans="1:65" s="14" customFormat="1">
      <c r="B261" s="173"/>
      <c r="D261" s="166" t="s">
        <v>206</v>
      </c>
      <c r="E261" s="174" t="s">
        <v>3</v>
      </c>
      <c r="F261" s="175" t="s">
        <v>2524</v>
      </c>
      <c r="H261" s="176">
        <v>242.886</v>
      </c>
      <c r="I261" s="177"/>
      <c r="L261" s="173"/>
      <c r="M261" s="178"/>
      <c r="N261" s="179"/>
      <c r="O261" s="179"/>
      <c r="P261" s="179"/>
      <c r="Q261" s="179"/>
      <c r="R261" s="179"/>
      <c r="S261" s="179"/>
      <c r="T261" s="180"/>
      <c r="AT261" s="174" t="s">
        <v>206</v>
      </c>
      <c r="AU261" s="174" t="s">
        <v>89</v>
      </c>
      <c r="AV261" s="14" t="s">
        <v>89</v>
      </c>
      <c r="AW261" s="14" t="s">
        <v>41</v>
      </c>
      <c r="AX261" s="14" t="s">
        <v>80</v>
      </c>
      <c r="AY261" s="174" t="s">
        <v>195</v>
      </c>
    </row>
    <row r="262" spans="1:65" s="15" customFormat="1">
      <c r="B262" s="181"/>
      <c r="D262" s="166" t="s">
        <v>206</v>
      </c>
      <c r="E262" s="182" t="s">
        <v>3</v>
      </c>
      <c r="F262" s="183" t="s">
        <v>215</v>
      </c>
      <c r="H262" s="184">
        <v>242.886</v>
      </c>
      <c r="I262" s="185"/>
      <c r="L262" s="181"/>
      <c r="M262" s="186"/>
      <c r="N262" s="187"/>
      <c r="O262" s="187"/>
      <c r="P262" s="187"/>
      <c r="Q262" s="187"/>
      <c r="R262" s="187"/>
      <c r="S262" s="187"/>
      <c r="T262" s="188"/>
      <c r="AT262" s="182" t="s">
        <v>206</v>
      </c>
      <c r="AU262" s="182" t="s">
        <v>89</v>
      </c>
      <c r="AV262" s="15" t="s">
        <v>202</v>
      </c>
      <c r="AW262" s="15" t="s">
        <v>41</v>
      </c>
      <c r="AX262" s="15" t="s">
        <v>87</v>
      </c>
      <c r="AY262" s="182" t="s">
        <v>195</v>
      </c>
    </row>
    <row r="263" spans="1:65" s="12" customFormat="1" ht="22.9" customHeight="1">
      <c r="B263" s="133"/>
      <c r="D263" s="134" t="s">
        <v>79</v>
      </c>
      <c r="E263" s="144" t="s">
        <v>236</v>
      </c>
      <c r="F263" s="144" t="s">
        <v>2305</v>
      </c>
      <c r="I263" s="136"/>
      <c r="J263" s="145">
        <f>BK263</f>
        <v>0</v>
      </c>
      <c r="L263" s="133"/>
      <c r="M263" s="138"/>
      <c r="N263" s="139"/>
      <c r="O263" s="139"/>
      <c r="P263" s="140">
        <f>SUM(P264:P383)</f>
        <v>0</v>
      </c>
      <c r="Q263" s="139"/>
      <c r="R263" s="140">
        <f>SUM(R264:R383)</f>
        <v>1373.9280038800002</v>
      </c>
      <c r="S263" s="139"/>
      <c r="T263" s="141">
        <f>SUM(T264:T383)</f>
        <v>0</v>
      </c>
      <c r="AR263" s="134" t="s">
        <v>87</v>
      </c>
      <c r="AT263" s="142" t="s">
        <v>79</v>
      </c>
      <c r="AU263" s="142" t="s">
        <v>87</v>
      </c>
      <c r="AY263" s="134" t="s">
        <v>195</v>
      </c>
      <c r="BK263" s="143">
        <f>SUM(BK264:BK383)</f>
        <v>0</v>
      </c>
    </row>
    <row r="264" spans="1:65" s="2" customFormat="1" ht="16.5" customHeight="1">
      <c r="A264" s="35"/>
      <c r="B264" s="146"/>
      <c r="C264" s="147" t="s">
        <v>377</v>
      </c>
      <c r="D264" s="147" t="s">
        <v>197</v>
      </c>
      <c r="E264" s="148" t="s">
        <v>2306</v>
      </c>
      <c r="F264" s="149" t="s">
        <v>2307</v>
      </c>
      <c r="G264" s="150" t="s">
        <v>344</v>
      </c>
      <c r="H264" s="151">
        <v>629.553</v>
      </c>
      <c r="I264" s="152"/>
      <c r="J264" s="153">
        <f>ROUND(I264*H264,2)</f>
        <v>0</v>
      </c>
      <c r="K264" s="149" t="s">
        <v>201</v>
      </c>
      <c r="L264" s="36"/>
      <c r="M264" s="154" t="s">
        <v>3</v>
      </c>
      <c r="N264" s="155" t="s">
        <v>51</v>
      </c>
      <c r="O264" s="56"/>
      <c r="P264" s="156">
        <f>O264*H264</f>
        <v>0</v>
      </c>
      <c r="Q264" s="156">
        <v>0.46</v>
      </c>
      <c r="R264" s="156">
        <f>Q264*H264</f>
        <v>289.59438</v>
      </c>
      <c r="S264" s="156">
        <v>0</v>
      </c>
      <c r="T264" s="157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58" t="s">
        <v>202</v>
      </c>
      <c r="AT264" s="158" t="s">
        <v>197</v>
      </c>
      <c r="AU264" s="158" t="s">
        <v>89</v>
      </c>
      <c r="AY264" s="19" t="s">
        <v>195</v>
      </c>
      <c r="BE264" s="159">
        <f>IF(N264="základní",J264,0)</f>
        <v>0</v>
      </c>
      <c r="BF264" s="159">
        <f>IF(N264="snížená",J264,0)</f>
        <v>0</v>
      </c>
      <c r="BG264" s="159">
        <f>IF(N264="zákl. přenesená",J264,0)</f>
        <v>0</v>
      </c>
      <c r="BH264" s="159">
        <f>IF(N264="sníž. přenesená",J264,0)</f>
        <v>0</v>
      </c>
      <c r="BI264" s="159">
        <f>IF(N264="nulová",J264,0)</f>
        <v>0</v>
      </c>
      <c r="BJ264" s="19" t="s">
        <v>87</v>
      </c>
      <c r="BK264" s="159">
        <f>ROUND(I264*H264,2)</f>
        <v>0</v>
      </c>
      <c r="BL264" s="19" t="s">
        <v>202</v>
      </c>
      <c r="BM264" s="158" t="s">
        <v>2613</v>
      </c>
    </row>
    <row r="265" spans="1:65" s="2" customFormat="1">
      <c r="A265" s="35"/>
      <c r="B265" s="36"/>
      <c r="C265" s="35"/>
      <c r="D265" s="160" t="s">
        <v>204</v>
      </c>
      <c r="E265" s="35"/>
      <c r="F265" s="161" t="s">
        <v>2309</v>
      </c>
      <c r="G265" s="35"/>
      <c r="H265" s="35"/>
      <c r="I265" s="162"/>
      <c r="J265" s="35"/>
      <c r="K265" s="35"/>
      <c r="L265" s="36"/>
      <c r="M265" s="163"/>
      <c r="N265" s="164"/>
      <c r="O265" s="56"/>
      <c r="P265" s="56"/>
      <c r="Q265" s="56"/>
      <c r="R265" s="56"/>
      <c r="S265" s="56"/>
      <c r="T265" s="57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9" t="s">
        <v>204</v>
      </c>
      <c r="AU265" s="19" t="s">
        <v>89</v>
      </c>
    </row>
    <row r="266" spans="1:65" s="13" customFormat="1">
      <c r="B266" s="165"/>
      <c r="D266" s="166" t="s">
        <v>206</v>
      </c>
      <c r="E266" s="167" t="s">
        <v>3</v>
      </c>
      <c r="F266" s="168" t="s">
        <v>207</v>
      </c>
      <c r="H266" s="167" t="s">
        <v>3</v>
      </c>
      <c r="I266" s="169"/>
      <c r="L266" s="165"/>
      <c r="M266" s="170"/>
      <c r="N266" s="171"/>
      <c r="O266" s="171"/>
      <c r="P266" s="171"/>
      <c r="Q266" s="171"/>
      <c r="R266" s="171"/>
      <c r="S266" s="171"/>
      <c r="T266" s="172"/>
      <c r="AT266" s="167" t="s">
        <v>206</v>
      </c>
      <c r="AU266" s="167" t="s">
        <v>89</v>
      </c>
      <c r="AV266" s="13" t="s">
        <v>87</v>
      </c>
      <c r="AW266" s="13" t="s">
        <v>41</v>
      </c>
      <c r="AX266" s="13" t="s">
        <v>80</v>
      </c>
      <c r="AY266" s="167" t="s">
        <v>195</v>
      </c>
    </row>
    <row r="267" spans="1:65" s="13" customFormat="1">
      <c r="B267" s="165"/>
      <c r="D267" s="166" t="s">
        <v>206</v>
      </c>
      <c r="E267" s="167" t="s">
        <v>3</v>
      </c>
      <c r="F267" s="168" t="s">
        <v>208</v>
      </c>
      <c r="H267" s="167" t="s">
        <v>3</v>
      </c>
      <c r="I267" s="169"/>
      <c r="L267" s="165"/>
      <c r="M267" s="170"/>
      <c r="N267" s="171"/>
      <c r="O267" s="171"/>
      <c r="P267" s="171"/>
      <c r="Q267" s="171"/>
      <c r="R267" s="171"/>
      <c r="S267" s="171"/>
      <c r="T267" s="172"/>
      <c r="AT267" s="167" t="s">
        <v>206</v>
      </c>
      <c r="AU267" s="167" t="s">
        <v>89</v>
      </c>
      <c r="AV267" s="13" t="s">
        <v>87</v>
      </c>
      <c r="AW267" s="13" t="s">
        <v>41</v>
      </c>
      <c r="AX267" s="13" t="s">
        <v>80</v>
      </c>
      <c r="AY267" s="167" t="s">
        <v>195</v>
      </c>
    </row>
    <row r="268" spans="1:65" s="13" customFormat="1">
      <c r="B268" s="165"/>
      <c r="D268" s="166" t="s">
        <v>206</v>
      </c>
      <c r="E268" s="167" t="s">
        <v>3</v>
      </c>
      <c r="F268" s="168" t="s">
        <v>2172</v>
      </c>
      <c r="H268" s="167" t="s">
        <v>3</v>
      </c>
      <c r="I268" s="169"/>
      <c r="L268" s="165"/>
      <c r="M268" s="170"/>
      <c r="N268" s="171"/>
      <c r="O268" s="171"/>
      <c r="P268" s="171"/>
      <c r="Q268" s="171"/>
      <c r="R268" s="171"/>
      <c r="S268" s="171"/>
      <c r="T268" s="172"/>
      <c r="AT268" s="167" t="s">
        <v>206</v>
      </c>
      <c r="AU268" s="167" t="s">
        <v>89</v>
      </c>
      <c r="AV268" s="13" t="s">
        <v>87</v>
      </c>
      <c r="AW268" s="13" t="s">
        <v>41</v>
      </c>
      <c r="AX268" s="13" t="s">
        <v>80</v>
      </c>
      <c r="AY268" s="167" t="s">
        <v>195</v>
      </c>
    </row>
    <row r="269" spans="1:65" s="13" customFormat="1">
      <c r="B269" s="165"/>
      <c r="D269" s="166" t="s">
        <v>206</v>
      </c>
      <c r="E269" s="167" t="s">
        <v>3</v>
      </c>
      <c r="F269" s="168" t="s">
        <v>2530</v>
      </c>
      <c r="H269" s="167" t="s">
        <v>3</v>
      </c>
      <c r="I269" s="169"/>
      <c r="L269" s="165"/>
      <c r="M269" s="170"/>
      <c r="N269" s="171"/>
      <c r="O269" s="171"/>
      <c r="P269" s="171"/>
      <c r="Q269" s="171"/>
      <c r="R269" s="171"/>
      <c r="S269" s="171"/>
      <c r="T269" s="172"/>
      <c r="AT269" s="167" t="s">
        <v>206</v>
      </c>
      <c r="AU269" s="167" t="s">
        <v>89</v>
      </c>
      <c r="AV269" s="13" t="s">
        <v>87</v>
      </c>
      <c r="AW269" s="13" t="s">
        <v>41</v>
      </c>
      <c r="AX269" s="13" t="s">
        <v>80</v>
      </c>
      <c r="AY269" s="167" t="s">
        <v>195</v>
      </c>
    </row>
    <row r="270" spans="1:65" s="14" customFormat="1">
      <c r="B270" s="173"/>
      <c r="D270" s="166" t="s">
        <v>206</v>
      </c>
      <c r="E270" s="174" t="s">
        <v>3</v>
      </c>
      <c r="F270" s="175" t="s">
        <v>2532</v>
      </c>
      <c r="H270" s="176">
        <v>227.14</v>
      </c>
      <c r="I270" s="177"/>
      <c r="L270" s="173"/>
      <c r="M270" s="178"/>
      <c r="N270" s="179"/>
      <c r="O270" s="179"/>
      <c r="P270" s="179"/>
      <c r="Q270" s="179"/>
      <c r="R270" s="179"/>
      <c r="S270" s="179"/>
      <c r="T270" s="180"/>
      <c r="AT270" s="174" t="s">
        <v>206</v>
      </c>
      <c r="AU270" s="174" t="s">
        <v>89</v>
      </c>
      <c r="AV270" s="14" t="s">
        <v>89</v>
      </c>
      <c r="AW270" s="14" t="s">
        <v>41</v>
      </c>
      <c r="AX270" s="14" t="s">
        <v>80</v>
      </c>
      <c r="AY270" s="174" t="s">
        <v>195</v>
      </c>
    </row>
    <row r="271" spans="1:65" s="13" customFormat="1">
      <c r="B271" s="165"/>
      <c r="D271" s="166" t="s">
        <v>206</v>
      </c>
      <c r="E271" s="167" t="s">
        <v>3</v>
      </c>
      <c r="F271" s="168" t="s">
        <v>2614</v>
      </c>
      <c r="H271" s="167" t="s">
        <v>3</v>
      </c>
      <c r="I271" s="169"/>
      <c r="L271" s="165"/>
      <c r="M271" s="170"/>
      <c r="N271" s="171"/>
      <c r="O271" s="171"/>
      <c r="P271" s="171"/>
      <c r="Q271" s="171"/>
      <c r="R271" s="171"/>
      <c r="S271" s="171"/>
      <c r="T271" s="172"/>
      <c r="AT271" s="167" t="s">
        <v>206</v>
      </c>
      <c r="AU271" s="167" t="s">
        <v>89</v>
      </c>
      <c r="AV271" s="13" t="s">
        <v>87</v>
      </c>
      <c r="AW271" s="13" t="s">
        <v>41</v>
      </c>
      <c r="AX271" s="13" t="s">
        <v>80</v>
      </c>
      <c r="AY271" s="167" t="s">
        <v>195</v>
      </c>
    </row>
    <row r="272" spans="1:65" s="14" customFormat="1">
      <c r="B272" s="173"/>
      <c r="D272" s="166" t="s">
        <v>206</v>
      </c>
      <c r="E272" s="174" t="s">
        <v>3</v>
      </c>
      <c r="F272" s="175" t="s">
        <v>2535</v>
      </c>
      <c r="H272" s="176">
        <v>330.63200000000001</v>
      </c>
      <c r="I272" s="177"/>
      <c r="L272" s="173"/>
      <c r="M272" s="178"/>
      <c r="N272" s="179"/>
      <c r="O272" s="179"/>
      <c r="P272" s="179"/>
      <c r="Q272" s="179"/>
      <c r="R272" s="179"/>
      <c r="S272" s="179"/>
      <c r="T272" s="180"/>
      <c r="AT272" s="174" t="s">
        <v>206</v>
      </c>
      <c r="AU272" s="174" t="s">
        <v>89</v>
      </c>
      <c r="AV272" s="14" t="s">
        <v>89</v>
      </c>
      <c r="AW272" s="14" t="s">
        <v>41</v>
      </c>
      <c r="AX272" s="14" t="s">
        <v>80</v>
      </c>
      <c r="AY272" s="174" t="s">
        <v>195</v>
      </c>
    </row>
    <row r="273" spans="1:65" s="13" customFormat="1">
      <c r="B273" s="165"/>
      <c r="D273" s="166" t="s">
        <v>206</v>
      </c>
      <c r="E273" s="167" t="s">
        <v>3</v>
      </c>
      <c r="F273" s="168" t="s">
        <v>2559</v>
      </c>
      <c r="H273" s="167" t="s">
        <v>3</v>
      </c>
      <c r="I273" s="169"/>
      <c r="L273" s="165"/>
      <c r="M273" s="170"/>
      <c r="N273" s="171"/>
      <c r="O273" s="171"/>
      <c r="P273" s="171"/>
      <c r="Q273" s="171"/>
      <c r="R273" s="171"/>
      <c r="S273" s="171"/>
      <c r="T273" s="172"/>
      <c r="AT273" s="167" t="s">
        <v>206</v>
      </c>
      <c r="AU273" s="167" t="s">
        <v>89</v>
      </c>
      <c r="AV273" s="13" t="s">
        <v>87</v>
      </c>
      <c r="AW273" s="13" t="s">
        <v>41</v>
      </c>
      <c r="AX273" s="13" t="s">
        <v>80</v>
      </c>
      <c r="AY273" s="167" t="s">
        <v>195</v>
      </c>
    </row>
    <row r="274" spans="1:65" s="14" customFormat="1">
      <c r="B274" s="173"/>
      <c r="D274" s="166" t="s">
        <v>206</v>
      </c>
      <c r="E274" s="174" t="s">
        <v>3</v>
      </c>
      <c r="F274" s="175" t="s">
        <v>2560</v>
      </c>
      <c r="H274" s="176">
        <v>21.483000000000001</v>
      </c>
      <c r="I274" s="177"/>
      <c r="L274" s="173"/>
      <c r="M274" s="178"/>
      <c r="N274" s="179"/>
      <c r="O274" s="179"/>
      <c r="P274" s="179"/>
      <c r="Q274" s="179"/>
      <c r="R274" s="179"/>
      <c r="S274" s="179"/>
      <c r="T274" s="180"/>
      <c r="AT274" s="174" t="s">
        <v>206</v>
      </c>
      <c r="AU274" s="174" t="s">
        <v>89</v>
      </c>
      <c r="AV274" s="14" t="s">
        <v>89</v>
      </c>
      <c r="AW274" s="14" t="s">
        <v>41</v>
      </c>
      <c r="AX274" s="14" t="s">
        <v>80</v>
      </c>
      <c r="AY274" s="174" t="s">
        <v>195</v>
      </c>
    </row>
    <row r="275" spans="1:65" s="13" customFormat="1">
      <c r="B275" s="165"/>
      <c r="D275" s="166" t="s">
        <v>206</v>
      </c>
      <c r="E275" s="167" t="s">
        <v>3</v>
      </c>
      <c r="F275" s="168" t="s">
        <v>2544</v>
      </c>
      <c r="H275" s="167" t="s">
        <v>3</v>
      </c>
      <c r="I275" s="169"/>
      <c r="L275" s="165"/>
      <c r="M275" s="170"/>
      <c r="N275" s="171"/>
      <c r="O275" s="171"/>
      <c r="P275" s="171"/>
      <c r="Q275" s="171"/>
      <c r="R275" s="171"/>
      <c r="S275" s="171"/>
      <c r="T275" s="172"/>
      <c r="AT275" s="167" t="s">
        <v>206</v>
      </c>
      <c r="AU275" s="167" t="s">
        <v>89</v>
      </c>
      <c r="AV275" s="13" t="s">
        <v>87</v>
      </c>
      <c r="AW275" s="13" t="s">
        <v>41</v>
      </c>
      <c r="AX275" s="13" t="s">
        <v>80</v>
      </c>
      <c r="AY275" s="167" t="s">
        <v>195</v>
      </c>
    </row>
    <row r="276" spans="1:65" s="14" customFormat="1">
      <c r="B276" s="173"/>
      <c r="D276" s="166" t="s">
        <v>206</v>
      </c>
      <c r="E276" s="174" t="s">
        <v>3</v>
      </c>
      <c r="F276" s="175" t="s">
        <v>2545</v>
      </c>
      <c r="H276" s="176">
        <v>50.298000000000002</v>
      </c>
      <c r="I276" s="177"/>
      <c r="L276" s="173"/>
      <c r="M276" s="178"/>
      <c r="N276" s="179"/>
      <c r="O276" s="179"/>
      <c r="P276" s="179"/>
      <c r="Q276" s="179"/>
      <c r="R276" s="179"/>
      <c r="S276" s="179"/>
      <c r="T276" s="180"/>
      <c r="AT276" s="174" t="s">
        <v>206</v>
      </c>
      <c r="AU276" s="174" t="s">
        <v>89</v>
      </c>
      <c r="AV276" s="14" t="s">
        <v>89</v>
      </c>
      <c r="AW276" s="14" t="s">
        <v>41</v>
      </c>
      <c r="AX276" s="14" t="s">
        <v>80</v>
      </c>
      <c r="AY276" s="174" t="s">
        <v>195</v>
      </c>
    </row>
    <row r="277" spans="1:65" s="15" customFormat="1">
      <c r="B277" s="181"/>
      <c r="D277" s="166" t="s">
        <v>206</v>
      </c>
      <c r="E277" s="182" t="s">
        <v>3</v>
      </c>
      <c r="F277" s="183" t="s">
        <v>215</v>
      </c>
      <c r="H277" s="184">
        <v>629.553</v>
      </c>
      <c r="I277" s="185"/>
      <c r="L277" s="181"/>
      <c r="M277" s="186"/>
      <c r="N277" s="187"/>
      <c r="O277" s="187"/>
      <c r="P277" s="187"/>
      <c r="Q277" s="187"/>
      <c r="R277" s="187"/>
      <c r="S277" s="187"/>
      <c r="T277" s="188"/>
      <c r="AT277" s="182" t="s">
        <v>206</v>
      </c>
      <c r="AU277" s="182" t="s">
        <v>89</v>
      </c>
      <c r="AV277" s="15" t="s">
        <v>202</v>
      </c>
      <c r="AW277" s="15" t="s">
        <v>41</v>
      </c>
      <c r="AX277" s="15" t="s">
        <v>87</v>
      </c>
      <c r="AY277" s="182" t="s">
        <v>195</v>
      </c>
    </row>
    <row r="278" spans="1:65" s="2" customFormat="1" ht="16.5" customHeight="1">
      <c r="A278" s="35"/>
      <c r="B278" s="146"/>
      <c r="C278" s="147" t="s">
        <v>8</v>
      </c>
      <c r="D278" s="147" t="s">
        <v>197</v>
      </c>
      <c r="E278" s="148" t="s">
        <v>2314</v>
      </c>
      <c r="F278" s="149" t="s">
        <v>2315</v>
      </c>
      <c r="G278" s="150" t="s">
        <v>344</v>
      </c>
      <c r="H278" s="151">
        <v>941.745</v>
      </c>
      <c r="I278" s="152"/>
      <c r="J278" s="153">
        <f>ROUND(I278*H278,2)</f>
        <v>0</v>
      </c>
      <c r="K278" s="149" t="s">
        <v>201</v>
      </c>
      <c r="L278" s="36"/>
      <c r="M278" s="154" t="s">
        <v>3</v>
      </c>
      <c r="N278" s="155" t="s">
        <v>51</v>
      </c>
      <c r="O278" s="56"/>
      <c r="P278" s="156">
        <f>O278*H278</f>
        <v>0</v>
      </c>
      <c r="Q278" s="156">
        <v>0.69</v>
      </c>
      <c r="R278" s="156">
        <f>Q278*H278</f>
        <v>649.80404999999996</v>
      </c>
      <c r="S278" s="156">
        <v>0</v>
      </c>
      <c r="T278" s="157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158" t="s">
        <v>202</v>
      </c>
      <c r="AT278" s="158" t="s">
        <v>197</v>
      </c>
      <c r="AU278" s="158" t="s">
        <v>89</v>
      </c>
      <c r="AY278" s="19" t="s">
        <v>195</v>
      </c>
      <c r="BE278" s="159">
        <f>IF(N278="základní",J278,0)</f>
        <v>0</v>
      </c>
      <c r="BF278" s="159">
        <f>IF(N278="snížená",J278,0)</f>
        <v>0</v>
      </c>
      <c r="BG278" s="159">
        <f>IF(N278="zákl. přenesená",J278,0)</f>
        <v>0</v>
      </c>
      <c r="BH278" s="159">
        <f>IF(N278="sníž. přenesená",J278,0)</f>
        <v>0</v>
      </c>
      <c r="BI278" s="159">
        <f>IF(N278="nulová",J278,0)</f>
        <v>0</v>
      </c>
      <c r="BJ278" s="19" t="s">
        <v>87</v>
      </c>
      <c r="BK278" s="159">
        <f>ROUND(I278*H278,2)</f>
        <v>0</v>
      </c>
      <c r="BL278" s="19" t="s">
        <v>202</v>
      </c>
      <c r="BM278" s="158" t="s">
        <v>2615</v>
      </c>
    </row>
    <row r="279" spans="1:65" s="2" customFormat="1">
      <c r="A279" s="35"/>
      <c r="B279" s="36"/>
      <c r="C279" s="35"/>
      <c r="D279" s="160" t="s">
        <v>204</v>
      </c>
      <c r="E279" s="35"/>
      <c r="F279" s="161" t="s">
        <v>2317</v>
      </c>
      <c r="G279" s="35"/>
      <c r="H279" s="35"/>
      <c r="I279" s="162"/>
      <c r="J279" s="35"/>
      <c r="K279" s="35"/>
      <c r="L279" s="36"/>
      <c r="M279" s="163"/>
      <c r="N279" s="164"/>
      <c r="O279" s="56"/>
      <c r="P279" s="56"/>
      <c r="Q279" s="56"/>
      <c r="R279" s="56"/>
      <c r="S279" s="56"/>
      <c r="T279" s="57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9" t="s">
        <v>204</v>
      </c>
      <c r="AU279" s="19" t="s">
        <v>89</v>
      </c>
    </row>
    <row r="280" spans="1:65" s="13" customFormat="1">
      <c r="B280" s="165"/>
      <c r="D280" s="166" t="s">
        <v>206</v>
      </c>
      <c r="E280" s="167" t="s">
        <v>3</v>
      </c>
      <c r="F280" s="168" t="s">
        <v>207</v>
      </c>
      <c r="H280" s="167" t="s">
        <v>3</v>
      </c>
      <c r="I280" s="169"/>
      <c r="L280" s="165"/>
      <c r="M280" s="170"/>
      <c r="N280" s="171"/>
      <c r="O280" s="171"/>
      <c r="P280" s="171"/>
      <c r="Q280" s="171"/>
      <c r="R280" s="171"/>
      <c r="S280" s="171"/>
      <c r="T280" s="172"/>
      <c r="AT280" s="167" t="s">
        <v>206</v>
      </c>
      <c r="AU280" s="167" t="s">
        <v>89</v>
      </c>
      <c r="AV280" s="13" t="s">
        <v>87</v>
      </c>
      <c r="AW280" s="13" t="s">
        <v>41</v>
      </c>
      <c r="AX280" s="13" t="s">
        <v>80</v>
      </c>
      <c r="AY280" s="167" t="s">
        <v>195</v>
      </c>
    </row>
    <row r="281" spans="1:65" s="13" customFormat="1">
      <c r="B281" s="165"/>
      <c r="D281" s="166" t="s">
        <v>206</v>
      </c>
      <c r="E281" s="167" t="s">
        <v>3</v>
      </c>
      <c r="F281" s="168" t="s">
        <v>208</v>
      </c>
      <c r="H281" s="167" t="s">
        <v>3</v>
      </c>
      <c r="I281" s="169"/>
      <c r="L281" s="165"/>
      <c r="M281" s="170"/>
      <c r="N281" s="171"/>
      <c r="O281" s="171"/>
      <c r="P281" s="171"/>
      <c r="Q281" s="171"/>
      <c r="R281" s="171"/>
      <c r="S281" s="171"/>
      <c r="T281" s="172"/>
      <c r="AT281" s="167" t="s">
        <v>206</v>
      </c>
      <c r="AU281" s="167" t="s">
        <v>89</v>
      </c>
      <c r="AV281" s="13" t="s">
        <v>87</v>
      </c>
      <c r="AW281" s="13" t="s">
        <v>41</v>
      </c>
      <c r="AX281" s="13" t="s">
        <v>80</v>
      </c>
      <c r="AY281" s="167" t="s">
        <v>195</v>
      </c>
    </row>
    <row r="282" spans="1:65" s="13" customFormat="1">
      <c r="B282" s="165"/>
      <c r="D282" s="166" t="s">
        <v>206</v>
      </c>
      <c r="E282" s="167" t="s">
        <v>3</v>
      </c>
      <c r="F282" s="168" t="s">
        <v>2172</v>
      </c>
      <c r="H282" s="167" t="s">
        <v>3</v>
      </c>
      <c r="I282" s="169"/>
      <c r="L282" s="165"/>
      <c r="M282" s="170"/>
      <c r="N282" s="171"/>
      <c r="O282" s="171"/>
      <c r="P282" s="171"/>
      <c r="Q282" s="171"/>
      <c r="R282" s="171"/>
      <c r="S282" s="171"/>
      <c r="T282" s="172"/>
      <c r="AT282" s="167" t="s">
        <v>206</v>
      </c>
      <c r="AU282" s="167" t="s">
        <v>89</v>
      </c>
      <c r="AV282" s="13" t="s">
        <v>87</v>
      </c>
      <c r="AW282" s="13" t="s">
        <v>41</v>
      </c>
      <c r="AX282" s="13" t="s">
        <v>80</v>
      </c>
      <c r="AY282" s="167" t="s">
        <v>195</v>
      </c>
    </row>
    <row r="283" spans="1:65" s="13" customFormat="1">
      <c r="B283" s="165"/>
      <c r="D283" s="166" t="s">
        <v>206</v>
      </c>
      <c r="E283" s="167" t="s">
        <v>3</v>
      </c>
      <c r="F283" s="168" t="s">
        <v>2566</v>
      </c>
      <c r="H283" s="167" t="s">
        <v>3</v>
      </c>
      <c r="I283" s="169"/>
      <c r="L283" s="165"/>
      <c r="M283" s="170"/>
      <c r="N283" s="171"/>
      <c r="O283" s="171"/>
      <c r="P283" s="171"/>
      <c r="Q283" s="171"/>
      <c r="R283" s="171"/>
      <c r="S283" s="171"/>
      <c r="T283" s="172"/>
      <c r="AT283" s="167" t="s">
        <v>206</v>
      </c>
      <c r="AU283" s="167" t="s">
        <v>89</v>
      </c>
      <c r="AV283" s="13" t="s">
        <v>87</v>
      </c>
      <c r="AW283" s="13" t="s">
        <v>41</v>
      </c>
      <c r="AX283" s="13" t="s">
        <v>80</v>
      </c>
      <c r="AY283" s="167" t="s">
        <v>195</v>
      </c>
    </row>
    <row r="284" spans="1:65" s="14" customFormat="1">
      <c r="B284" s="173"/>
      <c r="D284" s="166" t="s">
        <v>206</v>
      </c>
      <c r="E284" s="174" t="s">
        <v>3</v>
      </c>
      <c r="F284" s="175" t="s">
        <v>2567</v>
      </c>
      <c r="H284" s="176">
        <v>285.43900000000002</v>
      </c>
      <c r="I284" s="177"/>
      <c r="L284" s="173"/>
      <c r="M284" s="178"/>
      <c r="N284" s="179"/>
      <c r="O284" s="179"/>
      <c r="P284" s="179"/>
      <c r="Q284" s="179"/>
      <c r="R284" s="179"/>
      <c r="S284" s="179"/>
      <c r="T284" s="180"/>
      <c r="AT284" s="174" t="s">
        <v>206</v>
      </c>
      <c r="AU284" s="174" t="s">
        <v>89</v>
      </c>
      <c r="AV284" s="14" t="s">
        <v>89</v>
      </c>
      <c r="AW284" s="14" t="s">
        <v>41</v>
      </c>
      <c r="AX284" s="14" t="s">
        <v>80</v>
      </c>
      <c r="AY284" s="174" t="s">
        <v>195</v>
      </c>
    </row>
    <row r="285" spans="1:65" s="13" customFormat="1">
      <c r="B285" s="165"/>
      <c r="D285" s="166" t="s">
        <v>206</v>
      </c>
      <c r="E285" s="167" t="s">
        <v>3</v>
      </c>
      <c r="F285" s="168" t="s">
        <v>2568</v>
      </c>
      <c r="H285" s="167" t="s">
        <v>3</v>
      </c>
      <c r="I285" s="169"/>
      <c r="L285" s="165"/>
      <c r="M285" s="170"/>
      <c r="N285" s="171"/>
      <c r="O285" s="171"/>
      <c r="P285" s="171"/>
      <c r="Q285" s="171"/>
      <c r="R285" s="171"/>
      <c r="S285" s="171"/>
      <c r="T285" s="172"/>
      <c r="AT285" s="167" t="s">
        <v>206</v>
      </c>
      <c r="AU285" s="167" t="s">
        <v>89</v>
      </c>
      <c r="AV285" s="13" t="s">
        <v>87</v>
      </c>
      <c r="AW285" s="13" t="s">
        <v>41</v>
      </c>
      <c r="AX285" s="13" t="s">
        <v>80</v>
      </c>
      <c r="AY285" s="167" t="s">
        <v>195</v>
      </c>
    </row>
    <row r="286" spans="1:65" s="14" customFormat="1">
      <c r="B286" s="173"/>
      <c r="D286" s="166" t="s">
        <v>206</v>
      </c>
      <c r="E286" s="174" t="s">
        <v>3</v>
      </c>
      <c r="F286" s="175" t="s">
        <v>2569</v>
      </c>
      <c r="H286" s="176">
        <v>656.30600000000004</v>
      </c>
      <c r="I286" s="177"/>
      <c r="L286" s="173"/>
      <c r="M286" s="178"/>
      <c r="N286" s="179"/>
      <c r="O286" s="179"/>
      <c r="P286" s="179"/>
      <c r="Q286" s="179"/>
      <c r="R286" s="179"/>
      <c r="S286" s="179"/>
      <c r="T286" s="180"/>
      <c r="AT286" s="174" t="s">
        <v>206</v>
      </c>
      <c r="AU286" s="174" t="s">
        <v>89</v>
      </c>
      <c r="AV286" s="14" t="s">
        <v>89</v>
      </c>
      <c r="AW286" s="14" t="s">
        <v>41</v>
      </c>
      <c r="AX286" s="14" t="s">
        <v>80</v>
      </c>
      <c r="AY286" s="174" t="s">
        <v>195</v>
      </c>
    </row>
    <row r="287" spans="1:65" s="15" customFormat="1">
      <c r="B287" s="181"/>
      <c r="D287" s="166" t="s">
        <v>206</v>
      </c>
      <c r="E287" s="182" t="s">
        <v>3</v>
      </c>
      <c r="F287" s="183" t="s">
        <v>215</v>
      </c>
      <c r="H287" s="184">
        <v>941.745</v>
      </c>
      <c r="I287" s="185"/>
      <c r="L287" s="181"/>
      <c r="M287" s="186"/>
      <c r="N287" s="187"/>
      <c r="O287" s="187"/>
      <c r="P287" s="187"/>
      <c r="Q287" s="187"/>
      <c r="R287" s="187"/>
      <c r="S287" s="187"/>
      <c r="T287" s="188"/>
      <c r="AT287" s="182" t="s">
        <v>206</v>
      </c>
      <c r="AU287" s="182" t="s">
        <v>89</v>
      </c>
      <c r="AV287" s="15" t="s">
        <v>202</v>
      </c>
      <c r="AW287" s="15" t="s">
        <v>41</v>
      </c>
      <c r="AX287" s="15" t="s">
        <v>87</v>
      </c>
      <c r="AY287" s="182" t="s">
        <v>195</v>
      </c>
    </row>
    <row r="288" spans="1:65" s="2" customFormat="1" ht="24.25" customHeight="1">
      <c r="A288" s="35"/>
      <c r="B288" s="146"/>
      <c r="C288" s="147" t="s">
        <v>389</v>
      </c>
      <c r="D288" s="147" t="s">
        <v>197</v>
      </c>
      <c r="E288" s="148" t="s">
        <v>2319</v>
      </c>
      <c r="F288" s="149" t="s">
        <v>2320</v>
      </c>
      <c r="G288" s="150" t="s">
        <v>344</v>
      </c>
      <c r="H288" s="151">
        <v>941.745</v>
      </c>
      <c r="I288" s="152"/>
      <c r="J288" s="153">
        <f>ROUND(I288*H288,2)</f>
        <v>0</v>
      </c>
      <c r="K288" s="149" t="s">
        <v>201</v>
      </c>
      <c r="L288" s="36"/>
      <c r="M288" s="154" t="s">
        <v>3</v>
      </c>
      <c r="N288" s="155" t="s">
        <v>51</v>
      </c>
      <c r="O288" s="56"/>
      <c r="P288" s="156">
        <f>O288*H288</f>
        <v>0</v>
      </c>
      <c r="Q288" s="156">
        <v>0.13188</v>
      </c>
      <c r="R288" s="156">
        <f>Q288*H288</f>
        <v>124.1973306</v>
      </c>
      <c r="S288" s="156">
        <v>0</v>
      </c>
      <c r="T288" s="157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58" t="s">
        <v>202</v>
      </c>
      <c r="AT288" s="158" t="s">
        <v>197</v>
      </c>
      <c r="AU288" s="158" t="s">
        <v>89</v>
      </c>
      <c r="AY288" s="19" t="s">
        <v>195</v>
      </c>
      <c r="BE288" s="159">
        <f>IF(N288="základní",J288,0)</f>
        <v>0</v>
      </c>
      <c r="BF288" s="159">
        <f>IF(N288="snížená",J288,0)</f>
        <v>0</v>
      </c>
      <c r="BG288" s="159">
        <f>IF(N288="zákl. přenesená",J288,0)</f>
        <v>0</v>
      </c>
      <c r="BH288" s="159">
        <f>IF(N288="sníž. přenesená",J288,0)</f>
        <v>0</v>
      </c>
      <c r="BI288" s="159">
        <f>IF(N288="nulová",J288,0)</f>
        <v>0</v>
      </c>
      <c r="BJ288" s="19" t="s">
        <v>87</v>
      </c>
      <c r="BK288" s="159">
        <f>ROUND(I288*H288,2)</f>
        <v>0</v>
      </c>
      <c r="BL288" s="19" t="s">
        <v>202</v>
      </c>
      <c r="BM288" s="158" t="s">
        <v>2616</v>
      </c>
    </row>
    <row r="289" spans="1:65" s="2" customFormat="1">
      <c r="A289" s="35"/>
      <c r="B289" s="36"/>
      <c r="C289" s="35"/>
      <c r="D289" s="160" t="s">
        <v>204</v>
      </c>
      <c r="E289" s="35"/>
      <c r="F289" s="161" t="s">
        <v>2322</v>
      </c>
      <c r="G289" s="35"/>
      <c r="H289" s="35"/>
      <c r="I289" s="162"/>
      <c r="J289" s="35"/>
      <c r="K289" s="35"/>
      <c r="L289" s="36"/>
      <c r="M289" s="163"/>
      <c r="N289" s="164"/>
      <c r="O289" s="56"/>
      <c r="P289" s="56"/>
      <c r="Q289" s="56"/>
      <c r="R289" s="56"/>
      <c r="S289" s="56"/>
      <c r="T289" s="57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9" t="s">
        <v>204</v>
      </c>
      <c r="AU289" s="19" t="s">
        <v>89</v>
      </c>
    </row>
    <row r="290" spans="1:65" s="13" customFormat="1">
      <c r="B290" s="165"/>
      <c r="D290" s="166" t="s">
        <v>206</v>
      </c>
      <c r="E290" s="167" t="s">
        <v>3</v>
      </c>
      <c r="F290" s="168" t="s">
        <v>207</v>
      </c>
      <c r="H290" s="167" t="s">
        <v>3</v>
      </c>
      <c r="I290" s="169"/>
      <c r="L290" s="165"/>
      <c r="M290" s="170"/>
      <c r="N290" s="171"/>
      <c r="O290" s="171"/>
      <c r="P290" s="171"/>
      <c r="Q290" s="171"/>
      <c r="R290" s="171"/>
      <c r="S290" s="171"/>
      <c r="T290" s="172"/>
      <c r="AT290" s="167" t="s">
        <v>206</v>
      </c>
      <c r="AU290" s="167" t="s">
        <v>89</v>
      </c>
      <c r="AV290" s="13" t="s">
        <v>87</v>
      </c>
      <c r="AW290" s="13" t="s">
        <v>41</v>
      </c>
      <c r="AX290" s="13" t="s">
        <v>80</v>
      </c>
      <c r="AY290" s="167" t="s">
        <v>195</v>
      </c>
    </row>
    <row r="291" spans="1:65" s="13" customFormat="1">
      <c r="B291" s="165"/>
      <c r="D291" s="166" t="s">
        <v>206</v>
      </c>
      <c r="E291" s="167" t="s">
        <v>3</v>
      </c>
      <c r="F291" s="168" t="s">
        <v>208</v>
      </c>
      <c r="H291" s="167" t="s">
        <v>3</v>
      </c>
      <c r="I291" s="169"/>
      <c r="L291" s="165"/>
      <c r="M291" s="170"/>
      <c r="N291" s="171"/>
      <c r="O291" s="171"/>
      <c r="P291" s="171"/>
      <c r="Q291" s="171"/>
      <c r="R291" s="171"/>
      <c r="S291" s="171"/>
      <c r="T291" s="172"/>
      <c r="AT291" s="167" t="s">
        <v>206</v>
      </c>
      <c r="AU291" s="167" t="s">
        <v>89</v>
      </c>
      <c r="AV291" s="13" t="s">
        <v>87</v>
      </c>
      <c r="AW291" s="13" t="s">
        <v>41</v>
      </c>
      <c r="AX291" s="13" t="s">
        <v>80</v>
      </c>
      <c r="AY291" s="167" t="s">
        <v>195</v>
      </c>
    </row>
    <row r="292" spans="1:65" s="13" customFormat="1">
      <c r="B292" s="165"/>
      <c r="D292" s="166" t="s">
        <v>206</v>
      </c>
      <c r="E292" s="167" t="s">
        <v>3</v>
      </c>
      <c r="F292" s="168" t="s">
        <v>2172</v>
      </c>
      <c r="H292" s="167" t="s">
        <v>3</v>
      </c>
      <c r="I292" s="169"/>
      <c r="L292" s="165"/>
      <c r="M292" s="170"/>
      <c r="N292" s="171"/>
      <c r="O292" s="171"/>
      <c r="P292" s="171"/>
      <c r="Q292" s="171"/>
      <c r="R292" s="171"/>
      <c r="S292" s="171"/>
      <c r="T292" s="172"/>
      <c r="AT292" s="167" t="s">
        <v>206</v>
      </c>
      <c r="AU292" s="167" t="s">
        <v>89</v>
      </c>
      <c r="AV292" s="13" t="s">
        <v>87</v>
      </c>
      <c r="AW292" s="13" t="s">
        <v>41</v>
      </c>
      <c r="AX292" s="13" t="s">
        <v>80</v>
      </c>
      <c r="AY292" s="167" t="s">
        <v>195</v>
      </c>
    </row>
    <row r="293" spans="1:65" s="13" customFormat="1">
      <c r="B293" s="165"/>
      <c r="D293" s="166" t="s">
        <v>206</v>
      </c>
      <c r="E293" s="167" t="s">
        <v>3</v>
      </c>
      <c r="F293" s="168" t="s">
        <v>2566</v>
      </c>
      <c r="H293" s="167" t="s">
        <v>3</v>
      </c>
      <c r="I293" s="169"/>
      <c r="L293" s="165"/>
      <c r="M293" s="170"/>
      <c r="N293" s="171"/>
      <c r="O293" s="171"/>
      <c r="P293" s="171"/>
      <c r="Q293" s="171"/>
      <c r="R293" s="171"/>
      <c r="S293" s="171"/>
      <c r="T293" s="172"/>
      <c r="AT293" s="167" t="s">
        <v>206</v>
      </c>
      <c r="AU293" s="167" t="s">
        <v>89</v>
      </c>
      <c r="AV293" s="13" t="s">
        <v>87</v>
      </c>
      <c r="AW293" s="13" t="s">
        <v>41</v>
      </c>
      <c r="AX293" s="13" t="s">
        <v>80</v>
      </c>
      <c r="AY293" s="167" t="s">
        <v>195</v>
      </c>
    </row>
    <row r="294" spans="1:65" s="14" customFormat="1">
      <c r="B294" s="173"/>
      <c r="D294" s="166" t="s">
        <v>206</v>
      </c>
      <c r="E294" s="174" t="s">
        <v>3</v>
      </c>
      <c r="F294" s="175" t="s">
        <v>2567</v>
      </c>
      <c r="H294" s="176">
        <v>285.43900000000002</v>
      </c>
      <c r="I294" s="177"/>
      <c r="L294" s="173"/>
      <c r="M294" s="178"/>
      <c r="N294" s="179"/>
      <c r="O294" s="179"/>
      <c r="P294" s="179"/>
      <c r="Q294" s="179"/>
      <c r="R294" s="179"/>
      <c r="S294" s="179"/>
      <c r="T294" s="180"/>
      <c r="AT294" s="174" t="s">
        <v>206</v>
      </c>
      <c r="AU294" s="174" t="s">
        <v>89</v>
      </c>
      <c r="AV294" s="14" t="s">
        <v>89</v>
      </c>
      <c r="AW294" s="14" t="s">
        <v>41</v>
      </c>
      <c r="AX294" s="14" t="s">
        <v>80</v>
      </c>
      <c r="AY294" s="174" t="s">
        <v>195</v>
      </c>
    </row>
    <row r="295" spans="1:65" s="13" customFormat="1">
      <c r="B295" s="165"/>
      <c r="D295" s="166" t="s">
        <v>206</v>
      </c>
      <c r="E295" s="167" t="s">
        <v>3</v>
      </c>
      <c r="F295" s="168" t="s">
        <v>2568</v>
      </c>
      <c r="H295" s="167" t="s">
        <v>3</v>
      </c>
      <c r="I295" s="169"/>
      <c r="L295" s="165"/>
      <c r="M295" s="170"/>
      <c r="N295" s="171"/>
      <c r="O295" s="171"/>
      <c r="P295" s="171"/>
      <c r="Q295" s="171"/>
      <c r="R295" s="171"/>
      <c r="S295" s="171"/>
      <c r="T295" s="172"/>
      <c r="AT295" s="167" t="s">
        <v>206</v>
      </c>
      <c r="AU295" s="167" t="s">
        <v>89</v>
      </c>
      <c r="AV295" s="13" t="s">
        <v>87</v>
      </c>
      <c r="AW295" s="13" t="s">
        <v>41</v>
      </c>
      <c r="AX295" s="13" t="s">
        <v>80</v>
      </c>
      <c r="AY295" s="167" t="s">
        <v>195</v>
      </c>
    </row>
    <row r="296" spans="1:65" s="14" customFormat="1">
      <c r="B296" s="173"/>
      <c r="D296" s="166" t="s">
        <v>206</v>
      </c>
      <c r="E296" s="174" t="s">
        <v>3</v>
      </c>
      <c r="F296" s="175" t="s">
        <v>2569</v>
      </c>
      <c r="H296" s="176">
        <v>656.30600000000004</v>
      </c>
      <c r="I296" s="177"/>
      <c r="L296" s="173"/>
      <c r="M296" s="178"/>
      <c r="N296" s="179"/>
      <c r="O296" s="179"/>
      <c r="P296" s="179"/>
      <c r="Q296" s="179"/>
      <c r="R296" s="179"/>
      <c r="S296" s="179"/>
      <c r="T296" s="180"/>
      <c r="AT296" s="174" t="s">
        <v>206</v>
      </c>
      <c r="AU296" s="174" t="s">
        <v>89</v>
      </c>
      <c r="AV296" s="14" t="s">
        <v>89</v>
      </c>
      <c r="AW296" s="14" t="s">
        <v>41</v>
      </c>
      <c r="AX296" s="14" t="s">
        <v>80</v>
      </c>
      <c r="AY296" s="174" t="s">
        <v>195</v>
      </c>
    </row>
    <row r="297" spans="1:65" s="15" customFormat="1">
      <c r="B297" s="181"/>
      <c r="D297" s="166" t="s">
        <v>206</v>
      </c>
      <c r="E297" s="182" t="s">
        <v>3</v>
      </c>
      <c r="F297" s="183" t="s">
        <v>215</v>
      </c>
      <c r="H297" s="184">
        <v>941.745</v>
      </c>
      <c r="I297" s="185"/>
      <c r="L297" s="181"/>
      <c r="M297" s="186"/>
      <c r="N297" s="187"/>
      <c r="O297" s="187"/>
      <c r="P297" s="187"/>
      <c r="Q297" s="187"/>
      <c r="R297" s="187"/>
      <c r="S297" s="187"/>
      <c r="T297" s="188"/>
      <c r="AT297" s="182" t="s">
        <v>206</v>
      </c>
      <c r="AU297" s="182" t="s">
        <v>89</v>
      </c>
      <c r="AV297" s="15" t="s">
        <v>202</v>
      </c>
      <c r="AW297" s="15" t="s">
        <v>41</v>
      </c>
      <c r="AX297" s="15" t="s">
        <v>87</v>
      </c>
      <c r="AY297" s="182" t="s">
        <v>195</v>
      </c>
    </row>
    <row r="298" spans="1:65" s="2" customFormat="1" ht="16.5" customHeight="1">
      <c r="A298" s="35"/>
      <c r="B298" s="146"/>
      <c r="C298" s="147" t="s">
        <v>396</v>
      </c>
      <c r="D298" s="147" t="s">
        <v>197</v>
      </c>
      <c r="E298" s="148" t="s">
        <v>2323</v>
      </c>
      <c r="F298" s="149" t="s">
        <v>2324</v>
      </c>
      <c r="G298" s="150" t="s">
        <v>344</v>
      </c>
      <c r="H298" s="151">
        <v>941.745</v>
      </c>
      <c r="I298" s="152"/>
      <c r="J298" s="153">
        <f>ROUND(I298*H298,2)</f>
        <v>0</v>
      </c>
      <c r="K298" s="149" t="s">
        <v>201</v>
      </c>
      <c r="L298" s="36"/>
      <c r="M298" s="154" t="s">
        <v>3</v>
      </c>
      <c r="N298" s="155" t="s">
        <v>51</v>
      </c>
      <c r="O298" s="56"/>
      <c r="P298" s="156">
        <f>O298*H298</f>
        <v>0</v>
      </c>
      <c r="Q298" s="156">
        <v>6.0099999999999997E-3</v>
      </c>
      <c r="R298" s="156">
        <f>Q298*H298</f>
        <v>5.6598874499999994</v>
      </c>
      <c r="S298" s="156">
        <v>0</v>
      </c>
      <c r="T298" s="157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158" t="s">
        <v>202</v>
      </c>
      <c r="AT298" s="158" t="s">
        <v>197</v>
      </c>
      <c r="AU298" s="158" t="s">
        <v>89</v>
      </c>
      <c r="AY298" s="19" t="s">
        <v>195</v>
      </c>
      <c r="BE298" s="159">
        <f>IF(N298="základní",J298,0)</f>
        <v>0</v>
      </c>
      <c r="BF298" s="159">
        <f>IF(N298="snížená",J298,0)</f>
        <v>0</v>
      </c>
      <c r="BG298" s="159">
        <f>IF(N298="zákl. přenesená",J298,0)</f>
        <v>0</v>
      </c>
      <c r="BH298" s="159">
        <f>IF(N298="sníž. přenesená",J298,0)</f>
        <v>0</v>
      </c>
      <c r="BI298" s="159">
        <f>IF(N298="nulová",J298,0)</f>
        <v>0</v>
      </c>
      <c r="BJ298" s="19" t="s">
        <v>87</v>
      </c>
      <c r="BK298" s="159">
        <f>ROUND(I298*H298,2)</f>
        <v>0</v>
      </c>
      <c r="BL298" s="19" t="s">
        <v>202</v>
      </c>
      <c r="BM298" s="158" t="s">
        <v>2617</v>
      </c>
    </row>
    <row r="299" spans="1:65" s="2" customFormat="1">
      <c r="A299" s="35"/>
      <c r="B299" s="36"/>
      <c r="C299" s="35"/>
      <c r="D299" s="160" t="s">
        <v>204</v>
      </c>
      <c r="E299" s="35"/>
      <c r="F299" s="161" t="s">
        <v>2326</v>
      </c>
      <c r="G299" s="35"/>
      <c r="H299" s="35"/>
      <c r="I299" s="162"/>
      <c r="J299" s="35"/>
      <c r="K299" s="35"/>
      <c r="L299" s="36"/>
      <c r="M299" s="163"/>
      <c r="N299" s="164"/>
      <c r="O299" s="56"/>
      <c r="P299" s="56"/>
      <c r="Q299" s="56"/>
      <c r="R299" s="56"/>
      <c r="S299" s="56"/>
      <c r="T299" s="57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9" t="s">
        <v>204</v>
      </c>
      <c r="AU299" s="19" t="s">
        <v>89</v>
      </c>
    </row>
    <row r="300" spans="1:65" s="13" customFormat="1">
      <c r="B300" s="165"/>
      <c r="D300" s="166" t="s">
        <v>206</v>
      </c>
      <c r="E300" s="167" t="s">
        <v>3</v>
      </c>
      <c r="F300" s="168" t="s">
        <v>2327</v>
      </c>
      <c r="H300" s="167" t="s">
        <v>3</v>
      </c>
      <c r="I300" s="169"/>
      <c r="L300" s="165"/>
      <c r="M300" s="170"/>
      <c r="N300" s="171"/>
      <c r="O300" s="171"/>
      <c r="P300" s="171"/>
      <c r="Q300" s="171"/>
      <c r="R300" s="171"/>
      <c r="S300" s="171"/>
      <c r="T300" s="172"/>
      <c r="AT300" s="167" t="s">
        <v>206</v>
      </c>
      <c r="AU300" s="167" t="s">
        <v>89</v>
      </c>
      <c r="AV300" s="13" t="s">
        <v>87</v>
      </c>
      <c r="AW300" s="13" t="s">
        <v>41</v>
      </c>
      <c r="AX300" s="13" t="s">
        <v>80</v>
      </c>
      <c r="AY300" s="167" t="s">
        <v>195</v>
      </c>
    </row>
    <row r="301" spans="1:65" s="13" customFormat="1">
      <c r="B301" s="165"/>
      <c r="D301" s="166" t="s">
        <v>206</v>
      </c>
      <c r="E301" s="167" t="s">
        <v>3</v>
      </c>
      <c r="F301" s="168" t="s">
        <v>207</v>
      </c>
      <c r="H301" s="167" t="s">
        <v>3</v>
      </c>
      <c r="I301" s="169"/>
      <c r="L301" s="165"/>
      <c r="M301" s="170"/>
      <c r="N301" s="171"/>
      <c r="O301" s="171"/>
      <c r="P301" s="171"/>
      <c r="Q301" s="171"/>
      <c r="R301" s="171"/>
      <c r="S301" s="171"/>
      <c r="T301" s="172"/>
      <c r="AT301" s="167" t="s">
        <v>206</v>
      </c>
      <c r="AU301" s="167" t="s">
        <v>89</v>
      </c>
      <c r="AV301" s="13" t="s">
        <v>87</v>
      </c>
      <c r="AW301" s="13" t="s">
        <v>41</v>
      </c>
      <c r="AX301" s="13" t="s">
        <v>80</v>
      </c>
      <c r="AY301" s="167" t="s">
        <v>195</v>
      </c>
    </row>
    <row r="302" spans="1:65" s="13" customFormat="1">
      <c r="B302" s="165"/>
      <c r="D302" s="166" t="s">
        <v>206</v>
      </c>
      <c r="E302" s="167" t="s">
        <v>3</v>
      </c>
      <c r="F302" s="168" t="s">
        <v>208</v>
      </c>
      <c r="H302" s="167" t="s">
        <v>3</v>
      </c>
      <c r="I302" s="169"/>
      <c r="L302" s="165"/>
      <c r="M302" s="170"/>
      <c r="N302" s="171"/>
      <c r="O302" s="171"/>
      <c r="P302" s="171"/>
      <c r="Q302" s="171"/>
      <c r="R302" s="171"/>
      <c r="S302" s="171"/>
      <c r="T302" s="172"/>
      <c r="AT302" s="167" t="s">
        <v>206</v>
      </c>
      <c r="AU302" s="167" t="s">
        <v>89</v>
      </c>
      <c r="AV302" s="13" t="s">
        <v>87</v>
      </c>
      <c r="AW302" s="13" t="s">
        <v>41</v>
      </c>
      <c r="AX302" s="13" t="s">
        <v>80</v>
      </c>
      <c r="AY302" s="167" t="s">
        <v>195</v>
      </c>
    </row>
    <row r="303" spans="1:65" s="13" customFormat="1">
      <c r="B303" s="165"/>
      <c r="D303" s="166" t="s">
        <v>206</v>
      </c>
      <c r="E303" s="167" t="s">
        <v>3</v>
      </c>
      <c r="F303" s="168" t="s">
        <v>2172</v>
      </c>
      <c r="H303" s="167" t="s">
        <v>3</v>
      </c>
      <c r="I303" s="169"/>
      <c r="L303" s="165"/>
      <c r="M303" s="170"/>
      <c r="N303" s="171"/>
      <c r="O303" s="171"/>
      <c r="P303" s="171"/>
      <c r="Q303" s="171"/>
      <c r="R303" s="171"/>
      <c r="S303" s="171"/>
      <c r="T303" s="172"/>
      <c r="AT303" s="167" t="s">
        <v>206</v>
      </c>
      <c r="AU303" s="167" t="s">
        <v>89</v>
      </c>
      <c r="AV303" s="13" t="s">
        <v>87</v>
      </c>
      <c r="AW303" s="13" t="s">
        <v>41</v>
      </c>
      <c r="AX303" s="13" t="s">
        <v>80</v>
      </c>
      <c r="AY303" s="167" t="s">
        <v>195</v>
      </c>
    </row>
    <row r="304" spans="1:65" s="13" customFormat="1">
      <c r="B304" s="165"/>
      <c r="D304" s="166" t="s">
        <v>206</v>
      </c>
      <c r="E304" s="167" t="s">
        <v>3</v>
      </c>
      <c r="F304" s="168" t="s">
        <v>2566</v>
      </c>
      <c r="H304" s="167" t="s">
        <v>3</v>
      </c>
      <c r="I304" s="169"/>
      <c r="L304" s="165"/>
      <c r="M304" s="170"/>
      <c r="N304" s="171"/>
      <c r="O304" s="171"/>
      <c r="P304" s="171"/>
      <c r="Q304" s="171"/>
      <c r="R304" s="171"/>
      <c r="S304" s="171"/>
      <c r="T304" s="172"/>
      <c r="AT304" s="167" t="s">
        <v>206</v>
      </c>
      <c r="AU304" s="167" t="s">
        <v>89</v>
      </c>
      <c r="AV304" s="13" t="s">
        <v>87</v>
      </c>
      <c r="AW304" s="13" t="s">
        <v>41</v>
      </c>
      <c r="AX304" s="13" t="s">
        <v>80</v>
      </c>
      <c r="AY304" s="167" t="s">
        <v>195</v>
      </c>
    </row>
    <row r="305" spans="1:65" s="14" customFormat="1">
      <c r="B305" s="173"/>
      <c r="D305" s="166" t="s">
        <v>206</v>
      </c>
      <c r="E305" s="174" t="s">
        <v>3</v>
      </c>
      <c r="F305" s="175" t="s">
        <v>2567</v>
      </c>
      <c r="H305" s="176">
        <v>285.43900000000002</v>
      </c>
      <c r="I305" s="177"/>
      <c r="L305" s="173"/>
      <c r="M305" s="178"/>
      <c r="N305" s="179"/>
      <c r="O305" s="179"/>
      <c r="P305" s="179"/>
      <c r="Q305" s="179"/>
      <c r="R305" s="179"/>
      <c r="S305" s="179"/>
      <c r="T305" s="180"/>
      <c r="AT305" s="174" t="s">
        <v>206</v>
      </c>
      <c r="AU305" s="174" t="s">
        <v>89</v>
      </c>
      <c r="AV305" s="14" t="s">
        <v>89</v>
      </c>
      <c r="AW305" s="14" t="s">
        <v>41</v>
      </c>
      <c r="AX305" s="14" t="s">
        <v>80</v>
      </c>
      <c r="AY305" s="174" t="s">
        <v>195</v>
      </c>
    </row>
    <row r="306" spans="1:65" s="13" customFormat="1">
      <c r="B306" s="165"/>
      <c r="D306" s="166" t="s">
        <v>206</v>
      </c>
      <c r="E306" s="167" t="s">
        <v>3</v>
      </c>
      <c r="F306" s="168" t="s">
        <v>2568</v>
      </c>
      <c r="H306" s="167" t="s">
        <v>3</v>
      </c>
      <c r="I306" s="169"/>
      <c r="L306" s="165"/>
      <c r="M306" s="170"/>
      <c r="N306" s="171"/>
      <c r="O306" s="171"/>
      <c r="P306" s="171"/>
      <c r="Q306" s="171"/>
      <c r="R306" s="171"/>
      <c r="S306" s="171"/>
      <c r="T306" s="172"/>
      <c r="AT306" s="167" t="s">
        <v>206</v>
      </c>
      <c r="AU306" s="167" t="s">
        <v>89</v>
      </c>
      <c r="AV306" s="13" t="s">
        <v>87</v>
      </c>
      <c r="AW306" s="13" t="s">
        <v>41</v>
      </c>
      <c r="AX306" s="13" t="s">
        <v>80</v>
      </c>
      <c r="AY306" s="167" t="s">
        <v>195</v>
      </c>
    </row>
    <row r="307" spans="1:65" s="14" customFormat="1">
      <c r="B307" s="173"/>
      <c r="D307" s="166" t="s">
        <v>206</v>
      </c>
      <c r="E307" s="174" t="s">
        <v>3</v>
      </c>
      <c r="F307" s="175" t="s">
        <v>2569</v>
      </c>
      <c r="H307" s="176">
        <v>656.30600000000004</v>
      </c>
      <c r="I307" s="177"/>
      <c r="L307" s="173"/>
      <c r="M307" s="178"/>
      <c r="N307" s="179"/>
      <c r="O307" s="179"/>
      <c r="P307" s="179"/>
      <c r="Q307" s="179"/>
      <c r="R307" s="179"/>
      <c r="S307" s="179"/>
      <c r="T307" s="180"/>
      <c r="AT307" s="174" t="s">
        <v>206</v>
      </c>
      <c r="AU307" s="174" t="s">
        <v>89</v>
      </c>
      <c r="AV307" s="14" t="s">
        <v>89</v>
      </c>
      <c r="AW307" s="14" t="s">
        <v>41</v>
      </c>
      <c r="AX307" s="14" t="s">
        <v>80</v>
      </c>
      <c r="AY307" s="174" t="s">
        <v>195</v>
      </c>
    </row>
    <row r="308" spans="1:65" s="15" customFormat="1">
      <c r="B308" s="181"/>
      <c r="D308" s="166" t="s">
        <v>206</v>
      </c>
      <c r="E308" s="182" t="s">
        <v>3</v>
      </c>
      <c r="F308" s="183" t="s">
        <v>215</v>
      </c>
      <c r="H308" s="184">
        <v>941.745</v>
      </c>
      <c r="I308" s="185"/>
      <c r="L308" s="181"/>
      <c r="M308" s="186"/>
      <c r="N308" s="187"/>
      <c r="O308" s="187"/>
      <c r="P308" s="187"/>
      <c r="Q308" s="187"/>
      <c r="R308" s="187"/>
      <c r="S308" s="187"/>
      <c r="T308" s="188"/>
      <c r="AT308" s="182" t="s">
        <v>206</v>
      </c>
      <c r="AU308" s="182" t="s">
        <v>89</v>
      </c>
      <c r="AV308" s="15" t="s">
        <v>202</v>
      </c>
      <c r="AW308" s="15" t="s">
        <v>41</v>
      </c>
      <c r="AX308" s="15" t="s">
        <v>87</v>
      </c>
      <c r="AY308" s="182" t="s">
        <v>195</v>
      </c>
    </row>
    <row r="309" spans="1:65" s="2" customFormat="1" ht="16.5" customHeight="1">
      <c r="A309" s="35"/>
      <c r="B309" s="146"/>
      <c r="C309" s="147" t="s">
        <v>405</v>
      </c>
      <c r="D309" s="147" t="s">
        <v>197</v>
      </c>
      <c r="E309" s="148" t="s">
        <v>2328</v>
      </c>
      <c r="F309" s="149" t="s">
        <v>2329</v>
      </c>
      <c r="G309" s="150" t="s">
        <v>344</v>
      </c>
      <c r="H309" s="151">
        <v>941.745</v>
      </c>
      <c r="I309" s="152"/>
      <c r="J309" s="153">
        <f>ROUND(I309*H309,2)</f>
        <v>0</v>
      </c>
      <c r="K309" s="149" t="s">
        <v>201</v>
      </c>
      <c r="L309" s="36"/>
      <c r="M309" s="154" t="s">
        <v>3</v>
      </c>
      <c r="N309" s="155" t="s">
        <v>51</v>
      </c>
      <c r="O309" s="56"/>
      <c r="P309" s="156">
        <f>O309*H309</f>
        <v>0</v>
      </c>
      <c r="Q309" s="156">
        <v>4.0999999999999999E-4</v>
      </c>
      <c r="R309" s="156">
        <f>Q309*H309</f>
        <v>0.38611544999999997</v>
      </c>
      <c r="S309" s="156">
        <v>0</v>
      </c>
      <c r="T309" s="157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58" t="s">
        <v>202</v>
      </c>
      <c r="AT309" s="158" t="s">
        <v>197</v>
      </c>
      <c r="AU309" s="158" t="s">
        <v>89</v>
      </c>
      <c r="AY309" s="19" t="s">
        <v>195</v>
      </c>
      <c r="BE309" s="159">
        <f>IF(N309="základní",J309,0)</f>
        <v>0</v>
      </c>
      <c r="BF309" s="159">
        <f>IF(N309="snížená",J309,0)</f>
        <v>0</v>
      </c>
      <c r="BG309" s="159">
        <f>IF(N309="zákl. přenesená",J309,0)</f>
        <v>0</v>
      </c>
      <c r="BH309" s="159">
        <f>IF(N309="sníž. přenesená",J309,0)</f>
        <v>0</v>
      </c>
      <c r="BI309" s="159">
        <f>IF(N309="nulová",J309,0)</f>
        <v>0</v>
      </c>
      <c r="BJ309" s="19" t="s">
        <v>87</v>
      </c>
      <c r="BK309" s="159">
        <f>ROUND(I309*H309,2)</f>
        <v>0</v>
      </c>
      <c r="BL309" s="19" t="s">
        <v>202</v>
      </c>
      <c r="BM309" s="158" t="s">
        <v>2618</v>
      </c>
    </row>
    <row r="310" spans="1:65" s="2" customFormat="1">
      <c r="A310" s="35"/>
      <c r="B310" s="36"/>
      <c r="C310" s="35"/>
      <c r="D310" s="160" t="s">
        <v>204</v>
      </c>
      <c r="E310" s="35"/>
      <c r="F310" s="161" t="s">
        <v>2331</v>
      </c>
      <c r="G310" s="35"/>
      <c r="H310" s="35"/>
      <c r="I310" s="162"/>
      <c r="J310" s="35"/>
      <c r="K310" s="35"/>
      <c r="L310" s="36"/>
      <c r="M310" s="163"/>
      <c r="N310" s="164"/>
      <c r="O310" s="56"/>
      <c r="P310" s="56"/>
      <c r="Q310" s="56"/>
      <c r="R310" s="56"/>
      <c r="S310" s="56"/>
      <c r="T310" s="57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9" t="s">
        <v>204</v>
      </c>
      <c r="AU310" s="19" t="s">
        <v>89</v>
      </c>
    </row>
    <row r="311" spans="1:65" s="13" customFormat="1">
      <c r="B311" s="165"/>
      <c r="D311" s="166" t="s">
        <v>206</v>
      </c>
      <c r="E311" s="167" t="s">
        <v>3</v>
      </c>
      <c r="F311" s="168" t="s">
        <v>2619</v>
      </c>
      <c r="H311" s="167" t="s">
        <v>3</v>
      </c>
      <c r="I311" s="169"/>
      <c r="L311" s="165"/>
      <c r="M311" s="170"/>
      <c r="N311" s="171"/>
      <c r="O311" s="171"/>
      <c r="P311" s="171"/>
      <c r="Q311" s="171"/>
      <c r="R311" s="171"/>
      <c r="S311" s="171"/>
      <c r="T311" s="172"/>
      <c r="AT311" s="167" t="s">
        <v>206</v>
      </c>
      <c r="AU311" s="167" t="s">
        <v>89</v>
      </c>
      <c r="AV311" s="13" t="s">
        <v>87</v>
      </c>
      <c r="AW311" s="13" t="s">
        <v>41</v>
      </c>
      <c r="AX311" s="13" t="s">
        <v>80</v>
      </c>
      <c r="AY311" s="167" t="s">
        <v>195</v>
      </c>
    </row>
    <row r="312" spans="1:65" s="13" customFormat="1">
      <c r="B312" s="165"/>
      <c r="D312" s="166" t="s">
        <v>206</v>
      </c>
      <c r="E312" s="167" t="s">
        <v>3</v>
      </c>
      <c r="F312" s="168" t="s">
        <v>207</v>
      </c>
      <c r="H312" s="167" t="s">
        <v>3</v>
      </c>
      <c r="I312" s="169"/>
      <c r="L312" s="165"/>
      <c r="M312" s="170"/>
      <c r="N312" s="171"/>
      <c r="O312" s="171"/>
      <c r="P312" s="171"/>
      <c r="Q312" s="171"/>
      <c r="R312" s="171"/>
      <c r="S312" s="171"/>
      <c r="T312" s="172"/>
      <c r="AT312" s="167" t="s">
        <v>206</v>
      </c>
      <c r="AU312" s="167" t="s">
        <v>89</v>
      </c>
      <c r="AV312" s="13" t="s">
        <v>87</v>
      </c>
      <c r="AW312" s="13" t="s">
        <v>41</v>
      </c>
      <c r="AX312" s="13" t="s">
        <v>80</v>
      </c>
      <c r="AY312" s="167" t="s">
        <v>195</v>
      </c>
    </row>
    <row r="313" spans="1:65" s="13" customFormat="1">
      <c r="B313" s="165"/>
      <c r="D313" s="166" t="s">
        <v>206</v>
      </c>
      <c r="E313" s="167" t="s">
        <v>3</v>
      </c>
      <c r="F313" s="168" t="s">
        <v>208</v>
      </c>
      <c r="H313" s="167" t="s">
        <v>3</v>
      </c>
      <c r="I313" s="169"/>
      <c r="L313" s="165"/>
      <c r="M313" s="170"/>
      <c r="N313" s="171"/>
      <c r="O313" s="171"/>
      <c r="P313" s="171"/>
      <c r="Q313" s="171"/>
      <c r="R313" s="171"/>
      <c r="S313" s="171"/>
      <c r="T313" s="172"/>
      <c r="AT313" s="167" t="s">
        <v>206</v>
      </c>
      <c r="AU313" s="167" t="s">
        <v>89</v>
      </c>
      <c r="AV313" s="13" t="s">
        <v>87</v>
      </c>
      <c r="AW313" s="13" t="s">
        <v>41</v>
      </c>
      <c r="AX313" s="13" t="s">
        <v>80</v>
      </c>
      <c r="AY313" s="167" t="s">
        <v>195</v>
      </c>
    </row>
    <row r="314" spans="1:65" s="13" customFormat="1">
      <c r="B314" s="165"/>
      <c r="D314" s="166" t="s">
        <v>206</v>
      </c>
      <c r="E314" s="167" t="s">
        <v>3</v>
      </c>
      <c r="F314" s="168" t="s">
        <v>2172</v>
      </c>
      <c r="H314" s="167" t="s">
        <v>3</v>
      </c>
      <c r="I314" s="169"/>
      <c r="L314" s="165"/>
      <c r="M314" s="170"/>
      <c r="N314" s="171"/>
      <c r="O314" s="171"/>
      <c r="P314" s="171"/>
      <c r="Q314" s="171"/>
      <c r="R314" s="171"/>
      <c r="S314" s="171"/>
      <c r="T314" s="172"/>
      <c r="AT314" s="167" t="s">
        <v>206</v>
      </c>
      <c r="AU314" s="167" t="s">
        <v>89</v>
      </c>
      <c r="AV314" s="13" t="s">
        <v>87</v>
      </c>
      <c r="AW314" s="13" t="s">
        <v>41</v>
      </c>
      <c r="AX314" s="13" t="s">
        <v>80</v>
      </c>
      <c r="AY314" s="167" t="s">
        <v>195</v>
      </c>
    </row>
    <row r="315" spans="1:65" s="13" customFormat="1">
      <c r="B315" s="165"/>
      <c r="D315" s="166" t="s">
        <v>206</v>
      </c>
      <c r="E315" s="167" t="s">
        <v>3</v>
      </c>
      <c r="F315" s="168" t="s">
        <v>2566</v>
      </c>
      <c r="H315" s="167" t="s">
        <v>3</v>
      </c>
      <c r="I315" s="169"/>
      <c r="L315" s="165"/>
      <c r="M315" s="170"/>
      <c r="N315" s="171"/>
      <c r="O315" s="171"/>
      <c r="P315" s="171"/>
      <c r="Q315" s="171"/>
      <c r="R315" s="171"/>
      <c r="S315" s="171"/>
      <c r="T315" s="172"/>
      <c r="AT315" s="167" t="s">
        <v>206</v>
      </c>
      <c r="AU315" s="167" t="s">
        <v>89</v>
      </c>
      <c r="AV315" s="13" t="s">
        <v>87</v>
      </c>
      <c r="AW315" s="13" t="s">
        <v>41</v>
      </c>
      <c r="AX315" s="13" t="s">
        <v>80</v>
      </c>
      <c r="AY315" s="167" t="s">
        <v>195</v>
      </c>
    </row>
    <row r="316" spans="1:65" s="14" customFormat="1">
      <c r="B316" s="173"/>
      <c r="D316" s="166" t="s">
        <v>206</v>
      </c>
      <c r="E316" s="174" t="s">
        <v>3</v>
      </c>
      <c r="F316" s="175" t="s">
        <v>2567</v>
      </c>
      <c r="H316" s="176">
        <v>285.43900000000002</v>
      </c>
      <c r="I316" s="177"/>
      <c r="L316" s="173"/>
      <c r="M316" s="178"/>
      <c r="N316" s="179"/>
      <c r="O316" s="179"/>
      <c r="P316" s="179"/>
      <c r="Q316" s="179"/>
      <c r="R316" s="179"/>
      <c r="S316" s="179"/>
      <c r="T316" s="180"/>
      <c r="AT316" s="174" t="s">
        <v>206</v>
      </c>
      <c r="AU316" s="174" t="s">
        <v>89</v>
      </c>
      <c r="AV316" s="14" t="s">
        <v>89</v>
      </c>
      <c r="AW316" s="14" t="s">
        <v>41</v>
      </c>
      <c r="AX316" s="14" t="s">
        <v>80</v>
      </c>
      <c r="AY316" s="174" t="s">
        <v>195</v>
      </c>
    </row>
    <row r="317" spans="1:65" s="13" customFormat="1">
      <c r="B317" s="165"/>
      <c r="D317" s="166" t="s">
        <v>206</v>
      </c>
      <c r="E317" s="167" t="s">
        <v>3</v>
      </c>
      <c r="F317" s="168" t="s">
        <v>2568</v>
      </c>
      <c r="H317" s="167" t="s">
        <v>3</v>
      </c>
      <c r="I317" s="169"/>
      <c r="L317" s="165"/>
      <c r="M317" s="170"/>
      <c r="N317" s="171"/>
      <c r="O317" s="171"/>
      <c r="P317" s="171"/>
      <c r="Q317" s="171"/>
      <c r="R317" s="171"/>
      <c r="S317" s="171"/>
      <c r="T317" s="172"/>
      <c r="AT317" s="167" t="s">
        <v>206</v>
      </c>
      <c r="AU317" s="167" t="s">
        <v>89</v>
      </c>
      <c r="AV317" s="13" t="s">
        <v>87</v>
      </c>
      <c r="AW317" s="13" t="s">
        <v>41</v>
      </c>
      <c r="AX317" s="13" t="s">
        <v>80</v>
      </c>
      <c r="AY317" s="167" t="s">
        <v>195</v>
      </c>
    </row>
    <row r="318" spans="1:65" s="14" customFormat="1">
      <c r="B318" s="173"/>
      <c r="D318" s="166" t="s">
        <v>206</v>
      </c>
      <c r="E318" s="174" t="s">
        <v>3</v>
      </c>
      <c r="F318" s="175" t="s">
        <v>2569</v>
      </c>
      <c r="H318" s="176">
        <v>656.30600000000004</v>
      </c>
      <c r="I318" s="177"/>
      <c r="L318" s="173"/>
      <c r="M318" s="178"/>
      <c r="N318" s="179"/>
      <c r="O318" s="179"/>
      <c r="P318" s="179"/>
      <c r="Q318" s="179"/>
      <c r="R318" s="179"/>
      <c r="S318" s="179"/>
      <c r="T318" s="180"/>
      <c r="AT318" s="174" t="s">
        <v>206</v>
      </c>
      <c r="AU318" s="174" t="s">
        <v>89</v>
      </c>
      <c r="AV318" s="14" t="s">
        <v>89</v>
      </c>
      <c r="AW318" s="14" t="s">
        <v>41</v>
      </c>
      <c r="AX318" s="14" t="s">
        <v>80</v>
      </c>
      <c r="AY318" s="174" t="s">
        <v>195</v>
      </c>
    </row>
    <row r="319" spans="1:65" s="15" customFormat="1">
      <c r="B319" s="181"/>
      <c r="D319" s="166" t="s">
        <v>206</v>
      </c>
      <c r="E319" s="182" t="s">
        <v>3</v>
      </c>
      <c r="F319" s="183" t="s">
        <v>215</v>
      </c>
      <c r="H319" s="184">
        <v>941.745</v>
      </c>
      <c r="I319" s="185"/>
      <c r="L319" s="181"/>
      <c r="M319" s="186"/>
      <c r="N319" s="187"/>
      <c r="O319" s="187"/>
      <c r="P319" s="187"/>
      <c r="Q319" s="187"/>
      <c r="R319" s="187"/>
      <c r="S319" s="187"/>
      <c r="T319" s="188"/>
      <c r="AT319" s="182" t="s">
        <v>206</v>
      </c>
      <c r="AU319" s="182" t="s">
        <v>89</v>
      </c>
      <c r="AV319" s="15" t="s">
        <v>202</v>
      </c>
      <c r="AW319" s="15" t="s">
        <v>41</v>
      </c>
      <c r="AX319" s="15" t="s">
        <v>87</v>
      </c>
      <c r="AY319" s="182" t="s">
        <v>195</v>
      </c>
    </row>
    <row r="320" spans="1:65" s="2" customFormat="1" ht="24.25" customHeight="1">
      <c r="A320" s="35"/>
      <c r="B320" s="146"/>
      <c r="C320" s="147" t="s">
        <v>410</v>
      </c>
      <c r="D320" s="147" t="s">
        <v>197</v>
      </c>
      <c r="E320" s="148" t="s">
        <v>2332</v>
      </c>
      <c r="F320" s="149" t="s">
        <v>2333</v>
      </c>
      <c r="G320" s="150" t="s">
        <v>344</v>
      </c>
      <c r="H320" s="151">
        <v>941.745</v>
      </c>
      <c r="I320" s="152"/>
      <c r="J320" s="153">
        <f>ROUND(I320*H320,2)</f>
        <v>0</v>
      </c>
      <c r="K320" s="149" t="s">
        <v>201</v>
      </c>
      <c r="L320" s="36"/>
      <c r="M320" s="154" t="s">
        <v>3</v>
      </c>
      <c r="N320" s="155" t="s">
        <v>51</v>
      </c>
      <c r="O320" s="56"/>
      <c r="P320" s="156">
        <f>O320*H320</f>
        <v>0</v>
      </c>
      <c r="Q320" s="156">
        <v>0.10373</v>
      </c>
      <c r="R320" s="156">
        <f>Q320*H320</f>
        <v>97.687208850000005</v>
      </c>
      <c r="S320" s="156">
        <v>0</v>
      </c>
      <c r="T320" s="157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158" t="s">
        <v>202</v>
      </c>
      <c r="AT320" s="158" t="s">
        <v>197</v>
      </c>
      <c r="AU320" s="158" t="s">
        <v>89</v>
      </c>
      <c r="AY320" s="19" t="s">
        <v>195</v>
      </c>
      <c r="BE320" s="159">
        <f>IF(N320="základní",J320,0)</f>
        <v>0</v>
      </c>
      <c r="BF320" s="159">
        <f>IF(N320="snížená",J320,0)</f>
        <v>0</v>
      </c>
      <c r="BG320" s="159">
        <f>IF(N320="zákl. přenesená",J320,0)</f>
        <v>0</v>
      </c>
      <c r="BH320" s="159">
        <f>IF(N320="sníž. přenesená",J320,0)</f>
        <v>0</v>
      </c>
      <c r="BI320" s="159">
        <f>IF(N320="nulová",J320,0)</f>
        <v>0</v>
      </c>
      <c r="BJ320" s="19" t="s">
        <v>87</v>
      </c>
      <c r="BK320" s="159">
        <f>ROUND(I320*H320,2)</f>
        <v>0</v>
      </c>
      <c r="BL320" s="19" t="s">
        <v>202</v>
      </c>
      <c r="BM320" s="158" t="s">
        <v>2620</v>
      </c>
    </row>
    <row r="321" spans="1:65" s="2" customFormat="1">
      <c r="A321" s="35"/>
      <c r="B321" s="36"/>
      <c r="C321" s="35"/>
      <c r="D321" s="160" t="s">
        <v>204</v>
      </c>
      <c r="E321" s="35"/>
      <c r="F321" s="161" t="s">
        <v>2335</v>
      </c>
      <c r="G321" s="35"/>
      <c r="H321" s="35"/>
      <c r="I321" s="162"/>
      <c r="J321" s="35"/>
      <c r="K321" s="35"/>
      <c r="L321" s="36"/>
      <c r="M321" s="163"/>
      <c r="N321" s="164"/>
      <c r="O321" s="56"/>
      <c r="P321" s="56"/>
      <c r="Q321" s="56"/>
      <c r="R321" s="56"/>
      <c r="S321" s="56"/>
      <c r="T321" s="57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9" t="s">
        <v>204</v>
      </c>
      <c r="AU321" s="19" t="s">
        <v>89</v>
      </c>
    </row>
    <row r="322" spans="1:65" s="13" customFormat="1">
      <c r="B322" s="165"/>
      <c r="D322" s="166" t="s">
        <v>206</v>
      </c>
      <c r="E322" s="167" t="s">
        <v>3</v>
      </c>
      <c r="F322" s="168" t="s">
        <v>207</v>
      </c>
      <c r="H322" s="167" t="s">
        <v>3</v>
      </c>
      <c r="I322" s="169"/>
      <c r="L322" s="165"/>
      <c r="M322" s="170"/>
      <c r="N322" s="171"/>
      <c r="O322" s="171"/>
      <c r="P322" s="171"/>
      <c r="Q322" s="171"/>
      <c r="R322" s="171"/>
      <c r="S322" s="171"/>
      <c r="T322" s="172"/>
      <c r="AT322" s="167" t="s">
        <v>206</v>
      </c>
      <c r="AU322" s="167" t="s">
        <v>89</v>
      </c>
      <c r="AV322" s="13" t="s">
        <v>87</v>
      </c>
      <c r="AW322" s="13" t="s">
        <v>41</v>
      </c>
      <c r="AX322" s="13" t="s">
        <v>80</v>
      </c>
      <c r="AY322" s="167" t="s">
        <v>195</v>
      </c>
    </row>
    <row r="323" spans="1:65" s="13" customFormat="1">
      <c r="B323" s="165"/>
      <c r="D323" s="166" t="s">
        <v>206</v>
      </c>
      <c r="E323" s="167" t="s">
        <v>3</v>
      </c>
      <c r="F323" s="168" t="s">
        <v>208</v>
      </c>
      <c r="H323" s="167" t="s">
        <v>3</v>
      </c>
      <c r="I323" s="169"/>
      <c r="L323" s="165"/>
      <c r="M323" s="170"/>
      <c r="N323" s="171"/>
      <c r="O323" s="171"/>
      <c r="P323" s="171"/>
      <c r="Q323" s="171"/>
      <c r="R323" s="171"/>
      <c r="S323" s="171"/>
      <c r="T323" s="172"/>
      <c r="AT323" s="167" t="s">
        <v>206</v>
      </c>
      <c r="AU323" s="167" t="s">
        <v>89</v>
      </c>
      <c r="AV323" s="13" t="s">
        <v>87</v>
      </c>
      <c r="AW323" s="13" t="s">
        <v>41</v>
      </c>
      <c r="AX323" s="13" t="s">
        <v>80</v>
      </c>
      <c r="AY323" s="167" t="s">
        <v>195</v>
      </c>
    </row>
    <row r="324" spans="1:65" s="13" customFormat="1">
      <c r="B324" s="165"/>
      <c r="D324" s="166" t="s">
        <v>206</v>
      </c>
      <c r="E324" s="167" t="s">
        <v>3</v>
      </c>
      <c r="F324" s="168" t="s">
        <v>2172</v>
      </c>
      <c r="H324" s="167" t="s">
        <v>3</v>
      </c>
      <c r="I324" s="169"/>
      <c r="L324" s="165"/>
      <c r="M324" s="170"/>
      <c r="N324" s="171"/>
      <c r="O324" s="171"/>
      <c r="P324" s="171"/>
      <c r="Q324" s="171"/>
      <c r="R324" s="171"/>
      <c r="S324" s="171"/>
      <c r="T324" s="172"/>
      <c r="AT324" s="167" t="s">
        <v>206</v>
      </c>
      <c r="AU324" s="167" t="s">
        <v>89</v>
      </c>
      <c r="AV324" s="13" t="s">
        <v>87</v>
      </c>
      <c r="AW324" s="13" t="s">
        <v>41</v>
      </c>
      <c r="AX324" s="13" t="s">
        <v>80</v>
      </c>
      <c r="AY324" s="167" t="s">
        <v>195</v>
      </c>
    </row>
    <row r="325" spans="1:65" s="13" customFormat="1">
      <c r="B325" s="165"/>
      <c r="D325" s="166" t="s">
        <v>206</v>
      </c>
      <c r="E325" s="167" t="s">
        <v>3</v>
      </c>
      <c r="F325" s="168" t="s">
        <v>2566</v>
      </c>
      <c r="H325" s="167" t="s">
        <v>3</v>
      </c>
      <c r="I325" s="169"/>
      <c r="L325" s="165"/>
      <c r="M325" s="170"/>
      <c r="N325" s="171"/>
      <c r="O325" s="171"/>
      <c r="P325" s="171"/>
      <c r="Q325" s="171"/>
      <c r="R325" s="171"/>
      <c r="S325" s="171"/>
      <c r="T325" s="172"/>
      <c r="AT325" s="167" t="s">
        <v>206</v>
      </c>
      <c r="AU325" s="167" t="s">
        <v>89</v>
      </c>
      <c r="AV325" s="13" t="s">
        <v>87</v>
      </c>
      <c r="AW325" s="13" t="s">
        <v>41</v>
      </c>
      <c r="AX325" s="13" t="s">
        <v>80</v>
      </c>
      <c r="AY325" s="167" t="s">
        <v>195</v>
      </c>
    </row>
    <row r="326" spans="1:65" s="14" customFormat="1">
      <c r="B326" s="173"/>
      <c r="D326" s="166" t="s">
        <v>206</v>
      </c>
      <c r="E326" s="174" t="s">
        <v>3</v>
      </c>
      <c r="F326" s="175" t="s">
        <v>2567</v>
      </c>
      <c r="H326" s="176">
        <v>285.43900000000002</v>
      </c>
      <c r="I326" s="177"/>
      <c r="L326" s="173"/>
      <c r="M326" s="178"/>
      <c r="N326" s="179"/>
      <c r="O326" s="179"/>
      <c r="P326" s="179"/>
      <c r="Q326" s="179"/>
      <c r="R326" s="179"/>
      <c r="S326" s="179"/>
      <c r="T326" s="180"/>
      <c r="AT326" s="174" t="s">
        <v>206</v>
      </c>
      <c r="AU326" s="174" t="s">
        <v>89</v>
      </c>
      <c r="AV326" s="14" t="s">
        <v>89</v>
      </c>
      <c r="AW326" s="14" t="s">
        <v>41</v>
      </c>
      <c r="AX326" s="14" t="s">
        <v>80</v>
      </c>
      <c r="AY326" s="174" t="s">
        <v>195</v>
      </c>
    </row>
    <row r="327" spans="1:65" s="13" customFormat="1">
      <c r="B327" s="165"/>
      <c r="D327" s="166" t="s">
        <v>206</v>
      </c>
      <c r="E327" s="167" t="s">
        <v>3</v>
      </c>
      <c r="F327" s="168" t="s">
        <v>2568</v>
      </c>
      <c r="H327" s="167" t="s">
        <v>3</v>
      </c>
      <c r="I327" s="169"/>
      <c r="L327" s="165"/>
      <c r="M327" s="170"/>
      <c r="N327" s="171"/>
      <c r="O327" s="171"/>
      <c r="P327" s="171"/>
      <c r="Q327" s="171"/>
      <c r="R327" s="171"/>
      <c r="S327" s="171"/>
      <c r="T327" s="172"/>
      <c r="AT327" s="167" t="s">
        <v>206</v>
      </c>
      <c r="AU327" s="167" t="s">
        <v>89</v>
      </c>
      <c r="AV327" s="13" t="s">
        <v>87</v>
      </c>
      <c r="AW327" s="13" t="s">
        <v>41</v>
      </c>
      <c r="AX327" s="13" t="s">
        <v>80</v>
      </c>
      <c r="AY327" s="167" t="s">
        <v>195</v>
      </c>
    </row>
    <row r="328" spans="1:65" s="14" customFormat="1">
      <c r="B328" s="173"/>
      <c r="D328" s="166" t="s">
        <v>206</v>
      </c>
      <c r="E328" s="174" t="s">
        <v>3</v>
      </c>
      <c r="F328" s="175" t="s">
        <v>2569</v>
      </c>
      <c r="H328" s="176">
        <v>656.30600000000004</v>
      </c>
      <c r="I328" s="177"/>
      <c r="L328" s="173"/>
      <c r="M328" s="178"/>
      <c r="N328" s="179"/>
      <c r="O328" s="179"/>
      <c r="P328" s="179"/>
      <c r="Q328" s="179"/>
      <c r="R328" s="179"/>
      <c r="S328" s="179"/>
      <c r="T328" s="180"/>
      <c r="AT328" s="174" t="s">
        <v>206</v>
      </c>
      <c r="AU328" s="174" t="s">
        <v>89</v>
      </c>
      <c r="AV328" s="14" t="s">
        <v>89</v>
      </c>
      <c r="AW328" s="14" t="s">
        <v>41</v>
      </c>
      <c r="AX328" s="14" t="s">
        <v>80</v>
      </c>
      <c r="AY328" s="174" t="s">
        <v>195</v>
      </c>
    </row>
    <row r="329" spans="1:65" s="15" customFormat="1">
      <c r="B329" s="181"/>
      <c r="D329" s="166" t="s">
        <v>206</v>
      </c>
      <c r="E329" s="182" t="s">
        <v>3</v>
      </c>
      <c r="F329" s="183" t="s">
        <v>215</v>
      </c>
      <c r="H329" s="184">
        <v>941.745</v>
      </c>
      <c r="I329" s="185"/>
      <c r="L329" s="181"/>
      <c r="M329" s="186"/>
      <c r="N329" s="187"/>
      <c r="O329" s="187"/>
      <c r="P329" s="187"/>
      <c r="Q329" s="187"/>
      <c r="R329" s="187"/>
      <c r="S329" s="187"/>
      <c r="T329" s="188"/>
      <c r="AT329" s="182" t="s">
        <v>206</v>
      </c>
      <c r="AU329" s="182" t="s">
        <v>89</v>
      </c>
      <c r="AV329" s="15" t="s">
        <v>202</v>
      </c>
      <c r="AW329" s="15" t="s">
        <v>41</v>
      </c>
      <c r="AX329" s="15" t="s">
        <v>87</v>
      </c>
      <c r="AY329" s="182" t="s">
        <v>195</v>
      </c>
    </row>
    <row r="330" spans="1:65" s="2" customFormat="1" ht="44.25" customHeight="1">
      <c r="A330" s="35"/>
      <c r="B330" s="146"/>
      <c r="C330" s="147" t="s">
        <v>418</v>
      </c>
      <c r="D330" s="147" t="s">
        <v>197</v>
      </c>
      <c r="E330" s="148" t="s">
        <v>2459</v>
      </c>
      <c r="F330" s="149" t="s">
        <v>2460</v>
      </c>
      <c r="G330" s="150" t="s">
        <v>344</v>
      </c>
      <c r="H330" s="151">
        <v>490.33300000000003</v>
      </c>
      <c r="I330" s="152"/>
      <c r="J330" s="153">
        <f>ROUND(I330*H330,2)</f>
        <v>0</v>
      </c>
      <c r="K330" s="149" t="s">
        <v>201</v>
      </c>
      <c r="L330" s="36"/>
      <c r="M330" s="154" t="s">
        <v>3</v>
      </c>
      <c r="N330" s="155" t="s">
        <v>51</v>
      </c>
      <c r="O330" s="56"/>
      <c r="P330" s="156">
        <f>O330*H330</f>
        <v>0</v>
      </c>
      <c r="Q330" s="156">
        <v>8.4250000000000005E-2</v>
      </c>
      <c r="R330" s="156">
        <f>Q330*H330</f>
        <v>41.310555250000007</v>
      </c>
      <c r="S330" s="156">
        <v>0</v>
      </c>
      <c r="T330" s="157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158" t="s">
        <v>202</v>
      </c>
      <c r="AT330" s="158" t="s">
        <v>197</v>
      </c>
      <c r="AU330" s="158" t="s">
        <v>89</v>
      </c>
      <c r="AY330" s="19" t="s">
        <v>195</v>
      </c>
      <c r="BE330" s="159">
        <f>IF(N330="základní",J330,0)</f>
        <v>0</v>
      </c>
      <c r="BF330" s="159">
        <f>IF(N330="snížená",J330,0)</f>
        <v>0</v>
      </c>
      <c r="BG330" s="159">
        <f>IF(N330="zákl. přenesená",J330,0)</f>
        <v>0</v>
      </c>
      <c r="BH330" s="159">
        <f>IF(N330="sníž. přenesená",J330,0)</f>
        <v>0</v>
      </c>
      <c r="BI330" s="159">
        <f>IF(N330="nulová",J330,0)</f>
        <v>0</v>
      </c>
      <c r="BJ330" s="19" t="s">
        <v>87</v>
      </c>
      <c r="BK330" s="159">
        <f>ROUND(I330*H330,2)</f>
        <v>0</v>
      </c>
      <c r="BL330" s="19" t="s">
        <v>202</v>
      </c>
      <c r="BM330" s="158" t="s">
        <v>2621</v>
      </c>
    </row>
    <row r="331" spans="1:65" s="2" customFormat="1">
      <c r="A331" s="35"/>
      <c r="B331" s="36"/>
      <c r="C331" s="35"/>
      <c r="D331" s="160" t="s">
        <v>204</v>
      </c>
      <c r="E331" s="35"/>
      <c r="F331" s="161" t="s">
        <v>2462</v>
      </c>
      <c r="G331" s="35"/>
      <c r="H331" s="35"/>
      <c r="I331" s="162"/>
      <c r="J331" s="35"/>
      <c r="K331" s="35"/>
      <c r="L331" s="36"/>
      <c r="M331" s="163"/>
      <c r="N331" s="164"/>
      <c r="O331" s="56"/>
      <c r="P331" s="56"/>
      <c r="Q331" s="56"/>
      <c r="R331" s="56"/>
      <c r="S331" s="56"/>
      <c r="T331" s="57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9" t="s">
        <v>204</v>
      </c>
      <c r="AU331" s="19" t="s">
        <v>89</v>
      </c>
    </row>
    <row r="332" spans="1:65" s="13" customFormat="1">
      <c r="B332" s="165"/>
      <c r="D332" s="166" t="s">
        <v>206</v>
      </c>
      <c r="E332" s="167" t="s">
        <v>3</v>
      </c>
      <c r="F332" s="168" t="s">
        <v>207</v>
      </c>
      <c r="H332" s="167" t="s">
        <v>3</v>
      </c>
      <c r="I332" s="169"/>
      <c r="L332" s="165"/>
      <c r="M332" s="170"/>
      <c r="N332" s="171"/>
      <c r="O332" s="171"/>
      <c r="P332" s="171"/>
      <c r="Q332" s="171"/>
      <c r="R332" s="171"/>
      <c r="S332" s="171"/>
      <c r="T332" s="172"/>
      <c r="AT332" s="167" t="s">
        <v>206</v>
      </c>
      <c r="AU332" s="167" t="s">
        <v>89</v>
      </c>
      <c r="AV332" s="13" t="s">
        <v>87</v>
      </c>
      <c r="AW332" s="13" t="s">
        <v>41</v>
      </c>
      <c r="AX332" s="13" t="s">
        <v>80</v>
      </c>
      <c r="AY332" s="167" t="s">
        <v>195</v>
      </c>
    </row>
    <row r="333" spans="1:65" s="13" customFormat="1">
      <c r="B333" s="165"/>
      <c r="D333" s="166" t="s">
        <v>206</v>
      </c>
      <c r="E333" s="167" t="s">
        <v>3</v>
      </c>
      <c r="F333" s="168" t="s">
        <v>208</v>
      </c>
      <c r="H333" s="167" t="s">
        <v>3</v>
      </c>
      <c r="I333" s="169"/>
      <c r="L333" s="165"/>
      <c r="M333" s="170"/>
      <c r="N333" s="171"/>
      <c r="O333" s="171"/>
      <c r="P333" s="171"/>
      <c r="Q333" s="171"/>
      <c r="R333" s="171"/>
      <c r="S333" s="171"/>
      <c r="T333" s="172"/>
      <c r="AT333" s="167" t="s">
        <v>206</v>
      </c>
      <c r="AU333" s="167" t="s">
        <v>89</v>
      </c>
      <c r="AV333" s="13" t="s">
        <v>87</v>
      </c>
      <c r="AW333" s="13" t="s">
        <v>41</v>
      </c>
      <c r="AX333" s="13" t="s">
        <v>80</v>
      </c>
      <c r="AY333" s="167" t="s">
        <v>195</v>
      </c>
    </row>
    <row r="334" spans="1:65" s="13" customFormat="1">
      <c r="B334" s="165"/>
      <c r="D334" s="166" t="s">
        <v>206</v>
      </c>
      <c r="E334" s="167" t="s">
        <v>3</v>
      </c>
      <c r="F334" s="168" t="s">
        <v>2172</v>
      </c>
      <c r="H334" s="167" t="s">
        <v>3</v>
      </c>
      <c r="I334" s="169"/>
      <c r="L334" s="165"/>
      <c r="M334" s="170"/>
      <c r="N334" s="171"/>
      <c r="O334" s="171"/>
      <c r="P334" s="171"/>
      <c r="Q334" s="171"/>
      <c r="R334" s="171"/>
      <c r="S334" s="171"/>
      <c r="T334" s="172"/>
      <c r="AT334" s="167" t="s">
        <v>206</v>
      </c>
      <c r="AU334" s="167" t="s">
        <v>89</v>
      </c>
      <c r="AV334" s="13" t="s">
        <v>87</v>
      </c>
      <c r="AW334" s="13" t="s">
        <v>41</v>
      </c>
      <c r="AX334" s="13" t="s">
        <v>80</v>
      </c>
      <c r="AY334" s="167" t="s">
        <v>195</v>
      </c>
    </row>
    <row r="335" spans="1:65" s="13" customFormat="1">
      <c r="B335" s="165"/>
      <c r="D335" s="166" t="s">
        <v>206</v>
      </c>
      <c r="E335" s="167" t="s">
        <v>3</v>
      </c>
      <c r="F335" s="168" t="s">
        <v>2533</v>
      </c>
      <c r="H335" s="167" t="s">
        <v>3</v>
      </c>
      <c r="I335" s="169"/>
      <c r="L335" s="165"/>
      <c r="M335" s="170"/>
      <c r="N335" s="171"/>
      <c r="O335" s="171"/>
      <c r="P335" s="171"/>
      <c r="Q335" s="171"/>
      <c r="R335" s="171"/>
      <c r="S335" s="171"/>
      <c r="T335" s="172"/>
      <c r="AT335" s="167" t="s">
        <v>206</v>
      </c>
      <c r="AU335" s="167" t="s">
        <v>89</v>
      </c>
      <c r="AV335" s="13" t="s">
        <v>87</v>
      </c>
      <c r="AW335" s="13" t="s">
        <v>41</v>
      </c>
      <c r="AX335" s="13" t="s">
        <v>80</v>
      </c>
      <c r="AY335" s="167" t="s">
        <v>195</v>
      </c>
    </row>
    <row r="336" spans="1:65" s="14" customFormat="1">
      <c r="B336" s="173"/>
      <c r="D336" s="166" t="s">
        <v>206</v>
      </c>
      <c r="E336" s="174" t="s">
        <v>3</v>
      </c>
      <c r="F336" s="175" t="s">
        <v>2535</v>
      </c>
      <c r="H336" s="176">
        <v>330.63200000000001</v>
      </c>
      <c r="I336" s="177"/>
      <c r="L336" s="173"/>
      <c r="M336" s="178"/>
      <c r="N336" s="179"/>
      <c r="O336" s="179"/>
      <c r="P336" s="179"/>
      <c r="Q336" s="179"/>
      <c r="R336" s="179"/>
      <c r="S336" s="179"/>
      <c r="T336" s="180"/>
      <c r="AT336" s="174" t="s">
        <v>206</v>
      </c>
      <c r="AU336" s="174" t="s">
        <v>89</v>
      </c>
      <c r="AV336" s="14" t="s">
        <v>89</v>
      </c>
      <c r="AW336" s="14" t="s">
        <v>41</v>
      </c>
      <c r="AX336" s="14" t="s">
        <v>80</v>
      </c>
      <c r="AY336" s="174" t="s">
        <v>195</v>
      </c>
    </row>
    <row r="337" spans="1:65" s="13" customFormat="1">
      <c r="B337" s="165"/>
      <c r="D337" s="166" t="s">
        <v>206</v>
      </c>
      <c r="E337" s="167" t="s">
        <v>3</v>
      </c>
      <c r="F337" s="168" t="s">
        <v>2559</v>
      </c>
      <c r="H337" s="167" t="s">
        <v>3</v>
      </c>
      <c r="I337" s="169"/>
      <c r="L337" s="165"/>
      <c r="M337" s="170"/>
      <c r="N337" s="171"/>
      <c r="O337" s="171"/>
      <c r="P337" s="171"/>
      <c r="Q337" s="171"/>
      <c r="R337" s="171"/>
      <c r="S337" s="171"/>
      <c r="T337" s="172"/>
      <c r="AT337" s="167" t="s">
        <v>206</v>
      </c>
      <c r="AU337" s="167" t="s">
        <v>89</v>
      </c>
      <c r="AV337" s="13" t="s">
        <v>87</v>
      </c>
      <c r="AW337" s="13" t="s">
        <v>41</v>
      </c>
      <c r="AX337" s="13" t="s">
        <v>80</v>
      </c>
      <c r="AY337" s="167" t="s">
        <v>195</v>
      </c>
    </row>
    <row r="338" spans="1:65" s="14" customFormat="1">
      <c r="B338" s="173"/>
      <c r="D338" s="166" t="s">
        <v>206</v>
      </c>
      <c r="E338" s="174" t="s">
        <v>3</v>
      </c>
      <c r="F338" s="175" t="s">
        <v>2560</v>
      </c>
      <c r="H338" s="176">
        <v>21.483000000000001</v>
      </c>
      <c r="I338" s="177"/>
      <c r="L338" s="173"/>
      <c r="M338" s="178"/>
      <c r="N338" s="179"/>
      <c r="O338" s="179"/>
      <c r="P338" s="179"/>
      <c r="Q338" s="179"/>
      <c r="R338" s="179"/>
      <c r="S338" s="179"/>
      <c r="T338" s="180"/>
      <c r="AT338" s="174" t="s">
        <v>206</v>
      </c>
      <c r="AU338" s="174" t="s">
        <v>89</v>
      </c>
      <c r="AV338" s="14" t="s">
        <v>89</v>
      </c>
      <c r="AW338" s="14" t="s">
        <v>41</v>
      </c>
      <c r="AX338" s="14" t="s">
        <v>80</v>
      </c>
      <c r="AY338" s="174" t="s">
        <v>195</v>
      </c>
    </row>
    <row r="339" spans="1:65" s="13" customFormat="1">
      <c r="B339" s="165"/>
      <c r="D339" s="166" t="s">
        <v>206</v>
      </c>
      <c r="E339" s="167" t="s">
        <v>3</v>
      </c>
      <c r="F339" s="168" t="s">
        <v>2536</v>
      </c>
      <c r="H339" s="167" t="s">
        <v>3</v>
      </c>
      <c r="I339" s="169"/>
      <c r="L339" s="165"/>
      <c r="M339" s="170"/>
      <c r="N339" s="171"/>
      <c r="O339" s="171"/>
      <c r="P339" s="171"/>
      <c r="Q339" s="171"/>
      <c r="R339" s="171"/>
      <c r="S339" s="171"/>
      <c r="T339" s="172"/>
      <c r="AT339" s="167" t="s">
        <v>206</v>
      </c>
      <c r="AU339" s="167" t="s">
        <v>89</v>
      </c>
      <c r="AV339" s="13" t="s">
        <v>87</v>
      </c>
      <c r="AW339" s="13" t="s">
        <v>41</v>
      </c>
      <c r="AX339" s="13" t="s">
        <v>80</v>
      </c>
      <c r="AY339" s="167" t="s">
        <v>195</v>
      </c>
    </row>
    <row r="340" spans="1:65" s="14" customFormat="1">
      <c r="B340" s="173"/>
      <c r="D340" s="166" t="s">
        <v>206</v>
      </c>
      <c r="E340" s="174" t="s">
        <v>3</v>
      </c>
      <c r="F340" s="175" t="s">
        <v>2537</v>
      </c>
      <c r="H340" s="176">
        <v>66.84</v>
      </c>
      <c r="I340" s="177"/>
      <c r="L340" s="173"/>
      <c r="M340" s="178"/>
      <c r="N340" s="179"/>
      <c r="O340" s="179"/>
      <c r="P340" s="179"/>
      <c r="Q340" s="179"/>
      <c r="R340" s="179"/>
      <c r="S340" s="179"/>
      <c r="T340" s="180"/>
      <c r="AT340" s="174" t="s">
        <v>206</v>
      </c>
      <c r="AU340" s="174" t="s">
        <v>89</v>
      </c>
      <c r="AV340" s="14" t="s">
        <v>89</v>
      </c>
      <c r="AW340" s="14" t="s">
        <v>41</v>
      </c>
      <c r="AX340" s="14" t="s">
        <v>80</v>
      </c>
      <c r="AY340" s="174" t="s">
        <v>195</v>
      </c>
    </row>
    <row r="341" spans="1:65" s="13" customFormat="1">
      <c r="B341" s="165"/>
      <c r="D341" s="166" t="s">
        <v>206</v>
      </c>
      <c r="E341" s="167" t="s">
        <v>3</v>
      </c>
      <c r="F341" s="168" t="s">
        <v>2538</v>
      </c>
      <c r="H341" s="167" t="s">
        <v>3</v>
      </c>
      <c r="I341" s="169"/>
      <c r="L341" s="165"/>
      <c r="M341" s="170"/>
      <c r="N341" s="171"/>
      <c r="O341" s="171"/>
      <c r="P341" s="171"/>
      <c r="Q341" s="171"/>
      <c r="R341" s="171"/>
      <c r="S341" s="171"/>
      <c r="T341" s="172"/>
      <c r="AT341" s="167" t="s">
        <v>206</v>
      </c>
      <c r="AU341" s="167" t="s">
        <v>89</v>
      </c>
      <c r="AV341" s="13" t="s">
        <v>87</v>
      </c>
      <c r="AW341" s="13" t="s">
        <v>41</v>
      </c>
      <c r="AX341" s="13" t="s">
        <v>80</v>
      </c>
      <c r="AY341" s="167" t="s">
        <v>195</v>
      </c>
    </row>
    <row r="342" spans="1:65" s="14" customFormat="1">
      <c r="B342" s="173"/>
      <c r="D342" s="166" t="s">
        <v>206</v>
      </c>
      <c r="E342" s="174" t="s">
        <v>3</v>
      </c>
      <c r="F342" s="175" t="s">
        <v>2539</v>
      </c>
      <c r="H342" s="176">
        <v>21.08</v>
      </c>
      <c r="I342" s="177"/>
      <c r="L342" s="173"/>
      <c r="M342" s="178"/>
      <c r="N342" s="179"/>
      <c r="O342" s="179"/>
      <c r="P342" s="179"/>
      <c r="Q342" s="179"/>
      <c r="R342" s="179"/>
      <c r="S342" s="179"/>
      <c r="T342" s="180"/>
      <c r="AT342" s="174" t="s">
        <v>206</v>
      </c>
      <c r="AU342" s="174" t="s">
        <v>89</v>
      </c>
      <c r="AV342" s="14" t="s">
        <v>89</v>
      </c>
      <c r="AW342" s="14" t="s">
        <v>41</v>
      </c>
      <c r="AX342" s="14" t="s">
        <v>80</v>
      </c>
      <c r="AY342" s="174" t="s">
        <v>195</v>
      </c>
    </row>
    <row r="343" spans="1:65" s="13" customFormat="1">
      <c r="B343" s="165"/>
      <c r="D343" s="166" t="s">
        <v>206</v>
      </c>
      <c r="E343" s="167" t="s">
        <v>3</v>
      </c>
      <c r="F343" s="168" t="s">
        <v>2622</v>
      </c>
      <c r="H343" s="167" t="s">
        <v>3</v>
      </c>
      <c r="I343" s="169"/>
      <c r="L343" s="165"/>
      <c r="M343" s="170"/>
      <c r="N343" s="171"/>
      <c r="O343" s="171"/>
      <c r="P343" s="171"/>
      <c r="Q343" s="171"/>
      <c r="R343" s="171"/>
      <c r="S343" s="171"/>
      <c r="T343" s="172"/>
      <c r="AT343" s="167" t="s">
        <v>206</v>
      </c>
      <c r="AU343" s="167" t="s">
        <v>89</v>
      </c>
      <c r="AV343" s="13" t="s">
        <v>87</v>
      </c>
      <c r="AW343" s="13" t="s">
        <v>41</v>
      </c>
      <c r="AX343" s="13" t="s">
        <v>80</v>
      </c>
      <c r="AY343" s="167" t="s">
        <v>195</v>
      </c>
    </row>
    <row r="344" spans="1:65" s="14" customFormat="1">
      <c r="B344" s="173"/>
      <c r="D344" s="166" t="s">
        <v>206</v>
      </c>
      <c r="E344" s="174" t="s">
        <v>3</v>
      </c>
      <c r="F344" s="175" t="s">
        <v>2623</v>
      </c>
      <c r="H344" s="176">
        <v>34.33</v>
      </c>
      <c r="I344" s="177"/>
      <c r="L344" s="173"/>
      <c r="M344" s="178"/>
      <c r="N344" s="179"/>
      <c r="O344" s="179"/>
      <c r="P344" s="179"/>
      <c r="Q344" s="179"/>
      <c r="R344" s="179"/>
      <c r="S344" s="179"/>
      <c r="T344" s="180"/>
      <c r="AT344" s="174" t="s">
        <v>206</v>
      </c>
      <c r="AU344" s="174" t="s">
        <v>89</v>
      </c>
      <c r="AV344" s="14" t="s">
        <v>89</v>
      </c>
      <c r="AW344" s="14" t="s">
        <v>41</v>
      </c>
      <c r="AX344" s="14" t="s">
        <v>80</v>
      </c>
      <c r="AY344" s="174" t="s">
        <v>195</v>
      </c>
    </row>
    <row r="345" spans="1:65" s="13" customFormat="1">
      <c r="B345" s="165"/>
      <c r="D345" s="166" t="s">
        <v>206</v>
      </c>
      <c r="E345" s="167" t="s">
        <v>3</v>
      </c>
      <c r="F345" s="168" t="s">
        <v>2624</v>
      </c>
      <c r="H345" s="167" t="s">
        <v>3</v>
      </c>
      <c r="I345" s="169"/>
      <c r="L345" s="165"/>
      <c r="M345" s="170"/>
      <c r="N345" s="171"/>
      <c r="O345" s="171"/>
      <c r="P345" s="171"/>
      <c r="Q345" s="171"/>
      <c r="R345" s="171"/>
      <c r="S345" s="171"/>
      <c r="T345" s="172"/>
      <c r="AT345" s="167" t="s">
        <v>206</v>
      </c>
      <c r="AU345" s="167" t="s">
        <v>89</v>
      </c>
      <c r="AV345" s="13" t="s">
        <v>87</v>
      </c>
      <c r="AW345" s="13" t="s">
        <v>41</v>
      </c>
      <c r="AX345" s="13" t="s">
        <v>80</v>
      </c>
      <c r="AY345" s="167" t="s">
        <v>195</v>
      </c>
    </row>
    <row r="346" spans="1:65" s="14" customFormat="1">
      <c r="B346" s="173"/>
      <c r="D346" s="166" t="s">
        <v>206</v>
      </c>
      <c r="E346" s="174" t="s">
        <v>3</v>
      </c>
      <c r="F346" s="175" t="s">
        <v>2625</v>
      </c>
      <c r="H346" s="176">
        <v>15.968</v>
      </c>
      <c r="I346" s="177"/>
      <c r="L346" s="173"/>
      <c r="M346" s="178"/>
      <c r="N346" s="179"/>
      <c r="O346" s="179"/>
      <c r="P346" s="179"/>
      <c r="Q346" s="179"/>
      <c r="R346" s="179"/>
      <c r="S346" s="179"/>
      <c r="T346" s="180"/>
      <c r="AT346" s="174" t="s">
        <v>206</v>
      </c>
      <c r="AU346" s="174" t="s">
        <v>89</v>
      </c>
      <c r="AV346" s="14" t="s">
        <v>89</v>
      </c>
      <c r="AW346" s="14" t="s">
        <v>41</v>
      </c>
      <c r="AX346" s="14" t="s">
        <v>80</v>
      </c>
      <c r="AY346" s="174" t="s">
        <v>195</v>
      </c>
    </row>
    <row r="347" spans="1:65" s="15" customFormat="1">
      <c r="B347" s="181"/>
      <c r="D347" s="166" t="s">
        <v>206</v>
      </c>
      <c r="E347" s="182" t="s">
        <v>3</v>
      </c>
      <c r="F347" s="183" t="s">
        <v>215</v>
      </c>
      <c r="H347" s="184">
        <v>490.33300000000003</v>
      </c>
      <c r="I347" s="185"/>
      <c r="L347" s="181"/>
      <c r="M347" s="186"/>
      <c r="N347" s="187"/>
      <c r="O347" s="187"/>
      <c r="P347" s="187"/>
      <c r="Q347" s="187"/>
      <c r="R347" s="187"/>
      <c r="S347" s="187"/>
      <c r="T347" s="188"/>
      <c r="AT347" s="182" t="s">
        <v>206</v>
      </c>
      <c r="AU347" s="182" t="s">
        <v>89</v>
      </c>
      <c r="AV347" s="15" t="s">
        <v>202</v>
      </c>
      <c r="AW347" s="15" t="s">
        <v>41</v>
      </c>
      <c r="AX347" s="15" t="s">
        <v>87</v>
      </c>
      <c r="AY347" s="182" t="s">
        <v>195</v>
      </c>
    </row>
    <row r="348" spans="1:65" s="2" customFormat="1" ht="16.5" customHeight="1">
      <c r="A348" s="35"/>
      <c r="B348" s="146"/>
      <c r="C348" s="190" t="s">
        <v>424</v>
      </c>
      <c r="D348" s="190" t="s">
        <v>464</v>
      </c>
      <c r="E348" s="191" t="s">
        <v>2463</v>
      </c>
      <c r="F348" s="192" t="s">
        <v>2464</v>
      </c>
      <c r="G348" s="193" t="s">
        <v>344</v>
      </c>
      <c r="H348" s="194">
        <v>365.93700000000001</v>
      </c>
      <c r="I348" s="195"/>
      <c r="J348" s="196">
        <f>ROUND(I348*H348,2)</f>
        <v>0</v>
      </c>
      <c r="K348" s="192" t="s">
        <v>201</v>
      </c>
      <c r="L348" s="197"/>
      <c r="M348" s="198" t="s">
        <v>3</v>
      </c>
      <c r="N348" s="199" t="s">
        <v>51</v>
      </c>
      <c r="O348" s="56"/>
      <c r="P348" s="156">
        <f>O348*H348</f>
        <v>0</v>
      </c>
      <c r="Q348" s="156">
        <v>0.09</v>
      </c>
      <c r="R348" s="156">
        <f>Q348*H348</f>
        <v>32.934330000000003</v>
      </c>
      <c r="S348" s="156">
        <v>0</v>
      </c>
      <c r="T348" s="157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158" t="s">
        <v>257</v>
      </c>
      <c r="AT348" s="158" t="s">
        <v>464</v>
      </c>
      <c r="AU348" s="158" t="s">
        <v>89</v>
      </c>
      <c r="AY348" s="19" t="s">
        <v>195</v>
      </c>
      <c r="BE348" s="159">
        <f>IF(N348="základní",J348,0)</f>
        <v>0</v>
      </c>
      <c r="BF348" s="159">
        <f>IF(N348="snížená",J348,0)</f>
        <v>0</v>
      </c>
      <c r="BG348" s="159">
        <f>IF(N348="zákl. přenesená",J348,0)</f>
        <v>0</v>
      </c>
      <c r="BH348" s="159">
        <f>IF(N348="sníž. přenesená",J348,0)</f>
        <v>0</v>
      </c>
      <c r="BI348" s="159">
        <f>IF(N348="nulová",J348,0)</f>
        <v>0</v>
      </c>
      <c r="BJ348" s="19" t="s">
        <v>87</v>
      </c>
      <c r="BK348" s="159">
        <f>ROUND(I348*H348,2)</f>
        <v>0</v>
      </c>
      <c r="BL348" s="19" t="s">
        <v>202</v>
      </c>
      <c r="BM348" s="158" t="s">
        <v>2626</v>
      </c>
    </row>
    <row r="349" spans="1:65" s="13" customFormat="1">
      <c r="B349" s="165"/>
      <c r="D349" s="166" t="s">
        <v>206</v>
      </c>
      <c r="E349" s="167" t="s">
        <v>3</v>
      </c>
      <c r="F349" s="168" t="s">
        <v>207</v>
      </c>
      <c r="H349" s="167" t="s">
        <v>3</v>
      </c>
      <c r="I349" s="169"/>
      <c r="L349" s="165"/>
      <c r="M349" s="170"/>
      <c r="N349" s="171"/>
      <c r="O349" s="171"/>
      <c r="P349" s="171"/>
      <c r="Q349" s="171"/>
      <c r="R349" s="171"/>
      <c r="S349" s="171"/>
      <c r="T349" s="172"/>
      <c r="AT349" s="167" t="s">
        <v>206</v>
      </c>
      <c r="AU349" s="167" t="s">
        <v>89</v>
      </c>
      <c r="AV349" s="13" t="s">
        <v>87</v>
      </c>
      <c r="AW349" s="13" t="s">
        <v>41</v>
      </c>
      <c r="AX349" s="13" t="s">
        <v>80</v>
      </c>
      <c r="AY349" s="167" t="s">
        <v>195</v>
      </c>
    </row>
    <row r="350" spans="1:65" s="13" customFormat="1">
      <c r="B350" s="165"/>
      <c r="D350" s="166" t="s">
        <v>206</v>
      </c>
      <c r="E350" s="167" t="s">
        <v>3</v>
      </c>
      <c r="F350" s="168" t="s">
        <v>208</v>
      </c>
      <c r="H350" s="167" t="s">
        <v>3</v>
      </c>
      <c r="I350" s="169"/>
      <c r="L350" s="165"/>
      <c r="M350" s="170"/>
      <c r="N350" s="171"/>
      <c r="O350" s="171"/>
      <c r="P350" s="171"/>
      <c r="Q350" s="171"/>
      <c r="R350" s="171"/>
      <c r="S350" s="171"/>
      <c r="T350" s="172"/>
      <c r="AT350" s="167" t="s">
        <v>206</v>
      </c>
      <c r="AU350" s="167" t="s">
        <v>89</v>
      </c>
      <c r="AV350" s="13" t="s">
        <v>87</v>
      </c>
      <c r="AW350" s="13" t="s">
        <v>41</v>
      </c>
      <c r="AX350" s="13" t="s">
        <v>80</v>
      </c>
      <c r="AY350" s="167" t="s">
        <v>195</v>
      </c>
    </row>
    <row r="351" spans="1:65" s="13" customFormat="1">
      <c r="B351" s="165"/>
      <c r="D351" s="166" t="s">
        <v>206</v>
      </c>
      <c r="E351" s="167" t="s">
        <v>3</v>
      </c>
      <c r="F351" s="168" t="s">
        <v>2172</v>
      </c>
      <c r="H351" s="167" t="s">
        <v>3</v>
      </c>
      <c r="I351" s="169"/>
      <c r="L351" s="165"/>
      <c r="M351" s="170"/>
      <c r="N351" s="171"/>
      <c r="O351" s="171"/>
      <c r="P351" s="171"/>
      <c r="Q351" s="171"/>
      <c r="R351" s="171"/>
      <c r="S351" s="171"/>
      <c r="T351" s="172"/>
      <c r="AT351" s="167" t="s">
        <v>206</v>
      </c>
      <c r="AU351" s="167" t="s">
        <v>89</v>
      </c>
      <c r="AV351" s="13" t="s">
        <v>87</v>
      </c>
      <c r="AW351" s="13" t="s">
        <v>41</v>
      </c>
      <c r="AX351" s="13" t="s">
        <v>80</v>
      </c>
      <c r="AY351" s="167" t="s">
        <v>195</v>
      </c>
    </row>
    <row r="352" spans="1:65" s="13" customFormat="1">
      <c r="B352" s="165"/>
      <c r="D352" s="166" t="s">
        <v>206</v>
      </c>
      <c r="E352" s="167" t="s">
        <v>3</v>
      </c>
      <c r="F352" s="168" t="s">
        <v>2533</v>
      </c>
      <c r="H352" s="167" t="s">
        <v>3</v>
      </c>
      <c r="I352" s="169"/>
      <c r="L352" s="165"/>
      <c r="M352" s="170"/>
      <c r="N352" s="171"/>
      <c r="O352" s="171"/>
      <c r="P352" s="171"/>
      <c r="Q352" s="171"/>
      <c r="R352" s="171"/>
      <c r="S352" s="171"/>
      <c r="T352" s="172"/>
      <c r="AT352" s="167" t="s">
        <v>206</v>
      </c>
      <c r="AU352" s="167" t="s">
        <v>89</v>
      </c>
      <c r="AV352" s="13" t="s">
        <v>87</v>
      </c>
      <c r="AW352" s="13" t="s">
        <v>41</v>
      </c>
      <c r="AX352" s="13" t="s">
        <v>80</v>
      </c>
      <c r="AY352" s="167" t="s">
        <v>195</v>
      </c>
    </row>
    <row r="353" spans="1:65" s="14" customFormat="1">
      <c r="B353" s="173"/>
      <c r="D353" s="166" t="s">
        <v>206</v>
      </c>
      <c r="E353" s="174" t="s">
        <v>3</v>
      </c>
      <c r="F353" s="175" t="s">
        <v>2535</v>
      </c>
      <c r="H353" s="176">
        <v>330.63200000000001</v>
      </c>
      <c r="I353" s="177"/>
      <c r="L353" s="173"/>
      <c r="M353" s="178"/>
      <c r="N353" s="179"/>
      <c r="O353" s="179"/>
      <c r="P353" s="179"/>
      <c r="Q353" s="179"/>
      <c r="R353" s="179"/>
      <c r="S353" s="179"/>
      <c r="T353" s="180"/>
      <c r="AT353" s="174" t="s">
        <v>206</v>
      </c>
      <c r="AU353" s="174" t="s">
        <v>89</v>
      </c>
      <c r="AV353" s="14" t="s">
        <v>89</v>
      </c>
      <c r="AW353" s="14" t="s">
        <v>41</v>
      </c>
      <c r="AX353" s="14" t="s">
        <v>80</v>
      </c>
      <c r="AY353" s="174" t="s">
        <v>195</v>
      </c>
    </row>
    <row r="354" spans="1:65" s="13" customFormat="1">
      <c r="B354" s="165"/>
      <c r="D354" s="166" t="s">
        <v>206</v>
      </c>
      <c r="E354" s="167" t="s">
        <v>3</v>
      </c>
      <c r="F354" s="168" t="s">
        <v>2559</v>
      </c>
      <c r="H354" s="167" t="s">
        <v>3</v>
      </c>
      <c r="I354" s="169"/>
      <c r="L354" s="165"/>
      <c r="M354" s="170"/>
      <c r="N354" s="171"/>
      <c r="O354" s="171"/>
      <c r="P354" s="171"/>
      <c r="Q354" s="171"/>
      <c r="R354" s="171"/>
      <c r="S354" s="171"/>
      <c r="T354" s="172"/>
      <c r="AT354" s="167" t="s">
        <v>206</v>
      </c>
      <c r="AU354" s="167" t="s">
        <v>89</v>
      </c>
      <c r="AV354" s="13" t="s">
        <v>87</v>
      </c>
      <c r="AW354" s="13" t="s">
        <v>41</v>
      </c>
      <c r="AX354" s="13" t="s">
        <v>80</v>
      </c>
      <c r="AY354" s="167" t="s">
        <v>195</v>
      </c>
    </row>
    <row r="355" spans="1:65" s="14" customFormat="1">
      <c r="B355" s="173"/>
      <c r="D355" s="166" t="s">
        <v>206</v>
      </c>
      <c r="E355" s="174" t="s">
        <v>3</v>
      </c>
      <c r="F355" s="175" t="s">
        <v>2560</v>
      </c>
      <c r="H355" s="176">
        <v>21.483000000000001</v>
      </c>
      <c r="I355" s="177"/>
      <c r="L355" s="173"/>
      <c r="M355" s="178"/>
      <c r="N355" s="179"/>
      <c r="O355" s="179"/>
      <c r="P355" s="179"/>
      <c r="Q355" s="179"/>
      <c r="R355" s="179"/>
      <c r="S355" s="179"/>
      <c r="T355" s="180"/>
      <c r="AT355" s="174" t="s">
        <v>206</v>
      </c>
      <c r="AU355" s="174" t="s">
        <v>89</v>
      </c>
      <c r="AV355" s="14" t="s">
        <v>89</v>
      </c>
      <c r="AW355" s="14" t="s">
        <v>41</v>
      </c>
      <c r="AX355" s="14" t="s">
        <v>80</v>
      </c>
      <c r="AY355" s="174" t="s">
        <v>195</v>
      </c>
    </row>
    <row r="356" spans="1:65" s="13" customFormat="1">
      <c r="B356" s="165"/>
      <c r="D356" s="166" t="s">
        <v>206</v>
      </c>
      <c r="E356" s="167" t="s">
        <v>3</v>
      </c>
      <c r="F356" s="168" t="s">
        <v>2627</v>
      </c>
      <c r="H356" s="167" t="s">
        <v>3</v>
      </c>
      <c r="I356" s="169"/>
      <c r="L356" s="165"/>
      <c r="M356" s="170"/>
      <c r="N356" s="171"/>
      <c r="O356" s="171"/>
      <c r="P356" s="171"/>
      <c r="Q356" s="171"/>
      <c r="R356" s="171"/>
      <c r="S356" s="171"/>
      <c r="T356" s="172"/>
      <c r="AT356" s="167" t="s">
        <v>206</v>
      </c>
      <c r="AU356" s="167" t="s">
        <v>89</v>
      </c>
      <c r="AV356" s="13" t="s">
        <v>87</v>
      </c>
      <c r="AW356" s="13" t="s">
        <v>41</v>
      </c>
      <c r="AX356" s="13" t="s">
        <v>80</v>
      </c>
      <c r="AY356" s="167" t="s">
        <v>195</v>
      </c>
    </row>
    <row r="357" spans="1:65" s="14" customFormat="1">
      <c r="B357" s="173"/>
      <c r="D357" s="166" t="s">
        <v>206</v>
      </c>
      <c r="E357" s="174" t="s">
        <v>3</v>
      </c>
      <c r="F357" s="175" t="s">
        <v>2628</v>
      </c>
      <c r="H357" s="176">
        <v>6.6840000000000002</v>
      </c>
      <c r="I357" s="177"/>
      <c r="L357" s="173"/>
      <c r="M357" s="178"/>
      <c r="N357" s="179"/>
      <c r="O357" s="179"/>
      <c r="P357" s="179"/>
      <c r="Q357" s="179"/>
      <c r="R357" s="179"/>
      <c r="S357" s="179"/>
      <c r="T357" s="180"/>
      <c r="AT357" s="174" t="s">
        <v>206</v>
      </c>
      <c r="AU357" s="174" t="s">
        <v>89</v>
      </c>
      <c r="AV357" s="14" t="s">
        <v>89</v>
      </c>
      <c r="AW357" s="14" t="s">
        <v>41</v>
      </c>
      <c r="AX357" s="14" t="s">
        <v>80</v>
      </c>
      <c r="AY357" s="174" t="s">
        <v>195</v>
      </c>
    </row>
    <row r="358" spans="1:65" s="13" customFormat="1">
      <c r="B358" s="165"/>
      <c r="D358" s="166" t="s">
        <v>206</v>
      </c>
      <c r="E358" s="167" t="s">
        <v>3</v>
      </c>
      <c r="F358" s="168" t="s">
        <v>2629</v>
      </c>
      <c r="H358" s="167" t="s">
        <v>3</v>
      </c>
      <c r="I358" s="169"/>
      <c r="L358" s="165"/>
      <c r="M358" s="170"/>
      <c r="N358" s="171"/>
      <c r="O358" s="171"/>
      <c r="P358" s="171"/>
      <c r="Q358" s="171"/>
      <c r="R358" s="171"/>
      <c r="S358" s="171"/>
      <c r="T358" s="172"/>
      <c r="AT358" s="167" t="s">
        <v>206</v>
      </c>
      <c r="AU358" s="167" t="s">
        <v>89</v>
      </c>
      <c r="AV358" s="13" t="s">
        <v>87</v>
      </c>
      <c r="AW358" s="13" t="s">
        <v>41</v>
      </c>
      <c r="AX358" s="13" t="s">
        <v>80</v>
      </c>
      <c r="AY358" s="167" t="s">
        <v>195</v>
      </c>
    </row>
    <row r="359" spans="1:65" s="14" customFormat="1">
      <c r="B359" s="173"/>
      <c r="D359" s="166" t="s">
        <v>206</v>
      </c>
      <c r="E359" s="174" t="s">
        <v>3</v>
      </c>
      <c r="F359" s="175" t="s">
        <v>2630</v>
      </c>
      <c r="H359" s="176">
        <v>2.1080000000000001</v>
      </c>
      <c r="I359" s="177"/>
      <c r="L359" s="173"/>
      <c r="M359" s="178"/>
      <c r="N359" s="179"/>
      <c r="O359" s="179"/>
      <c r="P359" s="179"/>
      <c r="Q359" s="179"/>
      <c r="R359" s="179"/>
      <c r="S359" s="179"/>
      <c r="T359" s="180"/>
      <c r="AT359" s="174" t="s">
        <v>206</v>
      </c>
      <c r="AU359" s="174" t="s">
        <v>89</v>
      </c>
      <c r="AV359" s="14" t="s">
        <v>89</v>
      </c>
      <c r="AW359" s="14" t="s">
        <v>41</v>
      </c>
      <c r="AX359" s="14" t="s">
        <v>80</v>
      </c>
      <c r="AY359" s="174" t="s">
        <v>195</v>
      </c>
    </row>
    <row r="360" spans="1:65" s="13" customFormat="1">
      <c r="B360" s="165"/>
      <c r="D360" s="166" t="s">
        <v>206</v>
      </c>
      <c r="E360" s="167" t="s">
        <v>3</v>
      </c>
      <c r="F360" s="168" t="s">
        <v>2631</v>
      </c>
      <c r="H360" s="167" t="s">
        <v>3</v>
      </c>
      <c r="I360" s="169"/>
      <c r="L360" s="165"/>
      <c r="M360" s="170"/>
      <c r="N360" s="171"/>
      <c r="O360" s="171"/>
      <c r="P360" s="171"/>
      <c r="Q360" s="171"/>
      <c r="R360" s="171"/>
      <c r="S360" s="171"/>
      <c r="T360" s="172"/>
      <c r="AT360" s="167" t="s">
        <v>206</v>
      </c>
      <c r="AU360" s="167" t="s">
        <v>89</v>
      </c>
      <c r="AV360" s="13" t="s">
        <v>87</v>
      </c>
      <c r="AW360" s="13" t="s">
        <v>41</v>
      </c>
      <c r="AX360" s="13" t="s">
        <v>80</v>
      </c>
      <c r="AY360" s="167" t="s">
        <v>195</v>
      </c>
    </row>
    <row r="361" spans="1:65" s="14" customFormat="1">
      <c r="B361" s="173"/>
      <c r="D361" s="166" t="s">
        <v>206</v>
      </c>
      <c r="E361" s="174" t="s">
        <v>3</v>
      </c>
      <c r="F361" s="175" t="s">
        <v>2632</v>
      </c>
      <c r="H361" s="176">
        <v>3.4329999999999998</v>
      </c>
      <c r="I361" s="177"/>
      <c r="L361" s="173"/>
      <c r="M361" s="178"/>
      <c r="N361" s="179"/>
      <c r="O361" s="179"/>
      <c r="P361" s="179"/>
      <c r="Q361" s="179"/>
      <c r="R361" s="179"/>
      <c r="S361" s="179"/>
      <c r="T361" s="180"/>
      <c r="AT361" s="174" t="s">
        <v>206</v>
      </c>
      <c r="AU361" s="174" t="s">
        <v>89</v>
      </c>
      <c r="AV361" s="14" t="s">
        <v>89</v>
      </c>
      <c r="AW361" s="14" t="s">
        <v>41</v>
      </c>
      <c r="AX361" s="14" t="s">
        <v>80</v>
      </c>
      <c r="AY361" s="174" t="s">
        <v>195</v>
      </c>
    </row>
    <row r="362" spans="1:65" s="13" customFormat="1">
      <c r="B362" s="165"/>
      <c r="D362" s="166" t="s">
        <v>206</v>
      </c>
      <c r="E362" s="167" t="s">
        <v>3</v>
      </c>
      <c r="F362" s="168" t="s">
        <v>2633</v>
      </c>
      <c r="H362" s="167" t="s">
        <v>3</v>
      </c>
      <c r="I362" s="169"/>
      <c r="L362" s="165"/>
      <c r="M362" s="170"/>
      <c r="N362" s="171"/>
      <c r="O362" s="171"/>
      <c r="P362" s="171"/>
      <c r="Q362" s="171"/>
      <c r="R362" s="171"/>
      <c r="S362" s="171"/>
      <c r="T362" s="172"/>
      <c r="AT362" s="167" t="s">
        <v>206</v>
      </c>
      <c r="AU362" s="167" t="s">
        <v>89</v>
      </c>
      <c r="AV362" s="13" t="s">
        <v>87</v>
      </c>
      <c r="AW362" s="13" t="s">
        <v>41</v>
      </c>
      <c r="AX362" s="13" t="s">
        <v>80</v>
      </c>
      <c r="AY362" s="167" t="s">
        <v>195</v>
      </c>
    </row>
    <row r="363" spans="1:65" s="14" customFormat="1">
      <c r="B363" s="173"/>
      <c r="D363" s="166" t="s">
        <v>206</v>
      </c>
      <c r="E363" s="174" t="s">
        <v>3</v>
      </c>
      <c r="F363" s="175" t="s">
        <v>2634</v>
      </c>
      <c r="H363" s="176">
        <v>1.597</v>
      </c>
      <c r="I363" s="177"/>
      <c r="L363" s="173"/>
      <c r="M363" s="178"/>
      <c r="N363" s="179"/>
      <c r="O363" s="179"/>
      <c r="P363" s="179"/>
      <c r="Q363" s="179"/>
      <c r="R363" s="179"/>
      <c r="S363" s="179"/>
      <c r="T363" s="180"/>
      <c r="AT363" s="174" t="s">
        <v>206</v>
      </c>
      <c r="AU363" s="174" t="s">
        <v>89</v>
      </c>
      <c r="AV363" s="14" t="s">
        <v>89</v>
      </c>
      <c r="AW363" s="14" t="s">
        <v>41</v>
      </c>
      <c r="AX363" s="14" t="s">
        <v>80</v>
      </c>
      <c r="AY363" s="174" t="s">
        <v>195</v>
      </c>
    </row>
    <row r="364" spans="1:65" s="15" customFormat="1">
      <c r="B364" s="181"/>
      <c r="D364" s="166" t="s">
        <v>206</v>
      </c>
      <c r="E364" s="182" t="s">
        <v>3</v>
      </c>
      <c r="F364" s="183" t="s">
        <v>215</v>
      </c>
      <c r="H364" s="184">
        <v>365.93700000000001</v>
      </c>
      <c r="I364" s="185"/>
      <c r="L364" s="181"/>
      <c r="M364" s="186"/>
      <c r="N364" s="187"/>
      <c r="O364" s="187"/>
      <c r="P364" s="187"/>
      <c r="Q364" s="187"/>
      <c r="R364" s="187"/>
      <c r="S364" s="187"/>
      <c r="T364" s="188"/>
      <c r="AT364" s="182" t="s">
        <v>206</v>
      </c>
      <c r="AU364" s="182" t="s">
        <v>89</v>
      </c>
      <c r="AV364" s="15" t="s">
        <v>202</v>
      </c>
      <c r="AW364" s="15" t="s">
        <v>41</v>
      </c>
      <c r="AX364" s="15" t="s">
        <v>87</v>
      </c>
      <c r="AY364" s="182" t="s">
        <v>195</v>
      </c>
    </row>
    <row r="365" spans="1:65" s="2" customFormat="1" ht="44.25" customHeight="1">
      <c r="A365" s="35"/>
      <c r="B365" s="146"/>
      <c r="C365" s="147" t="s">
        <v>427</v>
      </c>
      <c r="D365" s="147" t="s">
        <v>197</v>
      </c>
      <c r="E365" s="148" t="s">
        <v>2336</v>
      </c>
      <c r="F365" s="149" t="s">
        <v>2337</v>
      </c>
      <c r="G365" s="150" t="s">
        <v>344</v>
      </c>
      <c r="H365" s="151">
        <v>852.39400000000001</v>
      </c>
      <c r="I365" s="152"/>
      <c r="J365" s="153">
        <f>ROUND(I365*H365,2)</f>
        <v>0</v>
      </c>
      <c r="K365" s="149" t="s">
        <v>201</v>
      </c>
      <c r="L365" s="36"/>
      <c r="M365" s="154" t="s">
        <v>3</v>
      </c>
      <c r="N365" s="155" t="s">
        <v>51</v>
      </c>
      <c r="O365" s="56"/>
      <c r="P365" s="156">
        <f>O365*H365</f>
        <v>0</v>
      </c>
      <c r="Q365" s="156">
        <v>0.10362</v>
      </c>
      <c r="R365" s="156">
        <f>Q365*H365</f>
        <v>88.325066280000001</v>
      </c>
      <c r="S365" s="156">
        <v>0</v>
      </c>
      <c r="T365" s="157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58" t="s">
        <v>202</v>
      </c>
      <c r="AT365" s="158" t="s">
        <v>197</v>
      </c>
      <c r="AU365" s="158" t="s">
        <v>89</v>
      </c>
      <c r="AY365" s="19" t="s">
        <v>195</v>
      </c>
      <c r="BE365" s="159">
        <f>IF(N365="základní",J365,0)</f>
        <v>0</v>
      </c>
      <c r="BF365" s="159">
        <f>IF(N365="snížená",J365,0)</f>
        <v>0</v>
      </c>
      <c r="BG365" s="159">
        <f>IF(N365="zákl. přenesená",J365,0)</f>
        <v>0</v>
      </c>
      <c r="BH365" s="159">
        <f>IF(N365="sníž. přenesená",J365,0)</f>
        <v>0</v>
      </c>
      <c r="BI365" s="159">
        <f>IF(N365="nulová",J365,0)</f>
        <v>0</v>
      </c>
      <c r="BJ365" s="19" t="s">
        <v>87</v>
      </c>
      <c r="BK365" s="159">
        <f>ROUND(I365*H365,2)</f>
        <v>0</v>
      </c>
      <c r="BL365" s="19" t="s">
        <v>202</v>
      </c>
      <c r="BM365" s="158" t="s">
        <v>2635</v>
      </c>
    </row>
    <row r="366" spans="1:65" s="2" customFormat="1">
      <c r="A366" s="35"/>
      <c r="B366" s="36"/>
      <c r="C366" s="35"/>
      <c r="D366" s="160" t="s">
        <v>204</v>
      </c>
      <c r="E366" s="35"/>
      <c r="F366" s="161" t="s">
        <v>2339</v>
      </c>
      <c r="G366" s="35"/>
      <c r="H366" s="35"/>
      <c r="I366" s="162"/>
      <c r="J366" s="35"/>
      <c r="K366" s="35"/>
      <c r="L366" s="36"/>
      <c r="M366" s="163"/>
      <c r="N366" s="164"/>
      <c r="O366" s="56"/>
      <c r="P366" s="56"/>
      <c r="Q366" s="56"/>
      <c r="R366" s="56"/>
      <c r="S366" s="56"/>
      <c r="T366" s="57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T366" s="19" t="s">
        <v>204</v>
      </c>
      <c r="AU366" s="19" t="s">
        <v>89</v>
      </c>
    </row>
    <row r="367" spans="1:65" s="13" customFormat="1">
      <c r="B367" s="165"/>
      <c r="D367" s="166" t="s">
        <v>206</v>
      </c>
      <c r="E367" s="167" t="s">
        <v>3</v>
      </c>
      <c r="F367" s="168" t="s">
        <v>207</v>
      </c>
      <c r="H367" s="167" t="s">
        <v>3</v>
      </c>
      <c r="I367" s="169"/>
      <c r="L367" s="165"/>
      <c r="M367" s="170"/>
      <c r="N367" s="171"/>
      <c r="O367" s="171"/>
      <c r="P367" s="171"/>
      <c r="Q367" s="171"/>
      <c r="R367" s="171"/>
      <c r="S367" s="171"/>
      <c r="T367" s="172"/>
      <c r="AT367" s="167" t="s">
        <v>206</v>
      </c>
      <c r="AU367" s="167" t="s">
        <v>89</v>
      </c>
      <c r="AV367" s="13" t="s">
        <v>87</v>
      </c>
      <c r="AW367" s="13" t="s">
        <v>41</v>
      </c>
      <c r="AX367" s="13" t="s">
        <v>80</v>
      </c>
      <c r="AY367" s="167" t="s">
        <v>195</v>
      </c>
    </row>
    <row r="368" spans="1:65" s="13" customFormat="1">
      <c r="B368" s="165"/>
      <c r="D368" s="166" t="s">
        <v>206</v>
      </c>
      <c r="E368" s="167" t="s">
        <v>3</v>
      </c>
      <c r="F368" s="168" t="s">
        <v>208</v>
      </c>
      <c r="H368" s="167" t="s">
        <v>3</v>
      </c>
      <c r="I368" s="169"/>
      <c r="L368" s="165"/>
      <c r="M368" s="170"/>
      <c r="N368" s="171"/>
      <c r="O368" s="171"/>
      <c r="P368" s="171"/>
      <c r="Q368" s="171"/>
      <c r="R368" s="171"/>
      <c r="S368" s="171"/>
      <c r="T368" s="172"/>
      <c r="AT368" s="167" t="s">
        <v>206</v>
      </c>
      <c r="AU368" s="167" t="s">
        <v>89</v>
      </c>
      <c r="AV368" s="13" t="s">
        <v>87</v>
      </c>
      <c r="AW368" s="13" t="s">
        <v>41</v>
      </c>
      <c r="AX368" s="13" t="s">
        <v>80</v>
      </c>
      <c r="AY368" s="167" t="s">
        <v>195</v>
      </c>
    </row>
    <row r="369" spans="1:65" s="13" customFormat="1">
      <c r="B369" s="165"/>
      <c r="D369" s="166" t="s">
        <v>206</v>
      </c>
      <c r="E369" s="167" t="s">
        <v>3</v>
      </c>
      <c r="F369" s="168" t="s">
        <v>2172</v>
      </c>
      <c r="H369" s="167" t="s">
        <v>3</v>
      </c>
      <c r="I369" s="169"/>
      <c r="L369" s="165"/>
      <c r="M369" s="170"/>
      <c r="N369" s="171"/>
      <c r="O369" s="171"/>
      <c r="P369" s="171"/>
      <c r="Q369" s="171"/>
      <c r="R369" s="171"/>
      <c r="S369" s="171"/>
      <c r="T369" s="172"/>
      <c r="AT369" s="167" t="s">
        <v>206</v>
      </c>
      <c r="AU369" s="167" t="s">
        <v>89</v>
      </c>
      <c r="AV369" s="13" t="s">
        <v>87</v>
      </c>
      <c r="AW369" s="13" t="s">
        <v>41</v>
      </c>
      <c r="AX369" s="13" t="s">
        <v>80</v>
      </c>
      <c r="AY369" s="167" t="s">
        <v>195</v>
      </c>
    </row>
    <row r="370" spans="1:65" s="13" customFormat="1">
      <c r="B370" s="165"/>
      <c r="D370" s="166" t="s">
        <v>206</v>
      </c>
      <c r="E370" s="167" t="s">
        <v>3</v>
      </c>
      <c r="F370" s="168" t="s">
        <v>2530</v>
      </c>
      <c r="H370" s="167" t="s">
        <v>3</v>
      </c>
      <c r="I370" s="169"/>
      <c r="L370" s="165"/>
      <c r="M370" s="170"/>
      <c r="N370" s="171"/>
      <c r="O370" s="171"/>
      <c r="P370" s="171"/>
      <c r="Q370" s="171"/>
      <c r="R370" s="171"/>
      <c r="S370" s="171"/>
      <c r="T370" s="172"/>
      <c r="AT370" s="167" t="s">
        <v>206</v>
      </c>
      <c r="AU370" s="167" t="s">
        <v>89</v>
      </c>
      <c r="AV370" s="13" t="s">
        <v>87</v>
      </c>
      <c r="AW370" s="13" t="s">
        <v>41</v>
      </c>
      <c r="AX370" s="13" t="s">
        <v>80</v>
      </c>
      <c r="AY370" s="167" t="s">
        <v>195</v>
      </c>
    </row>
    <row r="371" spans="1:65" s="14" customFormat="1">
      <c r="B371" s="173"/>
      <c r="D371" s="166" t="s">
        <v>206</v>
      </c>
      <c r="E371" s="174" t="s">
        <v>3</v>
      </c>
      <c r="F371" s="175" t="s">
        <v>2532</v>
      </c>
      <c r="H371" s="176">
        <v>227.14</v>
      </c>
      <c r="I371" s="177"/>
      <c r="L371" s="173"/>
      <c r="M371" s="178"/>
      <c r="N371" s="179"/>
      <c r="O371" s="179"/>
      <c r="P371" s="179"/>
      <c r="Q371" s="179"/>
      <c r="R371" s="179"/>
      <c r="S371" s="179"/>
      <c r="T371" s="180"/>
      <c r="AT371" s="174" t="s">
        <v>206</v>
      </c>
      <c r="AU371" s="174" t="s">
        <v>89</v>
      </c>
      <c r="AV371" s="14" t="s">
        <v>89</v>
      </c>
      <c r="AW371" s="14" t="s">
        <v>41</v>
      </c>
      <c r="AX371" s="14" t="s">
        <v>80</v>
      </c>
      <c r="AY371" s="174" t="s">
        <v>195</v>
      </c>
    </row>
    <row r="372" spans="1:65" s="13" customFormat="1">
      <c r="B372" s="165"/>
      <c r="D372" s="166" t="s">
        <v>206</v>
      </c>
      <c r="E372" s="167" t="s">
        <v>3</v>
      </c>
      <c r="F372" s="168" t="s">
        <v>2556</v>
      </c>
      <c r="H372" s="167" t="s">
        <v>3</v>
      </c>
      <c r="I372" s="169"/>
      <c r="L372" s="165"/>
      <c r="M372" s="170"/>
      <c r="N372" s="171"/>
      <c r="O372" s="171"/>
      <c r="P372" s="171"/>
      <c r="Q372" s="171"/>
      <c r="R372" s="171"/>
      <c r="S372" s="171"/>
      <c r="T372" s="172"/>
      <c r="AT372" s="167" t="s">
        <v>206</v>
      </c>
      <c r="AU372" s="167" t="s">
        <v>89</v>
      </c>
      <c r="AV372" s="13" t="s">
        <v>87</v>
      </c>
      <c r="AW372" s="13" t="s">
        <v>41</v>
      </c>
      <c r="AX372" s="13" t="s">
        <v>80</v>
      </c>
      <c r="AY372" s="167" t="s">
        <v>195</v>
      </c>
    </row>
    <row r="373" spans="1:65" s="14" customFormat="1">
      <c r="B373" s="173"/>
      <c r="D373" s="166" t="s">
        <v>206</v>
      </c>
      <c r="E373" s="174" t="s">
        <v>3</v>
      </c>
      <c r="F373" s="175" t="s">
        <v>2557</v>
      </c>
      <c r="H373" s="176">
        <v>625.25400000000002</v>
      </c>
      <c r="I373" s="177"/>
      <c r="L373" s="173"/>
      <c r="M373" s="178"/>
      <c r="N373" s="179"/>
      <c r="O373" s="179"/>
      <c r="P373" s="179"/>
      <c r="Q373" s="179"/>
      <c r="R373" s="179"/>
      <c r="S373" s="179"/>
      <c r="T373" s="180"/>
      <c r="AT373" s="174" t="s">
        <v>206</v>
      </c>
      <c r="AU373" s="174" t="s">
        <v>89</v>
      </c>
      <c r="AV373" s="14" t="s">
        <v>89</v>
      </c>
      <c r="AW373" s="14" t="s">
        <v>41</v>
      </c>
      <c r="AX373" s="14" t="s">
        <v>80</v>
      </c>
      <c r="AY373" s="174" t="s">
        <v>195</v>
      </c>
    </row>
    <row r="374" spans="1:65" s="15" customFormat="1">
      <c r="B374" s="181"/>
      <c r="D374" s="166" t="s">
        <v>206</v>
      </c>
      <c r="E374" s="182" t="s">
        <v>3</v>
      </c>
      <c r="F374" s="183" t="s">
        <v>215</v>
      </c>
      <c r="H374" s="184">
        <v>852.39400000000001</v>
      </c>
      <c r="I374" s="185"/>
      <c r="L374" s="181"/>
      <c r="M374" s="186"/>
      <c r="N374" s="187"/>
      <c r="O374" s="187"/>
      <c r="P374" s="187"/>
      <c r="Q374" s="187"/>
      <c r="R374" s="187"/>
      <c r="S374" s="187"/>
      <c r="T374" s="188"/>
      <c r="AT374" s="182" t="s">
        <v>206</v>
      </c>
      <c r="AU374" s="182" t="s">
        <v>89</v>
      </c>
      <c r="AV374" s="15" t="s">
        <v>202</v>
      </c>
      <c r="AW374" s="15" t="s">
        <v>41</v>
      </c>
      <c r="AX374" s="15" t="s">
        <v>87</v>
      </c>
      <c r="AY374" s="182" t="s">
        <v>195</v>
      </c>
    </row>
    <row r="375" spans="1:65" s="2" customFormat="1" ht="16.5" customHeight="1">
      <c r="A375" s="35"/>
      <c r="B375" s="146"/>
      <c r="C375" s="190" t="s">
        <v>433</v>
      </c>
      <c r="D375" s="190" t="s">
        <v>464</v>
      </c>
      <c r="E375" s="191" t="s">
        <v>2340</v>
      </c>
      <c r="F375" s="192" t="s">
        <v>2341</v>
      </c>
      <c r="G375" s="193" t="s">
        <v>344</v>
      </c>
      <c r="H375" s="194">
        <v>289.66500000000002</v>
      </c>
      <c r="I375" s="195"/>
      <c r="J375" s="196">
        <f>ROUND(I375*H375,2)</f>
        <v>0</v>
      </c>
      <c r="K375" s="192" t="s">
        <v>201</v>
      </c>
      <c r="L375" s="197"/>
      <c r="M375" s="198" t="s">
        <v>3</v>
      </c>
      <c r="N375" s="199" t="s">
        <v>51</v>
      </c>
      <c r="O375" s="56"/>
      <c r="P375" s="156">
        <f>O375*H375</f>
        <v>0</v>
      </c>
      <c r="Q375" s="156">
        <v>0.152</v>
      </c>
      <c r="R375" s="156">
        <f>Q375*H375</f>
        <v>44.02908</v>
      </c>
      <c r="S375" s="156">
        <v>0</v>
      </c>
      <c r="T375" s="157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58" t="s">
        <v>257</v>
      </c>
      <c r="AT375" s="158" t="s">
        <v>464</v>
      </c>
      <c r="AU375" s="158" t="s">
        <v>89</v>
      </c>
      <c r="AY375" s="19" t="s">
        <v>195</v>
      </c>
      <c r="BE375" s="159">
        <f>IF(N375="základní",J375,0)</f>
        <v>0</v>
      </c>
      <c r="BF375" s="159">
        <f>IF(N375="snížená",J375,0)</f>
        <v>0</v>
      </c>
      <c r="BG375" s="159">
        <f>IF(N375="zákl. přenesená",J375,0)</f>
        <v>0</v>
      </c>
      <c r="BH375" s="159">
        <f>IF(N375="sníž. přenesená",J375,0)</f>
        <v>0</v>
      </c>
      <c r="BI375" s="159">
        <f>IF(N375="nulová",J375,0)</f>
        <v>0</v>
      </c>
      <c r="BJ375" s="19" t="s">
        <v>87</v>
      </c>
      <c r="BK375" s="159">
        <f>ROUND(I375*H375,2)</f>
        <v>0</v>
      </c>
      <c r="BL375" s="19" t="s">
        <v>202</v>
      </c>
      <c r="BM375" s="158" t="s">
        <v>2636</v>
      </c>
    </row>
    <row r="376" spans="1:65" s="13" customFormat="1">
      <c r="B376" s="165"/>
      <c r="D376" s="166" t="s">
        <v>206</v>
      </c>
      <c r="E376" s="167" t="s">
        <v>3</v>
      </c>
      <c r="F376" s="168" t="s">
        <v>207</v>
      </c>
      <c r="H376" s="167" t="s">
        <v>3</v>
      </c>
      <c r="I376" s="169"/>
      <c r="L376" s="165"/>
      <c r="M376" s="170"/>
      <c r="N376" s="171"/>
      <c r="O376" s="171"/>
      <c r="P376" s="171"/>
      <c r="Q376" s="171"/>
      <c r="R376" s="171"/>
      <c r="S376" s="171"/>
      <c r="T376" s="172"/>
      <c r="AT376" s="167" t="s">
        <v>206</v>
      </c>
      <c r="AU376" s="167" t="s">
        <v>89</v>
      </c>
      <c r="AV376" s="13" t="s">
        <v>87</v>
      </c>
      <c r="AW376" s="13" t="s">
        <v>41</v>
      </c>
      <c r="AX376" s="13" t="s">
        <v>80</v>
      </c>
      <c r="AY376" s="167" t="s">
        <v>195</v>
      </c>
    </row>
    <row r="377" spans="1:65" s="13" customFormat="1">
      <c r="B377" s="165"/>
      <c r="D377" s="166" t="s">
        <v>206</v>
      </c>
      <c r="E377" s="167" t="s">
        <v>3</v>
      </c>
      <c r="F377" s="168" t="s">
        <v>208</v>
      </c>
      <c r="H377" s="167" t="s">
        <v>3</v>
      </c>
      <c r="I377" s="169"/>
      <c r="L377" s="165"/>
      <c r="M377" s="170"/>
      <c r="N377" s="171"/>
      <c r="O377" s="171"/>
      <c r="P377" s="171"/>
      <c r="Q377" s="171"/>
      <c r="R377" s="171"/>
      <c r="S377" s="171"/>
      <c r="T377" s="172"/>
      <c r="AT377" s="167" t="s">
        <v>206</v>
      </c>
      <c r="AU377" s="167" t="s">
        <v>89</v>
      </c>
      <c r="AV377" s="13" t="s">
        <v>87</v>
      </c>
      <c r="AW377" s="13" t="s">
        <v>41</v>
      </c>
      <c r="AX377" s="13" t="s">
        <v>80</v>
      </c>
      <c r="AY377" s="167" t="s">
        <v>195</v>
      </c>
    </row>
    <row r="378" spans="1:65" s="13" customFormat="1">
      <c r="B378" s="165"/>
      <c r="D378" s="166" t="s">
        <v>206</v>
      </c>
      <c r="E378" s="167" t="s">
        <v>3</v>
      </c>
      <c r="F378" s="168" t="s">
        <v>2172</v>
      </c>
      <c r="H378" s="167" t="s">
        <v>3</v>
      </c>
      <c r="I378" s="169"/>
      <c r="L378" s="165"/>
      <c r="M378" s="170"/>
      <c r="N378" s="171"/>
      <c r="O378" s="171"/>
      <c r="P378" s="171"/>
      <c r="Q378" s="171"/>
      <c r="R378" s="171"/>
      <c r="S378" s="171"/>
      <c r="T378" s="172"/>
      <c r="AT378" s="167" t="s">
        <v>206</v>
      </c>
      <c r="AU378" s="167" t="s">
        <v>89</v>
      </c>
      <c r="AV378" s="13" t="s">
        <v>87</v>
      </c>
      <c r="AW378" s="13" t="s">
        <v>41</v>
      </c>
      <c r="AX378" s="13" t="s">
        <v>80</v>
      </c>
      <c r="AY378" s="167" t="s">
        <v>195</v>
      </c>
    </row>
    <row r="379" spans="1:65" s="13" customFormat="1">
      <c r="B379" s="165"/>
      <c r="D379" s="166" t="s">
        <v>206</v>
      </c>
      <c r="E379" s="167" t="s">
        <v>3</v>
      </c>
      <c r="F379" s="168" t="s">
        <v>2530</v>
      </c>
      <c r="H379" s="167" t="s">
        <v>3</v>
      </c>
      <c r="I379" s="169"/>
      <c r="L379" s="165"/>
      <c r="M379" s="170"/>
      <c r="N379" s="171"/>
      <c r="O379" s="171"/>
      <c r="P379" s="171"/>
      <c r="Q379" s="171"/>
      <c r="R379" s="171"/>
      <c r="S379" s="171"/>
      <c r="T379" s="172"/>
      <c r="AT379" s="167" t="s">
        <v>206</v>
      </c>
      <c r="AU379" s="167" t="s">
        <v>89</v>
      </c>
      <c r="AV379" s="13" t="s">
        <v>87</v>
      </c>
      <c r="AW379" s="13" t="s">
        <v>41</v>
      </c>
      <c r="AX379" s="13" t="s">
        <v>80</v>
      </c>
      <c r="AY379" s="167" t="s">
        <v>195</v>
      </c>
    </row>
    <row r="380" spans="1:65" s="14" customFormat="1">
      <c r="B380" s="173"/>
      <c r="D380" s="166" t="s">
        <v>206</v>
      </c>
      <c r="E380" s="174" t="s">
        <v>3</v>
      </c>
      <c r="F380" s="175" t="s">
        <v>2532</v>
      </c>
      <c r="H380" s="176">
        <v>227.14</v>
      </c>
      <c r="I380" s="177"/>
      <c r="L380" s="173"/>
      <c r="M380" s="178"/>
      <c r="N380" s="179"/>
      <c r="O380" s="179"/>
      <c r="P380" s="179"/>
      <c r="Q380" s="179"/>
      <c r="R380" s="179"/>
      <c r="S380" s="179"/>
      <c r="T380" s="180"/>
      <c r="AT380" s="174" t="s">
        <v>206</v>
      </c>
      <c r="AU380" s="174" t="s">
        <v>89</v>
      </c>
      <c r="AV380" s="14" t="s">
        <v>89</v>
      </c>
      <c r="AW380" s="14" t="s">
        <v>41</v>
      </c>
      <c r="AX380" s="14" t="s">
        <v>80</v>
      </c>
      <c r="AY380" s="174" t="s">
        <v>195</v>
      </c>
    </row>
    <row r="381" spans="1:65" s="13" customFormat="1" ht="20">
      <c r="B381" s="165"/>
      <c r="D381" s="166" t="s">
        <v>206</v>
      </c>
      <c r="E381" s="167" t="s">
        <v>3</v>
      </c>
      <c r="F381" s="168" t="s">
        <v>2637</v>
      </c>
      <c r="H381" s="167" t="s">
        <v>3</v>
      </c>
      <c r="I381" s="169"/>
      <c r="L381" s="165"/>
      <c r="M381" s="170"/>
      <c r="N381" s="171"/>
      <c r="O381" s="171"/>
      <c r="P381" s="171"/>
      <c r="Q381" s="171"/>
      <c r="R381" s="171"/>
      <c r="S381" s="171"/>
      <c r="T381" s="172"/>
      <c r="AT381" s="167" t="s">
        <v>206</v>
      </c>
      <c r="AU381" s="167" t="s">
        <v>89</v>
      </c>
      <c r="AV381" s="13" t="s">
        <v>87</v>
      </c>
      <c r="AW381" s="13" t="s">
        <v>41</v>
      </c>
      <c r="AX381" s="13" t="s">
        <v>80</v>
      </c>
      <c r="AY381" s="167" t="s">
        <v>195</v>
      </c>
    </row>
    <row r="382" spans="1:65" s="14" customFormat="1">
      <c r="B382" s="173"/>
      <c r="D382" s="166" t="s">
        <v>206</v>
      </c>
      <c r="E382" s="174" t="s">
        <v>3</v>
      </c>
      <c r="F382" s="175" t="s">
        <v>2638</v>
      </c>
      <c r="H382" s="176">
        <v>62.524999999999999</v>
      </c>
      <c r="I382" s="177"/>
      <c r="L382" s="173"/>
      <c r="M382" s="178"/>
      <c r="N382" s="179"/>
      <c r="O382" s="179"/>
      <c r="P382" s="179"/>
      <c r="Q382" s="179"/>
      <c r="R382" s="179"/>
      <c r="S382" s="179"/>
      <c r="T382" s="180"/>
      <c r="AT382" s="174" t="s">
        <v>206</v>
      </c>
      <c r="AU382" s="174" t="s">
        <v>89</v>
      </c>
      <c r="AV382" s="14" t="s">
        <v>89</v>
      </c>
      <c r="AW382" s="14" t="s">
        <v>41</v>
      </c>
      <c r="AX382" s="14" t="s">
        <v>80</v>
      </c>
      <c r="AY382" s="174" t="s">
        <v>195</v>
      </c>
    </row>
    <row r="383" spans="1:65" s="15" customFormat="1">
      <c r="B383" s="181"/>
      <c r="D383" s="166" t="s">
        <v>206</v>
      </c>
      <c r="E383" s="182" t="s">
        <v>3</v>
      </c>
      <c r="F383" s="183" t="s">
        <v>215</v>
      </c>
      <c r="H383" s="184">
        <v>289.66500000000002</v>
      </c>
      <c r="I383" s="185"/>
      <c r="L383" s="181"/>
      <c r="M383" s="186"/>
      <c r="N383" s="187"/>
      <c r="O383" s="187"/>
      <c r="P383" s="187"/>
      <c r="Q383" s="187"/>
      <c r="R383" s="187"/>
      <c r="S383" s="187"/>
      <c r="T383" s="188"/>
      <c r="AT383" s="182" t="s">
        <v>206</v>
      </c>
      <c r="AU383" s="182" t="s">
        <v>89</v>
      </c>
      <c r="AV383" s="15" t="s">
        <v>202</v>
      </c>
      <c r="AW383" s="15" t="s">
        <v>41</v>
      </c>
      <c r="AX383" s="15" t="s">
        <v>87</v>
      </c>
      <c r="AY383" s="182" t="s">
        <v>195</v>
      </c>
    </row>
    <row r="384" spans="1:65" s="12" customFormat="1" ht="22.9" customHeight="1">
      <c r="B384" s="133"/>
      <c r="D384" s="134" t="s">
        <v>79</v>
      </c>
      <c r="E384" s="144" t="s">
        <v>265</v>
      </c>
      <c r="F384" s="144" t="s">
        <v>1062</v>
      </c>
      <c r="I384" s="136"/>
      <c r="J384" s="145">
        <f>BK384</f>
        <v>0</v>
      </c>
      <c r="L384" s="133"/>
      <c r="M384" s="138"/>
      <c r="N384" s="139"/>
      <c r="O384" s="139"/>
      <c r="P384" s="140">
        <f>SUM(P385:P458)</f>
        <v>0</v>
      </c>
      <c r="Q384" s="139"/>
      <c r="R384" s="140">
        <f>SUM(R385:R458)</f>
        <v>4.6502094000000005</v>
      </c>
      <c r="S384" s="139"/>
      <c r="T384" s="141">
        <f>SUM(T385:T458)</f>
        <v>0</v>
      </c>
      <c r="AR384" s="134" t="s">
        <v>87</v>
      </c>
      <c r="AT384" s="142" t="s">
        <v>79</v>
      </c>
      <c r="AU384" s="142" t="s">
        <v>87</v>
      </c>
      <c r="AY384" s="134" t="s">
        <v>195</v>
      </c>
      <c r="BK384" s="143">
        <f>SUM(BK385:BK458)</f>
        <v>0</v>
      </c>
    </row>
    <row r="385" spans="1:65" s="2" customFormat="1" ht="24.25" customHeight="1">
      <c r="A385" s="35"/>
      <c r="B385" s="146"/>
      <c r="C385" s="147" t="s">
        <v>435</v>
      </c>
      <c r="D385" s="147" t="s">
        <v>197</v>
      </c>
      <c r="E385" s="148" t="s">
        <v>2365</v>
      </c>
      <c r="F385" s="149" t="s">
        <v>2366</v>
      </c>
      <c r="G385" s="150" t="s">
        <v>200</v>
      </c>
      <c r="H385" s="151">
        <v>19.3</v>
      </c>
      <c r="I385" s="152"/>
      <c r="J385" s="153">
        <f>ROUND(I385*H385,2)</f>
        <v>0</v>
      </c>
      <c r="K385" s="149" t="s">
        <v>201</v>
      </c>
      <c r="L385" s="36"/>
      <c r="M385" s="154" t="s">
        <v>3</v>
      </c>
      <c r="N385" s="155" t="s">
        <v>51</v>
      </c>
      <c r="O385" s="56"/>
      <c r="P385" s="156">
        <f>O385*H385</f>
        <v>0</v>
      </c>
      <c r="Q385" s="156">
        <v>0.14321</v>
      </c>
      <c r="R385" s="156">
        <f>Q385*H385</f>
        <v>2.7639530000000003</v>
      </c>
      <c r="S385" s="156">
        <v>0</v>
      </c>
      <c r="T385" s="157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158" t="s">
        <v>202</v>
      </c>
      <c r="AT385" s="158" t="s">
        <v>197</v>
      </c>
      <c r="AU385" s="158" t="s">
        <v>89</v>
      </c>
      <c r="AY385" s="19" t="s">
        <v>195</v>
      </c>
      <c r="BE385" s="159">
        <f>IF(N385="základní",J385,0)</f>
        <v>0</v>
      </c>
      <c r="BF385" s="159">
        <f>IF(N385="snížená",J385,0)</f>
        <v>0</v>
      </c>
      <c r="BG385" s="159">
        <f>IF(N385="zákl. přenesená",J385,0)</f>
        <v>0</v>
      </c>
      <c r="BH385" s="159">
        <f>IF(N385="sníž. přenesená",J385,0)</f>
        <v>0</v>
      </c>
      <c r="BI385" s="159">
        <f>IF(N385="nulová",J385,0)</f>
        <v>0</v>
      </c>
      <c r="BJ385" s="19" t="s">
        <v>87</v>
      </c>
      <c r="BK385" s="159">
        <f>ROUND(I385*H385,2)</f>
        <v>0</v>
      </c>
      <c r="BL385" s="19" t="s">
        <v>202</v>
      </c>
      <c r="BM385" s="158" t="s">
        <v>2639</v>
      </c>
    </row>
    <row r="386" spans="1:65" s="2" customFormat="1">
      <c r="A386" s="35"/>
      <c r="B386" s="36"/>
      <c r="C386" s="35"/>
      <c r="D386" s="160" t="s">
        <v>204</v>
      </c>
      <c r="E386" s="35"/>
      <c r="F386" s="161" t="s">
        <v>2368</v>
      </c>
      <c r="G386" s="35"/>
      <c r="H386" s="35"/>
      <c r="I386" s="162"/>
      <c r="J386" s="35"/>
      <c r="K386" s="35"/>
      <c r="L386" s="36"/>
      <c r="M386" s="163"/>
      <c r="N386" s="164"/>
      <c r="O386" s="56"/>
      <c r="P386" s="56"/>
      <c r="Q386" s="56"/>
      <c r="R386" s="56"/>
      <c r="S386" s="56"/>
      <c r="T386" s="57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9" t="s">
        <v>204</v>
      </c>
      <c r="AU386" s="19" t="s">
        <v>89</v>
      </c>
    </row>
    <row r="387" spans="1:65" s="13" customFormat="1">
      <c r="B387" s="165"/>
      <c r="D387" s="166" t="s">
        <v>206</v>
      </c>
      <c r="E387" s="167" t="s">
        <v>3</v>
      </c>
      <c r="F387" s="168" t="s">
        <v>207</v>
      </c>
      <c r="H387" s="167" t="s">
        <v>3</v>
      </c>
      <c r="I387" s="169"/>
      <c r="L387" s="165"/>
      <c r="M387" s="170"/>
      <c r="N387" s="171"/>
      <c r="O387" s="171"/>
      <c r="P387" s="171"/>
      <c r="Q387" s="171"/>
      <c r="R387" s="171"/>
      <c r="S387" s="171"/>
      <c r="T387" s="172"/>
      <c r="AT387" s="167" t="s">
        <v>206</v>
      </c>
      <c r="AU387" s="167" t="s">
        <v>89</v>
      </c>
      <c r="AV387" s="13" t="s">
        <v>87</v>
      </c>
      <c r="AW387" s="13" t="s">
        <v>41</v>
      </c>
      <c r="AX387" s="13" t="s">
        <v>80</v>
      </c>
      <c r="AY387" s="167" t="s">
        <v>195</v>
      </c>
    </row>
    <row r="388" spans="1:65" s="13" customFormat="1">
      <c r="B388" s="165"/>
      <c r="D388" s="166" t="s">
        <v>206</v>
      </c>
      <c r="E388" s="167" t="s">
        <v>3</v>
      </c>
      <c r="F388" s="168" t="s">
        <v>208</v>
      </c>
      <c r="H388" s="167" t="s">
        <v>3</v>
      </c>
      <c r="I388" s="169"/>
      <c r="L388" s="165"/>
      <c r="M388" s="170"/>
      <c r="N388" s="171"/>
      <c r="O388" s="171"/>
      <c r="P388" s="171"/>
      <c r="Q388" s="171"/>
      <c r="R388" s="171"/>
      <c r="S388" s="171"/>
      <c r="T388" s="172"/>
      <c r="AT388" s="167" t="s">
        <v>206</v>
      </c>
      <c r="AU388" s="167" t="s">
        <v>89</v>
      </c>
      <c r="AV388" s="13" t="s">
        <v>87</v>
      </c>
      <c r="AW388" s="13" t="s">
        <v>41</v>
      </c>
      <c r="AX388" s="13" t="s">
        <v>80</v>
      </c>
      <c r="AY388" s="167" t="s">
        <v>195</v>
      </c>
    </row>
    <row r="389" spans="1:65" s="13" customFormat="1">
      <c r="B389" s="165"/>
      <c r="D389" s="166" t="s">
        <v>206</v>
      </c>
      <c r="E389" s="167" t="s">
        <v>3</v>
      </c>
      <c r="F389" s="168" t="s">
        <v>2172</v>
      </c>
      <c r="H389" s="167" t="s">
        <v>3</v>
      </c>
      <c r="I389" s="169"/>
      <c r="L389" s="165"/>
      <c r="M389" s="170"/>
      <c r="N389" s="171"/>
      <c r="O389" s="171"/>
      <c r="P389" s="171"/>
      <c r="Q389" s="171"/>
      <c r="R389" s="171"/>
      <c r="S389" s="171"/>
      <c r="T389" s="172"/>
      <c r="AT389" s="167" t="s">
        <v>206</v>
      </c>
      <c r="AU389" s="167" t="s">
        <v>89</v>
      </c>
      <c r="AV389" s="13" t="s">
        <v>87</v>
      </c>
      <c r="AW389" s="13" t="s">
        <v>41</v>
      </c>
      <c r="AX389" s="13" t="s">
        <v>80</v>
      </c>
      <c r="AY389" s="167" t="s">
        <v>195</v>
      </c>
    </row>
    <row r="390" spans="1:65" s="13" customFormat="1">
      <c r="B390" s="165"/>
      <c r="D390" s="166" t="s">
        <v>206</v>
      </c>
      <c r="E390" s="167" t="s">
        <v>3</v>
      </c>
      <c r="F390" s="168" t="s">
        <v>2188</v>
      </c>
      <c r="H390" s="167" t="s">
        <v>3</v>
      </c>
      <c r="I390" s="169"/>
      <c r="L390" s="165"/>
      <c r="M390" s="170"/>
      <c r="N390" s="171"/>
      <c r="O390" s="171"/>
      <c r="P390" s="171"/>
      <c r="Q390" s="171"/>
      <c r="R390" s="171"/>
      <c r="S390" s="171"/>
      <c r="T390" s="172"/>
      <c r="AT390" s="167" t="s">
        <v>206</v>
      </c>
      <c r="AU390" s="167" t="s">
        <v>89</v>
      </c>
      <c r="AV390" s="13" t="s">
        <v>87</v>
      </c>
      <c r="AW390" s="13" t="s">
        <v>41</v>
      </c>
      <c r="AX390" s="13" t="s">
        <v>80</v>
      </c>
      <c r="AY390" s="167" t="s">
        <v>195</v>
      </c>
    </row>
    <row r="391" spans="1:65" s="13" customFormat="1">
      <c r="B391" s="165"/>
      <c r="D391" s="166" t="s">
        <v>206</v>
      </c>
      <c r="E391" s="167" t="s">
        <v>3</v>
      </c>
      <c r="F391" s="168" t="s">
        <v>2574</v>
      </c>
      <c r="H391" s="167" t="s">
        <v>3</v>
      </c>
      <c r="I391" s="169"/>
      <c r="L391" s="165"/>
      <c r="M391" s="170"/>
      <c r="N391" s="171"/>
      <c r="O391" s="171"/>
      <c r="P391" s="171"/>
      <c r="Q391" s="171"/>
      <c r="R391" s="171"/>
      <c r="S391" s="171"/>
      <c r="T391" s="172"/>
      <c r="AT391" s="167" t="s">
        <v>206</v>
      </c>
      <c r="AU391" s="167" t="s">
        <v>89</v>
      </c>
      <c r="AV391" s="13" t="s">
        <v>87</v>
      </c>
      <c r="AW391" s="13" t="s">
        <v>41</v>
      </c>
      <c r="AX391" s="13" t="s">
        <v>80</v>
      </c>
      <c r="AY391" s="167" t="s">
        <v>195</v>
      </c>
    </row>
    <row r="392" spans="1:65" s="14" customFormat="1">
      <c r="B392" s="173"/>
      <c r="D392" s="166" t="s">
        <v>206</v>
      </c>
      <c r="E392" s="174" t="s">
        <v>3</v>
      </c>
      <c r="F392" s="175" t="s">
        <v>2503</v>
      </c>
      <c r="H392" s="176">
        <v>19.3</v>
      </c>
      <c r="I392" s="177"/>
      <c r="L392" s="173"/>
      <c r="M392" s="178"/>
      <c r="N392" s="179"/>
      <c r="O392" s="179"/>
      <c r="P392" s="179"/>
      <c r="Q392" s="179"/>
      <c r="R392" s="179"/>
      <c r="S392" s="179"/>
      <c r="T392" s="180"/>
      <c r="AT392" s="174" t="s">
        <v>206</v>
      </c>
      <c r="AU392" s="174" t="s">
        <v>89</v>
      </c>
      <c r="AV392" s="14" t="s">
        <v>89</v>
      </c>
      <c r="AW392" s="14" t="s">
        <v>41</v>
      </c>
      <c r="AX392" s="14" t="s">
        <v>80</v>
      </c>
      <c r="AY392" s="174" t="s">
        <v>195</v>
      </c>
    </row>
    <row r="393" spans="1:65" s="15" customFormat="1">
      <c r="B393" s="181"/>
      <c r="D393" s="166" t="s">
        <v>206</v>
      </c>
      <c r="E393" s="182" t="s">
        <v>3</v>
      </c>
      <c r="F393" s="183" t="s">
        <v>215</v>
      </c>
      <c r="H393" s="184">
        <v>19.3</v>
      </c>
      <c r="I393" s="185"/>
      <c r="L393" s="181"/>
      <c r="M393" s="186"/>
      <c r="N393" s="187"/>
      <c r="O393" s="187"/>
      <c r="P393" s="187"/>
      <c r="Q393" s="187"/>
      <c r="R393" s="187"/>
      <c r="S393" s="187"/>
      <c r="T393" s="188"/>
      <c r="AT393" s="182" t="s">
        <v>206</v>
      </c>
      <c r="AU393" s="182" t="s">
        <v>89</v>
      </c>
      <c r="AV393" s="15" t="s">
        <v>202</v>
      </c>
      <c r="AW393" s="15" t="s">
        <v>41</v>
      </c>
      <c r="AX393" s="15" t="s">
        <v>87</v>
      </c>
      <c r="AY393" s="182" t="s">
        <v>195</v>
      </c>
    </row>
    <row r="394" spans="1:65" s="2" customFormat="1" ht="16.5" customHeight="1">
      <c r="A394" s="35"/>
      <c r="B394" s="146"/>
      <c r="C394" s="190" t="s">
        <v>441</v>
      </c>
      <c r="D394" s="190" t="s">
        <v>464</v>
      </c>
      <c r="E394" s="191" t="s">
        <v>2369</v>
      </c>
      <c r="F394" s="192" t="s">
        <v>2370</v>
      </c>
      <c r="G394" s="193" t="s">
        <v>200</v>
      </c>
      <c r="H394" s="194">
        <v>1.93</v>
      </c>
      <c r="I394" s="195"/>
      <c r="J394" s="196">
        <f>ROUND(I394*H394,2)</f>
        <v>0</v>
      </c>
      <c r="K394" s="192" t="s">
        <v>201</v>
      </c>
      <c r="L394" s="197"/>
      <c r="M394" s="198" t="s">
        <v>3</v>
      </c>
      <c r="N394" s="199" t="s">
        <v>51</v>
      </c>
      <c r="O394" s="56"/>
      <c r="P394" s="156">
        <f>O394*H394</f>
        <v>0</v>
      </c>
      <c r="Q394" s="156">
        <v>0.10199999999999999</v>
      </c>
      <c r="R394" s="156">
        <f>Q394*H394</f>
        <v>0.19685999999999998</v>
      </c>
      <c r="S394" s="156">
        <v>0</v>
      </c>
      <c r="T394" s="157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58" t="s">
        <v>257</v>
      </c>
      <c r="AT394" s="158" t="s">
        <v>464</v>
      </c>
      <c r="AU394" s="158" t="s">
        <v>89</v>
      </c>
      <c r="AY394" s="19" t="s">
        <v>195</v>
      </c>
      <c r="BE394" s="159">
        <f>IF(N394="základní",J394,0)</f>
        <v>0</v>
      </c>
      <c r="BF394" s="159">
        <f>IF(N394="snížená",J394,0)</f>
        <v>0</v>
      </c>
      <c r="BG394" s="159">
        <f>IF(N394="zákl. přenesená",J394,0)</f>
        <v>0</v>
      </c>
      <c r="BH394" s="159">
        <f>IF(N394="sníž. přenesená",J394,0)</f>
        <v>0</v>
      </c>
      <c r="BI394" s="159">
        <f>IF(N394="nulová",J394,0)</f>
        <v>0</v>
      </c>
      <c r="BJ394" s="19" t="s">
        <v>87</v>
      </c>
      <c r="BK394" s="159">
        <f>ROUND(I394*H394,2)</f>
        <v>0</v>
      </c>
      <c r="BL394" s="19" t="s">
        <v>202</v>
      </c>
      <c r="BM394" s="158" t="s">
        <v>2640</v>
      </c>
    </row>
    <row r="395" spans="1:65" s="13" customFormat="1">
      <c r="B395" s="165"/>
      <c r="D395" s="166" t="s">
        <v>206</v>
      </c>
      <c r="E395" s="167" t="s">
        <v>3</v>
      </c>
      <c r="F395" s="168" t="s">
        <v>207</v>
      </c>
      <c r="H395" s="167" t="s">
        <v>3</v>
      </c>
      <c r="I395" s="169"/>
      <c r="L395" s="165"/>
      <c r="M395" s="170"/>
      <c r="N395" s="171"/>
      <c r="O395" s="171"/>
      <c r="P395" s="171"/>
      <c r="Q395" s="171"/>
      <c r="R395" s="171"/>
      <c r="S395" s="171"/>
      <c r="T395" s="172"/>
      <c r="AT395" s="167" t="s">
        <v>206</v>
      </c>
      <c r="AU395" s="167" t="s">
        <v>89</v>
      </c>
      <c r="AV395" s="13" t="s">
        <v>87</v>
      </c>
      <c r="AW395" s="13" t="s">
        <v>41</v>
      </c>
      <c r="AX395" s="13" t="s">
        <v>80</v>
      </c>
      <c r="AY395" s="167" t="s">
        <v>195</v>
      </c>
    </row>
    <row r="396" spans="1:65" s="13" customFormat="1">
      <c r="B396" s="165"/>
      <c r="D396" s="166" t="s">
        <v>206</v>
      </c>
      <c r="E396" s="167" t="s">
        <v>3</v>
      </c>
      <c r="F396" s="168" t="s">
        <v>208</v>
      </c>
      <c r="H396" s="167" t="s">
        <v>3</v>
      </c>
      <c r="I396" s="169"/>
      <c r="L396" s="165"/>
      <c r="M396" s="170"/>
      <c r="N396" s="171"/>
      <c r="O396" s="171"/>
      <c r="P396" s="171"/>
      <c r="Q396" s="171"/>
      <c r="R396" s="171"/>
      <c r="S396" s="171"/>
      <c r="T396" s="172"/>
      <c r="AT396" s="167" t="s">
        <v>206</v>
      </c>
      <c r="AU396" s="167" t="s">
        <v>89</v>
      </c>
      <c r="AV396" s="13" t="s">
        <v>87</v>
      </c>
      <c r="AW396" s="13" t="s">
        <v>41</v>
      </c>
      <c r="AX396" s="13" t="s">
        <v>80</v>
      </c>
      <c r="AY396" s="167" t="s">
        <v>195</v>
      </c>
    </row>
    <row r="397" spans="1:65" s="13" customFormat="1">
      <c r="B397" s="165"/>
      <c r="D397" s="166" t="s">
        <v>206</v>
      </c>
      <c r="E397" s="167" t="s">
        <v>3</v>
      </c>
      <c r="F397" s="168" t="s">
        <v>2172</v>
      </c>
      <c r="H397" s="167" t="s">
        <v>3</v>
      </c>
      <c r="I397" s="169"/>
      <c r="L397" s="165"/>
      <c r="M397" s="170"/>
      <c r="N397" s="171"/>
      <c r="O397" s="171"/>
      <c r="P397" s="171"/>
      <c r="Q397" s="171"/>
      <c r="R397" s="171"/>
      <c r="S397" s="171"/>
      <c r="T397" s="172"/>
      <c r="AT397" s="167" t="s">
        <v>206</v>
      </c>
      <c r="AU397" s="167" t="s">
        <v>89</v>
      </c>
      <c r="AV397" s="13" t="s">
        <v>87</v>
      </c>
      <c r="AW397" s="13" t="s">
        <v>41</v>
      </c>
      <c r="AX397" s="13" t="s">
        <v>80</v>
      </c>
      <c r="AY397" s="167" t="s">
        <v>195</v>
      </c>
    </row>
    <row r="398" spans="1:65" s="13" customFormat="1">
      <c r="B398" s="165"/>
      <c r="D398" s="166" t="s">
        <v>206</v>
      </c>
      <c r="E398" s="167" t="s">
        <v>3</v>
      </c>
      <c r="F398" s="168" t="s">
        <v>2188</v>
      </c>
      <c r="H398" s="167" t="s">
        <v>3</v>
      </c>
      <c r="I398" s="169"/>
      <c r="L398" s="165"/>
      <c r="M398" s="170"/>
      <c r="N398" s="171"/>
      <c r="O398" s="171"/>
      <c r="P398" s="171"/>
      <c r="Q398" s="171"/>
      <c r="R398" s="171"/>
      <c r="S398" s="171"/>
      <c r="T398" s="172"/>
      <c r="AT398" s="167" t="s">
        <v>206</v>
      </c>
      <c r="AU398" s="167" t="s">
        <v>89</v>
      </c>
      <c r="AV398" s="13" t="s">
        <v>87</v>
      </c>
      <c r="AW398" s="13" t="s">
        <v>41</v>
      </c>
      <c r="AX398" s="13" t="s">
        <v>80</v>
      </c>
      <c r="AY398" s="167" t="s">
        <v>195</v>
      </c>
    </row>
    <row r="399" spans="1:65" s="13" customFormat="1" ht="20">
      <c r="B399" s="165"/>
      <c r="D399" s="166" t="s">
        <v>206</v>
      </c>
      <c r="E399" s="167" t="s">
        <v>3</v>
      </c>
      <c r="F399" s="168" t="s">
        <v>2641</v>
      </c>
      <c r="H399" s="167" t="s">
        <v>3</v>
      </c>
      <c r="I399" s="169"/>
      <c r="L399" s="165"/>
      <c r="M399" s="170"/>
      <c r="N399" s="171"/>
      <c r="O399" s="171"/>
      <c r="P399" s="171"/>
      <c r="Q399" s="171"/>
      <c r="R399" s="171"/>
      <c r="S399" s="171"/>
      <c r="T399" s="172"/>
      <c r="AT399" s="167" t="s">
        <v>206</v>
      </c>
      <c r="AU399" s="167" t="s">
        <v>89</v>
      </c>
      <c r="AV399" s="13" t="s">
        <v>87</v>
      </c>
      <c r="AW399" s="13" t="s">
        <v>41</v>
      </c>
      <c r="AX399" s="13" t="s">
        <v>80</v>
      </c>
      <c r="AY399" s="167" t="s">
        <v>195</v>
      </c>
    </row>
    <row r="400" spans="1:65" s="14" customFormat="1">
      <c r="B400" s="173"/>
      <c r="D400" s="166" t="s">
        <v>206</v>
      </c>
      <c r="E400" s="174" t="s">
        <v>3</v>
      </c>
      <c r="F400" s="175" t="s">
        <v>2642</v>
      </c>
      <c r="H400" s="176">
        <v>1.93</v>
      </c>
      <c r="I400" s="177"/>
      <c r="L400" s="173"/>
      <c r="M400" s="178"/>
      <c r="N400" s="179"/>
      <c r="O400" s="179"/>
      <c r="P400" s="179"/>
      <c r="Q400" s="179"/>
      <c r="R400" s="179"/>
      <c r="S400" s="179"/>
      <c r="T400" s="180"/>
      <c r="AT400" s="174" t="s">
        <v>206</v>
      </c>
      <c r="AU400" s="174" t="s">
        <v>89</v>
      </c>
      <c r="AV400" s="14" t="s">
        <v>89</v>
      </c>
      <c r="AW400" s="14" t="s">
        <v>41</v>
      </c>
      <c r="AX400" s="14" t="s">
        <v>80</v>
      </c>
      <c r="AY400" s="174" t="s">
        <v>195</v>
      </c>
    </row>
    <row r="401" spans="1:65" s="15" customFormat="1">
      <c r="B401" s="181"/>
      <c r="D401" s="166" t="s">
        <v>206</v>
      </c>
      <c r="E401" s="182" t="s">
        <v>3</v>
      </c>
      <c r="F401" s="183" t="s">
        <v>215</v>
      </c>
      <c r="H401" s="184">
        <v>1.93</v>
      </c>
      <c r="I401" s="185"/>
      <c r="L401" s="181"/>
      <c r="M401" s="186"/>
      <c r="N401" s="187"/>
      <c r="O401" s="187"/>
      <c r="P401" s="187"/>
      <c r="Q401" s="187"/>
      <c r="R401" s="187"/>
      <c r="S401" s="187"/>
      <c r="T401" s="188"/>
      <c r="AT401" s="182" t="s">
        <v>206</v>
      </c>
      <c r="AU401" s="182" t="s">
        <v>89</v>
      </c>
      <c r="AV401" s="15" t="s">
        <v>202</v>
      </c>
      <c r="AW401" s="15" t="s">
        <v>41</v>
      </c>
      <c r="AX401" s="15" t="s">
        <v>87</v>
      </c>
      <c r="AY401" s="182" t="s">
        <v>195</v>
      </c>
    </row>
    <row r="402" spans="1:65" s="2" customFormat="1" ht="24.25" customHeight="1">
      <c r="A402" s="35"/>
      <c r="B402" s="146"/>
      <c r="C402" s="147" t="s">
        <v>444</v>
      </c>
      <c r="D402" s="147" t="s">
        <v>197</v>
      </c>
      <c r="E402" s="148" t="s">
        <v>2473</v>
      </c>
      <c r="F402" s="149" t="s">
        <v>2474</v>
      </c>
      <c r="G402" s="150" t="s">
        <v>200</v>
      </c>
      <c r="H402" s="151">
        <v>13.2</v>
      </c>
      <c r="I402" s="152"/>
      <c r="J402" s="153">
        <f>ROUND(I402*H402,2)</f>
        <v>0</v>
      </c>
      <c r="K402" s="149" t="s">
        <v>201</v>
      </c>
      <c r="L402" s="36"/>
      <c r="M402" s="154" t="s">
        <v>3</v>
      </c>
      <c r="N402" s="155" t="s">
        <v>51</v>
      </c>
      <c r="O402" s="56"/>
      <c r="P402" s="156">
        <f>O402*H402</f>
        <v>0</v>
      </c>
      <c r="Q402" s="156">
        <v>0.11519</v>
      </c>
      <c r="R402" s="156">
        <f>Q402*H402</f>
        <v>1.520508</v>
      </c>
      <c r="S402" s="156">
        <v>0</v>
      </c>
      <c r="T402" s="157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158" t="s">
        <v>202</v>
      </c>
      <c r="AT402" s="158" t="s">
        <v>197</v>
      </c>
      <c r="AU402" s="158" t="s">
        <v>89</v>
      </c>
      <c r="AY402" s="19" t="s">
        <v>195</v>
      </c>
      <c r="BE402" s="159">
        <f>IF(N402="základní",J402,0)</f>
        <v>0</v>
      </c>
      <c r="BF402" s="159">
        <f>IF(N402="snížená",J402,0)</f>
        <v>0</v>
      </c>
      <c r="BG402" s="159">
        <f>IF(N402="zákl. přenesená",J402,0)</f>
        <v>0</v>
      </c>
      <c r="BH402" s="159">
        <f>IF(N402="sníž. přenesená",J402,0)</f>
        <v>0</v>
      </c>
      <c r="BI402" s="159">
        <f>IF(N402="nulová",J402,0)</f>
        <v>0</v>
      </c>
      <c r="BJ402" s="19" t="s">
        <v>87</v>
      </c>
      <c r="BK402" s="159">
        <f>ROUND(I402*H402,2)</f>
        <v>0</v>
      </c>
      <c r="BL402" s="19" t="s">
        <v>202</v>
      </c>
      <c r="BM402" s="158" t="s">
        <v>2643</v>
      </c>
    </row>
    <row r="403" spans="1:65" s="2" customFormat="1">
      <c r="A403" s="35"/>
      <c r="B403" s="36"/>
      <c r="C403" s="35"/>
      <c r="D403" s="160" t="s">
        <v>204</v>
      </c>
      <c r="E403" s="35"/>
      <c r="F403" s="161" t="s">
        <v>2476</v>
      </c>
      <c r="G403" s="35"/>
      <c r="H403" s="35"/>
      <c r="I403" s="162"/>
      <c r="J403" s="35"/>
      <c r="K403" s="35"/>
      <c r="L403" s="36"/>
      <c r="M403" s="163"/>
      <c r="N403" s="164"/>
      <c r="O403" s="56"/>
      <c r="P403" s="56"/>
      <c r="Q403" s="56"/>
      <c r="R403" s="56"/>
      <c r="S403" s="56"/>
      <c r="T403" s="57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T403" s="19" t="s">
        <v>204</v>
      </c>
      <c r="AU403" s="19" t="s">
        <v>89</v>
      </c>
    </row>
    <row r="404" spans="1:65" s="13" customFormat="1">
      <c r="B404" s="165"/>
      <c r="D404" s="166" t="s">
        <v>206</v>
      </c>
      <c r="E404" s="167" t="s">
        <v>3</v>
      </c>
      <c r="F404" s="168" t="s">
        <v>207</v>
      </c>
      <c r="H404" s="167" t="s">
        <v>3</v>
      </c>
      <c r="I404" s="169"/>
      <c r="L404" s="165"/>
      <c r="M404" s="170"/>
      <c r="N404" s="171"/>
      <c r="O404" s="171"/>
      <c r="P404" s="171"/>
      <c r="Q404" s="171"/>
      <c r="R404" s="171"/>
      <c r="S404" s="171"/>
      <c r="T404" s="172"/>
      <c r="AT404" s="167" t="s">
        <v>206</v>
      </c>
      <c r="AU404" s="167" t="s">
        <v>89</v>
      </c>
      <c r="AV404" s="13" t="s">
        <v>87</v>
      </c>
      <c r="AW404" s="13" t="s">
        <v>41</v>
      </c>
      <c r="AX404" s="13" t="s">
        <v>80</v>
      </c>
      <c r="AY404" s="167" t="s">
        <v>195</v>
      </c>
    </row>
    <row r="405" spans="1:65" s="13" customFormat="1">
      <c r="B405" s="165"/>
      <c r="D405" s="166" t="s">
        <v>206</v>
      </c>
      <c r="E405" s="167" t="s">
        <v>3</v>
      </c>
      <c r="F405" s="168" t="s">
        <v>208</v>
      </c>
      <c r="H405" s="167" t="s">
        <v>3</v>
      </c>
      <c r="I405" s="169"/>
      <c r="L405" s="165"/>
      <c r="M405" s="170"/>
      <c r="N405" s="171"/>
      <c r="O405" s="171"/>
      <c r="P405" s="171"/>
      <c r="Q405" s="171"/>
      <c r="R405" s="171"/>
      <c r="S405" s="171"/>
      <c r="T405" s="172"/>
      <c r="AT405" s="167" t="s">
        <v>206</v>
      </c>
      <c r="AU405" s="167" t="s">
        <v>89</v>
      </c>
      <c r="AV405" s="13" t="s">
        <v>87</v>
      </c>
      <c r="AW405" s="13" t="s">
        <v>41</v>
      </c>
      <c r="AX405" s="13" t="s">
        <v>80</v>
      </c>
      <c r="AY405" s="167" t="s">
        <v>195</v>
      </c>
    </row>
    <row r="406" spans="1:65" s="13" customFormat="1">
      <c r="B406" s="165"/>
      <c r="D406" s="166" t="s">
        <v>206</v>
      </c>
      <c r="E406" s="167" t="s">
        <v>3</v>
      </c>
      <c r="F406" s="168" t="s">
        <v>2172</v>
      </c>
      <c r="H406" s="167" t="s">
        <v>3</v>
      </c>
      <c r="I406" s="169"/>
      <c r="L406" s="165"/>
      <c r="M406" s="170"/>
      <c r="N406" s="171"/>
      <c r="O406" s="171"/>
      <c r="P406" s="171"/>
      <c r="Q406" s="171"/>
      <c r="R406" s="171"/>
      <c r="S406" s="171"/>
      <c r="T406" s="172"/>
      <c r="AT406" s="167" t="s">
        <v>206</v>
      </c>
      <c r="AU406" s="167" t="s">
        <v>89</v>
      </c>
      <c r="AV406" s="13" t="s">
        <v>87</v>
      </c>
      <c r="AW406" s="13" t="s">
        <v>41</v>
      </c>
      <c r="AX406" s="13" t="s">
        <v>80</v>
      </c>
      <c r="AY406" s="167" t="s">
        <v>195</v>
      </c>
    </row>
    <row r="407" spans="1:65" s="13" customFormat="1">
      <c r="B407" s="165"/>
      <c r="D407" s="166" t="s">
        <v>206</v>
      </c>
      <c r="E407" s="167" t="s">
        <v>3</v>
      </c>
      <c r="F407" s="168" t="s">
        <v>2188</v>
      </c>
      <c r="H407" s="167" t="s">
        <v>3</v>
      </c>
      <c r="I407" s="169"/>
      <c r="L407" s="165"/>
      <c r="M407" s="170"/>
      <c r="N407" s="171"/>
      <c r="O407" s="171"/>
      <c r="P407" s="171"/>
      <c r="Q407" s="171"/>
      <c r="R407" s="171"/>
      <c r="S407" s="171"/>
      <c r="T407" s="172"/>
      <c r="AT407" s="167" t="s">
        <v>206</v>
      </c>
      <c r="AU407" s="167" t="s">
        <v>89</v>
      </c>
      <c r="AV407" s="13" t="s">
        <v>87</v>
      </c>
      <c r="AW407" s="13" t="s">
        <v>41</v>
      </c>
      <c r="AX407" s="13" t="s">
        <v>80</v>
      </c>
      <c r="AY407" s="167" t="s">
        <v>195</v>
      </c>
    </row>
    <row r="408" spans="1:65" s="13" customFormat="1">
      <c r="B408" s="165"/>
      <c r="D408" s="166" t="s">
        <v>206</v>
      </c>
      <c r="E408" s="167" t="s">
        <v>3</v>
      </c>
      <c r="F408" s="168" t="s">
        <v>2644</v>
      </c>
      <c r="H408" s="167" t="s">
        <v>3</v>
      </c>
      <c r="I408" s="169"/>
      <c r="L408" s="165"/>
      <c r="M408" s="170"/>
      <c r="N408" s="171"/>
      <c r="O408" s="171"/>
      <c r="P408" s="171"/>
      <c r="Q408" s="171"/>
      <c r="R408" s="171"/>
      <c r="S408" s="171"/>
      <c r="T408" s="172"/>
      <c r="AT408" s="167" t="s">
        <v>206</v>
      </c>
      <c r="AU408" s="167" t="s">
        <v>89</v>
      </c>
      <c r="AV408" s="13" t="s">
        <v>87</v>
      </c>
      <c r="AW408" s="13" t="s">
        <v>41</v>
      </c>
      <c r="AX408" s="13" t="s">
        <v>80</v>
      </c>
      <c r="AY408" s="167" t="s">
        <v>195</v>
      </c>
    </row>
    <row r="409" spans="1:65" s="14" customFormat="1">
      <c r="B409" s="173"/>
      <c r="D409" s="166" t="s">
        <v>206</v>
      </c>
      <c r="E409" s="174" t="s">
        <v>3</v>
      </c>
      <c r="F409" s="175" t="s">
        <v>2501</v>
      </c>
      <c r="H409" s="176">
        <v>13.2</v>
      </c>
      <c r="I409" s="177"/>
      <c r="L409" s="173"/>
      <c r="M409" s="178"/>
      <c r="N409" s="179"/>
      <c r="O409" s="179"/>
      <c r="P409" s="179"/>
      <c r="Q409" s="179"/>
      <c r="R409" s="179"/>
      <c r="S409" s="179"/>
      <c r="T409" s="180"/>
      <c r="AT409" s="174" t="s">
        <v>206</v>
      </c>
      <c r="AU409" s="174" t="s">
        <v>89</v>
      </c>
      <c r="AV409" s="14" t="s">
        <v>89</v>
      </c>
      <c r="AW409" s="14" t="s">
        <v>41</v>
      </c>
      <c r="AX409" s="14" t="s">
        <v>80</v>
      </c>
      <c r="AY409" s="174" t="s">
        <v>195</v>
      </c>
    </row>
    <row r="410" spans="1:65" s="15" customFormat="1">
      <c r="B410" s="181"/>
      <c r="D410" s="166" t="s">
        <v>206</v>
      </c>
      <c r="E410" s="182" t="s">
        <v>3</v>
      </c>
      <c r="F410" s="183" t="s">
        <v>215</v>
      </c>
      <c r="H410" s="184">
        <v>13.2</v>
      </c>
      <c r="I410" s="185"/>
      <c r="L410" s="181"/>
      <c r="M410" s="186"/>
      <c r="N410" s="187"/>
      <c r="O410" s="187"/>
      <c r="P410" s="187"/>
      <c r="Q410" s="187"/>
      <c r="R410" s="187"/>
      <c r="S410" s="187"/>
      <c r="T410" s="188"/>
      <c r="AT410" s="182" t="s">
        <v>206</v>
      </c>
      <c r="AU410" s="182" t="s">
        <v>89</v>
      </c>
      <c r="AV410" s="15" t="s">
        <v>202</v>
      </c>
      <c r="AW410" s="15" t="s">
        <v>41</v>
      </c>
      <c r="AX410" s="15" t="s">
        <v>87</v>
      </c>
      <c r="AY410" s="182" t="s">
        <v>195</v>
      </c>
    </row>
    <row r="411" spans="1:65" s="2" customFormat="1" ht="16.5" customHeight="1">
      <c r="A411" s="35"/>
      <c r="B411" s="146"/>
      <c r="C411" s="190" t="s">
        <v>449</v>
      </c>
      <c r="D411" s="190" t="s">
        <v>464</v>
      </c>
      <c r="E411" s="191" t="s">
        <v>2477</v>
      </c>
      <c r="F411" s="192" t="s">
        <v>2478</v>
      </c>
      <c r="G411" s="193" t="s">
        <v>200</v>
      </c>
      <c r="H411" s="194">
        <v>1.32</v>
      </c>
      <c r="I411" s="195"/>
      <c r="J411" s="196">
        <f>ROUND(I411*H411,2)</f>
        <v>0</v>
      </c>
      <c r="K411" s="192" t="s">
        <v>201</v>
      </c>
      <c r="L411" s="197"/>
      <c r="M411" s="198" t="s">
        <v>3</v>
      </c>
      <c r="N411" s="199" t="s">
        <v>51</v>
      </c>
      <c r="O411" s="56"/>
      <c r="P411" s="156">
        <f>O411*H411</f>
        <v>0</v>
      </c>
      <c r="Q411" s="156">
        <v>5.6120000000000003E-2</v>
      </c>
      <c r="R411" s="156">
        <f>Q411*H411</f>
        <v>7.4078400000000003E-2</v>
      </c>
      <c r="S411" s="156">
        <v>0</v>
      </c>
      <c r="T411" s="157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158" t="s">
        <v>257</v>
      </c>
      <c r="AT411" s="158" t="s">
        <v>464</v>
      </c>
      <c r="AU411" s="158" t="s">
        <v>89</v>
      </c>
      <c r="AY411" s="19" t="s">
        <v>195</v>
      </c>
      <c r="BE411" s="159">
        <f>IF(N411="základní",J411,0)</f>
        <v>0</v>
      </c>
      <c r="BF411" s="159">
        <f>IF(N411="snížená",J411,0)</f>
        <v>0</v>
      </c>
      <c r="BG411" s="159">
        <f>IF(N411="zákl. přenesená",J411,0)</f>
        <v>0</v>
      </c>
      <c r="BH411" s="159">
        <f>IF(N411="sníž. přenesená",J411,0)</f>
        <v>0</v>
      </c>
      <c r="BI411" s="159">
        <f>IF(N411="nulová",J411,0)</f>
        <v>0</v>
      </c>
      <c r="BJ411" s="19" t="s">
        <v>87</v>
      </c>
      <c r="BK411" s="159">
        <f>ROUND(I411*H411,2)</f>
        <v>0</v>
      </c>
      <c r="BL411" s="19" t="s">
        <v>202</v>
      </c>
      <c r="BM411" s="158" t="s">
        <v>2645</v>
      </c>
    </row>
    <row r="412" spans="1:65" s="13" customFormat="1">
      <c r="B412" s="165"/>
      <c r="D412" s="166" t="s">
        <v>206</v>
      </c>
      <c r="E412" s="167" t="s">
        <v>3</v>
      </c>
      <c r="F412" s="168" t="s">
        <v>207</v>
      </c>
      <c r="H412" s="167" t="s">
        <v>3</v>
      </c>
      <c r="I412" s="169"/>
      <c r="L412" s="165"/>
      <c r="M412" s="170"/>
      <c r="N412" s="171"/>
      <c r="O412" s="171"/>
      <c r="P412" s="171"/>
      <c r="Q412" s="171"/>
      <c r="R412" s="171"/>
      <c r="S412" s="171"/>
      <c r="T412" s="172"/>
      <c r="AT412" s="167" t="s">
        <v>206</v>
      </c>
      <c r="AU412" s="167" t="s">
        <v>89</v>
      </c>
      <c r="AV412" s="13" t="s">
        <v>87</v>
      </c>
      <c r="AW412" s="13" t="s">
        <v>41</v>
      </c>
      <c r="AX412" s="13" t="s">
        <v>80</v>
      </c>
      <c r="AY412" s="167" t="s">
        <v>195</v>
      </c>
    </row>
    <row r="413" spans="1:65" s="13" customFormat="1">
      <c r="B413" s="165"/>
      <c r="D413" s="166" t="s">
        <v>206</v>
      </c>
      <c r="E413" s="167" t="s">
        <v>3</v>
      </c>
      <c r="F413" s="168" t="s">
        <v>208</v>
      </c>
      <c r="H413" s="167" t="s">
        <v>3</v>
      </c>
      <c r="I413" s="169"/>
      <c r="L413" s="165"/>
      <c r="M413" s="170"/>
      <c r="N413" s="171"/>
      <c r="O413" s="171"/>
      <c r="P413" s="171"/>
      <c r="Q413" s="171"/>
      <c r="R413" s="171"/>
      <c r="S413" s="171"/>
      <c r="T413" s="172"/>
      <c r="AT413" s="167" t="s">
        <v>206</v>
      </c>
      <c r="AU413" s="167" t="s">
        <v>89</v>
      </c>
      <c r="AV413" s="13" t="s">
        <v>87</v>
      </c>
      <c r="AW413" s="13" t="s">
        <v>41</v>
      </c>
      <c r="AX413" s="13" t="s">
        <v>80</v>
      </c>
      <c r="AY413" s="167" t="s">
        <v>195</v>
      </c>
    </row>
    <row r="414" spans="1:65" s="13" customFormat="1">
      <c r="B414" s="165"/>
      <c r="D414" s="166" t="s">
        <v>206</v>
      </c>
      <c r="E414" s="167" t="s">
        <v>3</v>
      </c>
      <c r="F414" s="168" t="s">
        <v>2172</v>
      </c>
      <c r="H414" s="167" t="s">
        <v>3</v>
      </c>
      <c r="I414" s="169"/>
      <c r="L414" s="165"/>
      <c r="M414" s="170"/>
      <c r="N414" s="171"/>
      <c r="O414" s="171"/>
      <c r="P414" s="171"/>
      <c r="Q414" s="171"/>
      <c r="R414" s="171"/>
      <c r="S414" s="171"/>
      <c r="T414" s="172"/>
      <c r="AT414" s="167" t="s">
        <v>206</v>
      </c>
      <c r="AU414" s="167" t="s">
        <v>89</v>
      </c>
      <c r="AV414" s="13" t="s">
        <v>87</v>
      </c>
      <c r="AW414" s="13" t="s">
        <v>41</v>
      </c>
      <c r="AX414" s="13" t="s">
        <v>80</v>
      </c>
      <c r="AY414" s="167" t="s">
        <v>195</v>
      </c>
    </row>
    <row r="415" spans="1:65" s="13" customFormat="1">
      <c r="B415" s="165"/>
      <c r="D415" s="166" t="s">
        <v>206</v>
      </c>
      <c r="E415" s="167" t="s">
        <v>3</v>
      </c>
      <c r="F415" s="168" t="s">
        <v>2188</v>
      </c>
      <c r="H415" s="167" t="s">
        <v>3</v>
      </c>
      <c r="I415" s="169"/>
      <c r="L415" s="165"/>
      <c r="M415" s="170"/>
      <c r="N415" s="171"/>
      <c r="O415" s="171"/>
      <c r="P415" s="171"/>
      <c r="Q415" s="171"/>
      <c r="R415" s="171"/>
      <c r="S415" s="171"/>
      <c r="T415" s="172"/>
      <c r="AT415" s="167" t="s">
        <v>206</v>
      </c>
      <c r="AU415" s="167" t="s">
        <v>89</v>
      </c>
      <c r="AV415" s="13" t="s">
        <v>87</v>
      </c>
      <c r="AW415" s="13" t="s">
        <v>41</v>
      </c>
      <c r="AX415" s="13" t="s">
        <v>80</v>
      </c>
      <c r="AY415" s="167" t="s">
        <v>195</v>
      </c>
    </row>
    <row r="416" spans="1:65" s="13" customFormat="1" ht="20">
      <c r="B416" s="165"/>
      <c r="D416" s="166" t="s">
        <v>206</v>
      </c>
      <c r="E416" s="167" t="s">
        <v>3</v>
      </c>
      <c r="F416" s="168" t="s">
        <v>2646</v>
      </c>
      <c r="H416" s="167" t="s">
        <v>3</v>
      </c>
      <c r="I416" s="169"/>
      <c r="L416" s="165"/>
      <c r="M416" s="170"/>
      <c r="N416" s="171"/>
      <c r="O416" s="171"/>
      <c r="P416" s="171"/>
      <c r="Q416" s="171"/>
      <c r="R416" s="171"/>
      <c r="S416" s="171"/>
      <c r="T416" s="172"/>
      <c r="AT416" s="167" t="s">
        <v>206</v>
      </c>
      <c r="AU416" s="167" t="s">
        <v>89</v>
      </c>
      <c r="AV416" s="13" t="s">
        <v>87</v>
      </c>
      <c r="AW416" s="13" t="s">
        <v>41</v>
      </c>
      <c r="AX416" s="13" t="s">
        <v>80</v>
      </c>
      <c r="AY416" s="167" t="s">
        <v>195</v>
      </c>
    </row>
    <row r="417" spans="1:65" s="14" customFormat="1">
      <c r="B417" s="173"/>
      <c r="D417" s="166" t="s">
        <v>206</v>
      </c>
      <c r="E417" s="174" t="s">
        <v>3</v>
      </c>
      <c r="F417" s="175" t="s">
        <v>2647</v>
      </c>
      <c r="H417" s="176">
        <v>1.32</v>
      </c>
      <c r="I417" s="177"/>
      <c r="L417" s="173"/>
      <c r="M417" s="178"/>
      <c r="N417" s="179"/>
      <c r="O417" s="179"/>
      <c r="P417" s="179"/>
      <c r="Q417" s="179"/>
      <c r="R417" s="179"/>
      <c r="S417" s="179"/>
      <c r="T417" s="180"/>
      <c r="AT417" s="174" t="s">
        <v>206</v>
      </c>
      <c r="AU417" s="174" t="s">
        <v>89</v>
      </c>
      <c r="AV417" s="14" t="s">
        <v>89</v>
      </c>
      <c r="AW417" s="14" t="s">
        <v>41</v>
      </c>
      <c r="AX417" s="14" t="s">
        <v>80</v>
      </c>
      <c r="AY417" s="174" t="s">
        <v>195</v>
      </c>
    </row>
    <row r="418" spans="1:65" s="15" customFormat="1">
      <c r="B418" s="181"/>
      <c r="D418" s="166" t="s">
        <v>206</v>
      </c>
      <c r="E418" s="182" t="s">
        <v>3</v>
      </c>
      <c r="F418" s="183" t="s">
        <v>215</v>
      </c>
      <c r="H418" s="184">
        <v>1.32</v>
      </c>
      <c r="I418" s="185"/>
      <c r="L418" s="181"/>
      <c r="M418" s="186"/>
      <c r="N418" s="187"/>
      <c r="O418" s="187"/>
      <c r="P418" s="187"/>
      <c r="Q418" s="187"/>
      <c r="R418" s="187"/>
      <c r="S418" s="187"/>
      <c r="T418" s="188"/>
      <c r="AT418" s="182" t="s">
        <v>206</v>
      </c>
      <c r="AU418" s="182" t="s">
        <v>89</v>
      </c>
      <c r="AV418" s="15" t="s">
        <v>202</v>
      </c>
      <c r="AW418" s="15" t="s">
        <v>41</v>
      </c>
      <c r="AX418" s="15" t="s">
        <v>87</v>
      </c>
      <c r="AY418" s="182" t="s">
        <v>195</v>
      </c>
    </row>
    <row r="419" spans="1:65" s="2" customFormat="1" ht="24.25" customHeight="1">
      <c r="A419" s="35"/>
      <c r="B419" s="146"/>
      <c r="C419" s="147" t="s">
        <v>463</v>
      </c>
      <c r="D419" s="147" t="s">
        <v>197</v>
      </c>
      <c r="E419" s="148" t="s">
        <v>2648</v>
      </c>
      <c r="F419" s="149" t="s">
        <v>2373</v>
      </c>
      <c r="G419" s="150" t="s">
        <v>200</v>
      </c>
      <c r="H419" s="151">
        <v>499</v>
      </c>
      <c r="I419" s="152"/>
      <c r="J419" s="153">
        <f>ROUND(I419*H419,2)</f>
        <v>0</v>
      </c>
      <c r="K419" s="149" t="s">
        <v>201</v>
      </c>
      <c r="L419" s="36"/>
      <c r="M419" s="154" t="s">
        <v>3</v>
      </c>
      <c r="N419" s="155" t="s">
        <v>51</v>
      </c>
      <c r="O419" s="56"/>
      <c r="P419" s="156">
        <f>O419*H419</f>
        <v>0</v>
      </c>
      <c r="Q419" s="156">
        <v>1.7000000000000001E-4</v>
      </c>
      <c r="R419" s="156">
        <f>Q419*H419</f>
        <v>8.4830000000000003E-2</v>
      </c>
      <c r="S419" s="156">
        <v>0</v>
      </c>
      <c r="T419" s="157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158" t="s">
        <v>202</v>
      </c>
      <c r="AT419" s="158" t="s">
        <v>197</v>
      </c>
      <c r="AU419" s="158" t="s">
        <v>89</v>
      </c>
      <c r="AY419" s="19" t="s">
        <v>195</v>
      </c>
      <c r="BE419" s="159">
        <f>IF(N419="základní",J419,0)</f>
        <v>0</v>
      </c>
      <c r="BF419" s="159">
        <f>IF(N419="snížená",J419,0)</f>
        <v>0</v>
      </c>
      <c r="BG419" s="159">
        <f>IF(N419="zákl. přenesená",J419,0)</f>
        <v>0</v>
      </c>
      <c r="BH419" s="159">
        <f>IF(N419="sníž. přenesená",J419,0)</f>
        <v>0</v>
      </c>
      <c r="BI419" s="159">
        <f>IF(N419="nulová",J419,0)</f>
        <v>0</v>
      </c>
      <c r="BJ419" s="19" t="s">
        <v>87</v>
      </c>
      <c r="BK419" s="159">
        <f>ROUND(I419*H419,2)</f>
        <v>0</v>
      </c>
      <c r="BL419" s="19" t="s">
        <v>202</v>
      </c>
      <c r="BM419" s="158" t="s">
        <v>2649</v>
      </c>
    </row>
    <row r="420" spans="1:65" s="2" customFormat="1">
      <c r="A420" s="35"/>
      <c r="B420" s="36"/>
      <c r="C420" s="35"/>
      <c r="D420" s="160" t="s">
        <v>204</v>
      </c>
      <c r="E420" s="35"/>
      <c r="F420" s="161" t="s">
        <v>2650</v>
      </c>
      <c r="G420" s="35"/>
      <c r="H420" s="35"/>
      <c r="I420" s="162"/>
      <c r="J420" s="35"/>
      <c r="K420" s="35"/>
      <c r="L420" s="36"/>
      <c r="M420" s="163"/>
      <c r="N420" s="164"/>
      <c r="O420" s="56"/>
      <c r="P420" s="56"/>
      <c r="Q420" s="56"/>
      <c r="R420" s="56"/>
      <c r="S420" s="56"/>
      <c r="T420" s="57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T420" s="19" t="s">
        <v>204</v>
      </c>
      <c r="AU420" s="19" t="s">
        <v>89</v>
      </c>
    </row>
    <row r="421" spans="1:65" s="13" customFormat="1">
      <c r="B421" s="165"/>
      <c r="D421" s="166" t="s">
        <v>206</v>
      </c>
      <c r="E421" s="167" t="s">
        <v>3</v>
      </c>
      <c r="F421" s="168" t="s">
        <v>207</v>
      </c>
      <c r="H421" s="167" t="s">
        <v>3</v>
      </c>
      <c r="I421" s="169"/>
      <c r="L421" s="165"/>
      <c r="M421" s="170"/>
      <c r="N421" s="171"/>
      <c r="O421" s="171"/>
      <c r="P421" s="171"/>
      <c r="Q421" s="171"/>
      <c r="R421" s="171"/>
      <c r="S421" s="171"/>
      <c r="T421" s="172"/>
      <c r="AT421" s="167" t="s">
        <v>206</v>
      </c>
      <c r="AU421" s="167" t="s">
        <v>89</v>
      </c>
      <c r="AV421" s="13" t="s">
        <v>87</v>
      </c>
      <c r="AW421" s="13" t="s">
        <v>41</v>
      </c>
      <c r="AX421" s="13" t="s">
        <v>80</v>
      </c>
      <c r="AY421" s="167" t="s">
        <v>195</v>
      </c>
    </row>
    <row r="422" spans="1:65" s="13" customFormat="1">
      <c r="B422" s="165"/>
      <c r="D422" s="166" t="s">
        <v>206</v>
      </c>
      <c r="E422" s="167" t="s">
        <v>3</v>
      </c>
      <c r="F422" s="168" t="s">
        <v>208</v>
      </c>
      <c r="H422" s="167" t="s">
        <v>3</v>
      </c>
      <c r="I422" s="169"/>
      <c r="L422" s="165"/>
      <c r="M422" s="170"/>
      <c r="N422" s="171"/>
      <c r="O422" s="171"/>
      <c r="P422" s="171"/>
      <c r="Q422" s="171"/>
      <c r="R422" s="171"/>
      <c r="S422" s="171"/>
      <c r="T422" s="172"/>
      <c r="AT422" s="167" t="s">
        <v>206</v>
      </c>
      <c r="AU422" s="167" t="s">
        <v>89</v>
      </c>
      <c r="AV422" s="13" t="s">
        <v>87</v>
      </c>
      <c r="AW422" s="13" t="s">
        <v>41</v>
      </c>
      <c r="AX422" s="13" t="s">
        <v>80</v>
      </c>
      <c r="AY422" s="167" t="s">
        <v>195</v>
      </c>
    </row>
    <row r="423" spans="1:65" s="13" customFormat="1">
      <c r="B423" s="165"/>
      <c r="D423" s="166" t="s">
        <v>206</v>
      </c>
      <c r="E423" s="167" t="s">
        <v>3</v>
      </c>
      <c r="F423" s="168" t="s">
        <v>2172</v>
      </c>
      <c r="H423" s="167" t="s">
        <v>3</v>
      </c>
      <c r="I423" s="169"/>
      <c r="L423" s="165"/>
      <c r="M423" s="170"/>
      <c r="N423" s="171"/>
      <c r="O423" s="171"/>
      <c r="P423" s="171"/>
      <c r="Q423" s="171"/>
      <c r="R423" s="171"/>
      <c r="S423" s="171"/>
      <c r="T423" s="172"/>
      <c r="AT423" s="167" t="s">
        <v>206</v>
      </c>
      <c r="AU423" s="167" t="s">
        <v>89</v>
      </c>
      <c r="AV423" s="13" t="s">
        <v>87</v>
      </c>
      <c r="AW423" s="13" t="s">
        <v>41</v>
      </c>
      <c r="AX423" s="13" t="s">
        <v>80</v>
      </c>
      <c r="AY423" s="167" t="s">
        <v>195</v>
      </c>
    </row>
    <row r="424" spans="1:65" s="13" customFormat="1">
      <c r="B424" s="165"/>
      <c r="D424" s="166" t="s">
        <v>206</v>
      </c>
      <c r="E424" s="167" t="s">
        <v>3</v>
      </c>
      <c r="F424" s="168" t="s">
        <v>2566</v>
      </c>
      <c r="H424" s="167" t="s">
        <v>3</v>
      </c>
      <c r="I424" s="169"/>
      <c r="L424" s="165"/>
      <c r="M424" s="170"/>
      <c r="N424" s="171"/>
      <c r="O424" s="171"/>
      <c r="P424" s="171"/>
      <c r="Q424" s="171"/>
      <c r="R424" s="171"/>
      <c r="S424" s="171"/>
      <c r="T424" s="172"/>
      <c r="AT424" s="167" t="s">
        <v>206</v>
      </c>
      <c r="AU424" s="167" t="s">
        <v>89</v>
      </c>
      <c r="AV424" s="13" t="s">
        <v>87</v>
      </c>
      <c r="AW424" s="13" t="s">
        <v>41</v>
      </c>
      <c r="AX424" s="13" t="s">
        <v>80</v>
      </c>
      <c r="AY424" s="167" t="s">
        <v>195</v>
      </c>
    </row>
    <row r="425" spans="1:65" s="14" customFormat="1">
      <c r="B425" s="173"/>
      <c r="D425" s="166" t="s">
        <v>206</v>
      </c>
      <c r="E425" s="174" t="s">
        <v>3</v>
      </c>
      <c r="F425" s="175" t="s">
        <v>2651</v>
      </c>
      <c r="H425" s="176">
        <v>187</v>
      </c>
      <c r="I425" s="177"/>
      <c r="L425" s="173"/>
      <c r="M425" s="178"/>
      <c r="N425" s="179"/>
      <c r="O425" s="179"/>
      <c r="P425" s="179"/>
      <c r="Q425" s="179"/>
      <c r="R425" s="179"/>
      <c r="S425" s="179"/>
      <c r="T425" s="180"/>
      <c r="AT425" s="174" t="s">
        <v>206</v>
      </c>
      <c r="AU425" s="174" t="s">
        <v>89</v>
      </c>
      <c r="AV425" s="14" t="s">
        <v>89</v>
      </c>
      <c r="AW425" s="14" t="s">
        <v>41</v>
      </c>
      <c r="AX425" s="14" t="s">
        <v>80</v>
      </c>
      <c r="AY425" s="174" t="s">
        <v>195</v>
      </c>
    </row>
    <row r="426" spans="1:65" s="13" customFormat="1">
      <c r="B426" s="165"/>
      <c r="D426" s="166" t="s">
        <v>206</v>
      </c>
      <c r="E426" s="167" t="s">
        <v>3</v>
      </c>
      <c r="F426" s="168" t="s">
        <v>2652</v>
      </c>
      <c r="H426" s="167" t="s">
        <v>3</v>
      </c>
      <c r="I426" s="169"/>
      <c r="L426" s="165"/>
      <c r="M426" s="170"/>
      <c r="N426" s="171"/>
      <c r="O426" s="171"/>
      <c r="P426" s="171"/>
      <c r="Q426" s="171"/>
      <c r="R426" s="171"/>
      <c r="S426" s="171"/>
      <c r="T426" s="172"/>
      <c r="AT426" s="167" t="s">
        <v>206</v>
      </c>
      <c r="AU426" s="167" t="s">
        <v>89</v>
      </c>
      <c r="AV426" s="13" t="s">
        <v>87</v>
      </c>
      <c r="AW426" s="13" t="s">
        <v>41</v>
      </c>
      <c r="AX426" s="13" t="s">
        <v>80</v>
      </c>
      <c r="AY426" s="167" t="s">
        <v>195</v>
      </c>
    </row>
    <row r="427" spans="1:65" s="14" customFormat="1">
      <c r="B427" s="173"/>
      <c r="D427" s="166" t="s">
        <v>206</v>
      </c>
      <c r="E427" s="174" t="s">
        <v>3</v>
      </c>
      <c r="F427" s="175" t="s">
        <v>2653</v>
      </c>
      <c r="H427" s="176">
        <v>312</v>
      </c>
      <c r="I427" s="177"/>
      <c r="L427" s="173"/>
      <c r="M427" s="178"/>
      <c r="N427" s="179"/>
      <c r="O427" s="179"/>
      <c r="P427" s="179"/>
      <c r="Q427" s="179"/>
      <c r="R427" s="179"/>
      <c r="S427" s="179"/>
      <c r="T427" s="180"/>
      <c r="AT427" s="174" t="s">
        <v>206</v>
      </c>
      <c r="AU427" s="174" t="s">
        <v>89</v>
      </c>
      <c r="AV427" s="14" t="s">
        <v>89</v>
      </c>
      <c r="AW427" s="14" t="s">
        <v>41</v>
      </c>
      <c r="AX427" s="14" t="s">
        <v>80</v>
      </c>
      <c r="AY427" s="174" t="s">
        <v>195</v>
      </c>
    </row>
    <row r="428" spans="1:65" s="15" customFormat="1">
      <c r="B428" s="181"/>
      <c r="D428" s="166" t="s">
        <v>206</v>
      </c>
      <c r="E428" s="182" t="s">
        <v>3</v>
      </c>
      <c r="F428" s="183" t="s">
        <v>215</v>
      </c>
      <c r="H428" s="184">
        <v>499</v>
      </c>
      <c r="I428" s="185"/>
      <c r="L428" s="181"/>
      <c r="M428" s="186"/>
      <c r="N428" s="187"/>
      <c r="O428" s="187"/>
      <c r="P428" s="187"/>
      <c r="Q428" s="187"/>
      <c r="R428" s="187"/>
      <c r="S428" s="187"/>
      <c r="T428" s="188"/>
      <c r="AT428" s="182" t="s">
        <v>206</v>
      </c>
      <c r="AU428" s="182" t="s">
        <v>89</v>
      </c>
      <c r="AV428" s="15" t="s">
        <v>202</v>
      </c>
      <c r="AW428" s="15" t="s">
        <v>41</v>
      </c>
      <c r="AX428" s="15" t="s">
        <v>87</v>
      </c>
      <c r="AY428" s="182" t="s">
        <v>195</v>
      </c>
    </row>
    <row r="429" spans="1:65" s="2" customFormat="1" ht="16.5" customHeight="1">
      <c r="A429" s="35"/>
      <c r="B429" s="146"/>
      <c r="C429" s="147" t="s">
        <v>469</v>
      </c>
      <c r="D429" s="147" t="s">
        <v>197</v>
      </c>
      <c r="E429" s="148" t="s">
        <v>2378</v>
      </c>
      <c r="F429" s="149" t="s">
        <v>2379</v>
      </c>
      <c r="G429" s="150" t="s">
        <v>200</v>
      </c>
      <c r="H429" s="151">
        <v>499</v>
      </c>
      <c r="I429" s="152"/>
      <c r="J429" s="153">
        <f>ROUND(I429*H429,2)</f>
        <v>0</v>
      </c>
      <c r="K429" s="149" t="s">
        <v>201</v>
      </c>
      <c r="L429" s="36"/>
      <c r="M429" s="154" t="s">
        <v>3</v>
      </c>
      <c r="N429" s="155" t="s">
        <v>51</v>
      </c>
      <c r="O429" s="56"/>
      <c r="P429" s="156">
        <f>O429*H429</f>
        <v>0</v>
      </c>
      <c r="Q429" s="156">
        <v>2.0000000000000002E-5</v>
      </c>
      <c r="R429" s="156">
        <f>Q429*H429</f>
        <v>9.980000000000001E-3</v>
      </c>
      <c r="S429" s="156">
        <v>0</v>
      </c>
      <c r="T429" s="157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158" t="s">
        <v>202</v>
      </c>
      <c r="AT429" s="158" t="s">
        <v>197</v>
      </c>
      <c r="AU429" s="158" t="s">
        <v>89</v>
      </c>
      <c r="AY429" s="19" t="s">
        <v>195</v>
      </c>
      <c r="BE429" s="159">
        <f>IF(N429="základní",J429,0)</f>
        <v>0</v>
      </c>
      <c r="BF429" s="159">
        <f>IF(N429="snížená",J429,0)</f>
        <v>0</v>
      </c>
      <c r="BG429" s="159">
        <f>IF(N429="zákl. přenesená",J429,0)</f>
        <v>0</v>
      </c>
      <c r="BH429" s="159">
        <f>IF(N429="sníž. přenesená",J429,0)</f>
        <v>0</v>
      </c>
      <c r="BI429" s="159">
        <f>IF(N429="nulová",J429,0)</f>
        <v>0</v>
      </c>
      <c r="BJ429" s="19" t="s">
        <v>87</v>
      </c>
      <c r="BK429" s="159">
        <f>ROUND(I429*H429,2)</f>
        <v>0</v>
      </c>
      <c r="BL429" s="19" t="s">
        <v>202</v>
      </c>
      <c r="BM429" s="158" t="s">
        <v>2654</v>
      </c>
    </row>
    <row r="430" spans="1:65" s="2" customFormat="1">
      <c r="A430" s="35"/>
      <c r="B430" s="36"/>
      <c r="C430" s="35"/>
      <c r="D430" s="160" t="s">
        <v>204</v>
      </c>
      <c r="E430" s="35"/>
      <c r="F430" s="161" t="s">
        <v>2381</v>
      </c>
      <c r="G430" s="35"/>
      <c r="H430" s="35"/>
      <c r="I430" s="162"/>
      <c r="J430" s="35"/>
      <c r="K430" s="35"/>
      <c r="L430" s="36"/>
      <c r="M430" s="163"/>
      <c r="N430" s="164"/>
      <c r="O430" s="56"/>
      <c r="P430" s="56"/>
      <c r="Q430" s="56"/>
      <c r="R430" s="56"/>
      <c r="S430" s="56"/>
      <c r="T430" s="57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T430" s="19" t="s">
        <v>204</v>
      </c>
      <c r="AU430" s="19" t="s">
        <v>89</v>
      </c>
    </row>
    <row r="431" spans="1:65" s="13" customFormat="1">
      <c r="B431" s="165"/>
      <c r="D431" s="166" t="s">
        <v>206</v>
      </c>
      <c r="E431" s="167" t="s">
        <v>3</v>
      </c>
      <c r="F431" s="168" t="s">
        <v>207</v>
      </c>
      <c r="H431" s="167" t="s">
        <v>3</v>
      </c>
      <c r="I431" s="169"/>
      <c r="L431" s="165"/>
      <c r="M431" s="170"/>
      <c r="N431" s="171"/>
      <c r="O431" s="171"/>
      <c r="P431" s="171"/>
      <c r="Q431" s="171"/>
      <c r="R431" s="171"/>
      <c r="S431" s="171"/>
      <c r="T431" s="172"/>
      <c r="AT431" s="167" t="s">
        <v>206</v>
      </c>
      <c r="AU431" s="167" t="s">
        <v>89</v>
      </c>
      <c r="AV431" s="13" t="s">
        <v>87</v>
      </c>
      <c r="AW431" s="13" t="s">
        <v>41</v>
      </c>
      <c r="AX431" s="13" t="s">
        <v>80</v>
      </c>
      <c r="AY431" s="167" t="s">
        <v>195</v>
      </c>
    </row>
    <row r="432" spans="1:65" s="13" customFormat="1">
      <c r="B432" s="165"/>
      <c r="D432" s="166" t="s">
        <v>206</v>
      </c>
      <c r="E432" s="167" t="s">
        <v>3</v>
      </c>
      <c r="F432" s="168" t="s">
        <v>208</v>
      </c>
      <c r="H432" s="167" t="s">
        <v>3</v>
      </c>
      <c r="I432" s="169"/>
      <c r="L432" s="165"/>
      <c r="M432" s="170"/>
      <c r="N432" s="171"/>
      <c r="O432" s="171"/>
      <c r="P432" s="171"/>
      <c r="Q432" s="171"/>
      <c r="R432" s="171"/>
      <c r="S432" s="171"/>
      <c r="T432" s="172"/>
      <c r="AT432" s="167" t="s">
        <v>206</v>
      </c>
      <c r="AU432" s="167" t="s">
        <v>89</v>
      </c>
      <c r="AV432" s="13" t="s">
        <v>87</v>
      </c>
      <c r="AW432" s="13" t="s">
        <v>41</v>
      </c>
      <c r="AX432" s="13" t="s">
        <v>80</v>
      </c>
      <c r="AY432" s="167" t="s">
        <v>195</v>
      </c>
    </row>
    <row r="433" spans="1:65" s="13" customFormat="1">
      <c r="B433" s="165"/>
      <c r="D433" s="166" t="s">
        <v>206</v>
      </c>
      <c r="E433" s="167" t="s">
        <v>3</v>
      </c>
      <c r="F433" s="168" t="s">
        <v>2172</v>
      </c>
      <c r="H433" s="167" t="s">
        <v>3</v>
      </c>
      <c r="I433" s="169"/>
      <c r="L433" s="165"/>
      <c r="M433" s="170"/>
      <c r="N433" s="171"/>
      <c r="O433" s="171"/>
      <c r="P433" s="171"/>
      <c r="Q433" s="171"/>
      <c r="R433" s="171"/>
      <c r="S433" s="171"/>
      <c r="T433" s="172"/>
      <c r="AT433" s="167" t="s">
        <v>206</v>
      </c>
      <c r="AU433" s="167" t="s">
        <v>89</v>
      </c>
      <c r="AV433" s="13" t="s">
        <v>87</v>
      </c>
      <c r="AW433" s="13" t="s">
        <v>41</v>
      </c>
      <c r="AX433" s="13" t="s">
        <v>80</v>
      </c>
      <c r="AY433" s="167" t="s">
        <v>195</v>
      </c>
    </row>
    <row r="434" spans="1:65" s="13" customFormat="1">
      <c r="B434" s="165"/>
      <c r="D434" s="166" t="s">
        <v>206</v>
      </c>
      <c r="E434" s="167" t="s">
        <v>3</v>
      </c>
      <c r="F434" s="168" t="s">
        <v>2566</v>
      </c>
      <c r="H434" s="167" t="s">
        <v>3</v>
      </c>
      <c r="I434" s="169"/>
      <c r="L434" s="165"/>
      <c r="M434" s="170"/>
      <c r="N434" s="171"/>
      <c r="O434" s="171"/>
      <c r="P434" s="171"/>
      <c r="Q434" s="171"/>
      <c r="R434" s="171"/>
      <c r="S434" s="171"/>
      <c r="T434" s="172"/>
      <c r="AT434" s="167" t="s">
        <v>206</v>
      </c>
      <c r="AU434" s="167" t="s">
        <v>89</v>
      </c>
      <c r="AV434" s="13" t="s">
        <v>87</v>
      </c>
      <c r="AW434" s="13" t="s">
        <v>41</v>
      </c>
      <c r="AX434" s="13" t="s">
        <v>80</v>
      </c>
      <c r="AY434" s="167" t="s">
        <v>195</v>
      </c>
    </row>
    <row r="435" spans="1:65" s="14" customFormat="1">
      <c r="B435" s="173"/>
      <c r="D435" s="166" t="s">
        <v>206</v>
      </c>
      <c r="E435" s="174" t="s">
        <v>3</v>
      </c>
      <c r="F435" s="175" t="s">
        <v>2651</v>
      </c>
      <c r="H435" s="176">
        <v>187</v>
      </c>
      <c r="I435" s="177"/>
      <c r="L435" s="173"/>
      <c r="M435" s="178"/>
      <c r="N435" s="179"/>
      <c r="O435" s="179"/>
      <c r="P435" s="179"/>
      <c r="Q435" s="179"/>
      <c r="R435" s="179"/>
      <c r="S435" s="179"/>
      <c r="T435" s="180"/>
      <c r="AT435" s="174" t="s">
        <v>206</v>
      </c>
      <c r="AU435" s="174" t="s">
        <v>89</v>
      </c>
      <c r="AV435" s="14" t="s">
        <v>89</v>
      </c>
      <c r="AW435" s="14" t="s">
        <v>41</v>
      </c>
      <c r="AX435" s="14" t="s">
        <v>80</v>
      </c>
      <c r="AY435" s="174" t="s">
        <v>195</v>
      </c>
    </row>
    <row r="436" spans="1:65" s="13" customFormat="1">
      <c r="B436" s="165"/>
      <c r="D436" s="166" t="s">
        <v>206</v>
      </c>
      <c r="E436" s="167" t="s">
        <v>3</v>
      </c>
      <c r="F436" s="168" t="s">
        <v>2652</v>
      </c>
      <c r="H436" s="167" t="s">
        <v>3</v>
      </c>
      <c r="I436" s="169"/>
      <c r="L436" s="165"/>
      <c r="M436" s="170"/>
      <c r="N436" s="171"/>
      <c r="O436" s="171"/>
      <c r="P436" s="171"/>
      <c r="Q436" s="171"/>
      <c r="R436" s="171"/>
      <c r="S436" s="171"/>
      <c r="T436" s="172"/>
      <c r="AT436" s="167" t="s">
        <v>206</v>
      </c>
      <c r="AU436" s="167" t="s">
        <v>89</v>
      </c>
      <c r="AV436" s="13" t="s">
        <v>87</v>
      </c>
      <c r="AW436" s="13" t="s">
        <v>41</v>
      </c>
      <c r="AX436" s="13" t="s">
        <v>80</v>
      </c>
      <c r="AY436" s="167" t="s">
        <v>195</v>
      </c>
    </row>
    <row r="437" spans="1:65" s="14" customFormat="1">
      <c r="B437" s="173"/>
      <c r="D437" s="166" t="s">
        <v>206</v>
      </c>
      <c r="E437" s="174" t="s">
        <v>3</v>
      </c>
      <c r="F437" s="175" t="s">
        <v>2653</v>
      </c>
      <c r="H437" s="176">
        <v>312</v>
      </c>
      <c r="I437" s="177"/>
      <c r="L437" s="173"/>
      <c r="M437" s="178"/>
      <c r="N437" s="179"/>
      <c r="O437" s="179"/>
      <c r="P437" s="179"/>
      <c r="Q437" s="179"/>
      <c r="R437" s="179"/>
      <c r="S437" s="179"/>
      <c r="T437" s="180"/>
      <c r="AT437" s="174" t="s">
        <v>206</v>
      </c>
      <c r="AU437" s="174" t="s">
        <v>89</v>
      </c>
      <c r="AV437" s="14" t="s">
        <v>89</v>
      </c>
      <c r="AW437" s="14" t="s">
        <v>41</v>
      </c>
      <c r="AX437" s="14" t="s">
        <v>80</v>
      </c>
      <c r="AY437" s="174" t="s">
        <v>195</v>
      </c>
    </row>
    <row r="438" spans="1:65" s="15" customFormat="1">
      <c r="B438" s="181"/>
      <c r="D438" s="166" t="s">
        <v>206</v>
      </c>
      <c r="E438" s="182" t="s">
        <v>3</v>
      </c>
      <c r="F438" s="183" t="s">
        <v>215</v>
      </c>
      <c r="H438" s="184">
        <v>499</v>
      </c>
      <c r="I438" s="185"/>
      <c r="L438" s="181"/>
      <c r="M438" s="186"/>
      <c r="N438" s="187"/>
      <c r="O438" s="187"/>
      <c r="P438" s="187"/>
      <c r="Q438" s="187"/>
      <c r="R438" s="187"/>
      <c r="S438" s="187"/>
      <c r="T438" s="188"/>
      <c r="AT438" s="182" t="s">
        <v>206</v>
      </c>
      <c r="AU438" s="182" t="s">
        <v>89</v>
      </c>
      <c r="AV438" s="15" t="s">
        <v>202</v>
      </c>
      <c r="AW438" s="15" t="s">
        <v>41</v>
      </c>
      <c r="AX438" s="15" t="s">
        <v>87</v>
      </c>
      <c r="AY438" s="182" t="s">
        <v>195</v>
      </c>
    </row>
    <row r="439" spans="1:65" s="2" customFormat="1" ht="37.9" customHeight="1">
      <c r="A439" s="35"/>
      <c r="B439" s="146"/>
      <c r="C439" s="147" t="s">
        <v>492</v>
      </c>
      <c r="D439" s="147" t="s">
        <v>197</v>
      </c>
      <c r="E439" s="148" t="s">
        <v>2383</v>
      </c>
      <c r="F439" s="149" t="s">
        <v>2384</v>
      </c>
      <c r="G439" s="150" t="s">
        <v>200</v>
      </c>
      <c r="H439" s="151">
        <v>32.5</v>
      </c>
      <c r="I439" s="152"/>
      <c r="J439" s="153">
        <f>ROUND(I439*H439,2)</f>
        <v>0</v>
      </c>
      <c r="K439" s="149" t="s">
        <v>201</v>
      </c>
      <c r="L439" s="36"/>
      <c r="M439" s="154" t="s">
        <v>3</v>
      </c>
      <c r="N439" s="155" t="s">
        <v>51</v>
      </c>
      <c r="O439" s="56"/>
      <c r="P439" s="156">
        <f>O439*H439</f>
        <v>0</v>
      </c>
      <c r="Q439" s="156">
        <v>0</v>
      </c>
      <c r="R439" s="156">
        <f>Q439*H439</f>
        <v>0</v>
      </c>
      <c r="S439" s="156">
        <v>0</v>
      </c>
      <c r="T439" s="157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158" t="s">
        <v>202</v>
      </c>
      <c r="AT439" s="158" t="s">
        <v>197</v>
      </c>
      <c r="AU439" s="158" t="s">
        <v>89</v>
      </c>
      <c r="AY439" s="19" t="s">
        <v>195</v>
      </c>
      <c r="BE439" s="159">
        <f>IF(N439="základní",J439,0)</f>
        <v>0</v>
      </c>
      <c r="BF439" s="159">
        <f>IF(N439="snížená",J439,0)</f>
        <v>0</v>
      </c>
      <c r="BG439" s="159">
        <f>IF(N439="zákl. přenesená",J439,0)</f>
        <v>0</v>
      </c>
      <c r="BH439" s="159">
        <f>IF(N439="sníž. přenesená",J439,0)</f>
        <v>0</v>
      </c>
      <c r="BI439" s="159">
        <f>IF(N439="nulová",J439,0)</f>
        <v>0</v>
      </c>
      <c r="BJ439" s="19" t="s">
        <v>87</v>
      </c>
      <c r="BK439" s="159">
        <f>ROUND(I439*H439,2)</f>
        <v>0</v>
      </c>
      <c r="BL439" s="19" t="s">
        <v>202</v>
      </c>
      <c r="BM439" s="158" t="s">
        <v>2655</v>
      </c>
    </row>
    <row r="440" spans="1:65" s="2" customFormat="1">
      <c r="A440" s="35"/>
      <c r="B440" s="36"/>
      <c r="C440" s="35"/>
      <c r="D440" s="160" t="s">
        <v>204</v>
      </c>
      <c r="E440" s="35"/>
      <c r="F440" s="161" t="s">
        <v>2386</v>
      </c>
      <c r="G440" s="35"/>
      <c r="H440" s="35"/>
      <c r="I440" s="162"/>
      <c r="J440" s="35"/>
      <c r="K440" s="35"/>
      <c r="L440" s="36"/>
      <c r="M440" s="163"/>
      <c r="N440" s="164"/>
      <c r="O440" s="56"/>
      <c r="P440" s="56"/>
      <c r="Q440" s="56"/>
      <c r="R440" s="56"/>
      <c r="S440" s="56"/>
      <c r="T440" s="57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T440" s="19" t="s">
        <v>204</v>
      </c>
      <c r="AU440" s="19" t="s">
        <v>89</v>
      </c>
    </row>
    <row r="441" spans="1:65" s="13" customFormat="1">
      <c r="B441" s="165"/>
      <c r="D441" s="166" t="s">
        <v>206</v>
      </c>
      <c r="E441" s="167" t="s">
        <v>3</v>
      </c>
      <c r="F441" s="168" t="s">
        <v>207</v>
      </c>
      <c r="H441" s="167" t="s">
        <v>3</v>
      </c>
      <c r="I441" s="169"/>
      <c r="L441" s="165"/>
      <c r="M441" s="170"/>
      <c r="N441" s="171"/>
      <c r="O441" s="171"/>
      <c r="P441" s="171"/>
      <c r="Q441" s="171"/>
      <c r="R441" s="171"/>
      <c r="S441" s="171"/>
      <c r="T441" s="172"/>
      <c r="AT441" s="167" t="s">
        <v>206</v>
      </c>
      <c r="AU441" s="167" t="s">
        <v>89</v>
      </c>
      <c r="AV441" s="13" t="s">
        <v>87</v>
      </c>
      <c r="AW441" s="13" t="s">
        <v>41</v>
      </c>
      <c r="AX441" s="13" t="s">
        <v>80</v>
      </c>
      <c r="AY441" s="167" t="s">
        <v>195</v>
      </c>
    </row>
    <row r="442" spans="1:65" s="13" customFormat="1">
      <c r="B442" s="165"/>
      <c r="D442" s="166" t="s">
        <v>206</v>
      </c>
      <c r="E442" s="167" t="s">
        <v>3</v>
      </c>
      <c r="F442" s="168" t="s">
        <v>208</v>
      </c>
      <c r="H442" s="167" t="s">
        <v>3</v>
      </c>
      <c r="I442" s="169"/>
      <c r="L442" s="165"/>
      <c r="M442" s="170"/>
      <c r="N442" s="171"/>
      <c r="O442" s="171"/>
      <c r="P442" s="171"/>
      <c r="Q442" s="171"/>
      <c r="R442" s="171"/>
      <c r="S442" s="171"/>
      <c r="T442" s="172"/>
      <c r="AT442" s="167" t="s">
        <v>206</v>
      </c>
      <c r="AU442" s="167" t="s">
        <v>89</v>
      </c>
      <c r="AV442" s="13" t="s">
        <v>87</v>
      </c>
      <c r="AW442" s="13" t="s">
        <v>41</v>
      </c>
      <c r="AX442" s="13" t="s">
        <v>80</v>
      </c>
      <c r="AY442" s="167" t="s">
        <v>195</v>
      </c>
    </row>
    <row r="443" spans="1:65" s="13" customFormat="1">
      <c r="B443" s="165"/>
      <c r="D443" s="166" t="s">
        <v>206</v>
      </c>
      <c r="E443" s="167" t="s">
        <v>3</v>
      </c>
      <c r="F443" s="168" t="s">
        <v>2172</v>
      </c>
      <c r="H443" s="167" t="s">
        <v>3</v>
      </c>
      <c r="I443" s="169"/>
      <c r="L443" s="165"/>
      <c r="M443" s="170"/>
      <c r="N443" s="171"/>
      <c r="O443" s="171"/>
      <c r="P443" s="171"/>
      <c r="Q443" s="171"/>
      <c r="R443" s="171"/>
      <c r="S443" s="171"/>
      <c r="T443" s="172"/>
      <c r="AT443" s="167" t="s">
        <v>206</v>
      </c>
      <c r="AU443" s="167" t="s">
        <v>89</v>
      </c>
      <c r="AV443" s="13" t="s">
        <v>87</v>
      </c>
      <c r="AW443" s="13" t="s">
        <v>41</v>
      </c>
      <c r="AX443" s="13" t="s">
        <v>80</v>
      </c>
      <c r="AY443" s="167" t="s">
        <v>195</v>
      </c>
    </row>
    <row r="444" spans="1:65" s="13" customFormat="1">
      <c r="B444" s="165"/>
      <c r="D444" s="166" t="s">
        <v>206</v>
      </c>
      <c r="E444" s="167" t="s">
        <v>3</v>
      </c>
      <c r="F444" s="168" t="s">
        <v>2188</v>
      </c>
      <c r="H444" s="167" t="s">
        <v>3</v>
      </c>
      <c r="I444" s="169"/>
      <c r="L444" s="165"/>
      <c r="M444" s="170"/>
      <c r="N444" s="171"/>
      <c r="O444" s="171"/>
      <c r="P444" s="171"/>
      <c r="Q444" s="171"/>
      <c r="R444" s="171"/>
      <c r="S444" s="171"/>
      <c r="T444" s="172"/>
      <c r="AT444" s="167" t="s">
        <v>206</v>
      </c>
      <c r="AU444" s="167" t="s">
        <v>89</v>
      </c>
      <c r="AV444" s="13" t="s">
        <v>87</v>
      </c>
      <c r="AW444" s="13" t="s">
        <v>41</v>
      </c>
      <c r="AX444" s="13" t="s">
        <v>80</v>
      </c>
      <c r="AY444" s="167" t="s">
        <v>195</v>
      </c>
    </row>
    <row r="445" spans="1:65" s="13" customFormat="1">
      <c r="B445" s="165"/>
      <c r="D445" s="166" t="s">
        <v>206</v>
      </c>
      <c r="E445" s="167" t="s">
        <v>3</v>
      </c>
      <c r="F445" s="168" t="s">
        <v>2656</v>
      </c>
      <c r="H445" s="167" t="s">
        <v>3</v>
      </c>
      <c r="I445" s="169"/>
      <c r="L445" s="165"/>
      <c r="M445" s="170"/>
      <c r="N445" s="171"/>
      <c r="O445" s="171"/>
      <c r="P445" s="171"/>
      <c r="Q445" s="171"/>
      <c r="R445" s="171"/>
      <c r="S445" s="171"/>
      <c r="T445" s="172"/>
      <c r="AT445" s="167" t="s">
        <v>206</v>
      </c>
      <c r="AU445" s="167" t="s">
        <v>89</v>
      </c>
      <c r="AV445" s="13" t="s">
        <v>87</v>
      </c>
      <c r="AW445" s="13" t="s">
        <v>41</v>
      </c>
      <c r="AX445" s="13" t="s">
        <v>80</v>
      </c>
      <c r="AY445" s="167" t="s">
        <v>195</v>
      </c>
    </row>
    <row r="446" spans="1:65" s="14" customFormat="1">
      <c r="B446" s="173"/>
      <c r="D446" s="166" t="s">
        <v>206</v>
      </c>
      <c r="E446" s="174" t="s">
        <v>3</v>
      </c>
      <c r="F446" s="175" t="s">
        <v>2657</v>
      </c>
      <c r="H446" s="176">
        <v>32.5</v>
      </c>
      <c r="I446" s="177"/>
      <c r="L446" s="173"/>
      <c r="M446" s="178"/>
      <c r="N446" s="179"/>
      <c r="O446" s="179"/>
      <c r="P446" s="179"/>
      <c r="Q446" s="179"/>
      <c r="R446" s="179"/>
      <c r="S446" s="179"/>
      <c r="T446" s="180"/>
      <c r="AT446" s="174" t="s">
        <v>206</v>
      </c>
      <c r="AU446" s="174" t="s">
        <v>89</v>
      </c>
      <c r="AV446" s="14" t="s">
        <v>89</v>
      </c>
      <c r="AW446" s="14" t="s">
        <v>41</v>
      </c>
      <c r="AX446" s="14" t="s">
        <v>80</v>
      </c>
      <c r="AY446" s="174" t="s">
        <v>195</v>
      </c>
    </row>
    <row r="447" spans="1:65" s="15" customFormat="1">
      <c r="B447" s="181"/>
      <c r="D447" s="166" t="s">
        <v>206</v>
      </c>
      <c r="E447" s="182" t="s">
        <v>3</v>
      </c>
      <c r="F447" s="183" t="s">
        <v>215</v>
      </c>
      <c r="H447" s="184">
        <v>32.5</v>
      </c>
      <c r="I447" s="185"/>
      <c r="L447" s="181"/>
      <c r="M447" s="186"/>
      <c r="N447" s="187"/>
      <c r="O447" s="187"/>
      <c r="P447" s="187"/>
      <c r="Q447" s="187"/>
      <c r="R447" s="187"/>
      <c r="S447" s="187"/>
      <c r="T447" s="188"/>
      <c r="AT447" s="182" t="s">
        <v>206</v>
      </c>
      <c r="AU447" s="182" t="s">
        <v>89</v>
      </c>
      <c r="AV447" s="15" t="s">
        <v>202</v>
      </c>
      <c r="AW447" s="15" t="s">
        <v>41</v>
      </c>
      <c r="AX447" s="15" t="s">
        <v>87</v>
      </c>
      <c r="AY447" s="182" t="s">
        <v>195</v>
      </c>
    </row>
    <row r="448" spans="1:65" s="2" customFormat="1" ht="33" customHeight="1">
      <c r="A448" s="35"/>
      <c r="B448" s="146"/>
      <c r="C448" s="147" t="s">
        <v>249</v>
      </c>
      <c r="D448" s="147" t="s">
        <v>197</v>
      </c>
      <c r="E448" s="148" t="s">
        <v>2658</v>
      </c>
      <c r="F448" s="149" t="s">
        <v>2659</v>
      </c>
      <c r="G448" s="150" t="s">
        <v>344</v>
      </c>
      <c r="H448" s="151">
        <v>641.22199999999998</v>
      </c>
      <c r="I448" s="152"/>
      <c r="J448" s="153">
        <f>ROUND(I448*H448,2)</f>
        <v>0</v>
      </c>
      <c r="K448" s="149" t="s">
        <v>201</v>
      </c>
      <c r="L448" s="36"/>
      <c r="M448" s="154" t="s">
        <v>3</v>
      </c>
      <c r="N448" s="155" t="s">
        <v>51</v>
      </c>
      <c r="O448" s="56"/>
      <c r="P448" s="156">
        <f>O448*H448</f>
        <v>0</v>
      </c>
      <c r="Q448" s="156">
        <v>0</v>
      </c>
      <c r="R448" s="156">
        <f>Q448*H448</f>
        <v>0</v>
      </c>
      <c r="S448" s="156">
        <v>0</v>
      </c>
      <c r="T448" s="157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158" t="s">
        <v>202</v>
      </c>
      <c r="AT448" s="158" t="s">
        <v>197</v>
      </c>
      <c r="AU448" s="158" t="s">
        <v>89</v>
      </c>
      <c r="AY448" s="19" t="s">
        <v>195</v>
      </c>
      <c r="BE448" s="159">
        <f>IF(N448="základní",J448,0)</f>
        <v>0</v>
      </c>
      <c r="BF448" s="159">
        <f>IF(N448="snížená",J448,0)</f>
        <v>0</v>
      </c>
      <c r="BG448" s="159">
        <f>IF(N448="zákl. přenesená",J448,0)</f>
        <v>0</v>
      </c>
      <c r="BH448" s="159">
        <f>IF(N448="sníž. přenesená",J448,0)</f>
        <v>0</v>
      </c>
      <c r="BI448" s="159">
        <f>IF(N448="nulová",J448,0)</f>
        <v>0</v>
      </c>
      <c r="BJ448" s="19" t="s">
        <v>87</v>
      </c>
      <c r="BK448" s="159">
        <f>ROUND(I448*H448,2)</f>
        <v>0</v>
      </c>
      <c r="BL448" s="19" t="s">
        <v>202</v>
      </c>
      <c r="BM448" s="158" t="s">
        <v>2660</v>
      </c>
    </row>
    <row r="449" spans="1:65" s="2" customFormat="1">
      <c r="A449" s="35"/>
      <c r="B449" s="36"/>
      <c r="C449" s="35"/>
      <c r="D449" s="160" t="s">
        <v>204</v>
      </c>
      <c r="E449" s="35"/>
      <c r="F449" s="161" t="s">
        <v>2661</v>
      </c>
      <c r="G449" s="35"/>
      <c r="H449" s="35"/>
      <c r="I449" s="162"/>
      <c r="J449" s="35"/>
      <c r="K449" s="35"/>
      <c r="L449" s="36"/>
      <c r="M449" s="163"/>
      <c r="N449" s="164"/>
      <c r="O449" s="56"/>
      <c r="P449" s="56"/>
      <c r="Q449" s="56"/>
      <c r="R449" s="56"/>
      <c r="S449" s="56"/>
      <c r="T449" s="57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T449" s="19" t="s">
        <v>204</v>
      </c>
      <c r="AU449" s="19" t="s">
        <v>89</v>
      </c>
    </row>
    <row r="450" spans="1:65" s="2" customFormat="1" ht="18">
      <c r="A450" s="35"/>
      <c r="B450" s="36"/>
      <c r="C450" s="35"/>
      <c r="D450" s="166" t="s">
        <v>312</v>
      </c>
      <c r="E450" s="35"/>
      <c r="F450" s="189" t="s">
        <v>2662</v>
      </c>
      <c r="G450" s="35"/>
      <c r="H450" s="35"/>
      <c r="I450" s="162"/>
      <c r="J450" s="35"/>
      <c r="K450" s="35"/>
      <c r="L450" s="36"/>
      <c r="M450" s="163"/>
      <c r="N450" s="164"/>
      <c r="O450" s="56"/>
      <c r="P450" s="56"/>
      <c r="Q450" s="56"/>
      <c r="R450" s="56"/>
      <c r="S450" s="56"/>
      <c r="T450" s="57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T450" s="19" t="s">
        <v>312</v>
      </c>
      <c r="AU450" s="19" t="s">
        <v>89</v>
      </c>
    </row>
    <row r="451" spans="1:65" s="13" customFormat="1">
      <c r="B451" s="165"/>
      <c r="D451" s="166" t="s">
        <v>206</v>
      </c>
      <c r="E451" s="167" t="s">
        <v>3</v>
      </c>
      <c r="F451" s="168" t="s">
        <v>207</v>
      </c>
      <c r="H451" s="167" t="s">
        <v>3</v>
      </c>
      <c r="I451" s="169"/>
      <c r="L451" s="165"/>
      <c r="M451" s="170"/>
      <c r="N451" s="171"/>
      <c r="O451" s="171"/>
      <c r="P451" s="171"/>
      <c r="Q451" s="171"/>
      <c r="R451" s="171"/>
      <c r="S451" s="171"/>
      <c r="T451" s="172"/>
      <c r="AT451" s="167" t="s">
        <v>206</v>
      </c>
      <c r="AU451" s="167" t="s">
        <v>89</v>
      </c>
      <c r="AV451" s="13" t="s">
        <v>87</v>
      </c>
      <c r="AW451" s="13" t="s">
        <v>41</v>
      </c>
      <c r="AX451" s="13" t="s">
        <v>80</v>
      </c>
      <c r="AY451" s="167" t="s">
        <v>195</v>
      </c>
    </row>
    <row r="452" spans="1:65" s="13" customFormat="1">
      <c r="B452" s="165"/>
      <c r="D452" s="166" t="s">
        <v>206</v>
      </c>
      <c r="E452" s="167" t="s">
        <v>3</v>
      </c>
      <c r="F452" s="168" t="s">
        <v>208</v>
      </c>
      <c r="H452" s="167" t="s">
        <v>3</v>
      </c>
      <c r="I452" s="169"/>
      <c r="L452" s="165"/>
      <c r="M452" s="170"/>
      <c r="N452" s="171"/>
      <c r="O452" s="171"/>
      <c r="P452" s="171"/>
      <c r="Q452" s="171"/>
      <c r="R452" s="171"/>
      <c r="S452" s="171"/>
      <c r="T452" s="172"/>
      <c r="AT452" s="167" t="s">
        <v>206</v>
      </c>
      <c r="AU452" s="167" t="s">
        <v>89</v>
      </c>
      <c r="AV452" s="13" t="s">
        <v>87</v>
      </c>
      <c r="AW452" s="13" t="s">
        <v>41</v>
      </c>
      <c r="AX452" s="13" t="s">
        <v>80</v>
      </c>
      <c r="AY452" s="167" t="s">
        <v>195</v>
      </c>
    </row>
    <row r="453" spans="1:65" s="13" customFormat="1">
      <c r="B453" s="165"/>
      <c r="D453" s="166" t="s">
        <v>206</v>
      </c>
      <c r="E453" s="167" t="s">
        <v>3</v>
      </c>
      <c r="F453" s="168" t="s">
        <v>2172</v>
      </c>
      <c r="H453" s="167" t="s">
        <v>3</v>
      </c>
      <c r="I453" s="169"/>
      <c r="L453" s="165"/>
      <c r="M453" s="170"/>
      <c r="N453" s="171"/>
      <c r="O453" s="171"/>
      <c r="P453" s="171"/>
      <c r="Q453" s="171"/>
      <c r="R453" s="171"/>
      <c r="S453" s="171"/>
      <c r="T453" s="172"/>
      <c r="AT453" s="167" t="s">
        <v>206</v>
      </c>
      <c r="AU453" s="167" t="s">
        <v>89</v>
      </c>
      <c r="AV453" s="13" t="s">
        <v>87</v>
      </c>
      <c r="AW453" s="13" t="s">
        <v>41</v>
      </c>
      <c r="AX453" s="13" t="s">
        <v>80</v>
      </c>
      <c r="AY453" s="167" t="s">
        <v>195</v>
      </c>
    </row>
    <row r="454" spans="1:65" s="13" customFormat="1">
      <c r="B454" s="165"/>
      <c r="D454" s="166" t="s">
        <v>206</v>
      </c>
      <c r="E454" s="167" t="s">
        <v>3</v>
      </c>
      <c r="F454" s="168" t="s">
        <v>2556</v>
      </c>
      <c r="H454" s="167" t="s">
        <v>3</v>
      </c>
      <c r="I454" s="169"/>
      <c r="L454" s="165"/>
      <c r="M454" s="170"/>
      <c r="N454" s="171"/>
      <c r="O454" s="171"/>
      <c r="P454" s="171"/>
      <c r="Q454" s="171"/>
      <c r="R454" s="171"/>
      <c r="S454" s="171"/>
      <c r="T454" s="172"/>
      <c r="AT454" s="167" t="s">
        <v>206</v>
      </c>
      <c r="AU454" s="167" t="s">
        <v>89</v>
      </c>
      <c r="AV454" s="13" t="s">
        <v>87</v>
      </c>
      <c r="AW454" s="13" t="s">
        <v>41</v>
      </c>
      <c r="AX454" s="13" t="s">
        <v>80</v>
      </c>
      <c r="AY454" s="167" t="s">
        <v>195</v>
      </c>
    </row>
    <row r="455" spans="1:65" s="14" customFormat="1">
      <c r="B455" s="173"/>
      <c r="D455" s="166" t="s">
        <v>206</v>
      </c>
      <c r="E455" s="174" t="s">
        <v>3</v>
      </c>
      <c r="F455" s="175" t="s">
        <v>2663</v>
      </c>
      <c r="H455" s="176">
        <v>625.25400000000002</v>
      </c>
      <c r="I455" s="177"/>
      <c r="L455" s="173"/>
      <c r="M455" s="178"/>
      <c r="N455" s="179"/>
      <c r="O455" s="179"/>
      <c r="P455" s="179"/>
      <c r="Q455" s="179"/>
      <c r="R455" s="179"/>
      <c r="S455" s="179"/>
      <c r="T455" s="180"/>
      <c r="AT455" s="174" t="s">
        <v>206</v>
      </c>
      <c r="AU455" s="174" t="s">
        <v>89</v>
      </c>
      <c r="AV455" s="14" t="s">
        <v>89</v>
      </c>
      <c r="AW455" s="14" t="s">
        <v>41</v>
      </c>
      <c r="AX455" s="14" t="s">
        <v>80</v>
      </c>
      <c r="AY455" s="174" t="s">
        <v>195</v>
      </c>
    </row>
    <row r="456" spans="1:65" s="13" customFormat="1">
      <c r="B456" s="165"/>
      <c r="D456" s="166" t="s">
        <v>206</v>
      </c>
      <c r="E456" s="167" t="s">
        <v>3</v>
      </c>
      <c r="F456" s="168" t="s">
        <v>2624</v>
      </c>
      <c r="H456" s="167" t="s">
        <v>3</v>
      </c>
      <c r="I456" s="169"/>
      <c r="L456" s="165"/>
      <c r="M456" s="170"/>
      <c r="N456" s="171"/>
      <c r="O456" s="171"/>
      <c r="P456" s="171"/>
      <c r="Q456" s="171"/>
      <c r="R456" s="171"/>
      <c r="S456" s="171"/>
      <c r="T456" s="172"/>
      <c r="AT456" s="167" t="s">
        <v>206</v>
      </c>
      <c r="AU456" s="167" t="s">
        <v>89</v>
      </c>
      <c r="AV456" s="13" t="s">
        <v>87</v>
      </c>
      <c r="AW456" s="13" t="s">
        <v>41</v>
      </c>
      <c r="AX456" s="13" t="s">
        <v>80</v>
      </c>
      <c r="AY456" s="167" t="s">
        <v>195</v>
      </c>
    </row>
    <row r="457" spans="1:65" s="14" customFormat="1">
      <c r="B457" s="173"/>
      <c r="D457" s="166" t="s">
        <v>206</v>
      </c>
      <c r="E457" s="174" t="s">
        <v>3</v>
      </c>
      <c r="F457" s="175" t="s">
        <v>2664</v>
      </c>
      <c r="H457" s="176">
        <v>15.968</v>
      </c>
      <c r="I457" s="177"/>
      <c r="L457" s="173"/>
      <c r="M457" s="178"/>
      <c r="N457" s="179"/>
      <c r="O457" s="179"/>
      <c r="P457" s="179"/>
      <c r="Q457" s="179"/>
      <c r="R457" s="179"/>
      <c r="S457" s="179"/>
      <c r="T457" s="180"/>
      <c r="AT457" s="174" t="s">
        <v>206</v>
      </c>
      <c r="AU457" s="174" t="s">
        <v>89</v>
      </c>
      <c r="AV457" s="14" t="s">
        <v>89</v>
      </c>
      <c r="AW457" s="14" t="s">
        <v>41</v>
      </c>
      <c r="AX457" s="14" t="s">
        <v>80</v>
      </c>
      <c r="AY457" s="174" t="s">
        <v>195</v>
      </c>
    </row>
    <row r="458" spans="1:65" s="15" customFormat="1">
      <c r="B458" s="181"/>
      <c r="D458" s="166" t="s">
        <v>206</v>
      </c>
      <c r="E458" s="182" t="s">
        <v>3</v>
      </c>
      <c r="F458" s="183" t="s">
        <v>215</v>
      </c>
      <c r="H458" s="184">
        <v>641.22199999999998</v>
      </c>
      <c r="I458" s="185"/>
      <c r="L458" s="181"/>
      <c r="M458" s="186"/>
      <c r="N458" s="187"/>
      <c r="O458" s="187"/>
      <c r="P458" s="187"/>
      <c r="Q458" s="187"/>
      <c r="R458" s="187"/>
      <c r="S458" s="187"/>
      <c r="T458" s="188"/>
      <c r="AT458" s="182" t="s">
        <v>206</v>
      </c>
      <c r="AU458" s="182" t="s">
        <v>89</v>
      </c>
      <c r="AV458" s="15" t="s">
        <v>202</v>
      </c>
      <c r="AW458" s="15" t="s">
        <v>41</v>
      </c>
      <c r="AX458" s="15" t="s">
        <v>87</v>
      </c>
      <c r="AY458" s="182" t="s">
        <v>195</v>
      </c>
    </row>
    <row r="459" spans="1:65" s="12" customFormat="1" ht="22.9" customHeight="1">
      <c r="B459" s="133"/>
      <c r="D459" s="134" t="s">
        <v>79</v>
      </c>
      <c r="E459" s="144" t="s">
        <v>1070</v>
      </c>
      <c r="F459" s="144" t="s">
        <v>1071</v>
      </c>
      <c r="I459" s="136"/>
      <c r="J459" s="145">
        <f>BK459</f>
        <v>0</v>
      </c>
      <c r="L459" s="133"/>
      <c r="M459" s="138"/>
      <c r="N459" s="139"/>
      <c r="O459" s="139"/>
      <c r="P459" s="140">
        <f>SUM(P460:P539)</f>
        <v>0</v>
      </c>
      <c r="Q459" s="139"/>
      <c r="R459" s="140">
        <f>SUM(R460:R539)</f>
        <v>0</v>
      </c>
      <c r="S459" s="139"/>
      <c r="T459" s="141">
        <f>SUM(T460:T539)</f>
        <v>0</v>
      </c>
      <c r="AR459" s="134" t="s">
        <v>87</v>
      </c>
      <c r="AT459" s="142" t="s">
        <v>79</v>
      </c>
      <c r="AU459" s="142" t="s">
        <v>87</v>
      </c>
      <c r="AY459" s="134" t="s">
        <v>195</v>
      </c>
      <c r="BK459" s="143">
        <f>SUM(BK460:BK539)</f>
        <v>0</v>
      </c>
    </row>
    <row r="460" spans="1:65" s="2" customFormat="1" ht="24.25" customHeight="1">
      <c r="A460" s="35"/>
      <c r="B460" s="146"/>
      <c r="C460" s="147" t="s">
        <v>508</v>
      </c>
      <c r="D460" s="147" t="s">
        <v>197</v>
      </c>
      <c r="E460" s="148" t="s">
        <v>1728</v>
      </c>
      <c r="F460" s="149" t="s">
        <v>3213</v>
      </c>
      <c r="G460" s="150" t="s">
        <v>467</v>
      </c>
      <c r="H460" s="151">
        <v>1276.644</v>
      </c>
      <c r="I460" s="152"/>
      <c r="J460" s="153">
        <f>ROUND(I460*H460,2)</f>
        <v>0</v>
      </c>
      <c r="K460" s="149" t="s">
        <v>201</v>
      </c>
      <c r="L460" s="36"/>
      <c r="M460" s="154" t="s">
        <v>3</v>
      </c>
      <c r="N460" s="155" t="s">
        <v>51</v>
      </c>
      <c r="O460" s="56"/>
      <c r="P460" s="156">
        <f>O460*H460</f>
        <v>0</v>
      </c>
      <c r="Q460" s="156">
        <v>0</v>
      </c>
      <c r="R460" s="156">
        <f>Q460*H460</f>
        <v>0</v>
      </c>
      <c r="S460" s="156">
        <v>0</v>
      </c>
      <c r="T460" s="157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158" t="s">
        <v>202</v>
      </c>
      <c r="AT460" s="158" t="s">
        <v>197</v>
      </c>
      <c r="AU460" s="158" t="s">
        <v>89</v>
      </c>
      <c r="AY460" s="19" t="s">
        <v>195</v>
      </c>
      <c r="BE460" s="159">
        <f>IF(N460="základní",J460,0)</f>
        <v>0</v>
      </c>
      <c r="BF460" s="159">
        <f>IF(N460="snížená",J460,0)</f>
        <v>0</v>
      </c>
      <c r="BG460" s="159">
        <f>IF(N460="zákl. přenesená",J460,0)</f>
        <v>0</v>
      </c>
      <c r="BH460" s="159">
        <f>IF(N460="sníž. přenesená",J460,0)</f>
        <v>0</v>
      </c>
      <c r="BI460" s="159">
        <f>IF(N460="nulová",J460,0)</f>
        <v>0</v>
      </c>
      <c r="BJ460" s="19" t="s">
        <v>87</v>
      </c>
      <c r="BK460" s="159">
        <f>ROUND(I460*H460,2)</f>
        <v>0</v>
      </c>
      <c r="BL460" s="19" t="s">
        <v>202</v>
      </c>
      <c r="BM460" s="158" t="s">
        <v>2665</v>
      </c>
    </row>
    <row r="461" spans="1:65" s="2" customFormat="1">
      <c r="A461" s="35"/>
      <c r="B461" s="36"/>
      <c r="C461" s="35"/>
      <c r="D461" s="160" t="s">
        <v>204</v>
      </c>
      <c r="E461" s="35"/>
      <c r="F461" s="161" t="s">
        <v>1730</v>
      </c>
      <c r="G461" s="35"/>
      <c r="H461" s="35"/>
      <c r="I461" s="162"/>
      <c r="J461" s="35"/>
      <c r="K461" s="35"/>
      <c r="L461" s="36"/>
      <c r="M461" s="163"/>
      <c r="N461" s="164"/>
      <c r="O461" s="56"/>
      <c r="P461" s="56"/>
      <c r="Q461" s="56"/>
      <c r="R461" s="56"/>
      <c r="S461" s="56"/>
      <c r="T461" s="57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T461" s="19" t="s">
        <v>204</v>
      </c>
      <c r="AU461" s="19" t="s">
        <v>89</v>
      </c>
    </row>
    <row r="462" spans="1:65" s="13" customFormat="1">
      <c r="B462" s="165"/>
      <c r="D462" s="166" t="s">
        <v>206</v>
      </c>
      <c r="E462" s="167" t="s">
        <v>3</v>
      </c>
      <c r="F462" s="168" t="s">
        <v>207</v>
      </c>
      <c r="H462" s="167" t="s">
        <v>3</v>
      </c>
      <c r="I462" s="169"/>
      <c r="L462" s="165"/>
      <c r="M462" s="170"/>
      <c r="N462" s="171"/>
      <c r="O462" s="171"/>
      <c r="P462" s="171"/>
      <c r="Q462" s="171"/>
      <c r="R462" s="171"/>
      <c r="S462" s="171"/>
      <c r="T462" s="172"/>
      <c r="AT462" s="167" t="s">
        <v>206</v>
      </c>
      <c r="AU462" s="167" t="s">
        <v>89</v>
      </c>
      <c r="AV462" s="13" t="s">
        <v>87</v>
      </c>
      <c r="AW462" s="13" t="s">
        <v>41</v>
      </c>
      <c r="AX462" s="13" t="s">
        <v>80</v>
      </c>
      <c r="AY462" s="167" t="s">
        <v>195</v>
      </c>
    </row>
    <row r="463" spans="1:65" s="13" customFormat="1">
      <c r="B463" s="165"/>
      <c r="D463" s="166" t="s">
        <v>206</v>
      </c>
      <c r="E463" s="167" t="s">
        <v>3</v>
      </c>
      <c r="F463" s="168" t="s">
        <v>208</v>
      </c>
      <c r="H463" s="167" t="s">
        <v>3</v>
      </c>
      <c r="I463" s="169"/>
      <c r="L463" s="165"/>
      <c r="M463" s="170"/>
      <c r="N463" s="171"/>
      <c r="O463" s="171"/>
      <c r="P463" s="171"/>
      <c r="Q463" s="171"/>
      <c r="R463" s="171"/>
      <c r="S463" s="171"/>
      <c r="T463" s="172"/>
      <c r="AT463" s="167" t="s">
        <v>206</v>
      </c>
      <c r="AU463" s="167" t="s">
        <v>89</v>
      </c>
      <c r="AV463" s="13" t="s">
        <v>87</v>
      </c>
      <c r="AW463" s="13" t="s">
        <v>41</v>
      </c>
      <c r="AX463" s="13" t="s">
        <v>80</v>
      </c>
      <c r="AY463" s="167" t="s">
        <v>195</v>
      </c>
    </row>
    <row r="464" spans="1:65" s="13" customFormat="1">
      <c r="B464" s="165"/>
      <c r="D464" s="166" t="s">
        <v>206</v>
      </c>
      <c r="E464" s="167" t="s">
        <v>3</v>
      </c>
      <c r="F464" s="168" t="s">
        <v>2172</v>
      </c>
      <c r="H464" s="167" t="s">
        <v>3</v>
      </c>
      <c r="I464" s="169"/>
      <c r="L464" s="165"/>
      <c r="M464" s="170"/>
      <c r="N464" s="171"/>
      <c r="O464" s="171"/>
      <c r="P464" s="171"/>
      <c r="Q464" s="171"/>
      <c r="R464" s="171"/>
      <c r="S464" s="171"/>
      <c r="T464" s="172"/>
      <c r="AT464" s="167" t="s">
        <v>206</v>
      </c>
      <c r="AU464" s="167" t="s">
        <v>89</v>
      </c>
      <c r="AV464" s="13" t="s">
        <v>87</v>
      </c>
      <c r="AW464" s="13" t="s">
        <v>41</v>
      </c>
      <c r="AX464" s="13" t="s">
        <v>80</v>
      </c>
      <c r="AY464" s="167" t="s">
        <v>195</v>
      </c>
    </row>
    <row r="465" spans="1:65" s="14" customFormat="1">
      <c r="B465" s="173"/>
      <c r="D465" s="166" t="s">
        <v>206</v>
      </c>
      <c r="E465" s="174" t="s">
        <v>3</v>
      </c>
      <c r="F465" s="175" t="s">
        <v>2666</v>
      </c>
      <c r="H465" s="176">
        <v>157.989</v>
      </c>
      <c r="I465" s="177"/>
      <c r="L465" s="173"/>
      <c r="M465" s="178"/>
      <c r="N465" s="179"/>
      <c r="O465" s="179"/>
      <c r="P465" s="179"/>
      <c r="Q465" s="179"/>
      <c r="R465" s="179"/>
      <c r="S465" s="179"/>
      <c r="T465" s="180"/>
      <c r="AT465" s="174" t="s">
        <v>206</v>
      </c>
      <c r="AU465" s="174" t="s">
        <v>89</v>
      </c>
      <c r="AV465" s="14" t="s">
        <v>89</v>
      </c>
      <c r="AW465" s="14" t="s">
        <v>41</v>
      </c>
      <c r="AX465" s="14" t="s">
        <v>80</v>
      </c>
      <c r="AY465" s="174" t="s">
        <v>195</v>
      </c>
    </row>
    <row r="466" spans="1:65" s="14" customFormat="1">
      <c r="B466" s="173"/>
      <c r="D466" s="166" t="s">
        <v>206</v>
      </c>
      <c r="E466" s="174" t="s">
        <v>3</v>
      </c>
      <c r="F466" s="175" t="s">
        <v>2667</v>
      </c>
      <c r="H466" s="176">
        <v>412.90600000000001</v>
      </c>
      <c r="I466" s="177"/>
      <c r="L466" s="173"/>
      <c r="M466" s="178"/>
      <c r="N466" s="179"/>
      <c r="O466" s="179"/>
      <c r="P466" s="179"/>
      <c r="Q466" s="179"/>
      <c r="R466" s="179"/>
      <c r="S466" s="179"/>
      <c r="T466" s="180"/>
      <c r="AT466" s="174" t="s">
        <v>206</v>
      </c>
      <c r="AU466" s="174" t="s">
        <v>89</v>
      </c>
      <c r="AV466" s="14" t="s">
        <v>89</v>
      </c>
      <c r="AW466" s="14" t="s">
        <v>41</v>
      </c>
      <c r="AX466" s="14" t="s">
        <v>80</v>
      </c>
      <c r="AY466" s="174" t="s">
        <v>195</v>
      </c>
    </row>
    <row r="467" spans="1:65" s="13" customFormat="1">
      <c r="B467" s="165"/>
      <c r="D467" s="166" t="s">
        <v>206</v>
      </c>
      <c r="E467" s="167" t="s">
        <v>3</v>
      </c>
      <c r="F467" s="168" t="s">
        <v>2668</v>
      </c>
      <c r="H467" s="167" t="s">
        <v>3</v>
      </c>
      <c r="I467" s="169"/>
      <c r="L467" s="165"/>
      <c r="M467" s="170"/>
      <c r="N467" s="171"/>
      <c r="O467" s="171"/>
      <c r="P467" s="171"/>
      <c r="Q467" s="171"/>
      <c r="R467" s="171"/>
      <c r="S467" s="171"/>
      <c r="T467" s="172"/>
      <c r="AT467" s="167" t="s">
        <v>206</v>
      </c>
      <c r="AU467" s="167" t="s">
        <v>89</v>
      </c>
      <c r="AV467" s="13" t="s">
        <v>87</v>
      </c>
      <c r="AW467" s="13" t="s">
        <v>41</v>
      </c>
      <c r="AX467" s="13" t="s">
        <v>80</v>
      </c>
      <c r="AY467" s="167" t="s">
        <v>195</v>
      </c>
    </row>
    <row r="468" spans="1:65" s="14" customFormat="1">
      <c r="B468" s="173"/>
      <c r="D468" s="166" t="s">
        <v>206</v>
      </c>
      <c r="E468" s="174" t="s">
        <v>3</v>
      </c>
      <c r="F468" s="175" t="s">
        <v>2669</v>
      </c>
      <c r="H468" s="176">
        <v>632.95600000000002</v>
      </c>
      <c r="I468" s="177"/>
      <c r="L468" s="173"/>
      <c r="M468" s="178"/>
      <c r="N468" s="179"/>
      <c r="O468" s="179"/>
      <c r="P468" s="179"/>
      <c r="Q468" s="179"/>
      <c r="R468" s="179"/>
      <c r="S468" s="179"/>
      <c r="T468" s="180"/>
      <c r="AT468" s="174" t="s">
        <v>206</v>
      </c>
      <c r="AU468" s="174" t="s">
        <v>89</v>
      </c>
      <c r="AV468" s="14" t="s">
        <v>89</v>
      </c>
      <c r="AW468" s="14" t="s">
        <v>41</v>
      </c>
      <c r="AX468" s="14" t="s">
        <v>80</v>
      </c>
      <c r="AY468" s="174" t="s">
        <v>195</v>
      </c>
    </row>
    <row r="469" spans="1:65" s="14" customFormat="1">
      <c r="B469" s="173"/>
      <c r="D469" s="166" t="s">
        <v>206</v>
      </c>
      <c r="E469" s="174" t="s">
        <v>3</v>
      </c>
      <c r="F469" s="175" t="s">
        <v>2670</v>
      </c>
      <c r="H469" s="176">
        <v>72.793000000000006</v>
      </c>
      <c r="I469" s="177"/>
      <c r="L469" s="173"/>
      <c r="M469" s="178"/>
      <c r="N469" s="179"/>
      <c r="O469" s="179"/>
      <c r="P469" s="179"/>
      <c r="Q469" s="179"/>
      <c r="R469" s="179"/>
      <c r="S469" s="179"/>
      <c r="T469" s="180"/>
      <c r="AT469" s="174" t="s">
        <v>206</v>
      </c>
      <c r="AU469" s="174" t="s">
        <v>89</v>
      </c>
      <c r="AV469" s="14" t="s">
        <v>89</v>
      </c>
      <c r="AW469" s="14" t="s">
        <v>41</v>
      </c>
      <c r="AX469" s="14" t="s">
        <v>80</v>
      </c>
      <c r="AY469" s="174" t="s">
        <v>195</v>
      </c>
    </row>
    <row r="470" spans="1:65" s="15" customFormat="1">
      <c r="B470" s="181"/>
      <c r="D470" s="166" t="s">
        <v>206</v>
      </c>
      <c r="E470" s="182" t="s">
        <v>3</v>
      </c>
      <c r="F470" s="183" t="s">
        <v>215</v>
      </c>
      <c r="H470" s="184">
        <v>1276.644</v>
      </c>
      <c r="I470" s="185"/>
      <c r="L470" s="181"/>
      <c r="M470" s="186"/>
      <c r="N470" s="187"/>
      <c r="O470" s="187"/>
      <c r="P470" s="187"/>
      <c r="Q470" s="187"/>
      <c r="R470" s="187"/>
      <c r="S470" s="187"/>
      <c r="T470" s="188"/>
      <c r="AT470" s="182" t="s">
        <v>206</v>
      </c>
      <c r="AU470" s="182" t="s">
        <v>89</v>
      </c>
      <c r="AV470" s="15" t="s">
        <v>202</v>
      </c>
      <c r="AW470" s="15" t="s">
        <v>41</v>
      </c>
      <c r="AX470" s="15" t="s">
        <v>87</v>
      </c>
      <c r="AY470" s="182" t="s">
        <v>195</v>
      </c>
    </row>
    <row r="471" spans="1:65" s="2" customFormat="1" ht="24.25" customHeight="1">
      <c r="A471" s="35"/>
      <c r="B471" s="146"/>
      <c r="C471" s="147" t="s">
        <v>514</v>
      </c>
      <c r="D471" s="147" t="s">
        <v>197</v>
      </c>
      <c r="E471" s="148" t="s">
        <v>3212</v>
      </c>
      <c r="F471" s="149"/>
      <c r="G471" s="150"/>
      <c r="H471" s="151"/>
      <c r="I471" s="152"/>
      <c r="J471" s="153"/>
      <c r="K471" s="149"/>
      <c r="L471" s="36"/>
      <c r="M471" s="154" t="s">
        <v>3</v>
      </c>
      <c r="N471" s="155" t="s">
        <v>51</v>
      </c>
      <c r="O471" s="56"/>
      <c r="P471" s="156">
        <f>O471*H471</f>
        <v>0</v>
      </c>
      <c r="Q471" s="156">
        <v>0</v>
      </c>
      <c r="R471" s="156">
        <f>Q471*H471</f>
        <v>0</v>
      </c>
      <c r="S471" s="156">
        <v>0</v>
      </c>
      <c r="T471" s="157">
        <f>S471*H471</f>
        <v>0</v>
      </c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R471" s="158" t="s">
        <v>202</v>
      </c>
      <c r="AT471" s="158" t="s">
        <v>197</v>
      </c>
      <c r="AU471" s="158" t="s">
        <v>89</v>
      </c>
      <c r="AY471" s="19" t="s">
        <v>195</v>
      </c>
      <c r="BE471" s="159">
        <f>IF(N471="základní",J471,0)</f>
        <v>0</v>
      </c>
      <c r="BF471" s="159">
        <f>IF(N471="snížená",J471,0)</f>
        <v>0</v>
      </c>
      <c r="BG471" s="159">
        <f>IF(N471="zákl. přenesená",J471,0)</f>
        <v>0</v>
      </c>
      <c r="BH471" s="159">
        <f>IF(N471="sníž. přenesená",J471,0)</f>
        <v>0</v>
      </c>
      <c r="BI471" s="159">
        <f>IF(N471="nulová",J471,0)</f>
        <v>0</v>
      </c>
      <c r="BJ471" s="19" t="s">
        <v>87</v>
      </c>
      <c r="BK471" s="159">
        <f>ROUND(I471*H471,2)</f>
        <v>0</v>
      </c>
      <c r="BL471" s="19" t="s">
        <v>202</v>
      </c>
      <c r="BM471" s="158" t="s">
        <v>2671</v>
      </c>
    </row>
    <row r="472" spans="1:65" s="2" customFormat="1">
      <c r="A472" s="35"/>
      <c r="B472" s="36"/>
      <c r="C472" s="35"/>
      <c r="D472" s="160" t="s">
        <v>204</v>
      </c>
      <c r="E472" s="35"/>
      <c r="F472" s="161" t="s">
        <v>1733</v>
      </c>
      <c r="G472" s="35"/>
      <c r="H472" s="35"/>
      <c r="I472" s="162"/>
      <c r="J472" s="35"/>
      <c r="K472" s="35"/>
      <c r="L472" s="36"/>
      <c r="M472" s="163"/>
      <c r="N472" s="164"/>
      <c r="O472" s="56"/>
      <c r="P472" s="56"/>
      <c r="Q472" s="56"/>
      <c r="R472" s="56"/>
      <c r="S472" s="56"/>
      <c r="T472" s="57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T472" s="19" t="s">
        <v>204</v>
      </c>
      <c r="AU472" s="19" t="s">
        <v>89</v>
      </c>
    </row>
    <row r="473" spans="1:65" s="13" customFormat="1">
      <c r="B473" s="165"/>
      <c r="D473" s="166" t="s">
        <v>206</v>
      </c>
      <c r="E473" s="167" t="s">
        <v>3</v>
      </c>
      <c r="F473" s="168" t="s">
        <v>207</v>
      </c>
      <c r="H473" s="167" t="s">
        <v>3</v>
      </c>
      <c r="I473" s="169"/>
      <c r="L473" s="165"/>
      <c r="M473" s="170"/>
      <c r="N473" s="171"/>
      <c r="O473" s="171"/>
      <c r="P473" s="171"/>
      <c r="Q473" s="171"/>
      <c r="R473" s="171"/>
      <c r="S473" s="171"/>
      <c r="T473" s="172"/>
      <c r="AT473" s="167" t="s">
        <v>206</v>
      </c>
      <c r="AU473" s="167" t="s">
        <v>89</v>
      </c>
      <c r="AV473" s="13" t="s">
        <v>87</v>
      </c>
      <c r="AW473" s="13" t="s">
        <v>41</v>
      </c>
      <c r="AX473" s="13" t="s">
        <v>80</v>
      </c>
      <c r="AY473" s="167" t="s">
        <v>195</v>
      </c>
    </row>
    <row r="474" spans="1:65" s="13" customFormat="1">
      <c r="B474" s="165"/>
      <c r="D474" s="166" t="s">
        <v>206</v>
      </c>
      <c r="E474" s="167" t="s">
        <v>3</v>
      </c>
      <c r="F474" s="168" t="s">
        <v>208</v>
      </c>
      <c r="H474" s="167" t="s">
        <v>3</v>
      </c>
      <c r="I474" s="169"/>
      <c r="L474" s="165"/>
      <c r="M474" s="170"/>
      <c r="N474" s="171"/>
      <c r="O474" s="171"/>
      <c r="P474" s="171"/>
      <c r="Q474" s="171"/>
      <c r="R474" s="171"/>
      <c r="S474" s="171"/>
      <c r="T474" s="172"/>
      <c r="AT474" s="167" t="s">
        <v>206</v>
      </c>
      <c r="AU474" s="167" t="s">
        <v>89</v>
      </c>
      <c r="AV474" s="13" t="s">
        <v>87</v>
      </c>
      <c r="AW474" s="13" t="s">
        <v>41</v>
      </c>
      <c r="AX474" s="13" t="s">
        <v>80</v>
      </c>
      <c r="AY474" s="167" t="s">
        <v>195</v>
      </c>
    </row>
    <row r="475" spans="1:65" s="13" customFormat="1">
      <c r="B475" s="165"/>
      <c r="D475" s="166" t="s">
        <v>206</v>
      </c>
      <c r="E475" s="167" t="s">
        <v>3</v>
      </c>
      <c r="F475" s="168" t="s">
        <v>2172</v>
      </c>
      <c r="H475" s="167" t="s">
        <v>3</v>
      </c>
      <c r="I475" s="169"/>
      <c r="L475" s="165"/>
      <c r="M475" s="170"/>
      <c r="N475" s="171"/>
      <c r="O475" s="171"/>
      <c r="P475" s="171"/>
      <c r="Q475" s="171"/>
      <c r="R475" s="171"/>
      <c r="S475" s="171"/>
      <c r="T475" s="172"/>
      <c r="AT475" s="167" t="s">
        <v>206</v>
      </c>
      <c r="AU475" s="167" t="s">
        <v>89</v>
      </c>
      <c r="AV475" s="13" t="s">
        <v>87</v>
      </c>
      <c r="AW475" s="13" t="s">
        <v>41</v>
      </c>
      <c r="AX475" s="13" t="s">
        <v>80</v>
      </c>
      <c r="AY475" s="167" t="s">
        <v>195</v>
      </c>
    </row>
    <row r="476" spans="1:65" s="14" customFormat="1">
      <c r="B476" s="173"/>
      <c r="D476" s="166" t="s">
        <v>206</v>
      </c>
      <c r="E476" s="174" t="s">
        <v>3</v>
      </c>
      <c r="F476" s="175" t="s">
        <v>2666</v>
      </c>
      <c r="H476" s="176">
        <v>157.989</v>
      </c>
      <c r="I476" s="177"/>
      <c r="L476" s="173"/>
      <c r="M476" s="178"/>
      <c r="N476" s="179"/>
      <c r="O476" s="179"/>
      <c r="P476" s="179"/>
      <c r="Q476" s="179"/>
      <c r="R476" s="179"/>
      <c r="S476" s="179"/>
      <c r="T476" s="180"/>
      <c r="AT476" s="174" t="s">
        <v>206</v>
      </c>
      <c r="AU476" s="174" t="s">
        <v>89</v>
      </c>
      <c r="AV476" s="14" t="s">
        <v>89</v>
      </c>
      <c r="AW476" s="14" t="s">
        <v>41</v>
      </c>
      <c r="AX476" s="14" t="s">
        <v>80</v>
      </c>
      <c r="AY476" s="174" t="s">
        <v>195</v>
      </c>
    </row>
    <row r="477" spans="1:65" s="14" customFormat="1">
      <c r="B477" s="173"/>
      <c r="D477" s="166" t="s">
        <v>206</v>
      </c>
      <c r="E477" s="174" t="s">
        <v>3</v>
      </c>
      <c r="F477" s="175" t="s">
        <v>2667</v>
      </c>
      <c r="H477" s="176">
        <v>412.90600000000001</v>
      </c>
      <c r="I477" s="177"/>
      <c r="L477" s="173"/>
      <c r="M477" s="178"/>
      <c r="N477" s="179"/>
      <c r="O477" s="179"/>
      <c r="P477" s="179"/>
      <c r="Q477" s="179"/>
      <c r="R477" s="179"/>
      <c r="S477" s="179"/>
      <c r="T477" s="180"/>
      <c r="AT477" s="174" t="s">
        <v>206</v>
      </c>
      <c r="AU477" s="174" t="s">
        <v>89</v>
      </c>
      <c r="AV477" s="14" t="s">
        <v>89</v>
      </c>
      <c r="AW477" s="14" t="s">
        <v>41</v>
      </c>
      <c r="AX477" s="14" t="s">
        <v>80</v>
      </c>
      <c r="AY477" s="174" t="s">
        <v>195</v>
      </c>
    </row>
    <row r="478" spans="1:65" s="13" customFormat="1">
      <c r="B478" s="165"/>
      <c r="D478" s="166" t="s">
        <v>206</v>
      </c>
      <c r="E478" s="167" t="s">
        <v>3</v>
      </c>
      <c r="F478" s="168" t="s">
        <v>2668</v>
      </c>
      <c r="H478" s="167" t="s">
        <v>3</v>
      </c>
      <c r="I478" s="169"/>
      <c r="L478" s="165"/>
      <c r="M478" s="170"/>
      <c r="N478" s="171"/>
      <c r="O478" s="171"/>
      <c r="P478" s="171"/>
      <c r="Q478" s="171"/>
      <c r="R478" s="171"/>
      <c r="S478" s="171"/>
      <c r="T478" s="172"/>
      <c r="AT478" s="167" t="s">
        <v>206</v>
      </c>
      <c r="AU478" s="167" t="s">
        <v>89</v>
      </c>
      <c r="AV478" s="13" t="s">
        <v>87</v>
      </c>
      <c r="AW478" s="13" t="s">
        <v>41</v>
      </c>
      <c r="AX478" s="13" t="s">
        <v>80</v>
      </c>
      <c r="AY478" s="167" t="s">
        <v>195</v>
      </c>
    </row>
    <row r="479" spans="1:65" s="14" customFormat="1">
      <c r="B479" s="173"/>
      <c r="D479" s="166" t="s">
        <v>206</v>
      </c>
      <c r="E479" s="174" t="s">
        <v>3</v>
      </c>
      <c r="F479" s="175" t="s">
        <v>2669</v>
      </c>
      <c r="H479" s="176">
        <v>632.95600000000002</v>
      </c>
      <c r="I479" s="177"/>
      <c r="L479" s="173"/>
      <c r="M479" s="178"/>
      <c r="N479" s="179"/>
      <c r="O479" s="179"/>
      <c r="P479" s="179"/>
      <c r="Q479" s="179"/>
      <c r="R479" s="179"/>
      <c r="S479" s="179"/>
      <c r="T479" s="180"/>
      <c r="AT479" s="174" t="s">
        <v>206</v>
      </c>
      <c r="AU479" s="174" t="s">
        <v>89</v>
      </c>
      <c r="AV479" s="14" t="s">
        <v>89</v>
      </c>
      <c r="AW479" s="14" t="s">
        <v>41</v>
      </c>
      <c r="AX479" s="14" t="s">
        <v>80</v>
      </c>
      <c r="AY479" s="174" t="s">
        <v>195</v>
      </c>
    </row>
    <row r="480" spans="1:65" s="14" customFormat="1">
      <c r="B480" s="173"/>
      <c r="D480" s="166" t="s">
        <v>206</v>
      </c>
      <c r="E480" s="174" t="s">
        <v>3</v>
      </c>
      <c r="F480" s="175" t="s">
        <v>2670</v>
      </c>
      <c r="H480" s="176">
        <v>72.793000000000006</v>
      </c>
      <c r="I480" s="177"/>
      <c r="L480" s="173"/>
      <c r="M480" s="178"/>
      <c r="N480" s="179"/>
      <c r="O480" s="179"/>
      <c r="P480" s="179"/>
      <c r="Q480" s="179"/>
      <c r="R480" s="179"/>
      <c r="S480" s="179"/>
      <c r="T480" s="180"/>
      <c r="AT480" s="174" t="s">
        <v>206</v>
      </c>
      <c r="AU480" s="174" t="s">
        <v>89</v>
      </c>
      <c r="AV480" s="14" t="s">
        <v>89</v>
      </c>
      <c r="AW480" s="14" t="s">
        <v>41</v>
      </c>
      <c r="AX480" s="14" t="s">
        <v>80</v>
      </c>
      <c r="AY480" s="174" t="s">
        <v>195</v>
      </c>
    </row>
    <row r="481" spans="1:65" s="15" customFormat="1">
      <c r="B481" s="181"/>
      <c r="D481" s="166" t="s">
        <v>206</v>
      </c>
      <c r="E481" s="182" t="s">
        <v>3</v>
      </c>
      <c r="F481" s="183" t="s">
        <v>215</v>
      </c>
      <c r="H481" s="184">
        <v>1276.644</v>
      </c>
      <c r="I481" s="185"/>
      <c r="L481" s="181"/>
      <c r="M481" s="186"/>
      <c r="N481" s="187"/>
      <c r="O481" s="187"/>
      <c r="P481" s="187"/>
      <c r="Q481" s="187"/>
      <c r="R481" s="187"/>
      <c r="S481" s="187"/>
      <c r="T481" s="188"/>
      <c r="AT481" s="182" t="s">
        <v>206</v>
      </c>
      <c r="AU481" s="182" t="s">
        <v>89</v>
      </c>
      <c r="AV481" s="15" t="s">
        <v>202</v>
      </c>
      <c r="AW481" s="15" t="s">
        <v>41</v>
      </c>
      <c r="AX481" s="15" t="s">
        <v>87</v>
      </c>
      <c r="AY481" s="182" t="s">
        <v>195</v>
      </c>
    </row>
    <row r="482" spans="1:65" s="14" customFormat="1">
      <c r="B482" s="173"/>
      <c r="D482" s="166" t="s">
        <v>206</v>
      </c>
      <c r="F482" s="175" t="s">
        <v>2672</v>
      </c>
      <c r="H482" s="176">
        <v>11489.796</v>
      </c>
      <c r="I482" s="177"/>
      <c r="L482" s="173"/>
      <c r="M482" s="178"/>
      <c r="N482" s="179"/>
      <c r="O482" s="179"/>
      <c r="P482" s="179"/>
      <c r="Q482" s="179"/>
      <c r="R482" s="179"/>
      <c r="S482" s="179"/>
      <c r="T482" s="180"/>
      <c r="AT482" s="174" t="s">
        <v>206</v>
      </c>
      <c r="AU482" s="174" t="s">
        <v>89</v>
      </c>
      <c r="AV482" s="14" t="s">
        <v>89</v>
      </c>
      <c r="AW482" s="14" t="s">
        <v>4</v>
      </c>
      <c r="AX482" s="14" t="s">
        <v>87</v>
      </c>
      <c r="AY482" s="174" t="s">
        <v>195</v>
      </c>
    </row>
    <row r="483" spans="1:65" s="2" customFormat="1" ht="24.25" customHeight="1">
      <c r="A483" s="35"/>
      <c r="B483" s="146"/>
      <c r="C483" s="147" t="s">
        <v>520</v>
      </c>
      <c r="D483" s="147" t="s">
        <v>197</v>
      </c>
      <c r="E483" s="148" t="s">
        <v>2397</v>
      </c>
      <c r="F483" s="149" t="s">
        <v>3214</v>
      </c>
      <c r="G483" s="150" t="s">
        <v>467</v>
      </c>
      <c r="H483" s="151">
        <v>701.30899999999997</v>
      </c>
      <c r="I483" s="152"/>
      <c r="J483" s="153">
        <f>ROUND(I483*H483,2)</f>
        <v>0</v>
      </c>
      <c r="K483" s="149" t="s">
        <v>201</v>
      </c>
      <c r="L483" s="36"/>
      <c r="M483" s="154" t="s">
        <v>3</v>
      </c>
      <c r="N483" s="155" t="s">
        <v>51</v>
      </c>
      <c r="O483" s="56"/>
      <c r="P483" s="156">
        <f>O483*H483</f>
        <v>0</v>
      </c>
      <c r="Q483" s="156">
        <v>0</v>
      </c>
      <c r="R483" s="156">
        <f>Q483*H483</f>
        <v>0</v>
      </c>
      <c r="S483" s="156">
        <v>0</v>
      </c>
      <c r="T483" s="157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158" t="s">
        <v>202</v>
      </c>
      <c r="AT483" s="158" t="s">
        <v>197</v>
      </c>
      <c r="AU483" s="158" t="s">
        <v>89</v>
      </c>
      <c r="AY483" s="19" t="s">
        <v>195</v>
      </c>
      <c r="BE483" s="159">
        <f>IF(N483="základní",J483,0)</f>
        <v>0</v>
      </c>
      <c r="BF483" s="159">
        <f>IF(N483="snížená",J483,0)</f>
        <v>0</v>
      </c>
      <c r="BG483" s="159">
        <f>IF(N483="zákl. přenesená",J483,0)</f>
        <v>0</v>
      </c>
      <c r="BH483" s="159">
        <f>IF(N483="sníž. přenesená",J483,0)</f>
        <v>0</v>
      </c>
      <c r="BI483" s="159">
        <f>IF(N483="nulová",J483,0)</f>
        <v>0</v>
      </c>
      <c r="BJ483" s="19" t="s">
        <v>87</v>
      </c>
      <c r="BK483" s="159">
        <f>ROUND(I483*H483,2)</f>
        <v>0</v>
      </c>
      <c r="BL483" s="19" t="s">
        <v>202</v>
      </c>
      <c r="BM483" s="158" t="s">
        <v>2673</v>
      </c>
    </row>
    <row r="484" spans="1:65" s="2" customFormat="1">
      <c r="A484" s="35"/>
      <c r="B484" s="36"/>
      <c r="C484" s="35"/>
      <c r="D484" s="160" t="s">
        <v>204</v>
      </c>
      <c r="E484" s="35"/>
      <c r="F484" s="161" t="s">
        <v>2399</v>
      </c>
      <c r="G484" s="35"/>
      <c r="H484" s="35"/>
      <c r="I484" s="162"/>
      <c r="J484" s="35"/>
      <c r="K484" s="35"/>
      <c r="L484" s="36"/>
      <c r="M484" s="163"/>
      <c r="N484" s="164"/>
      <c r="O484" s="56"/>
      <c r="P484" s="56"/>
      <c r="Q484" s="56"/>
      <c r="R484" s="56"/>
      <c r="S484" s="56"/>
      <c r="T484" s="57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T484" s="19" t="s">
        <v>204</v>
      </c>
      <c r="AU484" s="19" t="s">
        <v>89</v>
      </c>
    </row>
    <row r="485" spans="1:65" s="13" customFormat="1">
      <c r="B485" s="165"/>
      <c r="D485" s="166" t="s">
        <v>206</v>
      </c>
      <c r="E485" s="167" t="s">
        <v>3</v>
      </c>
      <c r="F485" s="168" t="s">
        <v>207</v>
      </c>
      <c r="H485" s="167" t="s">
        <v>3</v>
      </c>
      <c r="I485" s="169"/>
      <c r="L485" s="165"/>
      <c r="M485" s="170"/>
      <c r="N485" s="171"/>
      <c r="O485" s="171"/>
      <c r="P485" s="171"/>
      <c r="Q485" s="171"/>
      <c r="R485" s="171"/>
      <c r="S485" s="171"/>
      <c r="T485" s="172"/>
      <c r="AT485" s="167" t="s">
        <v>206</v>
      </c>
      <c r="AU485" s="167" t="s">
        <v>89</v>
      </c>
      <c r="AV485" s="13" t="s">
        <v>87</v>
      </c>
      <c r="AW485" s="13" t="s">
        <v>41</v>
      </c>
      <c r="AX485" s="13" t="s">
        <v>80</v>
      </c>
      <c r="AY485" s="167" t="s">
        <v>195</v>
      </c>
    </row>
    <row r="486" spans="1:65" s="13" customFormat="1">
      <c r="B486" s="165"/>
      <c r="D486" s="166" t="s">
        <v>206</v>
      </c>
      <c r="E486" s="167" t="s">
        <v>3</v>
      </c>
      <c r="F486" s="168" t="s">
        <v>208</v>
      </c>
      <c r="H486" s="167" t="s">
        <v>3</v>
      </c>
      <c r="I486" s="169"/>
      <c r="L486" s="165"/>
      <c r="M486" s="170"/>
      <c r="N486" s="171"/>
      <c r="O486" s="171"/>
      <c r="P486" s="171"/>
      <c r="Q486" s="171"/>
      <c r="R486" s="171"/>
      <c r="S486" s="171"/>
      <c r="T486" s="172"/>
      <c r="AT486" s="167" t="s">
        <v>206</v>
      </c>
      <c r="AU486" s="167" t="s">
        <v>89</v>
      </c>
      <c r="AV486" s="13" t="s">
        <v>87</v>
      </c>
      <c r="AW486" s="13" t="s">
        <v>41</v>
      </c>
      <c r="AX486" s="13" t="s">
        <v>80</v>
      </c>
      <c r="AY486" s="167" t="s">
        <v>195</v>
      </c>
    </row>
    <row r="487" spans="1:65" s="13" customFormat="1">
      <c r="B487" s="165"/>
      <c r="D487" s="166" t="s">
        <v>206</v>
      </c>
      <c r="E487" s="167" t="s">
        <v>3</v>
      </c>
      <c r="F487" s="168" t="s">
        <v>2172</v>
      </c>
      <c r="H487" s="167" t="s">
        <v>3</v>
      </c>
      <c r="I487" s="169"/>
      <c r="L487" s="165"/>
      <c r="M487" s="170"/>
      <c r="N487" s="171"/>
      <c r="O487" s="171"/>
      <c r="P487" s="171"/>
      <c r="Q487" s="171"/>
      <c r="R487" s="171"/>
      <c r="S487" s="171"/>
      <c r="T487" s="172"/>
      <c r="AT487" s="167" t="s">
        <v>206</v>
      </c>
      <c r="AU487" s="167" t="s">
        <v>89</v>
      </c>
      <c r="AV487" s="13" t="s">
        <v>87</v>
      </c>
      <c r="AW487" s="13" t="s">
        <v>41</v>
      </c>
      <c r="AX487" s="13" t="s">
        <v>80</v>
      </c>
      <c r="AY487" s="167" t="s">
        <v>195</v>
      </c>
    </row>
    <row r="488" spans="1:65" s="14" customFormat="1">
      <c r="B488" s="173"/>
      <c r="D488" s="166" t="s">
        <v>206</v>
      </c>
      <c r="E488" s="174" t="s">
        <v>3</v>
      </c>
      <c r="F488" s="175" t="s">
        <v>2674</v>
      </c>
      <c r="H488" s="176">
        <v>6.7889999999999997</v>
      </c>
      <c r="I488" s="177"/>
      <c r="L488" s="173"/>
      <c r="M488" s="178"/>
      <c r="N488" s="179"/>
      <c r="O488" s="179"/>
      <c r="P488" s="179"/>
      <c r="Q488" s="179"/>
      <c r="R488" s="179"/>
      <c r="S488" s="179"/>
      <c r="T488" s="180"/>
      <c r="AT488" s="174" t="s">
        <v>206</v>
      </c>
      <c r="AU488" s="174" t="s">
        <v>89</v>
      </c>
      <c r="AV488" s="14" t="s">
        <v>89</v>
      </c>
      <c r="AW488" s="14" t="s">
        <v>41</v>
      </c>
      <c r="AX488" s="14" t="s">
        <v>80</v>
      </c>
      <c r="AY488" s="174" t="s">
        <v>195</v>
      </c>
    </row>
    <row r="489" spans="1:65" s="14" customFormat="1">
      <c r="B489" s="173"/>
      <c r="D489" s="166" t="s">
        <v>206</v>
      </c>
      <c r="E489" s="174" t="s">
        <v>3</v>
      </c>
      <c r="F489" s="175" t="s">
        <v>2675</v>
      </c>
      <c r="H489" s="176">
        <v>84.156999999999996</v>
      </c>
      <c r="I489" s="177"/>
      <c r="L489" s="173"/>
      <c r="M489" s="178"/>
      <c r="N489" s="179"/>
      <c r="O489" s="179"/>
      <c r="P489" s="179"/>
      <c r="Q489" s="179"/>
      <c r="R489" s="179"/>
      <c r="S489" s="179"/>
      <c r="T489" s="180"/>
      <c r="AT489" s="174" t="s">
        <v>206</v>
      </c>
      <c r="AU489" s="174" t="s">
        <v>89</v>
      </c>
      <c r="AV489" s="14" t="s">
        <v>89</v>
      </c>
      <c r="AW489" s="14" t="s">
        <v>41</v>
      </c>
      <c r="AX489" s="14" t="s">
        <v>80</v>
      </c>
      <c r="AY489" s="174" t="s">
        <v>195</v>
      </c>
    </row>
    <row r="490" spans="1:65" s="14" customFormat="1">
      <c r="B490" s="173"/>
      <c r="D490" s="166" t="s">
        <v>206</v>
      </c>
      <c r="E490" s="174" t="s">
        <v>3</v>
      </c>
      <c r="F490" s="175" t="s">
        <v>2676</v>
      </c>
      <c r="H490" s="176">
        <v>89.644999999999996</v>
      </c>
      <c r="I490" s="177"/>
      <c r="L490" s="173"/>
      <c r="M490" s="178"/>
      <c r="N490" s="179"/>
      <c r="O490" s="179"/>
      <c r="P490" s="179"/>
      <c r="Q490" s="179"/>
      <c r="R490" s="179"/>
      <c r="S490" s="179"/>
      <c r="T490" s="180"/>
      <c r="AT490" s="174" t="s">
        <v>206</v>
      </c>
      <c r="AU490" s="174" t="s">
        <v>89</v>
      </c>
      <c r="AV490" s="14" t="s">
        <v>89</v>
      </c>
      <c r="AW490" s="14" t="s">
        <v>41</v>
      </c>
      <c r="AX490" s="14" t="s">
        <v>80</v>
      </c>
      <c r="AY490" s="174" t="s">
        <v>195</v>
      </c>
    </row>
    <row r="491" spans="1:65" s="13" customFormat="1">
      <c r="B491" s="165"/>
      <c r="D491" s="166" t="s">
        <v>206</v>
      </c>
      <c r="E491" s="167" t="s">
        <v>3</v>
      </c>
      <c r="F491" s="168" t="s">
        <v>2668</v>
      </c>
      <c r="H491" s="167" t="s">
        <v>3</v>
      </c>
      <c r="I491" s="169"/>
      <c r="L491" s="165"/>
      <c r="M491" s="170"/>
      <c r="N491" s="171"/>
      <c r="O491" s="171"/>
      <c r="P491" s="171"/>
      <c r="Q491" s="171"/>
      <c r="R491" s="171"/>
      <c r="S491" s="171"/>
      <c r="T491" s="172"/>
      <c r="AT491" s="167" t="s">
        <v>206</v>
      </c>
      <c r="AU491" s="167" t="s">
        <v>89</v>
      </c>
      <c r="AV491" s="13" t="s">
        <v>87</v>
      </c>
      <c r="AW491" s="13" t="s">
        <v>41</v>
      </c>
      <c r="AX491" s="13" t="s">
        <v>80</v>
      </c>
      <c r="AY491" s="167" t="s">
        <v>195</v>
      </c>
    </row>
    <row r="492" spans="1:65" s="14" customFormat="1">
      <c r="B492" s="173"/>
      <c r="D492" s="166" t="s">
        <v>206</v>
      </c>
      <c r="E492" s="174" t="s">
        <v>3</v>
      </c>
      <c r="F492" s="175" t="s">
        <v>2677</v>
      </c>
      <c r="H492" s="176">
        <v>13.324999999999999</v>
      </c>
      <c r="I492" s="177"/>
      <c r="L492" s="173"/>
      <c r="M492" s="178"/>
      <c r="N492" s="179"/>
      <c r="O492" s="179"/>
      <c r="P492" s="179"/>
      <c r="Q492" s="179"/>
      <c r="R492" s="179"/>
      <c r="S492" s="179"/>
      <c r="T492" s="180"/>
      <c r="AT492" s="174" t="s">
        <v>206</v>
      </c>
      <c r="AU492" s="174" t="s">
        <v>89</v>
      </c>
      <c r="AV492" s="14" t="s">
        <v>89</v>
      </c>
      <c r="AW492" s="14" t="s">
        <v>41</v>
      </c>
      <c r="AX492" s="14" t="s">
        <v>80</v>
      </c>
      <c r="AY492" s="174" t="s">
        <v>195</v>
      </c>
    </row>
    <row r="493" spans="1:65" s="14" customFormat="1">
      <c r="B493" s="173"/>
      <c r="D493" s="166" t="s">
        <v>206</v>
      </c>
      <c r="E493" s="174" t="s">
        <v>3</v>
      </c>
      <c r="F493" s="175" t="s">
        <v>2678</v>
      </c>
      <c r="H493" s="176">
        <v>67.498999999999995</v>
      </c>
      <c r="I493" s="177"/>
      <c r="L493" s="173"/>
      <c r="M493" s="178"/>
      <c r="N493" s="179"/>
      <c r="O493" s="179"/>
      <c r="P493" s="179"/>
      <c r="Q493" s="179"/>
      <c r="R493" s="179"/>
      <c r="S493" s="179"/>
      <c r="T493" s="180"/>
      <c r="AT493" s="174" t="s">
        <v>206</v>
      </c>
      <c r="AU493" s="174" t="s">
        <v>89</v>
      </c>
      <c r="AV493" s="14" t="s">
        <v>89</v>
      </c>
      <c r="AW493" s="14" t="s">
        <v>41</v>
      </c>
      <c r="AX493" s="14" t="s">
        <v>80</v>
      </c>
      <c r="AY493" s="174" t="s">
        <v>195</v>
      </c>
    </row>
    <row r="494" spans="1:65" s="14" customFormat="1">
      <c r="B494" s="173"/>
      <c r="D494" s="166" t="s">
        <v>206</v>
      </c>
      <c r="E494" s="174" t="s">
        <v>3</v>
      </c>
      <c r="F494" s="175" t="s">
        <v>2679</v>
      </c>
      <c r="H494" s="176">
        <v>368.9</v>
      </c>
      <c r="I494" s="177"/>
      <c r="L494" s="173"/>
      <c r="M494" s="178"/>
      <c r="N494" s="179"/>
      <c r="O494" s="179"/>
      <c r="P494" s="179"/>
      <c r="Q494" s="179"/>
      <c r="R494" s="179"/>
      <c r="S494" s="179"/>
      <c r="T494" s="180"/>
      <c r="AT494" s="174" t="s">
        <v>206</v>
      </c>
      <c r="AU494" s="174" t="s">
        <v>89</v>
      </c>
      <c r="AV494" s="14" t="s">
        <v>89</v>
      </c>
      <c r="AW494" s="14" t="s">
        <v>41</v>
      </c>
      <c r="AX494" s="14" t="s">
        <v>80</v>
      </c>
      <c r="AY494" s="174" t="s">
        <v>195</v>
      </c>
    </row>
    <row r="495" spans="1:65" s="14" customFormat="1">
      <c r="B495" s="173"/>
      <c r="D495" s="166" t="s">
        <v>206</v>
      </c>
      <c r="E495" s="174" t="s">
        <v>3</v>
      </c>
      <c r="F495" s="175" t="s">
        <v>2680</v>
      </c>
      <c r="H495" s="176">
        <v>34.088000000000001</v>
      </c>
      <c r="I495" s="177"/>
      <c r="L495" s="173"/>
      <c r="M495" s="178"/>
      <c r="N495" s="179"/>
      <c r="O495" s="179"/>
      <c r="P495" s="179"/>
      <c r="Q495" s="179"/>
      <c r="R495" s="179"/>
      <c r="S495" s="179"/>
      <c r="T495" s="180"/>
      <c r="AT495" s="174" t="s">
        <v>206</v>
      </c>
      <c r="AU495" s="174" t="s">
        <v>89</v>
      </c>
      <c r="AV495" s="14" t="s">
        <v>89</v>
      </c>
      <c r="AW495" s="14" t="s">
        <v>41</v>
      </c>
      <c r="AX495" s="14" t="s">
        <v>80</v>
      </c>
      <c r="AY495" s="174" t="s">
        <v>195</v>
      </c>
    </row>
    <row r="496" spans="1:65" s="13" customFormat="1" ht="20">
      <c r="B496" s="165"/>
      <c r="D496" s="166" t="s">
        <v>206</v>
      </c>
      <c r="E496" s="167" t="s">
        <v>3</v>
      </c>
      <c r="F496" s="168" t="s">
        <v>2681</v>
      </c>
      <c r="H496" s="167" t="s">
        <v>3</v>
      </c>
      <c r="I496" s="169"/>
      <c r="L496" s="165"/>
      <c r="M496" s="170"/>
      <c r="N496" s="171"/>
      <c r="O496" s="171"/>
      <c r="P496" s="171"/>
      <c r="Q496" s="171"/>
      <c r="R496" s="171"/>
      <c r="S496" s="171"/>
      <c r="T496" s="172"/>
      <c r="AT496" s="167" t="s">
        <v>206</v>
      </c>
      <c r="AU496" s="167" t="s">
        <v>89</v>
      </c>
      <c r="AV496" s="13" t="s">
        <v>87</v>
      </c>
      <c r="AW496" s="13" t="s">
        <v>41</v>
      </c>
      <c r="AX496" s="13" t="s">
        <v>80</v>
      </c>
      <c r="AY496" s="167" t="s">
        <v>195</v>
      </c>
    </row>
    <row r="497" spans="1:65" s="14" customFormat="1">
      <c r="B497" s="173"/>
      <c r="D497" s="166" t="s">
        <v>206</v>
      </c>
      <c r="E497" s="174" t="s">
        <v>3</v>
      </c>
      <c r="F497" s="175" t="s">
        <v>2682</v>
      </c>
      <c r="H497" s="176">
        <v>10.750999999999999</v>
      </c>
      <c r="I497" s="177"/>
      <c r="L497" s="173"/>
      <c r="M497" s="178"/>
      <c r="N497" s="179"/>
      <c r="O497" s="179"/>
      <c r="P497" s="179"/>
      <c r="Q497" s="179"/>
      <c r="R497" s="179"/>
      <c r="S497" s="179"/>
      <c r="T497" s="180"/>
      <c r="AT497" s="174" t="s">
        <v>206</v>
      </c>
      <c r="AU497" s="174" t="s">
        <v>89</v>
      </c>
      <c r="AV497" s="14" t="s">
        <v>89</v>
      </c>
      <c r="AW497" s="14" t="s">
        <v>41</v>
      </c>
      <c r="AX497" s="14" t="s">
        <v>80</v>
      </c>
      <c r="AY497" s="174" t="s">
        <v>195</v>
      </c>
    </row>
    <row r="498" spans="1:65" s="14" customFormat="1">
      <c r="B498" s="173"/>
      <c r="D498" s="166" t="s">
        <v>206</v>
      </c>
      <c r="E498" s="174" t="s">
        <v>3</v>
      </c>
      <c r="F498" s="175" t="s">
        <v>2683</v>
      </c>
      <c r="H498" s="176">
        <v>26.155000000000001</v>
      </c>
      <c r="I498" s="177"/>
      <c r="L498" s="173"/>
      <c r="M498" s="178"/>
      <c r="N498" s="179"/>
      <c r="O498" s="179"/>
      <c r="P498" s="179"/>
      <c r="Q498" s="179"/>
      <c r="R498" s="179"/>
      <c r="S498" s="179"/>
      <c r="T498" s="180"/>
      <c r="AT498" s="174" t="s">
        <v>206</v>
      </c>
      <c r="AU498" s="174" t="s">
        <v>89</v>
      </c>
      <c r="AV498" s="14" t="s">
        <v>89</v>
      </c>
      <c r="AW498" s="14" t="s">
        <v>41</v>
      </c>
      <c r="AX498" s="14" t="s">
        <v>80</v>
      </c>
      <c r="AY498" s="174" t="s">
        <v>195</v>
      </c>
    </row>
    <row r="499" spans="1:65" s="15" customFormat="1">
      <c r="B499" s="181"/>
      <c r="D499" s="166" t="s">
        <v>206</v>
      </c>
      <c r="E499" s="182" t="s">
        <v>3</v>
      </c>
      <c r="F499" s="183" t="s">
        <v>215</v>
      </c>
      <c r="H499" s="184">
        <v>701.30899999999997</v>
      </c>
      <c r="I499" s="185"/>
      <c r="L499" s="181"/>
      <c r="M499" s="186"/>
      <c r="N499" s="187"/>
      <c r="O499" s="187"/>
      <c r="P499" s="187"/>
      <c r="Q499" s="187"/>
      <c r="R499" s="187"/>
      <c r="S499" s="187"/>
      <c r="T499" s="188"/>
      <c r="AT499" s="182" t="s">
        <v>206</v>
      </c>
      <c r="AU499" s="182" t="s">
        <v>89</v>
      </c>
      <c r="AV499" s="15" t="s">
        <v>202</v>
      </c>
      <c r="AW499" s="15" t="s">
        <v>41</v>
      </c>
      <c r="AX499" s="15" t="s">
        <v>87</v>
      </c>
      <c r="AY499" s="182" t="s">
        <v>195</v>
      </c>
    </row>
    <row r="500" spans="1:65" s="2" customFormat="1" ht="24.25" customHeight="1">
      <c r="A500" s="35"/>
      <c r="B500" s="146"/>
      <c r="C500" s="147" t="s">
        <v>524</v>
      </c>
      <c r="D500" s="147" t="s">
        <v>197</v>
      </c>
      <c r="E500" s="148" t="s">
        <v>3212</v>
      </c>
      <c r="F500" s="149"/>
      <c r="G500" s="150"/>
      <c r="H500" s="151"/>
      <c r="I500" s="152"/>
      <c r="J500" s="153"/>
      <c r="K500" s="149"/>
      <c r="L500" s="36"/>
      <c r="M500" s="154" t="s">
        <v>3</v>
      </c>
      <c r="N500" s="155" t="s">
        <v>51</v>
      </c>
      <c r="O500" s="56"/>
      <c r="P500" s="156">
        <f>O500*H500</f>
        <v>0</v>
      </c>
      <c r="Q500" s="156">
        <v>0</v>
      </c>
      <c r="R500" s="156">
        <f>Q500*H500</f>
        <v>0</v>
      </c>
      <c r="S500" s="156">
        <v>0</v>
      </c>
      <c r="T500" s="157">
        <f>S500*H500</f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158" t="s">
        <v>202</v>
      </c>
      <c r="AT500" s="158" t="s">
        <v>197</v>
      </c>
      <c r="AU500" s="158" t="s">
        <v>89</v>
      </c>
      <c r="AY500" s="19" t="s">
        <v>195</v>
      </c>
      <c r="BE500" s="159">
        <f>IF(N500="základní",J500,0)</f>
        <v>0</v>
      </c>
      <c r="BF500" s="159">
        <f>IF(N500="snížená",J500,0)</f>
        <v>0</v>
      </c>
      <c r="BG500" s="159">
        <f>IF(N500="zákl. přenesená",J500,0)</f>
        <v>0</v>
      </c>
      <c r="BH500" s="159">
        <f>IF(N500="sníž. přenesená",J500,0)</f>
        <v>0</v>
      </c>
      <c r="BI500" s="159">
        <f>IF(N500="nulová",J500,0)</f>
        <v>0</v>
      </c>
      <c r="BJ500" s="19" t="s">
        <v>87</v>
      </c>
      <c r="BK500" s="159">
        <f>ROUND(I500*H500,2)</f>
        <v>0</v>
      </c>
      <c r="BL500" s="19" t="s">
        <v>202</v>
      </c>
      <c r="BM500" s="158" t="s">
        <v>2684</v>
      </c>
    </row>
    <row r="501" spans="1:65" s="2" customFormat="1">
      <c r="A501" s="35"/>
      <c r="B501" s="36"/>
      <c r="C501" s="35"/>
      <c r="D501" s="160" t="s">
        <v>204</v>
      </c>
      <c r="E501" s="35"/>
      <c r="F501" s="161" t="s">
        <v>2408</v>
      </c>
      <c r="G501" s="35"/>
      <c r="H501" s="35"/>
      <c r="I501" s="162"/>
      <c r="J501" s="35"/>
      <c r="K501" s="35"/>
      <c r="L501" s="36"/>
      <c r="M501" s="163"/>
      <c r="N501" s="164"/>
      <c r="O501" s="56"/>
      <c r="P501" s="56"/>
      <c r="Q501" s="56"/>
      <c r="R501" s="56"/>
      <c r="S501" s="56"/>
      <c r="T501" s="57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T501" s="19" t="s">
        <v>204</v>
      </c>
      <c r="AU501" s="19" t="s">
        <v>89</v>
      </c>
    </row>
    <row r="502" spans="1:65" s="13" customFormat="1">
      <c r="B502" s="165"/>
      <c r="D502" s="166" t="s">
        <v>206</v>
      </c>
      <c r="E502" s="167" t="s">
        <v>3</v>
      </c>
      <c r="F502" s="168" t="s">
        <v>207</v>
      </c>
      <c r="H502" s="167" t="s">
        <v>3</v>
      </c>
      <c r="I502" s="169"/>
      <c r="L502" s="165"/>
      <c r="M502" s="170"/>
      <c r="N502" s="171"/>
      <c r="O502" s="171"/>
      <c r="P502" s="171"/>
      <c r="Q502" s="171"/>
      <c r="R502" s="171"/>
      <c r="S502" s="171"/>
      <c r="T502" s="172"/>
      <c r="AT502" s="167" t="s">
        <v>206</v>
      </c>
      <c r="AU502" s="167" t="s">
        <v>89</v>
      </c>
      <c r="AV502" s="13" t="s">
        <v>87</v>
      </c>
      <c r="AW502" s="13" t="s">
        <v>41</v>
      </c>
      <c r="AX502" s="13" t="s">
        <v>80</v>
      </c>
      <c r="AY502" s="167" t="s">
        <v>195</v>
      </c>
    </row>
    <row r="503" spans="1:65" s="13" customFormat="1">
      <c r="B503" s="165"/>
      <c r="D503" s="166" t="s">
        <v>206</v>
      </c>
      <c r="E503" s="167" t="s">
        <v>3</v>
      </c>
      <c r="F503" s="168" t="s">
        <v>208</v>
      </c>
      <c r="H503" s="167" t="s">
        <v>3</v>
      </c>
      <c r="I503" s="169"/>
      <c r="L503" s="165"/>
      <c r="M503" s="170"/>
      <c r="N503" s="171"/>
      <c r="O503" s="171"/>
      <c r="P503" s="171"/>
      <c r="Q503" s="171"/>
      <c r="R503" s="171"/>
      <c r="S503" s="171"/>
      <c r="T503" s="172"/>
      <c r="AT503" s="167" t="s">
        <v>206</v>
      </c>
      <c r="AU503" s="167" t="s">
        <v>89</v>
      </c>
      <c r="AV503" s="13" t="s">
        <v>87</v>
      </c>
      <c r="AW503" s="13" t="s">
        <v>41</v>
      </c>
      <c r="AX503" s="13" t="s">
        <v>80</v>
      </c>
      <c r="AY503" s="167" t="s">
        <v>195</v>
      </c>
    </row>
    <row r="504" spans="1:65" s="13" customFormat="1">
      <c r="B504" s="165"/>
      <c r="D504" s="166" t="s">
        <v>206</v>
      </c>
      <c r="E504" s="167" t="s">
        <v>3</v>
      </c>
      <c r="F504" s="168" t="s">
        <v>2172</v>
      </c>
      <c r="H504" s="167" t="s">
        <v>3</v>
      </c>
      <c r="I504" s="169"/>
      <c r="L504" s="165"/>
      <c r="M504" s="170"/>
      <c r="N504" s="171"/>
      <c r="O504" s="171"/>
      <c r="P504" s="171"/>
      <c r="Q504" s="171"/>
      <c r="R504" s="171"/>
      <c r="S504" s="171"/>
      <c r="T504" s="172"/>
      <c r="AT504" s="167" t="s">
        <v>206</v>
      </c>
      <c r="AU504" s="167" t="s">
        <v>89</v>
      </c>
      <c r="AV504" s="13" t="s">
        <v>87</v>
      </c>
      <c r="AW504" s="13" t="s">
        <v>41</v>
      </c>
      <c r="AX504" s="13" t="s">
        <v>80</v>
      </c>
      <c r="AY504" s="167" t="s">
        <v>195</v>
      </c>
    </row>
    <row r="505" spans="1:65" s="14" customFormat="1">
      <c r="B505" s="173"/>
      <c r="D505" s="166" t="s">
        <v>206</v>
      </c>
      <c r="E505" s="174" t="s">
        <v>3</v>
      </c>
      <c r="F505" s="175" t="s">
        <v>2674</v>
      </c>
      <c r="H505" s="176">
        <v>6.7889999999999997</v>
      </c>
      <c r="I505" s="177"/>
      <c r="L505" s="173"/>
      <c r="M505" s="178"/>
      <c r="N505" s="179"/>
      <c r="O505" s="179"/>
      <c r="P505" s="179"/>
      <c r="Q505" s="179"/>
      <c r="R505" s="179"/>
      <c r="S505" s="179"/>
      <c r="T505" s="180"/>
      <c r="AT505" s="174" t="s">
        <v>206</v>
      </c>
      <c r="AU505" s="174" t="s">
        <v>89</v>
      </c>
      <c r="AV505" s="14" t="s">
        <v>89</v>
      </c>
      <c r="AW505" s="14" t="s">
        <v>41</v>
      </c>
      <c r="AX505" s="14" t="s">
        <v>80</v>
      </c>
      <c r="AY505" s="174" t="s">
        <v>195</v>
      </c>
    </row>
    <row r="506" spans="1:65" s="14" customFormat="1">
      <c r="B506" s="173"/>
      <c r="D506" s="166" t="s">
        <v>206</v>
      </c>
      <c r="E506" s="174" t="s">
        <v>3</v>
      </c>
      <c r="F506" s="175" t="s">
        <v>2675</v>
      </c>
      <c r="H506" s="176">
        <v>84.156999999999996</v>
      </c>
      <c r="I506" s="177"/>
      <c r="L506" s="173"/>
      <c r="M506" s="178"/>
      <c r="N506" s="179"/>
      <c r="O506" s="179"/>
      <c r="P506" s="179"/>
      <c r="Q506" s="179"/>
      <c r="R506" s="179"/>
      <c r="S506" s="179"/>
      <c r="T506" s="180"/>
      <c r="AT506" s="174" t="s">
        <v>206</v>
      </c>
      <c r="AU506" s="174" t="s">
        <v>89</v>
      </c>
      <c r="AV506" s="14" t="s">
        <v>89</v>
      </c>
      <c r="AW506" s="14" t="s">
        <v>41</v>
      </c>
      <c r="AX506" s="14" t="s">
        <v>80</v>
      </c>
      <c r="AY506" s="174" t="s">
        <v>195</v>
      </c>
    </row>
    <row r="507" spans="1:65" s="14" customFormat="1">
      <c r="B507" s="173"/>
      <c r="D507" s="166" t="s">
        <v>206</v>
      </c>
      <c r="E507" s="174" t="s">
        <v>3</v>
      </c>
      <c r="F507" s="175" t="s">
        <v>2676</v>
      </c>
      <c r="H507" s="176">
        <v>89.644999999999996</v>
      </c>
      <c r="I507" s="177"/>
      <c r="L507" s="173"/>
      <c r="M507" s="178"/>
      <c r="N507" s="179"/>
      <c r="O507" s="179"/>
      <c r="P507" s="179"/>
      <c r="Q507" s="179"/>
      <c r="R507" s="179"/>
      <c r="S507" s="179"/>
      <c r="T507" s="180"/>
      <c r="AT507" s="174" t="s">
        <v>206</v>
      </c>
      <c r="AU507" s="174" t="s">
        <v>89</v>
      </c>
      <c r="AV507" s="14" t="s">
        <v>89</v>
      </c>
      <c r="AW507" s="14" t="s">
        <v>41</v>
      </c>
      <c r="AX507" s="14" t="s">
        <v>80</v>
      </c>
      <c r="AY507" s="174" t="s">
        <v>195</v>
      </c>
    </row>
    <row r="508" spans="1:65" s="13" customFormat="1">
      <c r="B508" s="165"/>
      <c r="D508" s="166" t="s">
        <v>206</v>
      </c>
      <c r="E508" s="167" t="s">
        <v>3</v>
      </c>
      <c r="F508" s="168" t="s">
        <v>2668</v>
      </c>
      <c r="H508" s="167" t="s">
        <v>3</v>
      </c>
      <c r="I508" s="169"/>
      <c r="L508" s="165"/>
      <c r="M508" s="170"/>
      <c r="N508" s="171"/>
      <c r="O508" s="171"/>
      <c r="P508" s="171"/>
      <c r="Q508" s="171"/>
      <c r="R508" s="171"/>
      <c r="S508" s="171"/>
      <c r="T508" s="172"/>
      <c r="AT508" s="167" t="s">
        <v>206</v>
      </c>
      <c r="AU508" s="167" t="s">
        <v>89</v>
      </c>
      <c r="AV508" s="13" t="s">
        <v>87</v>
      </c>
      <c r="AW508" s="13" t="s">
        <v>41</v>
      </c>
      <c r="AX508" s="13" t="s">
        <v>80</v>
      </c>
      <c r="AY508" s="167" t="s">
        <v>195</v>
      </c>
    </row>
    <row r="509" spans="1:65" s="14" customFormat="1">
      <c r="B509" s="173"/>
      <c r="D509" s="166" t="s">
        <v>206</v>
      </c>
      <c r="E509" s="174" t="s">
        <v>3</v>
      </c>
      <c r="F509" s="175" t="s">
        <v>2677</v>
      </c>
      <c r="H509" s="176">
        <v>13.324999999999999</v>
      </c>
      <c r="I509" s="177"/>
      <c r="L509" s="173"/>
      <c r="M509" s="178"/>
      <c r="N509" s="179"/>
      <c r="O509" s="179"/>
      <c r="P509" s="179"/>
      <c r="Q509" s="179"/>
      <c r="R509" s="179"/>
      <c r="S509" s="179"/>
      <c r="T509" s="180"/>
      <c r="AT509" s="174" t="s">
        <v>206</v>
      </c>
      <c r="AU509" s="174" t="s">
        <v>89</v>
      </c>
      <c r="AV509" s="14" t="s">
        <v>89</v>
      </c>
      <c r="AW509" s="14" t="s">
        <v>41</v>
      </c>
      <c r="AX509" s="14" t="s">
        <v>80</v>
      </c>
      <c r="AY509" s="174" t="s">
        <v>195</v>
      </c>
    </row>
    <row r="510" spans="1:65" s="14" customFormat="1">
      <c r="B510" s="173"/>
      <c r="D510" s="166" t="s">
        <v>206</v>
      </c>
      <c r="E510" s="174" t="s">
        <v>3</v>
      </c>
      <c r="F510" s="175" t="s">
        <v>2678</v>
      </c>
      <c r="H510" s="176">
        <v>67.498999999999995</v>
      </c>
      <c r="I510" s="177"/>
      <c r="L510" s="173"/>
      <c r="M510" s="178"/>
      <c r="N510" s="179"/>
      <c r="O510" s="179"/>
      <c r="P510" s="179"/>
      <c r="Q510" s="179"/>
      <c r="R510" s="179"/>
      <c r="S510" s="179"/>
      <c r="T510" s="180"/>
      <c r="AT510" s="174" t="s">
        <v>206</v>
      </c>
      <c r="AU510" s="174" t="s">
        <v>89</v>
      </c>
      <c r="AV510" s="14" t="s">
        <v>89</v>
      </c>
      <c r="AW510" s="14" t="s">
        <v>41</v>
      </c>
      <c r="AX510" s="14" t="s">
        <v>80</v>
      </c>
      <c r="AY510" s="174" t="s">
        <v>195</v>
      </c>
    </row>
    <row r="511" spans="1:65" s="14" customFormat="1">
      <c r="B511" s="173"/>
      <c r="D511" s="166" t="s">
        <v>206</v>
      </c>
      <c r="E511" s="174" t="s">
        <v>3</v>
      </c>
      <c r="F511" s="175" t="s">
        <v>2679</v>
      </c>
      <c r="H511" s="176">
        <v>368.9</v>
      </c>
      <c r="I511" s="177"/>
      <c r="L511" s="173"/>
      <c r="M511" s="178"/>
      <c r="N511" s="179"/>
      <c r="O511" s="179"/>
      <c r="P511" s="179"/>
      <c r="Q511" s="179"/>
      <c r="R511" s="179"/>
      <c r="S511" s="179"/>
      <c r="T511" s="180"/>
      <c r="AT511" s="174" t="s">
        <v>206</v>
      </c>
      <c r="AU511" s="174" t="s">
        <v>89</v>
      </c>
      <c r="AV511" s="14" t="s">
        <v>89</v>
      </c>
      <c r="AW511" s="14" t="s">
        <v>41</v>
      </c>
      <c r="AX511" s="14" t="s">
        <v>80</v>
      </c>
      <c r="AY511" s="174" t="s">
        <v>195</v>
      </c>
    </row>
    <row r="512" spans="1:65" s="14" customFormat="1">
      <c r="B512" s="173"/>
      <c r="D512" s="166" t="s">
        <v>206</v>
      </c>
      <c r="E512" s="174" t="s">
        <v>3</v>
      </c>
      <c r="F512" s="175" t="s">
        <v>2680</v>
      </c>
      <c r="H512" s="176">
        <v>34.088000000000001</v>
      </c>
      <c r="I512" s="177"/>
      <c r="L512" s="173"/>
      <c r="M512" s="178"/>
      <c r="N512" s="179"/>
      <c r="O512" s="179"/>
      <c r="P512" s="179"/>
      <c r="Q512" s="179"/>
      <c r="R512" s="179"/>
      <c r="S512" s="179"/>
      <c r="T512" s="180"/>
      <c r="AT512" s="174" t="s">
        <v>206</v>
      </c>
      <c r="AU512" s="174" t="s">
        <v>89</v>
      </c>
      <c r="AV512" s="14" t="s">
        <v>89</v>
      </c>
      <c r="AW512" s="14" t="s">
        <v>41</v>
      </c>
      <c r="AX512" s="14" t="s">
        <v>80</v>
      </c>
      <c r="AY512" s="174" t="s">
        <v>195</v>
      </c>
    </row>
    <row r="513" spans="1:65" s="13" customFormat="1" ht="20">
      <c r="B513" s="165"/>
      <c r="D513" s="166" t="s">
        <v>206</v>
      </c>
      <c r="E513" s="167" t="s">
        <v>3</v>
      </c>
      <c r="F513" s="168" t="s">
        <v>2681</v>
      </c>
      <c r="H513" s="167" t="s">
        <v>3</v>
      </c>
      <c r="I513" s="169"/>
      <c r="L513" s="165"/>
      <c r="M513" s="170"/>
      <c r="N513" s="171"/>
      <c r="O513" s="171"/>
      <c r="P513" s="171"/>
      <c r="Q513" s="171"/>
      <c r="R513" s="171"/>
      <c r="S513" s="171"/>
      <c r="T513" s="172"/>
      <c r="AT513" s="167" t="s">
        <v>206</v>
      </c>
      <c r="AU513" s="167" t="s">
        <v>89</v>
      </c>
      <c r="AV513" s="13" t="s">
        <v>87</v>
      </c>
      <c r="AW513" s="13" t="s">
        <v>41</v>
      </c>
      <c r="AX513" s="13" t="s">
        <v>80</v>
      </c>
      <c r="AY513" s="167" t="s">
        <v>195</v>
      </c>
    </row>
    <row r="514" spans="1:65" s="14" customFormat="1">
      <c r="B514" s="173"/>
      <c r="D514" s="166" t="s">
        <v>206</v>
      </c>
      <c r="E514" s="174" t="s">
        <v>3</v>
      </c>
      <c r="F514" s="175" t="s">
        <v>2682</v>
      </c>
      <c r="H514" s="176">
        <v>10.750999999999999</v>
      </c>
      <c r="I514" s="177"/>
      <c r="L514" s="173"/>
      <c r="M514" s="178"/>
      <c r="N514" s="179"/>
      <c r="O514" s="179"/>
      <c r="P514" s="179"/>
      <c r="Q514" s="179"/>
      <c r="R514" s="179"/>
      <c r="S514" s="179"/>
      <c r="T514" s="180"/>
      <c r="AT514" s="174" t="s">
        <v>206</v>
      </c>
      <c r="AU514" s="174" t="s">
        <v>89</v>
      </c>
      <c r="AV514" s="14" t="s">
        <v>89</v>
      </c>
      <c r="AW514" s="14" t="s">
        <v>41</v>
      </c>
      <c r="AX514" s="14" t="s">
        <v>80</v>
      </c>
      <c r="AY514" s="174" t="s">
        <v>195</v>
      </c>
    </row>
    <row r="515" spans="1:65" s="14" customFormat="1">
      <c r="B515" s="173"/>
      <c r="D515" s="166" t="s">
        <v>206</v>
      </c>
      <c r="E515" s="174" t="s">
        <v>3</v>
      </c>
      <c r="F515" s="175" t="s">
        <v>2683</v>
      </c>
      <c r="H515" s="176">
        <v>26.155000000000001</v>
      </c>
      <c r="I515" s="177"/>
      <c r="L515" s="173"/>
      <c r="M515" s="178"/>
      <c r="N515" s="179"/>
      <c r="O515" s="179"/>
      <c r="P515" s="179"/>
      <c r="Q515" s="179"/>
      <c r="R515" s="179"/>
      <c r="S515" s="179"/>
      <c r="T515" s="180"/>
      <c r="AT515" s="174" t="s">
        <v>206</v>
      </c>
      <c r="AU515" s="174" t="s">
        <v>89</v>
      </c>
      <c r="AV515" s="14" t="s">
        <v>89</v>
      </c>
      <c r="AW515" s="14" t="s">
        <v>41</v>
      </c>
      <c r="AX515" s="14" t="s">
        <v>80</v>
      </c>
      <c r="AY515" s="174" t="s">
        <v>195</v>
      </c>
    </row>
    <row r="516" spans="1:65" s="15" customFormat="1">
      <c r="B516" s="181"/>
      <c r="D516" s="166" t="s">
        <v>206</v>
      </c>
      <c r="E516" s="182" t="s">
        <v>3</v>
      </c>
      <c r="F516" s="183" t="s">
        <v>215</v>
      </c>
      <c r="H516" s="184">
        <v>701.30899999999997</v>
      </c>
      <c r="I516" s="185"/>
      <c r="L516" s="181"/>
      <c r="M516" s="186"/>
      <c r="N516" s="187"/>
      <c r="O516" s="187"/>
      <c r="P516" s="187"/>
      <c r="Q516" s="187"/>
      <c r="R516" s="187"/>
      <c r="S516" s="187"/>
      <c r="T516" s="188"/>
      <c r="AT516" s="182" t="s">
        <v>206</v>
      </c>
      <c r="AU516" s="182" t="s">
        <v>89</v>
      </c>
      <c r="AV516" s="15" t="s">
        <v>202</v>
      </c>
      <c r="AW516" s="15" t="s">
        <v>41</v>
      </c>
      <c r="AX516" s="15" t="s">
        <v>87</v>
      </c>
      <c r="AY516" s="182" t="s">
        <v>195</v>
      </c>
    </row>
    <row r="517" spans="1:65" s="14" customFormat="1">
      <c r="B517" s="173"/>
      <c r="D517" s="166" t="s">
        <v>206</v>
      </c>
      <c r="F517" s="175" t="s">
        <v>2685</v>
      </c>
      <c r="H517" s="176">
        <v>6311.7809999999999</v>
      </c>
      <c r="I517" s="177"/>
      <c r="L517" s="173"/>
      <c r="M517" s="178"/>
      <c r="N517" s="179"/>
      <c r="O517" s="179"/>
      <c r="P517" s="179"/>
      <c r="Q517" s="179"/>
      <c r="R517" s="179"/>
      <c r="S517" s="179"/>
      <c r="T517" s="180"/>
      <c r="AT517" s="174" t="s">
        <v>206</v>
      </c>
      <c r="AU517" s="174" t="s">
        <v>89</v>
      </c>
      <c r="AV517" s="14" t="s">
        <v>89</v>
      </c>
      <c r="AW517" s="14" t="s">
        <v>4</v>
      </c>
      <c r="AX517" s="14" t="s">
        <v>87</v>
      </c>
      <c r="AY517" s="174" t="s">
        <v>195</v>
      </c>
    </row>
    <row r="518" spans="1:65" s="2" customFormat="1" ht="16.5" customHeight="1">
      <c r="A518" s="35"/>
      <c r="B518" s="146"/>
      <c r="C518" s="147" t="s">
        <v>529</v>
      </c>
      <c r="D518" s="147" t="s">
        <v>197</v>
      </c>
      <c r="E518" s="148" t="s">
        <v>1735</v>
      </c>
      <c r="F518" s="149" t="s">
        <v>1736</v>
      </c>
      <c r="G518" s="150" t="s">
        <v>467</v>
      </c>
      <c r="H518" s="151">
        <v>1977.953</v>
      </c>
      <c r="I518" s="152"/>
      <c r="J518" s="153">
        <f>ROUND(I518*H518,2)</f>
        <v>0</v>
      </c>
      <c r="K518" s="149" t="s">
        <v>201</v>
      </c>
      <c r="L518" s="36"/>
      <c r="M518" s="154" t="s">
        <v>3</v>
      </c>
      <c r="N518" s="155" t="s">
        <v>51</v>
      </c>
      <c r="O518" s="56"/>
      <c r="P518" s="156">
        <f>O518*H518</f>
        <v>0</v>
      </c>
      <c r="Q518" s="156">
        <v>0</v>
      </c>
      <c r="R518" s="156">
        <f>Q518*H518</f>
        <v>0</v>
      </c>
      <c r="S518" s="156">
        <v>0</v>
      </c>
      <c r="T518" s="157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158" t="s">
        <v>202</v>
      </c>
      <c r="AT518" s="158" t="s">
        <v>197</v>
      </c>
      <c r="AU518" s="158" t="s">
        <v>89</v>
      </c>
      <c r="AY518" s="19" t="s">
        <v>195</v>
      </c>
      <c r="BE518" s="159">
        <f>IF(N518="základní",J518,0)</f>
        <v>0</v>
      </c>
      <c r="BF518" s="159">
        <f>IF(N518="snížená",J518,0)</f>
        <v>0</v>
      </c>
      <c r="BG518" s="159">
        <f>IF(N518="zákl. přenesená",J518,0)</f>
        <v>0</v>
      </c>
      <c r="BH518" s="159">
        <f>IF(N518="sníž. přenesená",J518,0)</f>
        <v>0</v>
      </c>
      <c r="BI518" s="159">
        <f>IF(N518="nulová",J518,0)</f>
        <v>0</v>
      </c>
      <c r="BJ518" s="19" t="s">
        <v>87</v>
      </c>
      <c r="BK518" s="159">
        <f>ROUND(I518*H518,2)</f>
        <v>0</v>
      </c>
      <c r="BL518" s="19" t="s">
        <v>202</v>
      </c>
      <c r="BM518" s="158" t="s">
        <v>2686</v>
      </c>
    </row>
    <row r="519" spans="1:65" s="2" customFormat="1">
      <c r="A519" s="35"/>
      <c r="B519" s="36"/>
      <c r="C519" s="35"/>
      <c r="D519" s="160" t="s">
        <v>204</v>
      </c>
      <c r="E519" s="35"/>
      <c r="F519" s="161" t="s">
        <v>1738</v>
      </c>
      <c r="G519" s="35"/>
      <c r="H519" s="35"/>
      <c r="I519" s="162"/>
      <c r="J519" s="35"/>
      <c r="K519" s="35"/>
      <c r="L519" s="36"/>
      <c r="M519" s="163"/>
      <c r="N519" s="164"/>
      <c r="O519" s="56"/>
      <c r="P519" s="56"/>
      <c r="Q519" s="56"/>
      <c r="R519" s="56"/>
      <c r="S519" s="56"/>
      <c r="T519" s="57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T519" s="19" t="s">
        <v>204</v>
      </c>
      <c r="AU519" s="19" t="s">
        <v>89</v>
      </c>
    </row>
    <row r="520" spans="1:65" s="13" customFormat="1">
      <c r="B520" s="165"/>
      <c r="D520" s="166" t="s">
        <v>206</v>
      </c>
      <c r="E520" s="167" t="s">
        <v>3</v>
      </c>
      <c r="F520" s="168" t="s">
        <v>207</v>
      </c>
      <c r="H520" s="167" t="s">
        <v>3</v>
      </c>
      <c r="I520" s="169"/>
      <c r="L520" s="165"/>
      <c r="M520" s="170"/>
      <c r="N520" s="171"/>
      <c r="O520" s="171"/>
      <c r="P520" s="171"/>
      <c r="Q520" s="171"/>
      <c r="R520" s="171"/>
      <c r="S520" s="171"/>
      <c r="T520" s="172"/>
      <c r="AT520" s="167" t="s">
        <v>206</v>
      </c>
      <c r="AU520" s="167" t="s">
        <v>89</v>
      </c>
      <c r="AV520" s="13" t="s">
        <v>87</v>
      </c>
      <c r="AW520" s="13" t="s">
        <v>41</v>
      </c>
      <c r="AX520" s="13" t="s">
        <v>80</v>
      </c>
      <c r="AY520" s="167" t="s">
        <v>195</v>
      </c>
    </row>
    <row r="521" spans="1:65" s="13" customFormat="1">
      <c r="B521" s="165"/>
      <c r="D521" s="166" t="s">
        <v>206</v>
      </c>
      <c r="E521" s="167" t="s">
        <v>3</v>
      </c>
      <c r="F521" s="168" t="s">
        <v>208</v>
      </c>
      <c r="H521" s="167" t="s">
        <v>3</v>
      </c>
      <c r="I521" s="169"/>
      <c r="L521" s="165"/>
      <c r="M521" s="170"/>
      <c r="N521" s="171"/>
      <c r="O521" s="171"/>
      <c r="P521" s="171"/>
      <c r="Q521" s="171"/>
      <c r="R521" s="171"/>
      <c r="S521" s="171"/>
      <c r="T521" s="172"/>
      <c r="AT521" s="167" t="s">
        <v>206</v>
      </c>
      <c r="AU521" s="167" t="s">
        <v>89</v>
      </c>
      <c r="AV521" s="13" t="s">
        <v>87</v>
      </c>
      <c r="AW521" s="13" t="s">
        <v>41</v>
      </c>
      <c r="AX521" s="13" t="s">
        <v>80</v>
      </c>
      <c r="AY521" s="167" t="s">
        <v>195</v>
      </c>
    </row>
    <row r="522" spans="1:65" s="13" customFormat="1">
      <c r="B522" s="165"/>
      <c r="D522" s="166" t="s">
        <v>206</v>
      </c>
      <c r="E522" s="167" t="s">
        <v>3</v>
      </c>
      <c r="F522" s="168" t="s">
        <v>2172</v>
      </c>
      <c r="H522" s="167" t="s">
        <v>3</v>
      </c>
      <c r="I522" s="169"/>
      <c r="L522" s="165"/>
      <c r="M522" s="170"/>
      <c r="N522" s="171"/>
      <c r="O522" s="171"/>
      <c r="P522" s="171"/>
      <c r="Q522" s="171"/>
      <c r="R522" s="171"/>
      <c r="S522" s="171"/>
      <c r="T522" s="172"/>
      <c r="AT522" s="167" t="s">
        <v>206</v>
      </c>
      <c r="AU522" s="167" t="s">
        <v>89</v>
      </c>
      <c r="AV522" s="13" t="s">
        <v>87</v>
      </c>
      <c r="AW522" s="13" t="s">
        <v>41</v>
      </c>
      <c r="AX522" s="13" t="s">
        <v>80</v>
      </c>
      <c r="AY522" s="167" t="s">
        <v>195</v>
      </c>
    </row>
    <row r="523" spans="1:65" s="14" customFormat="1">
      <c r="B523" s="173"/>
      <c r="D523" s="166" t="s">
        <v>206</v>
      </c>
      <c r="E523" s="174" t="s">
        <v>3</v>
      </c>
      <c r="F523" s="175" t="s">
        <v>2666</v>
      </c>
      <c r="H523" s="176">
        <v>157.989</v>
      </c>
      <c r="I523" s="177"/>
      <c r="L523" s="173"/>
      <c r="M523" s="178"/>
      <c r="N523" s="179"/>
      <c r="O523" s="179"/>
      <c r="P523" s="179"/>
      <c r="Q523" s="179"/>
      <c r="R523" s="179"/>
      <c r="S523" s="179"/>
      <c r="T523" s="180"/>
      <c r="AT523" s="174" t="s">
        <v>206</v>
      </c>
      <c r="AU523" s="174" t="s">
        <v>89</v>
      </c>
      <c r="AV523" s="14" t="s">
        <v>89</v>
      </c>
      <c r="AW523" s="14" t="s">
        <v>41</v>
      </c>
      <c r="AX523" s="14" t="s">
        <v>80</v>
      </c>
      <c r="AY523" s="174" t="s">
        <v>195</v>
      </c>
    </row>
    <row r="524" spans="1:65" s="14" customFormat="1">
      <c r="B524" s="173"/>
      <c r="D524" s="166" t="s">
        <v>206</v>
      </c>
      <c r="E524" s="174" t="s">
        <v>3</v>
      </c>
      <c r="F524" s="175" t="s">
        <v>2667</v>
      </c>
      <c r="H524" s="176">
        <v>412.90600000000001</v>
      </c>
      <c r="I524" s="177"/>
      <c r="L524" s="173"/>
      <c r="M524" s="178"/>
      <c r="N524" s="179"/>
      <c r="O524" s="179"/>
      <c r="P524" s="179"/>
      <c r="Q524" s="179"/>
      <c r="R524" s="179"/>
      <c r="S524" s="179"/>
      <c r="T524" s="180"/>
      <c r="AT524" s="174" t="s">
        <v>206</v>
      </c>
      <c r="AU524" s="174" t="s">
        <v>89</v>
      </c>
      <c r="AV524" s="14" t="s">
        <v>89</v>
      </c>
      <c r="AW524" s="14" t="s">
        <v>41</v>
      </c>
      <c r="AX524" s="14" t="s">
        <v>80</v>
      </c>
      <c r="AY524" s="174" t="s">
        <v>195</v>
      </c>
    </row>
    <row r="525" spans="1:65" s="13" customFormat="1">
      <c r="B525" s="165"/>
      <c r="D525" s="166" t="s">
        <v>206</v>
      </c>
      <c r="E525" s="167" t="s">
        <v>3</v>
      </c>
      <c r="F525" s="168" t="s">
        <v>2668</v>
      </c>
      <c r="H525" s="167" t="s">
        <v>3</v>
      </c>
      <c r="I525" s="169"/>
      <c r="L525" s="165"/>
      <c r="M525" s="170"/>
      <c r="N525" s="171"/>
      <c r="O525" s="171"/>
      <c r="P525" s="171"/>
      <c r="Q525" s="171"/>
      <c r="R525" s="171"/>
      <c r="S525" s="171"/>
      <c r="T525" s="172"/>
      <c r="AT525" s="167" t="s">
        <v>206</v>
      </c>
      <c r="AU525" s="167" t="s">
        <v>89</v>
      </c>
      <c r="AV525" s="13" t="s">
        <v>87</v>
      </c>
      <c r="AW525" s="13" t="s">
        <v>41</v>
      </c>
      <c r="AX525" s="13" t="s">
        <v>80</v>
      </c>
      <c r="AY525" s="167" t="s">
        <v>195</v>
      </c>
    </row>
    <row r="526" spans="1:65" s="14" customFormat="1">
      <c r="B526" s="173"/>
      <c r="D526" s="166" t="s">
        <v>206</v>
      </c>
      <c r="E526" s="174" t="s">
        <v>3</v>
      </c>
      <c r="F526" s="175" t="s">
        <v>2669</v>
      </c>
      <c r="H526" s="176">
        <v>632.95600000000002</v>
      </c>
      <c r="I526" s="177"/>
      <c r="L526" s="173"/>
      <c r="M526" s="178"/>
      <c r="N526" s="179"/>
      <c r="O526" s="179"/>
      <c r="P526" s="179"/>
      <c r="Q526" s="179"/>
      <c r="R526" s="179"/>
      <c r="S526" s="179"/>
      <c r="T526" s="180"/>
      <c r="AT526" s="174" t="s">
        <v>206</v>
      </c>
      <c r="AU526" s="174" t="s">
        <v>89</v>
      </c>
      <c r="AV526" s="14" t="s">
        <v>89</v>
      </c>
      <c r="AW526" s="14" t="s">
        <v>41</v>
      </c>
      <c r="AX526" s="14" t="s">
        <v>80</v>
      </c>
      <c r="AY526" s="174" t="s">
        <v>195</v>
      </c>
    </row>
    <row r="527" spans="1:65" s="14" customFormat="1">
      <c r="B527" s="173"/>
      <c r="D527" s="166" t="s">
        <v>206</v>
      </c>
      <c r="E527" s="174" t="s">
        <v>3</v>
      </c>
      <c r="F527" s="175" t="s">
        <v>2670</v>
      </c>
      <c r="H527" s="176">
        <v>72.793000000000006</v>
      </c>
      <c r="I527" s="177"/>
      <c r="L527" s="173"/>
      <c r="M527" s="178"/>
      <c r="N527" s="179"/>
      <c r="O527" s="179"/>
      <c r="P527" s="179"/>
      <c r="Q527" s="179"/>
      <c r="R527" s="179"/>
      <c r="S527" s="179"/>
      <c r="T527" s="180"/>
      <c r="AT527" s="174" t="s">
        <v>206</v>
      </c>
      <c r="AU527" s="174" t="s">
        <v>89</v>
      </c>
      <c r="AV527" s="14" t="s">
        <v>89</v>
      </c>
      <c r="AW527" s="14" t="s">
        <v>41</v>
      </c>
      <c r="AX527" s="14" t="s">
        <v>80</v>
      </c>
      <c r="AY527" s="174" t="s">
        <v>195</v>
      </c>
    </row>
    <row r="528" spans="1:65" s="14" customFormat="1">
      <c r="B528" s="173"/>
      <c r="D528" s="166" t="s">
        <v>206</v>
      </c>
      <c r="E528" s="174" t="s">
        <v>3</v>
      </c>
      <c r="F528" s="175" t="s">
        <v>2674</v>
      </c>
      <c r="H528" s="176">
        <v>6.7889999999999997</v>
      </c>
      <c r="I528" s="177"/>
      <c r="L528" s="173"/>
      <c r="M528" s="178"/>
      <c r="N528" s="179"/>
      <c r="O528" s="179"/>
      <c r="P528" s="179"/>
      <c r="Q528" s="179"/>
      <c r="R528" s="179"/>
      <c r="S528" s="179"/>
      <c r="T528" s="180"/>
      <c r="AT528" s="174" t="s">
        <v>206</v>
      </c>
      <c r="AU528" s="174" t="s">
        <v>89</v>
      </c>
      <c r="AV528" s="14" t="s">
        <v>89</v>
      </c>
      <c r="AW528" s="14" t="s">
        <v>41</v>
      </c>
      <c r="AX528" s="14" t="s">
        <v>80</v>
      </c>
      <c r="AY528" s="174" t="s">
        <v>195</v>
      </c>
    </row>
    <row r="529" spans="1:65" s="14" customFormat="1">
      <c r="B529" s="173"/>
      <c r="D529" s="166" t="s">
        <v>206</v>
      </c>
      <c r="E529" s="174" t="s">
        <v>3</v>
      </c>
      <c r="F529" s="175" t="s">
        <v>2675</v>
      </c>
      <c r="H529" s="176">
        <v>84.156999999999996</v>
      </c>
      <c r="I529" s="177"/>
      <c r="L529" s="173"/>
      <c r="M529" s="178"/>
      <c r="N529" s="179"/>
      <c r="O529" s="179"/>
      <c r="P529" s="179"/>
      <c r="Q529" s="179"/>
      <c r="R529" s="179"/>
      <c r="S529" s="179"/>
      <c r="T529" s="180"/>
      <c r="AT529" s="174" t="s">
        <v>206</v>
      </c>
      <c r="AU529" s="174" t="s">
        <v>89</v>
      </c>
      <c r="AV529" s="14" t="s">
        <v>89</v>
      </c>
      <c r="AW529" s="14" t="s">
        <v>41</v>
      </c>
      <c r="AX529" s="14" t="s">
        <v>80</v>
      </c>
      <c r="AY529" s="174" t="s">
        <v>195</v>
      </c>
    </row>
    <row r="530" spans="1:65" s="14" customFormat="1">
      <c r="B530" s="173"/>
      <c r="D530" s="166" t="s">
        <v>206</v>
      </c>
      <c r="E530" s="174" t="s">
        <v>3</v>
      </c>
      <c r="F530" s="175" t="s">
        <v>2676</v>
      </c>
      <c r="H530" s="176">
        <v>89.644999999999996</v>
      </c>
      <c r="I530" s="177"/>
      <c r="L530" s="173"/>
      <c r="M530" s="178"/>
      <c r="N530" s="179"/>
      <c r="O530" s="179"/>
      <c r="P530" s="179"/>
      <c r="Q530" s="179"/>
      <c r="R530" s="179"/>
      <c r="S530" s="179"/>
      <c r="T530" s="180"/>
      <c r="AT530" s="174" t="s">
        <v>206</v>
      </c>
      <c r="AU530" s="174" t="s">
        <v>89</v>
      </c>
      <c r="AV530" s="14" t="s">
        <v>89</v>
      </c>
      <c r="AW530" s="14" t="s">
        <v>41</v>
      </c>
      <c r="AX530" s="14" t="s">
        <v>80</v>
      </c>
      <c r="AY530" s="174" t="s">
        <v>195</v>
      </c>
    </row>
    <row r="531" spans="1:65" s="13" customFormat="1">
      <c r="B531" s="165"/>
      <c r="D531" s="166" t="s">
        <v>206</v>
      </c>
      <c r="E531" s="167" t="s">
        <v>3</v>
      </c>
      <c r="F531" s="168" t="s">
        <v>2668</v>
      </c>
      <c r="H531" s="167" t="s">
        <v>3</v>
      </c>
      <c r="I531" s="169"/>
      <c r="L531" s="165"/>
      <c r="M531" s="170"/>
      <c r="N531" s="171"/>
      <c r="O531" s="171"/>
      <c r="P531" s="171"/>
      <c r="Q531" s="171"/>
      <c r="R531" s="171"/>
      <c r="S531" s="171"/>
      <c r="T531" s="172"/>
      <c r="AT531" s="167" t="s">
        <v>206</v>
      </c>
      <c r="AU531" s="167" t="s">
        <v>89</v>
      </c>
      <c r="AV531" s="13" t="s">
        <v>87</v>
      </c>
      <c r="AW531" s="13" t="s">
        <v>41</v>
      </c>
      <c r="AX531" s="13" t="s">
        <v>80</v>
      </c>
      <c r="AY531" s="167" t="s">
        <v>195</v>
      </c>
    </row>
    <row r="532" spans="1:65" s="14" customFormat="1">
      <c r="B532" s="173"/>
      <c r="D532" s="166" t="s">
        <v>206</v>
      </c>
      <c r="E532" s="174" t="s">
        <v>3</v>
      </c>
      <c r="F532" s="175" t="s">
        <v>2677</v>
      </c>
      <c r="H532" s="176">
        <v>13.324999999999999</v>
      </c>
      <c r="I532" s="177"/>
      <c r="L532" s="173"/>
      <c r="M532" s="178"/>
      <c r="N532" s="179"/>
      <c r="O532" s="179"/>
      <c r="P532" s="179"/>
      <c r="Q532" s="179"/>
      <c r="R532" s="179"/>
      <c r="S532" s="179"/>
      <c r="T532" s="180"/>
      <c r="AT532" s="174" t="s">
        <v>206</v>
      </c>
      <c r="AU532" s="174" t="s">
        <v>89</v>
      </c>
      <c r="AV532" s="14" t="s">
        <v>89</v>
      </c>
      <c r="AW532" s="14" t="s">
        <v>41</v>
      </c>
      <c r="AX532" s="14" t="s">
        <v>80</v>
      </c>
      <c r="AY532" s="174" t="s">
        <v>195</v>
      </c>
    </row>
    <row r="533" spans="1:65" s="14" customFormat="1">
      <c r="B533" s="173"/>
      <c r="D533" s="166" t="s">
        <v>206</v>
      </c>
      <c r="E533" s="174" t="s">
        <v>3</v>
      </c>
      <c r="F533" s="175" t="s">
        <v>2678</v>
      </c>
      <c r="H533" s="176">
        <v>67.498999999999995</v>
      </c>
      <c r="I533" s="177"/>
      <c r="L533" s="173"/>
      <c r="M533" s="178"/>
      <c r="N533" s="179"/>
      <c r="O533" s="179"/>
      <c r="P533" s="179"/>
      <c r="Q533" s="179"/>
      <c r="R533" s="179"/>
      <c r="S533" s="179"/>
      <c r="T533" s="180"/>
      <c r="AT533" s="174" t="s">
        <v>206</v>
      </c>
      <c r="AU533" s="174" t="s">
        <v>89</v>
      </c>
      <c r="AV533" s="14" t="s">
        <v>89</v>
      </c>
      <c r="AW533" s="14" t="s">
        <v>41</v>
      </c>
      <c r="AX533" s="14" t="s">
        <v>80</v>
      </c>
      <c r="AY533" s="174" t="s">
        <v>195</v>
      </c>
    </row>
    <row r="534" spans="1:65" s="14" customFormat="1">
      <c r="B534" s="173"/>
      <c r="D534" s="166" t="s">
        <v>206</v>
      </c>
      <c r="E534" s="174" t="s">
        <v>3</v>
      </c>
      <c r="F534" s="175" t="s">
        <v>2679</v>
      </c>
      <c r="H534" s="176">
        <v>368.9</v>
      </c>
      <c r="I534" s="177"/>
      <c r="L534" s="173"/>
      <c r="M534" s="178"/>
      <c r="N534" s="179"/>
      <c r="O534" s="179"/>
      <c r="P534" s="179"/>
      <c r="Q534" s="179"/>
      <c r="R534" s="179"/>
      <c r="S534" s="179"/>
      <c r="T534" s="180"/>
      <c r="AT534" s="174" t="s">
        <v>206</v>
      </c>
      <c r="AU534" s="174" t="s">
        <v>89</v>
      </c>
      <c r="AV534" s="14" t="s">
        <v>89</v>
      </c>
      <c r="AW534" s="14" t="s">
        <v>41</v>
      </c>
      <c r="AX534" s="14" t="s">
        <v>80</v>
      </c>
      <c r="AY534" s="174" t="s">
        <v>195</v>
      </c>
    </row>
    <row r="535" spans="1:65" s="14" customFormat="1">
      <c r="B535" s="173"/>
      <c r="D535" s="166" t="s">
        <v>206</v>
      </c>
      <c r="E535" s="174" t="s">
        <v>3</v>
      </c>
      <c r="F535" s="175" t="s">
        <v>2680</v>
      </c>
      <c r="H535" s="176">
        <v>34.088000000000001</v>
      </c>
      <c r="I535" s="177"/>
      <c r="L535" s="173"/>
      <c r="M535" s="178"/>
      <c r="N535" s="179"/>
      <c r="O535" s="179"/>
      <c r="P535" s="179"/>
      <c r="Q535" s="179"/>
      <c r="R535" s="179"/>
      <c r="S535" s="179"/>
      <c r="T535" s="180"/>
      <c r="AT535" s="174" t="s">
        <v>206</v>
      </c>
      <c r="AU535" s="174" t="s">
        <v>89</v>
      </c>
      <c r="AV535" s="14" t="s">
        <v>89</v>
      </c>
      <c r="AW535" s="14" t="s">
        <v>41</v>
      </c>
      <c r="AX535" s="14" t="s">
        <v>80</v>
      </c>
      <c r="AY535" s="174" t="s">
        <v>195</v>
      </c>
    </row>
    <row r="536" spans="1:65" s="13" customFormat="1" ht="20">
      <c r="B536" s="165"/>
      <c r="D536" s="166" t="s">
        <v>206</v>
      </c>
      <c r="E536" s="167" t="s">
        <v>3</v>
      </c>
      <c r="F536" s="168" t="s">
        <v>2681</v>
      </c>
      <c r="H536" s="167" t="s">
        <v>3</v>
      </c>
      <c r="I536" s="169"/>
      <c r="L536" s="165"/>
      <c r="M536" s="170"/>
      <c r="N536" s="171"/>
      <c r="O536" s="171"/>
      <c r="P536" s="171"/>
      <c r="Q536" s="171"/>
      <c r="R536" s="171"/>
      <c r="S536" s="171"/>
      <c r="T536" s="172"/>
      <c r="AT536" s="167" t="s">
        <v>206</v>
      </c>
      <c r="AU536" s="167" t="s">
        <v>89</v>
      </c>
      <c r="AV536" s="13" t="s">
        <v>87</v>
      </c>
      <c r="AW536" s="13" t="s">
        <v>41</v>
      </c>
      <c r="AX536" s="13" t="s">
        <v>80</v>
      </c>
      <c r="AY536" s="167" t="s">
        <v>195</v>
      </c>
    </row>
    <row r="537" spans="1:65" s="14" customFormat="1">
      <c r="B537" s="173"/>
      <c r="D537" s="166" t="s">
        <v>206</v>
      </c>
      <c r="E537" s="174" t="s">
        <v>3</v>
      </c>
      <c r="F537" s="175" t="s">
        <v>2682</v>
      </c>
      <c r="H537" s="176">
        <v>10.750999999999999</v>
      </c>
      <c r="I537" s="177"/>
      <c r="L537" s="173"/>
      <c r="M537" s="178"/>
      <c r="N537" s="179"/>
      <c r="O537" s="179"/>
      <c r="P537" s="179"/>
      <c r="Q537" s="179"/>
      <c r="R537" s="179"/>
      <c r="S537" s="179"/>
      <c r="T537" s="180"/>
      <c r="AT537" s="174" t="s">
        <v>206</v>
      </c>
      <c r="AU537" s="174" t="s">
        <v>89</v>
      </c>
      <c r="AV537" s="14" t="s">
        <v>89</v>
      </c>
      <c r="AW537" s="14" t="s">
        <v>41</v>
      </c>
      <c r="AX537" s="14" t="s">
        <v>80</v>
      </c>
      <c r="AY537" s="174" t="s">
        <v>195</v>
      </c>
    </row>
    <row r="538" spans="1:65" s="14" customFormat="1">
      <c r="B538" s="173"/>
      <c r="D538" s="166" t="s">
        <v>206</v>
      </c>
      <c r="E538" s="174" t="s">
        <v>3</v>
      </c>
      <c r="F538" s="175" t="s">
        <v>2683</v>
      </c>
      <c r="H538" s="176">
        <v>26.155000000000001</v>
      </c>
      <c r="I538" s="177"/>
      <c r="L538" s="173"/>
      <c r="M538" s="178"/>
      <c r="N538" s="179"/>
      <c r="O538" s="179"/>
      <c r="P538" s="179"/>
      <c r="Q538" s="179"/>
      <c r="R538" s="179"/>
      <c r="S538" s="179"/>
      <c r="T538" s="180"/>
      <c r="AT538" s="174" t="s">
        <v>206</v>
      </c>
      <c r="AU538" s="174" t="s">
        <v>89</v>
      </c>
      <c r="AV538" s="14" t="s">
        <v>89</v>
      </c>
      <c r="AW538" s="14" t="s">
        <v>41</v>
      </c>
      <c r="AX538" s="14" t="s">
        <v>80</v>
      </c>
      <c r="AY538" s="174" t="s">
        <v>195</v>
      </c>
    </row>
    <row r="539" spans="1:65" s="15" customFormat="1">
      <c r="B539" s="181"/>
      <c r="D539" s="166" t="s">
        <v>206</v>
      </c>
      <c r="E539" s="182" t="s">
        <v>3</v>
      </c>
      <c r="F539" s="183" t="s">
        <v>215</v>
      </c>
      <c r="H539" s="184">
        <v>1977.953</v>
      </c>
      <c r="I539" s="185"/>
      <c r="L539" s="181"/>
      <c r="M539" s="186"/>
      <c r="N539" s="187"/>
      <c r="O539" s="187"/>
      <c r="P539" s="187"/>
      <c r="Q539" s="187"/>
      <c r="R539" s="187"/>
      <c r="S539" s="187"/>
      <c r="T539" s="188"/>
      <c r="AT539" s="182" t="s">
        <v>206</v>
      </c>
      <c r="AU539" s="182" t="s">
        <v>89</v>
      </c>
      <c r="AV539" s="15" t="s">
        <v>202</v>
      </c>
      <c r="AW539" s="15" t="s">
        <v>41</v>
      </c>
      <c r="AX539" s="15" t="s">
        <v>87</v>
      </c>
      <c r="AY539" s="182" t="s">
        <v>195</v>
      </c>
    </row>
    <row r="540" spans="1:65" s="12" customFormat="1" ht="22.9" customHeight="1">
      <c r="B540" s="133"/>
      <c r="D540" s="134" t="s">
        <v>79</v>
      </c>
      <c r="E540" s="144" t="s">
        <v>665</v>
      </c>
      <c r="F540" s="144" t="s">
        <v>666</v>
      </c>
      <c r="I540" s="136"/>
      <c r="J540" s="145">
        <f>BK540</f>
        <v>0</v>
      </c>
      <c r="L540" s="133"/>
      <c r="M540" s="138"/>
      <c r="N540" s="139"/>
      <c r="O540" s="139"/>
      <c r="P540" s="140">
        <f>SUM(P541:P544)</f>
        <v>0</v>
      </c>
      <c r="Q540" s="139"/>
      <c r="R540" s="140">
        <f>SUM(R541:R544)</f>
        <v>0</v>
      </c>
      <c r="S540" s="139"/>
      <c r="T540" s="141">
        <f>SUM(T541:T544)</f>
        <v>0</v>
      </c>
      <c r="AR540" s="134" t="s">
        <v>87</v>
      </c>
      <c r="AT540" s="142" t="s">
        <v>79</v>
      </c>
      <c r="AU540" s="142" t="s">
        <v>87</v>
      </c>
      <c r="AY540" s="134" t="s">
        <v>195</v>
      </c>
      <c r="BK540" s="143">
        <f>SUM(BK541:BK544)</f>
        <v>0</v>
      </c>
    </row>
    <row r="541" spans="1:65" s="2" customFormat="1" ht="24.25" customHeight="1">
      <c r="A541" s="35"/>
      <c r="B541" s="146"/>
      <c r="C541" s="147" t="s">
        <v>534</v>
      </c>
      <c r="D541" s="147" t="s">
        <v>197</v>
      </c>
      <c r="E541" s="148" t="s">
        <v>2413</v>
      </c>
      <c r="F541" s="149" t="s">
        <v>2414</v>
      </c>
      <c r="G541" s="150" t="s">
        <v>467</v>
      </c>
      <c r="H541" s="151">
        <v>1378.9290000000001</v>
      </c>
      <c r="I541" s="152"/>
      <c r="J541" s="153">
        <f>ROUND(I541*H541,2)</f>
        <v>0</v>
      </c>
      <c r="K541" s="149" t="s">
        <v>201</v>
      </c>
      <c r="L541" s="36"/>
      <c r="M541" s="154" t="s">
        <v>3</v>
      </c>
      <c r="N541" s="155" t="s">
        <v>51</v>
      </c>
      <c r="O541" s="56"/>
      <c r="P541" s="156">
        <f>O541*H541</f>
        <v>0</v>
      </c>
      <c r="Q541" s="156">
        <v>0</v>
      </c>
      <c r="R541" s="156">
        <f>Q541*H541</f>
        <v>0</v>
      </c>
      <c r="S541" s="156">
        <v>0</v>
      </c>
      <c r="T541" s="157">
        <f>S541*H541</f>
        <v>0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158" t="s">
        <v>202</v>
      </c>
      <c r="AT541" s="158" t="s">
        <v>197</v>
      </c>
      <c r="AU541" s="158" t="s">
        <v>89</v>
      </c>
      <c r="AY541" s="19" t="s">
        <v>195</v>
      </c>
      <c r="BE541" s="159">
        <f>IF(N541="základní",J541,0)</f>
        <v>0</v>
      </c>
      <c r="BF541" s="159">
        <f>IF(N541="snížená",J541,0)</f>
        <v>0</v>
      </c>
      <c r="BG541" s="159">
        <f>IF(N541="zákl. přenesená",J541,0)</f>
        <v>0</v>
      </c>
      <c r="BH541" s="159">
        <f>IF(N541="sníž. přenesená",J541,0)</f>
        <v>0</v>
      </c>
      <c r="BI541" s="159">
        <f>IF(N541="nulová",J541,0)</f>
        <v>0</v>
      </c>
      <c r="BJ541" s="19" t="s">
        <v>87</v>
      </c>
      <c r="BK541" s="159">
        <f>ROUND(I541*H541,2)</f>
        <v>0</v>
      </c>
      <c r="BL541" s="19" t="s">
        <v>202</v>
      </c>
      <c r="BM541" s="158" t="s">
        <v>2687</v>
      </c>
    </row>
    <row r="542" spans="1:65" s="2" customFormat="1">
      <c r="A542" s="35"/>
      <c r="B542" s="36"/>
      <c r="C542" s="35"/>
      <c r="D542" s="160" t="s">
        <v>204</v>
      </c>
      <c r="E542" s="35"/>
      <c r="F542" s="161" t="s">
        <v>2416</v>
      </c>
      <c r="G542" s="35"/>
      <c r="H542" s="35"/>
      <c r="I542" s="162"/>
      <c r="J542" s="35"/>
      <c r="K542" s="35"/>
      <c r="L542" s="36"/>
      <c r="M542" s="163"/>
      <c r="N542" s="164"/>
      <c r="O542" s="56"/>
      <c r="P542" s="56"/>
      <c r="Q542" s="56"/>
      <c r="R542" s="56"/>
      <c r="S542" s="56"/>
      <c r="T542" s="57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T542" s="19" t="s">
        <v>204</v>
      </c>
      <c r="AU542" s="19" t="s">
        <v>89</v>
      </c>
    </row>
    <row r="543" spans="1:65" s="2" customFormat="1" ht="24.25" customHeight="1">
      <c r="A543" s="35"/>
      <c r="B543" s="146"/>
      <c r="C543" s="147" t="s">
        <v>540</v>
      </c>
      <c r="D543" s="147" t="s">
        <v>197</v>
      </c>
      <c r="E543" s="148" t="s">
        <v>2417</v>
      </c>
      <c r="F543" s="149" t="s">
        <v>2418</v>
      </c>
      <c r="G543" s="150" t="s">
        <v>467</v>
      </c>
      <c r="H543" s="151">
        <v>1378.9290000000001</v>
      </c>
      <c r="I543" s="152"/>
      <c r="J543" s="153">
        <f>ROUND(I543*H543,2)</f>
        <v>0</v>
      </c>
      <c r="K543" s="149" t="s">
        <v>201</v>
      </c>
      <c r="L543" s="36"/>
      <c r="M543" s="154" t="s">
        <v>3</v>
      </c>
      <c r="N543" s="155" t="s">
        <v>51</v>
      </c>
      <c r="O543" s="56"/>
      <c r="P543" s="156">
        <f>O543*H543</f>
        <v>0</v>
      </c>
      <c r="Q543" s="156">
        <v>0</v>
      </c>
      <c r="R543" s="156">
        <f>Q543*H543</f>
        <v>0</v>
      </c>
      <c r="S543" s="156">
        <v>0</v>
      </c>
      <c r="T543" s="157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158" t="s">
        <v>202</v>
      </c>
      <c r="AT543" s="158" t="s">
        <v>197</v>
      </c>
      <c r="AU543" s="158" t="s">
        <v>89</v>
      </c>
      <c r="AY543" s="19" t="s">
        <v>195</v>
      </c>
      <c r="BE543" s="159">
        <f>IF(N543="základní",J543,0)</f>
        <v>0</v>
      </c>
      <c r="BF543" s="159">
        <f>IF(N543="snížená",J543,0)</f>
        <v>0</v>
      </c>
      <c r="BG543" s="159">
        <f>IF(N543="zákl. přenesená",J543,0)</f>
        <v>0</v>
      </c>
      <c r="BH543" s="159">
        <f>IF(N543="sníž. přenesená",J543,0)</f>
        <v>0</v>
      </c>
      <c r="BI543" s="159">
        <f>IF(N543="nulová",J543,0)</f>
        <v>0</v>
      </c>
      <c r="BJ543" s="19" t="s">
        <v>87</v>
      </c>
      <c r="BK543" s="159">
        <f>ROUND(I543*H543,2)</f>
        <v>0</v>
      </c>
      <c r="BL543" s="19" t="s">
        <v>202</v>
      </c>
      <c r="BM543" s="158" t="s">
        <v>2688</v>
      </c>
    </row>
    <row r="544" spans="1:65" s="2" customFormat="1">
      <c r="A544" s="35"/>
      <c r="B544" s="36"/>
      <c r="C544" s="35"/>
      <c r="D544" s="160" t="s">
        <v>204</v>
      </c>
      <c r="E544" s="35"/>
      <c r="F544" s="161" t="s">
        <v>2420</v>
      </c>
      <c r="G544" s="35"/>
      <c r="H544" s="35"/>
      <c r="I544" s="162"/>
      <c r="J544" s="35"/>
      <c r="K544" s="35"/>
      <c r="L544" s="36"/>
      <c r="M544" s="163"/>
      <c r="N544" s="164"/>
      <c r="O544" s="56"/>
      <c r="P544" s="56"/>
      <c r="Q544" s="56"/>
      <c r="R544" s="56"/>
      <c r="S544" s="56"/>
      <c r="T544" s="57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T544" s="19" t="s">
        <v>204</v>
      </c>
      <c r="AU544" s="19" t="s">
        <v>89</v>
      </c>
    </row>
    <row r="545" spans="1:65" s="12" customFormat="1" ht="25.9" customHeight="1">
      <c r="B545" s="133"/>
      <c r="D545" s="134" t="s">
        <v>79</v>
      </c>
      <c r="E545" s="135" t="s">
        <v>677</v>
      </c>
      <c r="F545" s="135" t="s">
        <v>678</v>
      </c>
      <c r="I545" s="136"/>
      <c r="J545" s="137">
        <f>BK545</f>
        <v>0</v>
      </c>
      <c r="L545" s="133"/>
      <c r="M545" s="138"/>
      <c r="N545" s="139"/>
      <c r="O545" s="139"/>
      <c r="P545" s="140">
        <f>SUM(P546:P562)</f>
        <v>0</v>
      </c>
      <c r="Q545" s="139"/>
      <c r="R545" s="140">
        <f>SUM(R546:R562)</f>
        <v>0</v>
      </c>
      <c r="S545" s="139"/>
      <c r="T545" s="141">
        <f>SUM(T546:T562)</f>
        <v>0</v>
      </c>
      <c r="AR545" s="134" t="s">
        <v>87</v>
      </c>
      <c r="AT545" s="142" t="s">
        <v>79</v>
      </c>
      <c r="AU545" s="142" t="s">
        <v>80</v>
      </c>
      <c r="AY545" s="134" t="s">
        <v>195</v>
      </c>
      <c r="BK545" s="143">
        <f>SUM(BK546:BK562)</f>
        <v>0</v>
      </c>
    </row>
    <row r="546" spans="1:65" s="2" customFormat="1" ht="24.25" customHeight="1">
      <c r="A546" s="35"/>
      <c r="B546" s="146"/>
      <c r="C546" s="147" t="s">
        <v>545</v>
      </c>
      <c r="D546" s="147" t="s">
        <v>197</v>
      </c>
      <c r="E546" s="148" t="s">
        <v>2424</v>
      </c>
      <c r="F546" s="149" t="s">
        <v>681</v>
      </c>
      <c r="G546" s="150" t="s">
        <v>467</v>
      </c>
      <c r="H546" s="151">
        <v>570.89499999999998</v>
      </c>
      <c r="I546" s="152"/>
      <c r="J546" s="153">
        <f>ROUND(I546*H546,2)</f>
        <v>0</v>
      </c>
      <c r="K546" s="149" t="s">
        <v>201</v>
      </c>
      <c r="L546" s="36"/>
      <c r="M546" s="154" t="s">
        <v>3</v>
      </c>
      <c r="N546" s="155" t="s">
        <v>51</v>
      </c>
      <c r="O546" s="56"/>
      <c r="P546" s="156">
        <f>O546*H546</f>
        <v>0</v>
      </c>
      <c r="Q546" s="156">
        <v>0</v>
      </c>
      <c r="R546" s="156">
        <f>Q546*H546</f>
        <v>0</v>
      </c>
      <c r="S546" s="156">
        <v>0</v>
      </c>
      <c r="T546" s="157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58" t="s">
        <v>202</v>
      </c>
      <c r="AT546" s="158" t="s">
        <v>197</v>
      </c>
      <c r="AU546" s="158" t="s">
        <v>87</v>
      </c>
      <c r="AY546" s="19" t="s">
        <v>195</v>
      </c>
      <c r="BE546" s="159">
        <f>IF(N546="základní",J546,0)</f>
        <v>0</v>
      </c>
      <c r="BF546" s="159">
        <f>IF(N546="snížená",J546,0)</f>
        <v>0</v>
      </c>
      <c r="BG546" s="159">
        <f>IF(N546="zákl. přenesená",J546,0)</f>
        <v>0</v>
      </c>
      <c r="BH546" s="159">
        <f>IF(N546="sníž. přenesená",J546,0)</f>
        <v>0</v>
      </c>
      <c r="BI546" s="159">
        <f>IF(N546="nulová",J546,0)</f>
        <v>0</v>
      </c>
      <c r="BJ546" s="19" t="s">
        <v>87</v>
      </c>
      <c r="BK546" s="159">
        <f>ROUND(I546*H546,2)</f>
        <v>0</v>
      </c>
      <c r="BL546" s="19" t="s">
        <v>202</v>
      </c>
      <c r="BM546" s="158" t="s">
        <v>2689</v>
      </c>
    </row>
    <row r="547" spans="1:65" s="2" customFormat="1">
      <c r="A547" s="35"/>
      <c r="B547" s="36"/>
      <c r="C547" s="35"/>
      <c r="D547" s="160" t="s">
        <v>204</v>
      </c>
      <c r="E547" s="35"/>
      <c r="F547" s="161" t="s">
        <v>2426</v>
      </c>
      <c r="G547" s="35"/>
      <c r="H547" s="35"/>
      <c r="I547" s="162"/>
      <c r="J547" s="35"/>
      <c r="K547" s="35"/>
      <c r="L547" s="36"/>
      <c r="M547" s="163"/>
      <c r="N547" s="164"/>
      <c r="O547" s="56"/>
      <c r="P547" s="56"/>
      <c r="Q547" s="56"/>
      <c r="R547" s="56"/>
      <c r="S547" s="56"/>
      <c r="T547" s="57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T547" s="19" t="s">
        <v>204</v>
      </c>
      <c r="AU547" s="19" t="s">
        <v>87</v>
      </c>
    </row>
    <row r="548" spans="1:65" s="13" customFormat="1">
      <c r="B548" s="165"/>
      <c r="D548" s="166" t="s">
        <v>206</v>
      </c>
      <c r="E548" s="167" t="s">
        <v>3</v>
      </c>
      <c r="F548" s="168" t="s">
        <v>207</v>
      </c>
      <c r="H548" s="167" t="s">
        <v>3</v>
      </c>
      <c r="I548" s="169"/>
      <c r="L548" s="165"/>
      <c r="M548" s="170"/>
      <c r="N548" s="171"/>
      <c r="O548" s="171"/>
      <c r="P548" s="171"/>
      <c r="Q548" s="171"/>
      <c r="R548" s="171"/>
      <c r="S548" s="171"/>
      <c r="T548" s="172"/>
      <c r="AT548" s="167" t="s">
        <v>206</v>
      </c>
      <c r="AU548" s="167" t="s">
        <v>87</v>
      </c>
      <c r="AV548" s="13" t="s">
        <v>87</v>
      </c>
      <c r="AW548" s="13" t="s">
        <v>41</v>
      </c>
      <c r="AX548" s="13" t="s">
        <v>80</v>
      </c>
      <c r="AY548" s="167" t="s">
        <v>195</v>
      </c>
    </row>
    <row r="549" spans="1:65" s="13" customFormat="1">
      <c r="B549" s="165"/>
      <c r="D549" s="166" t="s">
        <v>206</v>
      </c>
      <c r="E549" s="167" t="s">
        <v>3</v>
      </c>
      <c r="F549" s="168" t="s">
        <v>208</v>
      </c>
      <c r="H549" s="167" t="s">
        <v>3</v>
      </c>
      <c r="I549" s="169"/>
      <c r="L549" s="165"/>
      <c r="M549" s="170"/>
      <c r="N549" s="171"/>
      <c r="O549" s="171"/>
      <c r="P549" s="171"/>
      <c r="Q549" s="171"/>
      <c r="R549" s="171"/>
      <c r="S549" s="171"/>
      <c r="T549" s="172"/>
      <c r="AT549" s="167" t="s">
        <v>206</v>
      </c>
      <c r="AU549" s="167" t="s">
        <v>87</v>
      </c>
      <c r="AV549" s="13" t="s">
        <v>87</v>
      </c>
      <c r="AW549" s="13" t="s">
        <v>41</v>
      </c>
      <c r="AX549" s="13" t="s">
        <v>80</v>
      </c>
      <c r="AY549" s="167" t="s">
        <v>195</v>
      </c>
    </row>
    <row r="550" spans="1:65" s="13" customFormat="1">
      <c r="B550" s="165"/>
      <c r="D550" s="166" t="s">
        <v>206</v>
      </c>
      <c r="E550" s="167" t="s">
        <v>3</v>
      </c>
      <c r="F550" s="168" t="s">
        <v>2172</v>
      </c>
      <c r="H550" s="167" t="s">
        <v>3</v>
      </c>
      <c r="I550" s="169"/>
      <c r="L550" s="165"/>
      <c r="M550" s="170"/>
      <c r="N550" s="171"/>
      <c r="O550" s="171"/>
      <c r="P550" s="171"/>
      <c r="Q550" s="171"/>
      <c r="R550" s="171"/>
      <c r="S550" s="171"/>
      <c r="T550" s="172"/>
      <c r="AT550" s="167" t="s">
        <v>206</v>
      </c>
      <c r="AU550" s="167" t="s">
        <v>87</v>
      </c>
      <c r="AV550" s="13" t="s">
        <v>87</v>
      </c>
      <c r="AW550" s="13" t="s">
        <v>41</v>
      </c>
      <c r="AX550" s="13" t="s">
        <v>80</v>
      </c>
      <c r="AY550" s="167" t="s">
        <v>195</v>
      </c>
    </row>
    <row r="551" spans="1:65" s="14" customFormat="1">
      <c r="B551" s="173"/>
      <c r="D551" s="166" t="s">
        <v>206</v>
      </c>
      <c r="E551" s="174" t="s">
        <v>3</v>
      </c>
      <c r="F551" s="175" t="s">
        <v>2666</v>
      </c>
      <c r="H551" s="176">
        <v>157.989</v>
      </c>
      <c r="I551" s="177"/>
      <c r="L551" s="173"/>
      <c r="M551" s="178"/>
      <c r="N551" s="179"/>
      <c r="O551" s="179"/>
      <c r="P551" s="179"/>
      <c r="Q551" s="179"/>
      <c r="R551" s="179"/>
      <c r="S551" s="179"/>
      <c r="T551" s="180"/>
      <c r="AT551" s="174" t="s">
        <v>206</v>
      </c>
      <c r="AU551" s="174" t="s">
        <v>87</v>
      </c>
      <c r="AV551" s="14" t="s">
        <v>89</v>
      </c>
      <c r="AW551" s="14" t="s">
        <v>41</v>
      </c>
      <c r="AX551" s="14" t="s">
        <v>80</v>
      </c>
      <c r="AY551" s="174" t="s">
        <v>195</v>
      </c>
    </row>
    <row r="552" spans="1:65" s="14" customFormat="1">
      <c r="B552" s="173"/>
      <c r="D552" s="166" t="s">
        <v>206</v>
      </c>
      <c r="E552" s="174" t="s">
        <v>3</v>
      </c>
      <c r="F552" s="175" t="s">
        <v>2667</v>
      </c>
      <c r="H552" s="176">
        <v>412.90600000000001</v>
      </c>
      <c r="I552" s="177"/>
      <c r="L552" s="173"/>
      <c r="M552" s="178"/>
      <c r="N552" s="179"/>
      <c r="O552" s="179"/>
      <c r="P552" s="179"/>
      <c r="Q552" s="179"/>
      <c r="R552" s="179"/>
      <c r="S552" s="179"/>
      <c r="T552" s="180"/>
      <c r="AT552" s="174" t="s">
        <v>206</v>
      </c>
      <c r="AU552" s="174" t="s">
        <v>87</v>
      </c>
      <c r="AV552" s="14" t="s">
        <v>89</v>
      </c>
      <c r="AW552" s="14" t="s">
        <v>41</v>
      </c>
      <c r="AX552" s="14" t="s">
        <v>80</v>
      </c>
      <c r="AY552" s="174" t="s">
        <v>195</v>
      </c>
    </row>
    <row r="553" spans="1:65" s="15" customFormat="1">
      <c r="B553" s="181"/>
      <c r="D553" s="166" t="s">
        <v>206</v>
      </c>
      <c r="E553" s="182" t="s">
        <v>3</v>
      </c>
      <c r="F553" s="183" t="s">
        <v>215</v>
      </c>
      <c r="H553" s="184">
        <v>570.89499999999998</v>
      </c>
      <c r="I553" s="185"/>
      <c r="L553" s="181"/>
      <c r="M553" s="186"/>
      <c r="N553" s="187"/>
      <c r="O553" s="187"/>
      <c r="P553" s="187"/>
      <c r="Q553" s="187"/>
      <c r="R553" s="187"/>
      <c r="S553" s="187"/>
      <c r="T553" s="188"/>
      <c r="AT553" s="182" t="s">
        <v>206</v>
      </c>
      <c r="AU553" s="182" t="s">
        <v>87</v>
      </c>
      <c r="AV553" s="15" t="s">
        <v>202</v>
      </c>
      <c r="AW553" s="15" t="s">
        <v>41</v>
      </c>
      <c r="AX553" s="15" t="s">
        <v>87</v>
      </c>
      <c r="AY553" s="182" t="s">
        <v>195</v>
      </c>
    </row>
    <row r="554" spans="1:65" s="2" customFormat="1" ht="24.25" customHeight="1">
      <c r="A554" s="35"/>
      <c r="B554" s="146"/>
      <c r="C554" s="147" t="s">
        <v>552</v>
      </c>
      <c r="D554" s="147" t="s">
        <v>197</v>
      </c>
      <c r="E554" s="148" t="s">
        <v>2427</v>
      </c>
      <c r="F554" s="149" t="s">
        <v>2428</v>
      </c>
      <c r="G554" s="150" t="s">
        <v>467</v>
      </c>
      <c r="H554" s="151">
        <v>180.59100000000001</v>
      </c>
      <c r="I554" s="152"/>
      <c r="J554" s="153">
        <f>ROUND(I554*H554,2)</f>
        <v>0</v>
      </c>
      <c r="K554" s="149" t="s">
        <v>201</v>
      </c>
      <c r="L554" s="36"/>
      <c r="M554" s="154" t="s">
        <v>3</v>
      </c>
      <c r="N554" s="155" t="s">
        <v>51</v>
      </c>
      <c r="O554" s="56"/>
      <c r="P554" s="156">
        <f>O554*H554</f>
        <v>0</v>
      </c>
      <c r="Q554" s="156">
        <v>0</v>
      </c>
      <c r="R554" s="156">
        <f>Q554*H554</f>
        <v>0</v>
      </c>
      <c r="S554" s="156">
        <v>0</v>
      </c>
      <c r="T554" s="157">
        <f>S554*H554</f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158" t="s">
        <v>202</v>
      </c>
      <c r="AT554" s="158" t="s">
        <v>197</v>
      </c>
      <c r="AU554" s="158" t="s">
        <v>87</v>
      </c>
      <c r="AY554" s="19" t="s">
        <v>195</v>
      </c>
      <c r="BE554" s="159">
        <f>IF(N554="základní",J554,0)</f>
        <v>0</v>
      </c>
      <c r="BF554" s="159">
        <f>IF(N554="snížená",J554,0)</f>
        <v>0</v>
      </c>
      <c r="BG554" s="159">
        <f>IF(N554="zákl. přenesená",J554,0)</f>
        <v>0</v>
      </c>
      <c r="BH554" s="159">
        <f>IF(N554="sníž. přenesená",J554,0)</f>
        <v>0</v>
      </c>
      <c r="BI554" s="159">
        <f>IF(N554="nulová",J554,0)</f>
        <v>0</v>
      </c>
      <c r="BJ554" s="19" t="s">
        <v>87</v>
      </c>
      <c r="BK554" s="159">
        <f>ROUND(I554*H554,2)</f>
        <v>0</v>
      </c>
      <c r="BL554" s="19" t="s">
        <v>202</v>
      </c>
      <c r="BM554" s="158" t="s">
        <v>2690</v>
      </c>
    </row>
    <row r="555" spans="1:65" s="2" customFormat="1">
      <c r="A555" s="35"/>
      <c r="B555" s="36"/>
      <c r="C555" s="35"/>
      <c r="D555" s="160" t="s">
        <v>204</v>
      </c>
      <c r="E555" s="35"/>
      <c r="F555" s="161" t="s">
        <v>2430</v>
      </c>
      <c r="G555" s="35"/>
      <c r="H555" s="35"/>
      <c r="I555" s="162"/>
      <c r="J555" s="35"/>
      <c r="K555" s="35"/>
      <c r="L555" s="36"/>
      <c r="M555" s="163"/>
      <c r="N555" s="164"/>
      <c r="O555" s="56"/>
      <c r="P555" s="56"/>
      <c r="Q555" s="56"/>
      <c r="R555" s="56"/>
      <c r="S555" s="56"/>
      <c r="T555" s="57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T555" s="19" t="s">
        <v>204</v>
      </c>
      <c r="AU555" s="19" t="s">
        <v>87</v>
      </c>
    </row>
    <row r="556" spans="1:65" s="13" customFormat="1">
      <c r="B556" s="165"/>
      <c r="D556" s="166" t="s">
        <v>206</v>
      </c>
      <c r="E556" s="167" t="s">
        <v>3</v>
      </c>
      <c r="F556" s="168" t="s">
        <v>207</v>
      </c>
      <c r="H556" s="167" t="s">
        <v>3</v>
      </c>
      <c r="I556" s="169"/>
      <c r="L556" s="165"/>
      <c r="M556" s="170"/>
      <c r="N556" s="171"/>
      <c r="O556" s="171"/>
      <c r="P556" s="171"/>
      <c r="Q556" s="171"/>
      <c r="R556" s="171"/>
      <c r="S556" s="171"/>
      <c r="T556" s="172"/>
      <c r="AT556" s="167" t="s">
        <v>206</v>
      </c>
      <c r="AU556" s="167" t="s">
        <v>87</v>
      </c>
      <c r="AV556" s="13" t="s">
        <v>87</v>
      </c>
      <c r="AW556" s="13" t="s">
        <v>41</v>
      </c>
      <c r="AX556" s="13" t="s">
        <v>80</v>
      </c>
      <c r="AY556" s="167" t="s">
        <v>195</v>
      </c>
    </row>
    <row r="557" spans="1:65" s="13" customFormat="1">
      <c r="B557" s="165"/>
      <c r="D557" s="166" t="s">
        <v>206</v>
      </c>
      <c r="E557" s="167" t="s">
        <v>3</v>
      </c>
      <c r="F557" s="168" t="s">
        <v>208</v>
      </c>
      <c r="H557" s="167" t="s">
        <v>3</v>
      </c>
      <c r="I557" s="169"/>
      <c r="L557" s="165"/>
      <c r="M557" s="170"/>
      <c r="N557" s="171"/>
      <c r="O557" s="171"/>
      <c r="P557" s="171"/>
      <c r="Q557" s="171"/>
      <c r="R557" s="171"/>
      <c r="S557" s="171"/>
      <c r="T557" s="172"/>
      <c r="AT557" s="167" t="s">
        <v>206</v>
      </c>
      <c r="AU557" s="167" t="s">
        <v>87</v>
      </c>
      <c r="AV557" s="13" t="s">
        <v>87</v>
      </c>
      <c r="AW557" s="13" t="s">
        <v>41</v>
      </c>
      <c r="AX557" s="13" t="s">
        <v>80</v>
      </c>
      <c r="AY557" s="167" t="s">
        <v>195</v>
      </c>
    </row>
    <row r="558" spans="1:65" s="13" customFormat="1">
      <c r="B558" s="165"/>
      <c r="D558" s="166" t="s">
        <v>206</v>
      </c>
      <c r="E558" s="167" t="s">
        <v>3</v>
      </c>
      <c r="F558" s="168" t="s">
        <v>2172</v>
      </c>
      <c r="H558" s="167" t="s">
        <v>3</v>
      </c>
      <c r="I558" s="169"/>
      <c r="L558" s="165"/>
      <c r="M558" s="170"/>
      <c r="N558" s="171"/>
      <c r="O558" s="171"/>
      <c r="P558" s="171"/>
      <c r="Q558" s="171"/>
      <c r="R558" s="171"/>
      <c r="S558" s="171"/>
      <c r="T558" s="172"/>
      <c r="AT558" s="167" t="s">
        <v>206</v>
      </c>
      <c r="AU558" s="167" t="s">
        <v>87</v>
      </c>
      <c r="AV558" s="13" t="s">
        <v>87</v>
      </c>
      <c r="AW558" s="13" t="s">
        <v>41</v>
      </c>
      <c r="AX558" s="13" t="s">
        <v>80</v>
      </c>
      <c r="AY558" s="167" t="s">
        <v>195</v>
      </c>
    </row>
    <row r="559" spans="1:65" s="14" customFormat="1">
      <c r="B559" s="173"/>
      <c r="D559" s="166" t="s">
        <v>206</v>
      </c>
      <c r="E559" s="174" t="s">
        <v>3</v>
      </c>
      <c r="F559" s="175" t="s">
        <v>2674</v>
      </c>
      <c r="H559" s="176">
        <v>6.7889999999999997</v>
      </c>
      <c r="I559" s="177"/>
      <c r="L559" s="173"/>
      <c r="M559" s="178"/>
      <c r="N559" s="179"/>
      <c r="O559" s="179"/>
      <c r="P559" s="179"/>
      <c r="Q559" s="179"/>
      <c r="R559" s="179"/>
      <c r="S559" s="179"/>
      <c r="T559" s="180"/>
      <c r="AT559" s="174" t="s">
        <v>206</v>
      </c>
      <c r="AU559" s="174" t="s">
        <v>87</v>
      </c>
      <c r="AV559" s="14" t="s">
        <v>89</v>
      </c>
      <c r="AW559" s="14" t="s">
        <v>41</v>
      </c>
      <c r="AX559" s="14" t="s">
        <v>80</v>
      </c>
      <c r="AY559" s="174" t="s">
        <v>195</v>
      </c>
    </row>
    <row r="560" spans="1:65" s="14" customFormat="1">
      <c r="B560" s="173"/>
      <c r="D560" s="166" t="s">
        <v>206</v>
      </c>
      <c r="E560" s="174" t="s">
        <v>3</v>
      </c>
      <c r="F560" s="175" t="s">
        <v>2675</v>
      </c>
      <c r="H560" s="176">
        <v>84.156999999999996</v>
      </c>
      <c r="I560" s="177"/>
      <c r="L560" s="173"/>
      <c r="M560" s="178"/>
      <c r="N560" s="179"/>
      <c r="O560" s="179"/>
      <c r="P560" s="179"/>
      <c r="Q560" s="179"/>
      <c r="R560" s="179"/>
      <c r="S560" s="179"/>
      <c r="T560" s="180"/>
      <c r="AT560" s="174" t="s">
        <v>206</v>
      </c>
      <c r="AU560" s="174" t="s">
        <v>87</v>
      </c>
      <c r="AV560" s="14" t="s">
        <v>89</v>
      </c>
      <c r="AW560" s="14" t="s">
        <v>41</v>
      </c>
      <c r="AX560" s="14" t="s">
        <v>80</v>
      </c>
      <c r="AY560" s="174" t="s">
        <v>195</v>
      </c>
    </row>
    <row r="561" spans="1:51" s="14" customFormat="1">
      <c r="B561" s="173"/>
      <c r="D561" s="166" t="s">
        <v>206</v>
      </c>
      <c r="E561" s="174" t="s">
        <v>3</v>
      </c>
      <c r="F561" s="175" t="s">
        <v>2676</v>
      </c>
      <c r="H561" s="176">
        <v>89.644999999999996</v>
      </c>
      <c r="I561" s="177"/>
      <c r="L561" s="173"/>
      <c r="M561" s="178"/>
      <c r="N561" s="179"/>
      <c r="O561" s="179"/>
      <c r="P561" s="179"/>
      <c r="Q561" s="179"/>
      <c r="R561" s="179"/>
      <c r="S561" s="179"/>
      <c r="T561" s="180"/>
      <c r="AT561" s="174" t="s">
        <v>206</v>
      </c>
      <c r="AU561" s="174" t="s">
        <v>87</v>
      </c>
      <c r="AV561" s="14" t="s">
        <v>89</v>
      </c>
      <c r="AW561" s="14" t="s">
        <v>41</v>
      </c>
      <c r="AX561" s="14" t="s">
        <v>80</v>
      </c>
      <c r="AY561" s="174" t="s">
        <v>195</v>
      </c>
    </row>
    <row r="562" spans="1:51" s="15" customFormat="1">
      <c r="B562" s="181"/>
      <c r="D562" s="166" t="s">
        <v>206</v>
      </c>
      <c r="E562" s="182" t="s">
        <v>3</v>
      </c>
      <c r="F562" s="183" t="s">
        <v>215</v>
      </c>
      <c r="H562" s="184">
        <v>180.59100000000001</v>
      </c>
      <c r="I562" s="185"/>
      <c r="L562" s="181"/>
      <c r="M562" s="200"/>
      <c r="N562" s="201"/>
      <c r="O562" s="201"/>
      <c r="P562" s="201"/>
      <c r="Q562" s="201"/>
      <c r="R562" s="201"/>
      <c r="S562" s="201"/>
      <c r="T562" s="202"/>
      <c r="AT562" s="182" t="s">
        <v>206</v>
      </c>
      <c r="AU562" s="182" t="s">
        <v>87</v>
      </c>
      <c r="AV562" s="15" t="s">
        <v>202</v>
      </c>
      <c r="AW562" s="15" t="s">
        <v>41</v>
      </c>
      <c r="AX562" s="15" t="s">
        <v>87</v>
      </c>
      <c r="AY562" s="182" t="s">
        <v>195</v>
      </c>
    </row>
    <row r="563" spans="1:51" s="2" customFormat="1" ht="7" customHeight="1">
      <c r="A563" s="35"/>
      <c r="B563" s="45"/>
      <c r="C563" s="46"/>
      <c r="D563" s="46"/>
      <c r="E563" s="46"/>
      <c r="F563" s="46"/>
      <c r="G563" s="46"/>
      <c r="H563" s="46"/>
      <c r="I563" s="46"/>
      <c r="J563" s="46"/>
      <c r="K563" s="46"/>
      <c r="L563" s="36"/>
      <c r="M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</row>
  </sheetData>
  <sheetProtection algorithmName="SHA-512" hashValue="rEYZV/9111NdfjaoDmlrX8w2BdMZhjA60pI+6+Mr76FAP9YCopP3hdxmXW+W7k9RLcJxW8pur012n6byJP9eHg==" saltValue="PGERmONUTbEJGw9BrkIUgg==" spinCount="100000" sheet="1" objects="1" scenarios="1"/>
  <autoFilter ref="C91:K562" xr:uid="{00000000-0009-0000-0000-00000A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0A00-000000000000}"/>
    <hyperlink ref="F110" r:id="rId2" xr:uid="{00000000-0004-0000-0A00-000001000000}"/>
    <hyperlink ref="F118" r:id="rId3" xr:uid="{00000000-0004-0000-0A00-000002000000}"/>
    <hyperlink ref="F126" r:id="rId4" xr:uid="{00000000-0004-0000-0A00-000003000000}"/>
    <hyperlink ref="F134" r:id="rId5" xr:uid="{00000000-0004-0000-0A00-000004000000}"/>
    <hyperlink ref="F142" r:id="rId6" xr:uid="{00000000-0004-0000-0A00-000005000000}"/>
    <hyperlink ref="F159" r:id="rId7" xr:uid="{00000000-0004-0000-0A00-000006000000}"/>
    <hyperlink ref="F167" r:id="rId8" xr:uid="{00000000-0004-0000-0A00-000007000000}"/>
    <hyperlink ref="F179" r:id="rId9" xr:uid="{00000000-0004-0000-0A00-000008000000}"/>
    <hyperlink ref="F189" r:id="rId10" xr:uid="{00000000-0004-0000-0A00-000009000000}"/>
    <hyperlink ref="F199" r:id="rId11" xr:uid="{00000000-0004-0000-0A00-00000A000000}"/>
    <hyperlink ref="F210" r:id="rId12" xr:uid="{00000000-0004-0000-0A00-00000B000000}"/>
    <hyperlink ref="F220" r:id="rId13" xr:uid="{00000000-0004-0000-0A00-00000C000000}"/>
    <hyperlink ref="F227" r:id="rId14" xr:uid="{00000000-0004-0000-0A00-00000D000000}"/>
    <hyperlink ref="F236" r:id="rId15" xr:uid="{00000000-0004-0000-0A00-00000E000000}"/>
    <hyperlink ref="F243" r:id="rId16" xr:uid="{00000000-0004-0000-0A00-00000F000000}"/>
    <hyperlink ref="F250" r:id="rId17" xr:uid="{00000000-0004-0000-0A00-000010000000}"/>
    <hyperlink ref="F257" r:id="rId18" xr:uid="{00000000-0004-0000-0A00-000011000000}"/>
    <hyperlink ref="F265" r:id="rId19" xr:uid="{00000000-0004-0000-0A00-000012000000}"/>
    <hyperlink ref="F279" r:id="rId20" xr:uid="{00000000-0004-0000-0A00-000013000000}"/>
    <hyperlink ref="F289" r:id="rId21" xr:uid="{00000000-0004-0000-0A00-000014000000}"/>
    <hyperlink ref="F299" r:id="rId22" xr:uid="{00000000-0004-0000-0A00-000015000000}"/>
    <hyperlink ref="F310" r:id="rId23" xr:uid="{00000000-0004-0000-0A00-000016000000}"/>
    <hyperlink ref="F321" r:id="rId24" xr:uid="{00000000-0004-0000-0A00-000017000000}"/>
    <hyperlink ref="F331" r:id="rId25" xr:uid="{00000000-0004-0000-0A00-000018000000}"/>
    <hyperlink ref="F366" r:id="rId26" xr:uid="{00000000-0004-0000-0A00-000019000000}"/>
    <hyperlink ref="F386" r:id="rId27" xr:uid="{00000000-0004-0000-0A00-00001A000000}"/>
    <hyperlink ref="F403" r:id="rId28" xr:uid="{00000000-0004-0000-0A00-00001B000000}"/>
    <hyperlink ref="F420" r:id="rId29" xr:uid="{00000000-0004-0000-0A00-00001C000000}"/>
    <hyperlink ref="F430" r:id="rId30" xr:uid="{00000000-0004-0000-0A00-00001D000000}"/>
    <hyperlink ref="F440" r:id="rId31" xr:uid="{00000000-0004-0000-0A00-00001E000000}"/>
    <hyperlink ref="F449" r:id="rId32" xr:uid="{00000000-0004-0000-0A00-00001F000000}"/>
    <hyperlink ref="F461" r:id="rId33" xr:uid="{00000000-0004-0000-0A00-000020000000}"/>
    <hyperlink ref="F472" r:id="rId34" xr:uid="{00000000-0004-0000-0A00-000021000000}"/>
    <hyperlink ref="F484" r:id="rId35" xr:uid="{00000000-0004-0000-0A00-000022000000}"/>
    <hyperlink ref="F501" r:id="rId36" xr:uid="{00000000-0004-0000-0A00-000023000000}"/>
    <hyperlink ref="F519" r:id="rId37" xr:uid="{00000000-0004-0000-0A00-000024000000}"/>
    <hyperlink ref="F542" r:id="rId38" xr:uid="{00000000-0004-0000-0A00-000025000000}"/>
    <hyperlink ref="F544" r:id="rId39" xr:uid="{00000000-0004-0000-0A00-000026000000}"/>
    <hyperlink ref="F547" r:id="rId40" xr:uid="{00000000-0004-0000-0A00-000027000000}"/>
    <hyperlink ref="F555" r:id="rId41" xr:uid="{00000000-0004-0000-0A00-000028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42"/>
  <headerFooter>
    <oddFooter>&amp;CStrana &amp;P z &amp;N</oddFooter>
  </headerFooter>
  <drawing r:id="rId4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91"/>
  <sheetViews>
    <sheetView showGridLines="0" workbookViewId="0"/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20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131</v>
      </c>
    </row>
    <row r="3" spans="1:4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89</v>
      </c>
    </row>
    <row r="4" spans="1:46" s="1" customFormat="1" ht="25" customHeight="1">
      <c r="B4" s="22"/>
      <c r="D4" s="23" t="s">
        <v>141</v>
      </c>
      <c r="L4" s="22"/>
      <c r="M4" s="97" t="s">
        <v>11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4" t="str">
        <f>'Rekapitulace stavby'!K6</f>
        <v>DPS-Sezemovo Ústí, ul. Pod Vrbou</v>
      </c>
      <c r="F7" s="355"/>
      <c r="G7" s="355"/>
      <c r="H7" s="355"/>
      <c r="L7" s="22"/>
    </row>
    <row r="8" spans="1:46" s="2" customFormat="1" ht="12" customHeight="1">
      <c r="A8" s="35"/>
      <c r="B8" s="36"/>
      <c r="C8" s="35"/>
      <c r="D8" s="29" t="s">
        <v>150</v>
      </c>
      <c r="E8" s="35"/>
      <c r="F8" s="35"/>
      <c r="G8" s="35"/>
      <c r="H8" s="35"/>
      <c r="I8" s="35"/>
      <c r="J8" s="35"/>
      <c r="K8" s="35"/>
      <c r="L8" s="9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48" t="s">
        <v>2691</v>
      </c>
      <c r="F9" s="353"/>
      <c r="G9" s="353"/>
      <c r="H9" s="353"/>
      <c r="I9" s="35"/>
      <c r="J9" s="35"/>
      <c r="K9" s="35"/>
      <c r="L9" s="9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9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9" t="s">
        <v>19</v>
      </c>
      <c r="E11" s="35"/>
      <c r="F11" s="27" t="s">
        <v>3</v>
      </c>
      <c r="G11" s="35"/>
      <c r="H11" s="35"/>
      <c r="I11" s="29" t="s">
        <v>21</v>
      </c>
      <c r="J11" s="27" t="s">
        <v>3</v>
      </c>
      <c r="K11" s="35"/>
      <c r="L11" s="9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9" t="s">
        <v>23</v>
      </c>
      <c r="E12" s="35"/>
      <c r="F12" s="27" t="s">
        <v>24</v>
      </c>
      <c r="G12" s="35"/>
      <c r="H12" s="35"/>
      <c r="I12" s="29" t="s">
        <v>25</v>
      </c>
      <c r="J12" s="53" t="str">
        <f>'Rekapitulace stavby'!AN8</f>
        <v>26. 1. 2022</v>
      </c>
      <c r="K12" s="35"/>
      <c r="L12" s="9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9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9" t="s">
        <v>31</v>
      </c>
      <c r="E14" s="35"/>
      <c r="F14" s="35"/>
      <c r="G14" s="35"/>
      <c r="H14" s="35"/>
      <c r="I14" s="29" t="s">
        <v>32</v>
      </c>
      <c r="J14" s="27" t="s">
        <v>33</v>
      </c>
      <c r="K14" s="35"/>
      <c r="L14" s="9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7" t="s">
        <v>34</v>
      </c>
      <c r="F15" s="35"/>
      <c r="G15" s="35"/>
      <c r="H15" s="35"/>
      <c r="I15" s="29" t="s">
        <v>35</v>
      </c>
      <c r="J15" s="27" t="s">
        <v>3</v>
      </c>
      <c r="K15" s="35"/>
      <c r="L15" s="9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9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9" t="s">
        <v>36</v>
      </c>
      <c r="E17" s="35"/>
      <c r="F17" s="35"/>
      <c r="G17" s="35"/>
      <c r="H17" s="35"/>
      <c r="I17" s="29" t="s">
        <v>32</v>
      </c>
      <c r="J17" s="30" t="str">
        <f>'Rekapitulace stavby'!AN13</f>
        <v>Vyplň údaj</v>
      </c>
      <c r="K17" s="35"/>
      <c r="L17" s="9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56" t="str">
        <f>'Rekapitulace stavby'!E14</f>
        <v>Vyplň údaj</v>
      </c>
      <c r="F18" s="338"/>
      <c r="G18" s="338"/>
      <c r="H18" s="338"/>
      <c r="I18" s="29" t="s">
        <v>35</v>
      </c>
      <c r="J18" s="30" t="str">
        <f>'Rekapitulace stavby'!AN14</f>
        <v>Vyplň údaj</v>
      </c>
      <c r="K18" s="35"/>
      <c r="L18" s="9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9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9" t="s">
        <v>38</v>
      </c>
      <c r="E20" s="35"/>
      <c r="F20" s="35"/>
      <c r="G20" s="35"/>
      <c r="H20" s="35"/>
      <c r="I20" s="29" t="s">
        <v>32</v>
      </c>
      <c r="J20" s="27" t="s">
        <v>39</v>
      </c>
      <c r="K20" s="35"/>
      <c r="L20" s="9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7" t="s">
        <v>40</v>
      </c>
      <c r="F21" s="35"/>
      <c r="G21" s="35"/>
      <c r="H21" s="35"/>
      <c r="I21" s="29" t="s">
        <v>35</v>
      </c>
      <c r="J21" s="27" t="s">
        <v>3</v>
      </c>
      <c r="K21" s="35"/>
      <c r="L21" s="9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9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9" t="s">
        <v>42</v>
      </c>
      <c r="E23" s="35"/>
      <c r="F23" s="35"/>
      <c r="G23" s="35"/>
      <c r="H23" s="35"/>
      <c r="I23" s="29" t="s">
        <v>32</v>
      </c>
      <c r="J23" s="27" t="s">
        <v>3</v>
      </c>
      <c r="K23" s="35"/>
      <c r="L23" s="9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7" t="s">
        <v>43</v>
      </c>
      <c r="F24" s="35"/>
      <c r="G24" s="35"/>
      <c r="H24" s="35"/>
      <c r="I24" s="29" t="s">
        <v>35</v>
      </c>
      <c r="J24" s="27" t="s">
        <v>3</v>
      </c>
      <c r="K24" s="35"/>
      <c r="L24" s="9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9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9" t="s">
        <v>44</v>
      </c>
      <c r="E26" s="35"/>
      <c r="F26" s="35"/>
      <c r="G26" s="35"/>
      <c r="H26" s="35"/>
      <c r="I26" s="35"/>
      <c r="J26" s="35"/>
      <c r="K26" s="35"/>
      <c r="L26" s="9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59.25" customHeight="1">
      <c r="A27" s="99"/>
      <c r="B27" s="100"/>
      <c r="C27" s="99"/>
      <c r="D27" s="99"/>
      <c r="E27" s="342" t="s">
        <v>169</v>
      </c>
      <c r="F27" s="342"/>
      <c r="G27" s="342"/>
      <c r="H27" s="342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7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9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36"/>
      <c r="C29" s="35"/>
      <c r="D29" s="64"/>
      <c r="E29" s="64"/>
      <c r="F29" s="64"/>
      <c r="G29" s="64"/>
      <c r="H29" s="64"/>
      <c r="I29" s="64"/>
      <c r="J29" s="64"/>
      <c r="K29" s="64"/>
      <c r="L29" s="9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36"/>
      <c r="C30" s="35"/>
      <c r="D30" s="102" t="s">
        <v>46</v>
      </c>
      <c r="E30" s="35"/>
      <c r="F30" s="35"/>
      <c r="G30" s="35"/>
      <c r="H30" s="35"/>
      <c r="I30" s="35"/>
      <c r="J30" s="69">
        <f>ROUND(J83, 2)</f>
        <v>0</v>
      </c>
      <c r="K30" s="35"/>
      <c r="L30" s="9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5" customHeight="1">
      <c r="A32" s="35"/>
      <c r="B32" s="36"/>
      <c r="C32" s="35"/>
      <c r="D32" s="35"/>
      <c r="E32" s="35"/>
      <c r="F32" s="39" t="s">
        <v>48</v>
      </c>
      <c r="G32" s="35"/>
      <c r="H32" s="35"/>
      <c r="I32" s="39" t="s">
        <v>47</v>
      </c>
      <c r="J32" s="39" t="s">
        <v>49</v>
      </c>
      <c r="K32" s="35"/>
      <c r="L32" s="9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5" customHeight="1">
      <c r="A33" s="35"/>
      <c r="B33" s="36"/>
      <c r="C33" s="35"/>
      <c r="D33" s="103" t="s">
        <v>50</v>
      </c>
      <c r="E33" s="29" t="s">
        <v>51</v>
      </c>
      <c r="F33" s="104">
        <f>ROUND((SUM(BE83:BE90)),  2)</f>
        <v>0</v>
      </c>
      <c r="G33" s="35"/>
      <c r="H33" s="35"/>
      <c r="I33" s="105">
        <v>0.21</v>
      </c>
      <c r="J33" s="104">
        <f>ROUND(((SUM(BE83:BE90))*I33),  2)</f>
        <v>0</v>
      </c>
      <c r="K33" s="35"/>
      <c r="L33" s="9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5" customHeight="1">
      <c r="A34" s="35"/>
      <c r="B34" s="36"/>
      <c r="C34" s="35"/>
      <c r="D34" s="35"/>
      <c r="E34" s="29" t="s">
        <v>52</v>
      </c>
      <c r="F34" s="104">
        <f>ROUND((SUM(BF83:BF90)),  2)</f>
        <v>0</v>
      </c>
      <c r="G34" s="35"/>
      <c r="H34" s="35"/>
      <c r="I34" s="105">
        <v>0.15</v>
      </c>
      <c r="J34" s="104">
        <f>ROUND(((SUM(BF83:BF90))*I34),  2)</f>
        <v>0</v>
      </c>
      <c r="K34" s="35"/>
      <c r="L34" s="9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5" hidden="1" customHeight="1">
      <c r="A35" s="35"/>
      <c r="B35" s="36"/>
      <c r="C35" s="35"/>
      <c r="D35" s="35"/>
      <c r="E35" s="29" t="s">
        <v>53</v>
      </c>
      <c r="F35" s="104">
        <f>ROUND((SUM(BG83:BG90)),  2)</f>
        <v>0</v>
      </c>
      <c r="G35" s="35"/>
      <c r="H35" s="35"/>
      <c r="I35" s="105">
        <v>0.21</v>
      </c>
      <c r="J35" s="104">
        <f>0</f>
        <v>0</v>
      </c>
      <c r="K35" s="35"/>
      <c r="L35" s="9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hidden="1" customHeight="1">
      <c r="A36" s="35"/>
      <c r="B36" s="36"/>
      <c r="C36" s="35"/>
      <c r="D36" s="35"/>
      <c r="E36" s="29" t="s">
        <v>54</v>
      </c>
      <c r="F36" s="104">
        <f>ROUND((SUM(BH83:BH90)),  2)</f>
        <v>0</v>
      </c>
      <c r="G36" s="35"/>
      <c r="H36" s="35"/>
      <c r="I36" s="105">
        <v>0.15</v>
      </c>
      <c r="J36" s="104">
        <f>0</f>
        <v>0</v>
      </c>
      <c r="K36" s="35"/>
      <c r="L36" s="9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hidden="1" customHeight="1">
      <c r="A37" s="35"/>
      <c r="B37" s="36"/>
      <c r="C37" s="35"/>
      <c r="D37" s="35"/>
      <c r="E37" s="29" t="s">
        <v>55</v>
      </c>
      <c r="F37" s="104">
        <f>ROUND((SUM(BI83:BI90)),  2)</f>
        <v>0</v>
      </c>
      <c r="G37" s="35"/>
      <c r="H37" s="35"/>
      <c r="I37" s="105">
        <v>0</v>
      </c>
      <c r="J37" s="104">
        <f>0</f>
        <v>0</v>
      </c>
      <c r="K37" s="35"/>
      <c r="L37" s="9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9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36"/>
      <c r="C39" s="106"/>
      <c r="D39" s="107" t="s">
        <v>56</v>
      </c>
      <c r="E39" s="58"/>
      <c r="F39" s="58"/>
      <c r="G39" s="108" t="s">
        <v>57</v>
      </c>
      <c r="H39" s="109" t="s">
        <v>58</v>
      </c>
      <c r="I39" s="58"/>
      <c r="J39" s="110">
        <f>SUM(J30:J37)</f>
        <v>0</v>
      </c>
      <c r="K39" s="111"/>
      <c r="L39" s="9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5" customHeight="1">
      <c r="A40" s="3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9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7" customHeight="1">
      <c r="A44" s="35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9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5" customHeight="1">
      <c r="A45" s="35"/>
      <c r="B45" s="36"/>
      <c r="C45" s="23" t="s">
        <v>170</v>
      </c>
      <c r="D45" s="35"/>
      <c r="E45" s="35"/>
      <c r="F45" s="35"/>
      <c r="G45" s="35"/>
      <c r="H45" s="35"/>
      <c r="I45" s="35"/>
      <c r="J45" s="35"/>
      <c r="K45" s="35"/>
      <c r="L45" s="9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7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9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17</v>
      </c>
      <c r="D47" s="35"/>
      <c r="E47" s="35"/>
      <c r="F47" s="35"/>
      <c r="G47" s="35"/>
      <c r="H47" s="35"/>
      <c r="I47" s="35"/>
      <c r="J47" s="35"/>
      <c r="K47" s="35"/>
      <c r="L47" s="9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5"/>
      <c r="D48" s="35"/>
      <c r="E48" s="354" t="str">
        <f>E7</f>
        <v>DPS-Sezemovo Ústí, ul. Pod Vrbou</v>
      </c>
      <c r="F48" s="355"/>
      <c r="G48" s="355"/>
      <c r="H48" s="355"/>
      <c r="I48" s="35"/>
      <c r="J48" s="35"/>
      <c r="K48" s="35"/>
      <c r="L48" s="9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150</v>
      </c>
      <c r="D49" s="35"/>
      <c r="E49" s="35"/>
      <c r="F49" s="35"/>
      <c r="G49" s="35"/>
      <c r="H49" s="35"/>
      <c r="I49" s="35"/>
      <c r="J49" s="35"/>
      <c r="K49" s="35"/>
      <c r="L49" s="9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48" t="str">
        <f>E9</f>
        <v>VRN - Vedlejší rozpočtové náklady</v>
      </c>
      <c r="F50" s="353"/>
      <c r="G50" s="353"/>
      <c r="H50" s="353"/>
      <c r="I50" s="35"/>
      <c r="J50" s="35"/>
      <c r="K50" s="35"/>
      <c r="L50" s="9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7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9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23</v>
      </c>
      <c r="D52" s="35"/>
      <c r="E52" s="35"/>
      <c r="F52" s="27" t="str">
        <f>F12</f>
        <v>Sezimovo Ústí</v>
      </c>
      <c r="G52" s="35"/>
      <c r="H52" s="35"/>
      <c r="I52" s="29" t="s">
        <v>25</v>
      </c>
      <c r="J52" s="53" t="str">
        <f>IF(J12="","",J12)</f>
        <v>26. 1. 2022</v>
      </c>
      <c r="K52" s="35"/>
      <c r="L52" s="9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7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9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5" customHeight="1">
      <c r="A54" s="35"/>
      <c r="B54" s="36"/>
      <c r="C54" s="29" t="s">
        <v>31</v>
      </c>
      <c r="D54" s="35"/>
      <c r="E54" s="35"/>
      <c r="F54" s="27" t="str">
        <f>E15</f>
        <v>Vodárenská společnost Táborsko s. r. o.</v>
      </c>
      <c r="G54" s="35"/>
      <c r="H54" s="35"/>
      <c r="I54" s="29" t="s">
        <v>38</v>
      </c>
      <c r="J54" s="33" t="str">
        <f>E21</f>
        <v>Sweco Hydroprojekt a.s.</v>
      </c>
      <c r="K54" s="35"/>
      <c r="L54" s="9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5" customHeight="1">
      <c r="A55" s="35"/>
      <c r="B55" s="36"/>
      <c r="C55" s="29" t="s">
        <v>36</v>
      </c>
      <c r="D55" s="35"/>
      <c r="E55" s="35"/>
      <c r="F55" s="27" t="str">
        <f>IF(E18="","",E18)</f>
        <v>Vyplň údaj</v>
      </c>
      <c r="G55" s="35"/>
      <c r="H55" s="35"/>
      <c r="I55" s="29" t="s">
        <v>42</v>
      </c>
      <c r="J55" s="33" t="str">
        <f>E24</f>
        <v>Bc. Barbora Chladová</v>
      </c>
      <c r="K55" s="35"/>
      <c r="L55" s="9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4" customHeight="1">
      <c r="A56" s="35"/>
      <c r="B56" s="36"/>
      <c r="C56" s="35"/>
      <c r="D56" s="35"/>
      <c r="E56" s="35"/>
      <c r="F56" s="35"/>
      <c r="G56" s="35"/>
      <c r="H56" s="35"/>
      <c r="I56" s="35"/>
      <c r="J56" s="35"/>
      <c r="K56" s="35"/>
      <c r="L56" s="9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12" t="s">
        <v>171</v>
      </c>
      <c r="D57" s="106"/>
      <c r="E57" s="106"/>
      <c r="F57" s="106"/>
      <c r="G57" s="106"/>
      <c r="H57" s="106"/>
      <c r="I57" s="106"/>
      <c r="J57" s="113" t="s">
        <v>172</v>
      </c>
      <c r="K57" s="106"/>
      <c r="L57" s="9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4" customHeight="1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9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14" t="s">
        <v>78</v>
      </c>
      <c r="D59" s="35"/>
      <c r="E59" s="35"/>
      <c r="F59" s="35"/>
      <c r="G59" s="35"/>
      <c r="H59" s="35"/>
      <c r="I59" s="35"/>
      <c r="J59" s="69">
        <f>J83</f>
        <v>0</v>
      </c>
      <c r="K59" s="35"/>
      <c r="L59" s="9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9" t="s">
        <v>173</v>
      </c>
    </row>
    <row r="60" spans="1:47" s="9" customFormat="1" ht="25" customHeight="1">
      <c r="B60" s="115"/>
      <c r="D60" s="116" t="s">
        <v>2691</v>
      </c>
      <c r="E60" s="117"/>
      <c r="F60" s="117"/>
      <c r="G60" s="117"/>
      <c r="H60" s="117"/>
      <c r="I60" s="117"/>
      <c r="J60" s="118">
        <f>J84</f>
        <v>0</v>
      </c>
      <c r="L60" s="115"/>
    </row>
    <row r="61" spans="1:47" s="10" customFormat="1" ht="19.899999999999999" customHeight="1">
      <c r="B61" s="119"/>
      <c r="D61" s="120" t="s">
        <v>2692</v>
      </c>
      <c r="E61" s="121"/>
      <c r="F61" s="121"/>
      <c r="G61" s="121"/>
      <c r="H61" s="121"/>
      <c r="I61" s="121"/>
      <c r="J61" s="122">
        <f>J85</f>
        <v>0</v>
      </c>
      <c r="L61" s="119"/>
    </row>
    <row r="62" spans="1:47" s="10" customFormat="1" ht="19.899999999999999" customHeight="1">
      <c r="B62" s="119"/>
      <c r="D62" s="120" t="s">
        <v>2693</v>
      </c>
      <c r="E62" s="121"/>
      <c r="F62" s="121"/>
      <c r="G62" s="121"/>
      <c r="H62" s="121"/>
      <c r="I62" s="121"/>
      <c r="J62" s="122">
        <f>J87</f>
        <v>0</v>
      </c>
      <c r="L62" s="119"/>
    </row>
    <row r="63" spans="1:47" s="10" customFormat="1" ht="19.899999999999999" customHeight="1">
      <c r="B63" s="119"/>
      <c r="D63" s="120" t="s">
        <v>2694</v>
      </c>
      <c r="E63" s="121"/>
      <c r="F63" s="121"/>
      <c r="G63" s="121"/>
      <c r="H63" s="121"/>
      <c r="I63" s="121"/>
      <c r="J63" s="122">
        <f>J89</f>
        <v>0</v>
      </c>
      <c r="L63" s="119"/>
    </row>
    <row r="64" spans="1:47" s="2" customFormat="1" ht="21.75" customHeight="1">
      <c r="A64" s="35"/>
      <c r="B64" s="36"/>
      <c r="C64" s="35"/>
      <c r="D64" s="35"/>
      <c r="E64" s="35"/>
      <c r="F64" s="35"/>
      <c r="G64" s="35"/>
      <c r="H64" s="35"/>
      <c r="I64" s="35"/>
      <c r="J64" s="35"/>
      <c r="K64" s="35"/>
      <c r="L64" s="98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7" customHeight="1">
      <c r="A65" s="35"/>
      <c r="B65" s="45"/>
      <c r="C65" s="46"/>
      <c r="D65" s="46"/>
      <c r="E65" s="46"/>
      <c r="F65" s="46"/>
      <c r="G65" s="46"/>
      <c r="H65" s="46"/>
      <c r="I65" s="46"/>
      <c r="J65" s="46"/>
      <c r="K65" s="46"/>
      <c r="L65" s="98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7" customHeight="1">
      <c r="A69" s="35"/>
      <c r="B69" s="47"/>
      <c r="C69" s="48"/>
      <c r="D69" s="48"/>
      <c r="E69" s="48"/>
      <c r="F69" s="48"/>
      <c r="G69" s="48"/>
      <c r="H69" s="48"/>
      <c r="I69" s="48"/>
      <c r="J69" s="48"/>
      <c r="K69" s="48"/>
      <c r="L69" s="98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5" customHeight="1">
      <c r="A70" s="35"/>
      <c r="B70" s="36"/>
      <c r="C70" s="23" t="s">
        <v>180</v>
      </c>
      <c r="D70" s="35"/>
      <c r="E70" s="35"/>
      <c r="F70" s="35"/>
      <c r="G70" s="35"/>
      <c r="H70" s="35"/>
      <c r="I70" s="35"/>
      <c r="J70" s="35"/>
      <c r="K70" s="35"/>
      <c r="L70" s="98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7" customHeight="1">
      <c r="A71" s="35"/>
      <c r="B71" s="36"/>
      <c r="C71" s="35"/>
      <c r="D71" s="35"/>
      <c r="E71" s="35"/>
      <c r="F71" s="35"/>
      <c r="G71" s="35"/>
      <c r="H71" s="35"/>
      <c r="I71" s="35"/>
      <c r="J71" s="35"/>
      <c r="K71" s="35"/>
      <c r="L71" s="9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29" t="s">
        <v>17</v>
      </c>
      <c r="D72" s="35"/>
      <c r="E72" s="35"/>
      <c r="F72" s="35"/>
      <c r="G72" s="35"/>
      <c r="H72" s="35"/>
      <c r="I72" s="35"/>
      <c r="J72" s="35"/>
      <c r="K72" s="35"/>
      <c r="L72" s="9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5"/>
      <c r="D73" s="35"/>
      <c r="E73" s="354" t="str">
        <f>E7</f>
        <v>DPS-Sezemovo Ústí, ul. Pod Vrbou</v>
      </c>
      <c r="F73" s="355"/>
      <c r="G73" s="355"/>
      <c r="H73" s="355"/>
      <c r="I73" s="35"/>
      <c r="J73" s="35"/>
      <c r="K73" s="35"/>
      <c r="L73" s="9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29" t="s">
        <v>150</v>
      </c>
      <c r="D74" s="35"/>
      <c r="E74" s="35"/>
      <c r="F74" s="35"/>
      <c r="G74" s="35"/>
      <c r="H74" s="35"/>
      <c r="I74" s="35"/>
      <c r="J74" s="35"/>
      <c r="K74" s="35"/>
      <c r="L74" s="9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5"/>
      <c r="D75" s="35"/>
      <c r="E75" s="348" t="str">
        <f>E9</f>
        <v>VRN - Vedlejší rozpočtové náklady</v>
      </c>
      <c r="F75" s="353"/>
      <c r="G75" s="353"/>
      <c r="H75" s="353"/>
      <c r="I75" s="35"/>
      <c r="J75" s="35"/>
      <c r="K75" s="35"/>
      <c r="L75" s="9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7" customHeigh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9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29" t="s">
        <v>23</v>
      </c>
      <c r="D77" s="35"/>
      <c r="E77" s="35"/>
      <c r="F77" s="27" t="str">
        <f>F12</f>
        <v>Sezimovo Ústí</v>
      </c>
      <c r="G77" s="35"/>
      <c r="H77" s="35"/>
      <c r="I77" s="29" t="s">
        <v>25</v>
      </c>
      <c r="J77" s="53" t="str">
        <f>IF(J12="","",J12)</f>
        <v>26. 1. 2022</v>
      </c>
      <c r="K77" s="35"/>
      <c r="L77" s="9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7" customHeight="1">
      <c r="A78" s="35"/>
      <c r="B78" s="36"/>
      <c r="C78" s="35"/>
      <c r="D78" s="35"/>
      <c r="E78" s="35"/>
      <c r="F78" s="35"/>
      <c r="G78" s="35"/>
      <c r="H78" s="35"/>
      <c r="I78" s="35"/>
      <c r="J78" s="35"/>
      <c r="K78" s="35"/>
      <c r="L78" s="9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25.75" customHeight="1">
      <c r="A79" s="35"/>
      <c r="B79" s="36"/>
      <c r="C79" s="29" t="s">
        <v>31</v>
      </c>
      <c r="D79" s="35"/>
      <c r="E79" s="35"/>
      <c r="F79" s="27" t="str">
        <f>E15</f>
        <v>Vodárenská společnost Táborsko s. r. o.</v>
      </c>
      <c r="G79" s="35"/>
      <c r="H79" s="35"/>
      <c r="I79" s="29" t="s">
        <v>38</v>
      </c>
      <c r="J79" s="33" t="str">
        <f>E21</f>
        <v>Sweco Hydroprojekt a.s.</v>
      </c>
      <c r="K79" s="35"/>
      <c r="L79" s="9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25" customHeight="1">
      <c r="A80" s="35"/>
      <c r="B80" s="36"/>
      <c r="C80" s="29" t="s">
        <v>36</v>
      </c>
      <c r="D80" s="35"/>
      <c r="E80" s="35"/>
      <c r="F80" s="27" t="str">
        <f>IF(E18="","",E18)</f>
        <v>Vyplň údaj</v>
      </c>
      <c r="G80" s="35"/>
      <c r="H80" s="35"/>
      <c r="I80" s="29" t="s">
        <v>42</v>
      </c>
      <c r="J80" s="33" t="str">
        <f>E24</f>
        <v>Bc. Barbora Chladová</v>
      </c>
      <c r="K80" s="35"/>
      <c r="L80" s="9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4" customHeight="1">
      <c r="A81" s="35"/>
      <c r="B81" s="36"/>
      <c r="C81" s="35"/>
      <c r="D81" s="35"/>
      <c r="E81" s="35"/>
      <c r="F81" s="35"/>
      <c r="G81" s="35"/>
      <c r="H81" s="35"/>
      <c r="I81" s="35"/>
      <c r="J81" s="35"/>
      <c r="K81" s="35"/>
      <c r="L81" s="9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23"/>
      <c r="B82" s="124"/>
      <c r="C82" s="125" t="s">
        <v>181</v>
      </c>
      <c r="D82" s="126" t="s">
        <v>65</v>
      </c>
      <c r="E82" s="126" t="s">
        <v>61</v>
      </c>
      <c r="F82" s="126" t="s">
        <v>62</v>
      </c>
      <c r="G82" s="126" t="s">
        <v>182</v>
      </c>
      <c r="H82" s="126" t="s">
        <v>183</v>
      </c>
      <c r="I82" s="126" t="s">
        <v>184</v>
      </c>
      <c r="J82" s="126" t="s">
        <v>172</v>
      </c>
      <c r="K82" s="127" t="s">
        <v>185</v>
      </c>
      <c r="L82" s="128"/>
      <c r="M82" s="60" t="s">
        <v>3</v>
      </c>
      <c r="N82" s="61" t="s">
        <v>50</v>
      </c>
      <c r="O82" s="61" t="s">
        <v>186</v>
      </c>
      <c r="P82" s="61" t="s">
        <v>187</v>
      </c>
      <c r="Q82" s="61" t="s">
        <v>188</v>
      </c>
      <c r="R82" s="61" t="s">
        <v>189</v>
      </c>
      <c r="S82" s="61" t="s">
        <v>190</v>
      </c>
      <c r="T82" s="62" t="s">
        <v>191</v>
      </c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</row>
    <row r="83" spans="1:65" s="2" customFormat="1" ht="22.9" customHeight="1">
      <c r="A83" s="35"/>
      <c r="B83" s="36"/>
      <c r="C83" s="67" t="s">
        <v>192</v>
      </c>
      <c r="D83" s="35"/>
      <c r="E83" s="35"/>
      <c r="F83" s="35"/>
      <c r="G83" s="35"/>
      <c r="H83" s="35"/>
      <c r="I83" s="35"/>
      <c r="J83" s="129">
        <f>BK83</f>
        <v>0</v>
      </c>
      <c r="K83" s="35"/>
      <c r="L83" s="36"/>
      <c r="M83" s="63"/>
      <c r="N83" s="54"/>
      <c r="O83" s="64"/>
      <c r="P83" s="130">
        <f>P84</f>
        <v>0</v>
      </c>
      <c r="Q83" s="64"/>
      <c r="R83" s="130">
        <f>R84</f>
        <v>0</v>
      </c>
      <c r="S83" s="64"/>
      <c r="T83" s="131">
        <f>T84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9" t="s">
        <v>79</v>
      </c>
      <c r="AU83" s="19" t="s">
        <v>173</v>
      </c>
      <c r="BK83" s="132">
        <f>BK84</f>
        <v>0</v>
      </c>
    </row>
    <row r="84" spans="1:65" s="12" customFormat="1" ht="25.9" customHeight="1">
      <c r="B84" s="133"/>
      <c r="D84" s="134" t="s">
        <v>79</v>
      </c>
      <c r="E84" s="135" t="s">
        <v>129</v>
      </c>
      <c r="F84" s="135" t="s">
        <v>130</v>
      </c>
      <c r="I84" s="136"/>
      <c r="J84" s="137">
        <f>BK84</f>
        <v>0</v>
      </c>
      <c r="L84" s="133"/>
      <c r="M84" s="138"/>
      <c r="N84" s="139"/>
      <c r="O84" s="139"/>
      <c r="P84" s="140">
        <f>P85+P87+P89</f>
        <v>0</v>
      </c>
      <c r="Q84" s="139"/>
      <c r="R84" s="140">
        <f>R85+R87+R89</f>
        <v>0</v>
      </c>
      <c r="S84" s="139"/>
      <c r="T84" s="141">
        <f>T85+T87+T89</f>
        <v>0</v>
      </c>
      <c r="AR84" s="134" t="s">
        <v>87</v>
      </c>
      <c r="AT84" s="142" t="s">
        <v>79</v>
      </c>
      <c r="AU84" s="142" t="s">
        <v>80</v>
      </c>
      <c r="AY84" s="134" t="s">
        <v>195</v>
      </c>
      <c r="BK84" s="143">
        <f>BK85+BK87+BK89</f>
        <v>0</v>
      </c>
    </row>
    <row r="85" spans="1:65" s="12" customFormat="1" ht="22.9" customHeight="1">
      <c r="B85" s="133"/>
      <c r="D85" s="134" t="s">
        <v>79</v>
      </c>
      <c r="E85" s="144" t="s">
        <v>2695</v>
      </c>
      <c r="F85" s="144" t="s">
        <v>2696</v>
      </c>
      <c r="I85" s="136"/>
      <c r="J85" s="145">
        <f>BK85</f>
        <v>0</v>
      </c>
      <c r="L85" s="133"/>
      <c r="M85" s="138"/>
      <c r="N85" s="139"/>
      <c r="O85" s="139"/>
      <c r="P85" s="140">
        <f>P86</f>
        <v>0</v>
      </c>
      <c r="Q85" s="139"/>
      <c r="R85" s="140">
        <f>R86</f>
        <v>0</v>
      </c>
      <c r="S85" s="139"/>
      <c r="T85" s="141">
        <f>T86</f>
        <v>0</v>
      </c>
      <c r="AR85" s="134" t="s">
        <v>87</v>
      </c>
      <c r="AT85" s="142" t="s">
        <v>79</v>
      </c>
      <c r="AU85" s="142" t="s">
        <v>87</v>
      </c>
      <c r="AY85" s="134" t="s">
        <v>195</v>
      </c>
      <c r="BK85" s="143">
        <f>BK86</f>
        <v>0</v>
      </c>
    </row>
    <row r="86" spans="1:65" s="2" customFormat="1" ht="16.5" customHeight="1">
      <c r="A86" s="35"/>
      <c r="B86" s="146"/>
      <c r="C86" s="147" t="s">
        <v>87</v>
      </c>
      <c r="D86" s="147" t="s">
        <v>197</v>
      </c>
      <c r="E86" s="148" t="s">
        <v>87</v>
      </c>
      <c r="F86" s="149" t="s">
        <v>2697</v>
      </c>
      <c r="G86" s="150" t="s">
        <v>2698</v>
      </c>
      <c r="H86" s="151">
        <v>1</v>
      </c>
      <c r="I86" s="152"/>
      <c r="J86" s="153">
        <f>ROUND(I86*H86,2)</f>
        <v>0</v>
      </c>
      <c r="K86" s="149" t="s">
        <v>638</v>
      </c>
      <c r="L86" s="36"/>
      <c r="M86" s="154" t="s">
        <v>3</v>
      </c>
      <c r="N86" s="155" t="s">
        <v>51</v>
      </c>
      <c r="O86" s="56"/>
      <c r="P86" s="156">
        <f>O86*H86</f>
        <v>0</v>
      </c>
      <c r="Q86" s="156">
        <v>0</v>
      </c>
      <c r="R86" s="156">
        <f>Q86*H86</f>
        <v>0</v>
      </c>
      <c r="S86" s="156">
        <v>0</v>
      </c>
      <c r="T86" s="157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58" t="s">
        <v>2699</v>
      </c>
      <c r="AT86" s="158" t="s">
        <v>197</v>
      </c>
      <c r="AU86" s="158" t="s">
        <v>89</v>
      </c>
      <c r="AY86" s="19" t="s">
        <v>195</v>
      </c>
      <c r="BE86" s="159">
        <f>IF(N86="základní",J86,0)</f>
        <v>0</v>
      </c>
      <c r="BF86" s="159">
        <f>IF(N86="snížená",J86,0)</f>
        <v>0</v>
      </c>
      <c r="BG86" s="159">
        <f>IF(N86="zákl. přenesená",J86,0)</f>
        <v>0</v>
      </c>
      <c r="BH86" s="159">
        <f>IF(N86="sníž. přenesená",J86,0)</f>
        <v>0</v>
      </c>
      <c r="BI86" s="159">
        <f>IF(N86="nulová",J86,0)</f>
        <v>0</v>
      </c>
      <c r="BJ86" s="19" t="s">
        <v>87</v>
      </c>
      <c r="BK86" s="159">
        <f>ROUND(I86*H86,2)</f>
        <v>0</v>
      </c>
      <c r="BL86" s="19" t="s">
        <v>2699</v>
      </c>
      <c r="BM86" s="158" t="s">
        <v>2700</v>
      </c>
    </row>
    <row r="87" spans="1:65" s="12" customFormat="1" ht="22.9" customHeight="1">
      <c r="B87" s="133"/>
      <c r="D87" s="134" t="s">
        <v>79</v>
      </c>
      <c r="E87" s="144" t="s">
        <v>2701</v>
      </c>
      <c r="F87" s="144" t="s">
        <v>2702</v>
      </c>
      <c r="I87" s="136"/>
      <c r="J87" s="145">
        <f>BK87</f>
        <v>0</v>
      </c>
      <c r="L87" s="133"/>
      <c r="M87" s="138"/>
      <c r="N87" s="139"/>
      <c r="O87" s="139"/>
      <c r="P87" s="140">
        <f>P88</f>
        <v>0</v>
      </c>
      <c r="Q87" s="139"/>
      <c r="R87" s="140">
        <f>R88</f>
        <v>0</v>
      </c>
      <c r="S87" s="139"/>
      <c r="T87" s="141">
        <f>T88</f>
        <v>0</v>
      </c>
      <c r="AR87" s="134" t="s">
        <v>236</v>
      </c>
      <c r="AT87" s="142" t="s">
        <v>79</v>
      </c>
      <c r="AU87" s="142" t="s">
        <v>87</v>
      </c>
      <c r="AY87" s="134" t="s">
        <v>195</v>
      </c>
      <c r="BK87" s="143">
        <f>BK88</f>
        <v>0</v>
      </c>
    </row>
    <row r="88" spans="1:65" s="2" customFormat="1" ht="16.5" customHeight="1">
      <c r="A88" s="35"/>
      <c r="B88" s="146"/>
      <c r="C88" s="147" t="s">
        <v>89</v>
      </c>
      <c r="D88" s="147" t="s">
        <v>197</v>
      </c>
      <c r="E88" s="148" t="s">
        <v>2703</v>
      </c>
      <c r="F88" s="149" t="s">
        <v>2704</v>
      </c>
      <c r="G88" s="150" t="s">
        <v>2698</v>
      </c>
      <c r="H88" s="151">
        <v>1</v>
      </c>
      <c r="I88" s="152"/>
      <c r="J88" s="153">
        <f>ROUND(I88*H88,2)</f>
        <v>0</v>
      </c>
      <c r="K88" s="149" t="s">
        <v>638</v>
      </c>
      <c r="L88" s="36"/>
      <c r="M88" s="154" t="s">
        <v>3</v>
      </c>
      <c r="N88" s="155" t="s">
        <v>51</v>
      </c>
      <c r="O88" s="56"/>
      <c r="P88" s="156">
        <f>O88*H88</f>
        <v>0</v>
      </c>
      <c r="Q88" s="156">
        <v>0</v>
      </c>
      <c r="R88" s="156">
        <f>Q88*H88</f>
        <v>0</v>
      </c>
      <c r="S88" s="156">
        <v>0</v>
      </c>
      <c r="T88" s="157">
        <f>S88*H88</f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58" t="s">
        <v>2699</v>
      </c>
      <c r="AT88" s="158" t="s">
        <v>197</v>
      </c>
      <c r="AU88" s="158" t="s">
        <v>89</v>
      </c>
      <c r="AY88" s="19" t="s">
        <v>195</v>
      </c>
      <c r="BE88" s="159">
        <f>IF(N88="základní",J88,0)</f>
        <v>0</v>
      </c>
      <c r="BF88" s="159">
        <f>IF(N88="snížená",J88,0)</f>
        <v>0</v>
      </c>
      <c r="BG88" s="159">
        <f>IF(N88="zákl. přenesená",J88,0)</f>
        <v>0</v>
      </c>
      <c r="BH88" s="159">
        <f>IF(N88="sníž. přenesená",J88,0)</f>
        <v>0</v>
      </c>
      <c r="BI88" s="159">
        <f>IF(N88="nulová",J88,0)</f>
        <v>0</v>
      </c>
      <c r="BJ88" s="19" t="s">
        <v>87</v>
      </c>
      <c r="BK88" s="159">
        <f>ROUND(I88*H88,2)</f>
        <v>0</v>
      </c>
      <c r="BL88" s="19" t="s">
        <v>2699</v>
      </c>
      <c r="BM88" s="158" t="s">
        <v>2705</v>
      </c>
    </row>
    <row r="89" spans="1:65" s="12" customFormat="1" ht="22.9" customHeight="1">
      <c r="B89" s="133"/>
      <c r="D89" s="134" t="s">
        <v>79</v>
      </c>
      <c r="E89" s="144" t="s">
        <v>2706</v>
      </c>
      <c r="F89" s="144" t="s">
        <v>2707</v>
      </c>
      <c r="I89" s="136"/>
      <c r="J89" s="145">
        <f>BK89</f>
        <v>0</v>
      </c>
      <c r="L89" s="133"/>
      <c r="M89" s="138"/>
      <c r="N89" s="139"/>
      <c r="O89" s="139"/>
      <c r="P89" s="140">
        <f>P90</f>
        <v>0</v>
      </c>
      <c r="Q89" s="139"/>
      <c r="R89" s="140">
        <f>R90</f>
        <v>0</v>
      </c>
      <c r="S89" s="139"/>
      <c r="T89" s="141">
        <f>T90</f>
        <v>0</v>
      </c>
      <c r="AR89" s="134" t="s">
        <v>236</v>
      </c>
      <c r="AT89" s="142" t="s">
        <v>79</v>
      </c>
      <c r="AU89" s="142" t="s">
        <v>87</v>
      </c>
      <c r="AY89" s="134" t="s">
        <v>195</v>
      </c>
      <c r="BK89" s="143">
        <f>BK90</f>
        <v>0</v>
      </c>
    </row>
    <row r="90" spans="1:65" s="2" customFormat="1" ht="16.5" customHeight="1">
      <c r="A90" s="35"/>
      <c r="B90" s="146"/>
      <c r="C90" s="147" t="s">
        <v>223</v>
      </c>
      <c r="D90" s="147" t="s">
        <v>197</v>
      </c>
      <c r="E90" s="148" t="s">
        <v>2708</v>
      </c>
      <c r="F90" s="149" t="s">
        <v>2709</v>
      </c>
      <c r="G90" s="150" t="s">
        <v>2698</v>
      </c>
      <c r="H90" s="151">
        <v>1</v>
      </c>
      <c r="I90" s="152"/>
      <c r="J90" s="153">
        <f>ROUND(I90*H90,2)</f>
        <v>0</v>
      </c>
      <c r="K90" s="149" t="s">
        <v>638</v>
      </c>
      <c r="L90" s="36"/>
      <c r="M90" s="218" t="s">
        <v>3</v>
      </c>
      <c r="N90" s="219" t="s">
        <v>51</v>
      </c>
      <c r="O90" s="205"/>
      <c r="P90" s="220">
        <f>O90*H90</f>
        <v>0</v>
      </c>
      <c r="Q90" s="220">
        <v>0</v>
      </c>
      <c r="R90" s="220">
        <f>Q90*H90</f>
        <v>0</v>
      </c>
      <c r="S90" s="220">
        <v>0</v>
      </c>
      <c r="T90" s="221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58" t="s">
        <v>2699</v>
      </c>
      <c r="AT90" s="158" t="s">
        <v>197</v>
      </c>
      <c r="AU90" s="158" t="s">
        <v>89</v>
      </c>
      <c r="AY90" s="19" t="s">
        <v>195</v>
      </c>
      <c r="BE90" s="159">
        <f>IF(N90="základní",J90,0)</f>
        <v>0</v>
      </c>
      <c r="BF90" s="159">
        <f>IF(N90="snížená",J90,0)</f>
        <v>0</v>
      </c>
      <c r="BG90" s="159">
        <f>IF(N90="zákl. přenesená",J90,0)</f>
        <v>0</v>
      </c>
      <c r="BH90" s="159">
        <f>IF(N90="sníž. přenesená",J90,0)</f>
        <v>0</v>
      </c>
      <c r="BI90" s="159">
        <f>IF(N90="nulová",J90,0)</f>
        <v>0</v>
      </c>
      <c r="BJ90" s="19" t="s">
        <v>87</v>
      </c>
      <c r="BK90" s="159">
        <f>ROUND(I90*H90,2)</f>
        <v>0</v>
      </c>
      <c r="BL90" s="19" t="s">
        <v>2699</v>
      </c>
      <c r="BM90" s="158" t="s">
        <v>2710</v>
      </c>
    </row>
    <row r="91" spans="1:65" s="2" customFormat="1" ht="7" customHeight="1">
      <c r="A91" s="35"/>
      <c r="B91" s="45"/>
      <c r="C91" s="46"/>
      <c r="D91" s="46"/>
      <c r="E91" s="46"/>
      <c r="F91" s="46"/>
      <c r="G91" s="46"/>
      <c r="H91" s="46"/>
      <c r="I91" s="46"/>
      <c r="J91" s="46"/>
      <c r="K91" s="46"/>
      <c r="L91" s="36"/>
      <c r="M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</sheetData>
  <sheetProtection algorithmName="SHA-512" hashValue="Qtbu3b2Vgl4hVo2KDzXx/UmBlUxOKg9uW3ngwqvOFHp9/nS5QgY7VnS+n22ox4L69fc+1hnltJ1CR8NRse26/g==" saltValue="39MRt2ltMLznDi1FHpLqCg==" spinCount="100000" sheet="1" objects="1" scenarios="1"/>
  <autoFilter ref="C82:K90" xr:uid="{00000000-0009-0000-0000-00000B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97"/>
  <sheetViews>
    <sheetView showGridLines="0" workbookViewId="0"/>
  </sheetViews>
  <sheetFormatPr defaultRowHeight="10"/>
  <cols>
    <col min="1" max="1" width="8.33203125" style="1" customWidth="1"/>
    <col min="2" max="2" width="1.109375" style="1" customWidth="1"/>
    <col min="3" max="3" width="4.109375" style="1" customWidth="1"/>
    <col min="4" max="4" width="4.33203125" style="1" customWidth="1"/>
    <col min="5" max="5" width="17.109375" style="1" customWidth="1"/>
    <col min="6" max="6" width="100.77734375" style="1" customWidth="1"/>
    <col min="7" max="7" width="7.44140625" style="1" customWidth="1"/>
    <col min="8" max="8" width="14" style="1" customWidth="1"/>
    <col min="9" max="9" width="15.77734375" style="1" customWidth="1"/>
    <col min="10" max="11" width="22.33203125" style="1" customWidth="1"/>
    <col min="12" max="12" width="9.33203125" style="1" customWidth="1"/>
    <col min="13" max="13" width="10.77734375" style="1" hidden="1" customWidth="1"/>
    <col min="14" max="14" width="9.33203125" style="1" hidden="1"/>
    <col min="15" max="20" width="14.10937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7" customHeight="1">
      <c r="L2" s="320" t="s">
        <v>6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9" t="s">
        <v>134</v>
      </c>
    </row>
    <row r="3" spans="1:46" s="1" customFormat="1" ht="7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89</v>
      </c>
    </row>
    <row r="4" spans="1:46" s="1" customFormat="1" ht="25" customHeight="1">
      <c r="B4" s="22"/>
      <c r="D4" s="23" t="s">
        <v>141</v>
      </c>
      <c r="L4" s="22"/>
      <c r="M4" s="97" t="s">
        <v>11</v>
      </c>
      <c r="AT4" s="19" t="s">
        <v>4</v>
      </c>
    </row>
    <row r="5" spans="1:46" s="1" customFormat="1" ht="7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4" t="str">
        <f>'Rekapitulace stavby'!K6</f>
        <v>DPS-Sezemovo Ústí, ul. Pod Vrbou</v>
      </c>
      <c r="F7" s="355"/>
      <c r="G7" s="355"/>
      <c r="H7" s="355"/>
      <c r="L7" s="22"/>
    </row>
    <row r="8" spans="1:46" s="2" customFormat="1" ht="12" customHeight="1">
      <c r="A8" s="35"/>
      <c r="B8" s="36"/>
      <c r="C8" s="35"/>
      <c r="D8" s="29" t="s">
        <v>150</v>
      </c>
      <c r="E8" s="35"/>
      <c r="F8" s="35"/>
      <c r="G8" s="35"/>
      <c r="H8" s="35"/>
      <c r="I8" s="35"/>
      <c r="J8" s="35"/>
      <c r="K8" s="35"/>
      <c r="L8" s="98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36"/>
      <c r="C9" s="35"/>
      <c r="D9" s="35"/>
      <c r="E9" s="348" t="s">
        <v>2711</v>
      </c>
      <c r="F9" s="353"/>
      <c r="G9" s="353"/>
      <c r="H9" s="353"/>
      <c r="I9" s="35"/>
      <c r="J9" s="35"/>
      <c r="K9" s="35"/>
      <c r="L9" s="9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9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36"/>
      <c r="C11" s="35"/>
      <c r="D11" s="29" t="s">
        <v>19</v>
      </c>
      <c r="E11" s="35"/>
      <c r="F11" s="27" t="s">
        <v>3</v>
      </c>
      <c r="G11" s="35"/>
      <c r="H11" s="35"/>
      <c r="I11" s="29" t="s">
        <v>21</v>
      </c>
      <c r="J11" s="27" t="s">
        <v>3</v>
      </c>
      <c r="K11" s="35"/>
      <c r="L11" s="9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36"/>
      <c r="C12" s="35"/>
      <c r="D12" s="29" t="s">
        <v>23</v>
      </c>
      <c r="E12" s="35"/>
      <c r="F12" s="27" t="s">
        <v>24</v>
      </c>
      <c r="G12" s="35"/>
      <c r="H12" s="35"/>
      <c r="I12" s="29" t="s">
        <v>25</v>
      </c>
      <c r="J12" s="53" t="str">
        <f>'Rekapitulace stavby'!AN8</f>
        <v>26. 1. 2022</v>
      </c>
      <c r="K12" s="35"/>
      <c r="L12" s="9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9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36"/>
      <c r="C14" s="35"/>
      <c r="D14" s="29" t="s">
        <v>31</v>
      </c>
      <c r="E14" s="35"/>
      <c r="F14" s="35"/>
      <c r="G14" s="35"/>
      <c r="H14" s="35"/>
      <c r="I14" s="29" t="s">
        <v>32</v>
      </c>
      <c r="J14" s="27" t="s">
        <v>33</v>
      </c>
      <c r="K14" s="35"/>
      <c r="L14" s="9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36"/>
      <c r="C15" s="35"/>
      <c r="D15" s="35"/>
      <c r="E15" s="27" t="s">
        <v>34</v>
      </c>
      <c r="F15" s="35"/>
      <c r="G15" s="35"/>
      <c r="H15" s="35"/>
      <c r="I15" s="29" t="s">
        <v>35</v>
      </c>
      <c r="J15" s="27" t="s">
        <v>3</v>
      </c>
      <c r="K15" s="35"/>
      <c r="L15" s="9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7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9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36"/>
      <c r="C17" s="35"/>
      <c r="D17" s="29" t="s">
        <v>36</v>
      </c>
      <c r="E17" s="35"/>
      <c r="F17" s="35"/>
      <c r="G17" s="35"/>
      <c r="H17" s="35"/>
      <c r="I17" s="29" t="s">
        <v>32</v>
      </c>
      <c r="J17" s="30" t="str">
        <f>'Rekapitulace stavby'!AN13</f>
        <v>Vyplň údaj</v>
      </c>
      <c r="K17" s="35"/>
      <c r="L17" s="9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36"/>
      <c r="C18" s="35"/>
      <c r="D18" s="35"/>
      <c r="E18" s="356" t="str">
        <f>'Rekapitulace stavby'!E14</f>
        <v>Vyplň údaj</v>
      </c>
      <c r="F18" s="338"/>
      <c r="G18" s="338"/>
      <c r="H18" s="338"/>
      <c r="I18" s="29" t="s">
        <v>35</v>
      </c>
      <c r="J18" s="30" t="str">
        <f>'Rekapitulace stavby'!AN14</f>
        <v>Vyplň údaj</v>
      </c>
      <c r="K18" s="35"/>
      <c r="L18" s="9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7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9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36"/>
      <c r="C20" s="35"/>
      <c r="D20" s="29" t="s">
        <v>38</v>
      </c>
      <c r="E20" s="35"/>
      <c r="F20" s="35"/>
      <c r="G20" s="35"/>
      <c r="H20" s="35"/>
      <c r="I20" s="29" t="s">
        <v>32</v>
      </c>
      <c r="J20" s="27" t="s">
        <v>39</v>
      </c>
      <c r="K20" s="35"/>
      <c r="L20" s="9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36"/>
      <c r="C21" s="35"/>
      <c r="D21" s="35"/>
      <c r="E21" s="27" t="s">
        <v>40</v>
      </c>
      <c r="F21" s="35"/>
      <c r="G21" s="35"/>
      <c r="H21" s="35"/>
      <c r="I21" s="29" t="s">
        <v>35</v>
      </c>
      <c r="J21" s="27" t="s">
        <v>3</v>
      </c>
      <c r="K21" s="35"/>
      <c r="L21" s="9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7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9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36"/>
      <c r="C23" s="35"/>
      <c r="D23" s="29" t="s">
        <v>42</v>
      </c>
      <c r="E23" s="35"/>
      <c r="F23" s="35"/>
      <c r="G23" s="35"/>
      <c r="H23" s="35"/>
      <c r="I23" s="29" t="s">
        <v>32</v>
      </c>
      <c r="J23" s="27" t="s">
        <v>3</v>
      </c>
      <c r="K23" s="35"/>
      <c r="L23" s="9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36"/>
      <c r="C24" s="35"/>
      <c r="D24" s="35"/>
      <c r="E24" s="27" t="s">
        <v>43</v>
      </c>
      <c r="F24" s="35"/>
      <c r="G24" s="35"/>
      <c r="H24" s="35"/>
      <c r="I24" s="29" t="s">
        <v>35</v>
      </c>
      <c r="J24" s="27" t="s">
        <v>3</v>
      </c>
      <c r="K24" s="35"/>
      <c r="L24" s="9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7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9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36"/>
      <c r="C26" s="35"/>
      <c r="D26" s="29" t="s">
        <v>44</v>
      </c>
      <c r="E26" s="35"/>
      <c r="F26" s="35"/>
      <c r="G26" s="35"/>
      <c r="H26" s="35"/>
      <c r="I26" s="35"/>
      <c r="J26" s="35"/>
      <c r="K26" s="35"/>
      <c r="L26" s="9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59.25" customHeight="1">
      <c r="A27" s="99"/>
      <c r="B27" s="100"/>
      <c r="C27" s="99"/>
      <c r="D27" s="99"/>
      <c r="E27" s="342" t="s">
        <v>169</v>
      </c>
      <c r="F27" s="342"/>
      <c r="G27" s="342"/>
      <c r="H27" s="342"/>
      <c r="I27" s="99"/>
      <c r="J27" s="99"/>
      <c r="K27" s="99"/>
      <c r="L27" s="101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</row>
    <row r="28" spans="1:31" s="2" customFormat="1" ht="7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9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7" customHeight="1">
      <c r="A29" s="35"/>
      <c r="B29" s="36"/>
      <c r="C29" s="35"/>
      <c r="D29" s="64"/>
      <c r="E29" s="64"/>
      <c r="F29" s="64"/>
      <c r="G29" s="64"/>
      <c r="H29" s="64"/>
      <c r="I29" s="64"/>
      <c r="J29" s="64"/>
      <c r="K29" s="64"/>
      <c r="L29" s="98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4" customHeight="1">
      <c r="A30" s="35"/>
      <c r="B30" s="36"/>
      <c r="C30" s="35"/>
      <c r="D30" s="102" t="s">
        <v>46</v>
      </c>
      <c r="E30" s="35"/>
      <c r="F30" s="35"/>
      <c r="G30" s="35"/>
      <c r="H30" s="35"/>
      <c r="I30" s="35"/>
      <c r="J30" s="69">
        <f>ROUND(J80, 2)</f>
        <v>0</v>
      </c>
      <c r="K30" s="35"/>
      <c r="L30" s="9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7" customHeight="1">
      <c r="A31" s="35"/>
      <c r="B31" s="36"/>
      <c r="C31" s="35"/>
      <c r="D31" s="64"/>
      <c r="E31" s="64"/>
      <c r="F31" s="64"/>
      <c r="G31" s="64"/>
      <c r="H31" s="64"/>
      <c r="I31" s="64"/>
      <c r="J31" s="64"/>
      <c r="K31" s="64"/>
      <c r="L31" s="9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5" customHeight="1">
      <c r="A32" s="35"/>
      <c r="B32" s="36"/>
      <c r="C32" s="35"/>
      <c r="D32" s="35"/>
      <c r="E32" s="35"/>
      <c r="F32" s="39" t="s">
        <v>48</v>
      </c>
      <c r="G32" s="35"/>
      <c r="H32" s="35"/>
      <c r="I32" s="39" t="s">
        <v>47</v>
      </c>
      <c r="J32" s="39" t="s">
        <v>49</v>
      </c>
      <c r="K32" s="35"/>
      <c r="L32" s="9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5" customHeight="1">
      <c r="A33" s="35"/>
      <c r="B33" s="36"/>
      <c r="C33" s="35"/>
      <c r="D33" s="103" t="s">
        <v>50</v>
      </c>
      <c r="E33" s="29" t="s">
        <v>51</v>
      </c>
      <c r="F33" s="104">
        <f>ROUND((SUM(BE80:BE96)),  2)</f>
        <v>0</v>
      </c>
      <c r="G33" s="35"/>
      <c r="H33" s="35"/>
      <c r="I33" s="105">
        <v>0.21</v>
      </c>
      <c r="J33" s="104">
        <f>ROUND(((SUM(BE80:BE96))*I33),  2)</f>
        <v>0</v>
      </c>
      <c r="K33" s="35"/>
      <c r="L33" s="9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5" customHeight="1">
      <c r="A34" s="35"/>
      <c r="B34" s="36"/>
      <c r="C34" s="35"/>
      <c r="D34" s="35"/>
      <c r="E34" s="29" t="s">
        <v>52</v>
      </c>
      <c r="F34" s="104">
        <f>ROUND((SUM(BF80:BF96)),  2)</f>
        <v>0</v>
      </c>
      <c r="G34" s="35"/>
      <c r="H34" s="35"/>
      <c r="I34" s="105">
        <v>0.15</v>
      </c>
      <c r="J34" s="104">
        <f>ROUND(((SUM(BF80:BF96))*I34),  2)</f>
        <v>0</v>
      </c>
      <c r="K34" s="35"/>
      <c r="L34" s="9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5" hidden="1" customHeight="1">
      <c r="A35" s="35"/>
      <c r="B35" s="36"/>
      <c r="C35" s="35"/>
      <c r="D35" s="35"/>
      <c r="E35" s="29" t="s">
        <v>53</v>
      </c>
      <c r="F35" s="104">
        <f>ROUND((SUM(BG80:BG96)),  2)</f>
        <v>0</v>
      </c>
      <c r="G35" s="35"/>
      <c r="H35" s="35"/>
      <c r="I35" s="105">
        <v>0.21</v>
      </c>
      <c r="J35" s="104">
        <f>0</f>
        <v>0</v>
      </c>
      <c r="K35" s="35"/>
      <c r="L35" s="9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5" hidden="1" customHeight="1">
      <c r="A36" s="35"/>
      <c r="B36" s="36"/>
      <c r="C36" s="35"/>
      <c r="D36" s="35"/>
      <c r="E36" s="29" t="s">
        <v>54</v>
      </c>
      <c r="F36" s="104">
        <f>ROUND((SUM(BH80:BH96)),  2)</f>
        <v>0</v>
      </c>
      <c r="G36" s="35"/>
      <c r="H36" s="35"/>
      <c r="I36" s="105">
        <v>0.15</v>
      </c>
      <c r="J36" s="104">
        <f>0</f>
        <v>0</v>
      </c>
      <c r="K36" s="35"/>
      <c r="L36" s="9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5" hidden="1" customHeight="1">
      <c r="A37" s="35"/>
      <c r="B37" s="36"/>
      <c r="C37" s="35"/>
      <c r="D37" s="35"/>
      <c r="E37" s="29" t="s">
        <v>55</v>
      </c>
      <c r="F37" s="104">
        <f>ROUND((SUM(BI80:BI96)),  2)</f>
        <v>0</v>
      </c>
      <c r="G37" s="35"/>
      <c r="H37" s="35"/>
      <c r="I37" s="105">
        <v>0</v>
      </c>
      <c r="J37" s="104">
        <f>0</f>
        <v>0</v>
      </c>
      <c r="K37" s="35"/>
      <c r="L37" s="9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7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9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4" customHeight="1">
      <c r="A39" s="35"/>
      <c r="B39" s="36"/>
      <c r="C39" s="106"/>
      <c r="D39" s="107" t="s">
        <v>56</v>
      </c>
      <c r="E39" s="58"/>
      <c r="F39" s="58"/>
      <c r="G39" s="108" t="s">
        <v>57</v>
      </c>
      <c r="H39" s="109" t="s">
        <v>58</v>
      </c>
      <c r="I39" s="58"/>
      <c r="J39" s="110">
        <f>SUM(J30:J37)</f>
        <v>0</v>
      </c>
      <c r="K39" s="111"/>
      <c r="L39" s="9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5" customHeight="1">
      <c r="A40" s="3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9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7" customHeight="1">
      <c r="A44" s="35"/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98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5" customHeight="1">
      <c r="A45" s="35"/>
      <c r="B45" s="36"/>
      <c r="C45" s="23" t="s">
        <v>170</v>
      </c>
      <c r="D45" s="35"/>
      <c r="E45" s="35"/>
      <c r="F45" s="35"/>
      <c r="G45" s="35"/>
      <c r="H45" s="35"/>
      <c r="I45" s="35"/>
      <c r="J45" s="35"/>
      <c r="K45" s="35"/>
      <c r="L45" s="98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7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9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29" t="s">
        <v>17</v>
      </c>
      <c r="D47" s="35"/>
      <c r="E47" s="35"/>
      <c r="F47" s="35"/>
      <c r="G47" s="35"/>
      <c r="H47" s="35"/>
      <c r="I47" s="35"/>
      <c r="J47" s="35"/>
      <c r="K47" s="35"/>
      <c r="L47" s="9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5"/>
      <c r="D48" s="35"/>
      <c r="E48" s="354" t="str">
        <f>E7</f>
        <v>DPS-Sezemovo Ústí, ul. Pod Vrbou</v>
      </c>
      <c r="F48" s="355"/>
      <c r="G48" s="355"/>
      <c r="H48" s="355"/>
      <c r="I48" s="35"/>
      <c r="J48" s="35"/>
      <c r="K48" s="35"/>
      <c r="L48" s="9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29" t="s">
        <v>150</v>
      </c>
      <c r="D49" s="35"/>
      <c r="E49" s="35"/>
      <c r="F49" s="35"/>
      <c r="G49" s="35"/>
      <c r="H49" s="35"/>
      <c r="I49" s="35"/>
      <c r="J49" s="35"/>
      <c r="K49" s="35"/>
      <c r="L49" s="9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5"/>
      <c r="D50" s="35"/>
      <c r="E50" s="348" t="str">
        <f>E9</f>
        <v>ON - Ostatní náklady</v>
      </c>
      <c r="F50" s="353"/>
      <c r="G50" s="353"/>
      <c r="H50" s="353"/>
      <c r="I50" s="35"/>
      <c r="J50" s="35"/>
      <c r="K50" s="35"/>
      <c r="L50" s="9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7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98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29" t="s">
        <v>23</v>
      </c>
      <c r="D52" s="35"/>
      <c r="E52" s="35"/>
      <c r="F52" s="27" t="str">
        <f>F12</f>
        <v>Sezimovo Ústí</v>
      </c>
      <c r="G52" s="35"/>
      <c r="H52" s="35"/>
      <c r="I52" s="29" t="s">
        <v>25</v>
      </c>
      <c r="J52" s="53" t="str">
        <f>IF(J12="","",J12)</f>
        <v>26. 1. 2022</v>
      </c>
      <c r="K52" s="35"/>
      <c r="L52" s="9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7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9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25.75" customHeight="1">
      <c r="A54" s="35"/>
      <c r="B54" s="36"/>
      <c r="C54" s="29" t="s">
        <v>31</v>
      </c>
      <c r="D54" s="35"/>
      <c r="E54" s="35"/>
      <c r="F54" s="27" t="str">
        <f>E15</f>
        <v>Vodárenská společnost Táborsko s. r. o.</v>
      </c>
      <c r="G54" s="35"/>
      <c r="H54" s="35"/>
      <c r="I54" s="29" t="s">
        <v>38</v>
      </c>
      <c r="J54" s="33" t="str">
        <f>E21</f>
        <v>Sweco Hydroprojekt a.s.</v>
      </c>
      <c r="K54" s="35"/>
      <c r="L54" s="9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5" customHeight="1">
      <c r="A55" s="35"/>
      <c r="B55" s="36"/>
      <c r="C55" s="29" t="s">
        <v>36</v>
      </c>
      <c r="D55" s="35"/>
      <c r="E55" s="35"/>
      <c r="F55" s="27" t="str">
        <f>IF(E18="","",E18)</f>
        <v>Vyplň údaj</v>
      </c>
      <c r="G55" s="35"/>
      <c r="H55" s="35"/>
      <c r="I55" s="29" t="s">
        <v>42</v>
      </c>
      <c r="J55" s="33" t="str">
        <f>E24</f>
        <v>Bc. Barbora Chladová</v>
      </c>
      <c r="K55" s="35"/>
      <c r="L55" s="9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4" customHeight="1">
      <c r="A56" s="35"/>
      <c r="B56" s="36"/>
      <c r="C56" s="35"/>
      <c r="D56" s="35"/>
      <c r="E56" s="35"/>
      <c r="F56" s="35"/>
      <c r="G56" s="35"/>
      <c r="H56" s="35"/>
      <c r="I56" s="35"/>
      <c r="J56" s="35"/>
      <c r="K56" s="35"/>
      <c r="L56" s="9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12" t="s">
        <v>171</v>
      </c>
      <c r="D57" s="106"/>
      <c r="E57" s="106"/>
      <c r="F57" s="106"/>
      <c r="G57" s="106"/>
      <c r="H57" s="106"/>
      <c r="I57" s="106"/>
      <c r="J57" s="113" t="s">
        <v>172</v>
      </c>
      <c r="K57" s="106"/>
      <c r="L57" s="9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4" customHeight="1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9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14" t="s">
        <v>78</v>
      </c>
      <c r="D59" s="35"/>
      <c r="E59" s="35"/>
      <c r="F59" s="35"/>
      <c r="G59" s="35"/>
      <c r="H59" s="35"/>
      <c r="I59" s="35"/>
      <c r="J59" s="69">
        <f>J80</f>
        <v>0</v>
      </c>
      <c r="K59" s="35"/>
      <c r="L59" s="9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9" t="s">
        <v>173</v>
      </c>
    </row>
    <row r="60" spans="1:47" s="9" customFormat="1" ht="25" customHeight="1">
      <c r="B60" s="115"/>
      <c r="D60" s="116" t="s">
        <v>2712</v>
      </c>
      <c r="E60" s="117"/>
      <c r="F60" s="117"/>
      <c r="G60" s="117"/>
      <c r="H60" s="117"/>
      <c r="I60" s="117"/>
      <c r="J60" s="118">
        <f>J81</f>
        <v>0</v>
      </c>
      <c r="L60" s="115"/>
    </row>
    <row r="61" spans="1:47" s="2" customFormat="1" ht="21.75" customHeight="1">
      <c r="A61" s="35"/>
      <c r="B61" s="36"/>
      <c r="C61" s="35"/>
      <c r="D61" s="35"/>
      <c r="E61" s="35"/>
      <c r="F61" s="35"/>
      <c r="G61" s="35"/>
      <c r="H61" s="35"/>
      <c r="I61" s="35"/>
      <c r="J61" s="35"/>
      <c r="K61" s="35"/>
      <c r="L61" s="9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7" customHeight="1">
      <c r="A62" s="35"/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98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6" spans="1:63" s="2" customFormat="1" ht="7" customHeight="1">
      <c r="A66" s="35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98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3" s="2" customFormat="1" ht="25" customHeight="1">
      <c r="A67" s="35"/>
      <c r="B67" s="36"/>
      <c r="C67" s="23" t="s">
        <v>180</v>
      </c>
      <c r="D67" s="35"/>
      <c r="E67" s="35"/>
      <c r="F67" s="35"/>
      <c r="G67" s="35"/>
      <c r="H67" s="35"/>
      <c r="I67" s="35"/>
      <c r="J67" s="35"/>
      <c r="K67" s="35"/>
      <c r="L67" s="98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3" s="2" customFormat="1" ht="7" customHeight="1">
      <c r="A68" s="35"/>
      <c r="B68" s="36"/>
      <c r="C68" s="35"/>
      <c r="D68" s="35"/>
      <c r="E68" s="35"/>
      <c r="F68" s="35"/>
      <c r="G68" s="35"/>
      <c r="H68" s="35"/>
      <c r="I68" s="35"/>
      <c r="J68" s="35"/>
      <c r="K68" s="35"/>
      <c r="L68" s="98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3" s="2" customFormat="1" ht="12" customHeight="1">
      <c r="A69" s="35"/>
      <c r="B69" s="36"/>
      <c r="C69" s="29" t="s">
        <v>17</v>
      </c>
      <c r="D69" s="35"/>
      <c r="E69" s="35"/>
      <c r="F69" s="35"/>
      <c r="G69" s="35"/>
      <c r="H69" s="35"/>
      <c r="I69" s="35"/>
      <c r="J69" s="35"/>
      <c r="K69" s="35"/>
      <c r="L69" s="98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3" s="2" customFormat="1" ht="16.5" customHeight="1">
      <c r="A70" s="35"/>
      <c r="B70" s="36"/>
      <c r="C70" s="35"/>
      <c r="D70" s="35"/>
      <c r="E70" s="354" t="str">
        <f>E7</f>
        <v>DPS-Sezemovo Ústí, ul. Pod Vrbou</v>
      </c>
      <c r="F70" s="355"/>
      <c r="G70" s="355"/>
      <c r="H70" s="355"/>
      <c r="I70" s="35"/>
      <c r="J70" s="35"/>
      <c r="K70" s="35"/>
      <c r="L70" s="98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3" s="2" customFormat="1" ht="12" customHeight="1">
      <c r="A71" s="35"/>
      <c r="B71" s="36"/>
      <c r="C71" s="29" t="s">
        <v>150</v>
      </c>
      <c r="D71" s="35"/>
      <c r="E71" s="35"/>
      <c r="F71" s="35"/>
      <c r="G71" s="35"/>
      <c r="H71" s="35"/>
      <c r="I71" s="35"/>
      <c r="J71" s="35"/>
      <c r="K71" s="35"/>
      <c r="L71" s="9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3" s="2" customFormat="1" ht="16.5" customHeight="1">
      <c r="A72" s="35"/>
      <c r="B72" s="36"/>
      <c r="C72" s="35"/>
      <c r="D72" s="35"/>
      <c r="E72" s="348" t="str">
        <f>E9</f>
        <v>ON - Ostatní náklady</v>
      </c>
      <c r="F72" s="353"/>
      <c r="G72" s="353"/>
      <c r="H72" s="353"/>
      <c r="I72" s="35"/>
      <c r="J72" s="35"/>
      <c r="K72" s="35"/>
      <c r="L72" s="9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3" s="2" customFormat="1" ht="7" customHeight="1">
      <c r="A73" s="35"/>
      <c r="B73" s="36"/>
      <c r="C73" s="35"/>
      <c r="D73" s="35"/>
      <c r="E73" s="35"/>
      <c r="F73" s="35"/>
      <c r="G73" s="35"/>
      <c r="H73" s="35"/>
      <c r="I73" s="35"/>
      <c r="J73" s="35"/>
      <c r="K73" s="35"/>
      <c r="L73" s="9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3" s="2" customFormat="1" ht="12" customHeight="1">
      <c r="A74" s="35"/>
      <c r="B74" s="36"/>
      <c r="C74" s="29" t="s">
        <v>23</v>
      </c>
      <c r="D74" s="35"/>
      <c r="E74" s="35"/>
      <c r="F74" s="27" t="str">
        <f>F12</f>
        <v>Sezimovo Ústí</v>
      </c>
      <c r="G74" s="35"/>
      <c r="H74" s="35"/>
      <c r="I74" s="29" t="s">
        <v>25</v>
      </c>
      <c r="J74" s="53" t="str">
        <f>IF(J12="","",J12)</f>
        <v>26. 1. 2022</v>
      </c>
      <c r="K74" s="35"/>
      <c r="L74" s="9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3" s="2" customFormat="1" ht="7" customHeight="1">
      <c r="A75" s="35"/>
      <c r="B75" s="36"/>
      <c r="C75" s="35"/>
      <c r="D75" s="35"/>
      <c r="E75" s="35"/>
      <c r="F75" s="35"/>
      <c r="G75" s="35"/>
      <c r="H75" s="35"/>
      <c r="I75" s="35"/>
      <c r="J75" s="35"/>
      <c r="K75" s="35"/>
      <c r="L75" s="9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63" s="2" customFormat="1" ht="25.75" customHeight="1">
      <c r="A76" s="35"/>
      <c r="B76" s="36"/>
      <c r="C76" s="29" t="s">
        <v>31</v>
      </c>
      <c r="D76" s="35"/>
      <c r="E76" s="35"/>
      <c r="F76" s="27" t="str">
        <f>E15</f>
        <v>Vodárenská společnost Táborsko s. r. o.</v>
      </c>
      <c r="G76" s="35"/>
      <c r="H76" s="35"/>
      <c r="I76" s="29" t="s">
        <v>38</v>
      </c>
      <c r="J76" s="33" t="str">
        <f>E21</f>
        <v>Sweco Hydroprojekt a.s.</v>
      </c>
      <c r="K76" s="35"/>
      <c r="L76" s="98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63" s="2" customFormat="1" ht="15.25" customHeight="1">
      <c r="A77" s="35"/>
      <c r="B77" s="36"/>
      <c r="C77" s="29" t="s">
        <v>36</v>
      </c>
      <c r="D77" s="35"/>
      <c r="E77" s="35"/>
      <c r="F77" s="27" t="str">
        <f>IF(E18="","",E18)</f>
        <v>Vyplň údaj</v>
      </c>
      <c r="G77" s="35"/>
      <c r="H77" s="35"/>
      <c r="I77" s="29" t="s">
        <v>42</v>
      </c>
      <c r="J77" s="33" t="str">
        <f>E24</f>
        <v>Bc. Barbora Chladová</v>
      </c>
      <c r="K77" s="35"/>
      <c r="L77" s="9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63" s="2" customFormat="1" ht="10.4" customHeight="1">
      <c r="A78" s="35"/>
      <c r="B78" s="36"/>
      <c r="C78" s="35"/>
      <c r="D78" s="35"/>
      <c r="E78" s="35"/>
      <c r="F78" s="35"/>
      <c r="G78" s="35"/>
      <c r="H78" s="35"/>
      <c r="I78" s="35"/>
      <c r="J78" s="35"/>
      <c r="K78" s="35"/>
      <c r="L78" s="9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63" s="11" customFormat="1" ht="29.25" customHeight="1">
      <c r="A79" s="123"/>
      <c r="B79" s="124"/>
      <c r="C79" s="125" t="s">
        <v>181</v>
      </c>
      <c r="D79" s="126" t="s">
        <v>65</v>
      </c>
      <c r="E79" s="126" t="s">
        <v>61</v>
      </c>
      <c r="F79" s="126" t="s">
        <v>62</v>
      </c>
      <c r="G79" s="126" t="s">
        <v>182</v>
      </c>
      <c r="H79" s="126" t="s">
        <v>183</v>
      </c>
      <c r="I79" s="126" t="s">
        <v>184</v>
      </c>
      <c r="J79" s="126" t="s">
        <v>172</v>
      </c>
      <c r="K79" s="127" t="s">
        <v>185</v>
      </c>
      <c r="L79" s="128"/>
      <c r="M79" s="60" t="s">
        <v>3</v>
      </c>
      <c r="N79" s="61" t="s">
        <v>50</v>
      </c>
      <c r="O79" s="61" t="s">
        <v>186</v>
      </c>
      <c r="P79" s="61" t="s">
        <v>187</v>
      </c>
      <c r="Q79" s="61" t="s">
        <v>188</v>
      </c>
      <c r="R79" s="61" t="s">
        <v>189</v>
      </c>
      <c r="S79" s="61" t="s">
        <v>190</v>
      </c>
      <c r="T79" s="62" t="s">
        <v>191</v>
      </c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</row>
    <row r="80" spans="1:63" s="2" customFormat="1" ht="22.9" customHeight="1">
      <c r="A80" s="35"/>
      <c r="B80" s="36"/>
      <c r="C80" s="67" t="s">
        <v>192</v>
      </c>
      <c r="D80" s="35"/>
      <c r="E80" s="35"/>
      <c r="F80" s="35"/>
      <c r="G80" s="35"/>
      <c r="H80" s="35"/>
      <c r="I80" s="35"/>
      <c r="J80" s="129">
        <f>BK80</f>
        <v>0</v>
      </c>
      <c r="K80" s="35"/>
      <c r="L80" s="36"/>
      <c r="M80" s="63"/>
      <c r="N80" s="54"/>
      <c r="O80" s="64"/>
      <c r="P80" s="130">
        <f>P81</f>
        <v>0</v>
      </c>
      <c r="Q80" s="64"/>
      <c r="R80" s="130">
        <f>R81</f>
        <v>0</v>
      </c>
      <c r="S80" s="64"/>
      <c r="T80" s="131">
        <f>T81</f>
        <v>0</v>
      </c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T80" s="19" t="s">
        <v>79</v>
      </c>
      <c r="AU80" s="19" t="s">
        <v>173</v>
      </c>
      <c r="BK80" s="132">
        <f>BK81</f>
        <v>0</v>
      </c>
    </row>
    <row r="81" spans="1:65" s="12" customFormat="1" ht="25.9" customHeight="1">
      <c r="B81" s="133"/>
      <c r="D81" s="134" t="s">
        <v>79</v>
      </c>
      <c r="E81" s="135" t="s">
        <v>2713</v>
      </c>
      <c r="F81" s="135" t="s">
        <v>133</v>
      </c>
      <c r="I81" s="136"/>
      <c r="J81" s="137">
        <f>BK81</f>
        <v>0</v>
      </c>
      <c r="L81" s="133"/>
      <c r="M81" s="138"/>
      <c r="N81" s="139"/>
      <c r="O81" s="139"/>
      <c r="P81" s="140">
        <f>SUM(P82:P96)</f>
        <v>0</v>
      </c>
      <c r="Q81" s="139"/>
      <c r="R81" s="140">
        <f>SUM(R82:R96)</f>
        <v>0</v>
      </c>
      <c r="S81" s="139"/>
      <c r="T81" s="141">
        <f>SUM(T82:T96)</f>
        <v>0</v>
      </c>
      <c r="AR81" s="134" t="s">
        <v>236</v>
      </c>
      <c r="AT81" s="142" t="s">
        <v>79</v>
      </c>
      <c r="AU81" s="142" t="s">
        <v>80</v>
      </c>
      <c r="AY81" s="134" t="s">
        <v>195</v>
      </c>
      <c r="BK81" s="143">
        <f>SUM(BK82:BK96)</f>
        <v>0</v>
      </c>
    </row>
    <row r="82" spans="1:65" s="2" customFormat="1" ht="24.25" customHeight="1">
      <c r="A82" s="35"/>
      <c r="B82" s="146"/>
      <c r="C82" s="147" t="s">
        <v>87</v>
      </c>
      <c r="D82" s="147" t="s">
        <v>197</v>
      </c>
      <c r="E82" s="148" t="s">
        <v>87</v>
      </c>
      <c r="F82" s="149" t="s">
        <v>2714</v>
      </c>
      <c r="G82" s="150" t="s">
        <v>2698</v>
      </c>
      <c r="H82" s="151">
        <v>1</v>
      </c>
      <c r="I82" s="152"/>
      <c r="J82" s="153">
        <f t="shared" ref="J82:J96" si="0">ROUND(I82*H82,2)</f>
        <v>0</v>
      </c>
      <c r="K82" s="149" t="s">
        <v>638</v>
      </c>
      <c r="L82" s="36"/>
      <c r="M82" s="154" t="s">
        <v>3</v>
      </c>
      <c r="N82" s="155" t="s">
        <v>51</v>
      </c>
      <c r="O82" s="56"/>
      <c r="P82" s="156">
        <f t="shared" ref="P82:P96" si="1">O82*H82</f>
        <v>0</v>
      </c>
      <c r="Q82" s="156">
        <v>0</v>
      </c>
      <c r="R82" s="156">
        <f t="shared" ref="R82:R96" si="2">Q82*H82</f>
        <v>0</v>
      </c>
      <c r="S82" s="156">
        <v>0</v>
      </c>
      <c r="T82" s="157">
        <f t="shared" ref="T82:T96" si="3">S82*H82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R82" s="158" t="s">
        <v>2110</v>
      </c>
      <c r="AT82" s="158" t="s">
        <v>197</v>
      </c>
      <c r="AU82" s="158" t="s">
        <v>87</v>
      </c>
      <c r="AY82" s="19" t="s">
        <v>195</v>
      </c>
      <c r="BE82" s="159">
        <f t="shared" ref="BE82:BE96" si="4">IF(N82="základní",J82,0)</f>
        <v>0</v>
      </c>
      <c r="BF82" s="159">
        <f t="shared" ref="BF82:BF96" si="5">IF(N82="snížená",J82,0)</f>
        <v>0</v>
      </c>
      <c r="BG82" s="159">
        <f t="shared" ref="BG82:BG96" si="6">IF(N82="zákl. přenesená",J82,0)</f>
        <v>0</v>
      </c>
      <c r="BH82" s="159">
        <f t="shared" ref="BH82:BH96" si="7">IF(N82="sníž. přenesená",J82,0)</f>
        <v>0</v>
      </c>
      <c r="BI82" s="159">
        <f t="shared" ref="BI82:BI96" si="8">IF(N82="nulová",J82,0)</f>
        <v>0</v>
      </c>
      <c r="BJ82" s="19" t="s">
        <v>87</v>
      </c>
      <c r="BK82" s="159">
        <f t="shared" ref="BK82:BK96" si="9">ROUND(I82*H82,2)</f>
        <v>0</v>
      </c>
      <c r="BL82" s="19" t="s">
        <v>2110</v>
      </c>
      <c r="BM82" s="158" t="s">
        <v>2715</v>
      </c>
    </row>
    <row r="83" spans="1:65" s="2" customFormat="1" ht="16.5" customHeight="1">
      <c r="A83" s="35"/>
      <c r="B83" s="146"/>
      <c r="C83" s="147" t="s">
        <v>89</v>
      </c>
      <c r="D83" s="147" t="s">
        <v>197</v>
      </c>
      <c r="E83" s="148" t="s">
        <v>2716</v>
      </c>
      <c r="F83" s="149" t="s">
        <v>2717</v>
      </c>
      <c r="G83" s="150" t="s">
        <v>2698</v>
      </c>
      <c r="H83" s="151">
        <v>1</v>
      </c>
      <c r="I83" s="152"/>
      <c r="J83" s="153">
        <f t="shared" si="0"/>
        <v>0</v>
      </c>
      <c r="K83" s="149" t="s">
        <v>638</v>
      </c>
      <c r="L83" s="36"/>
      <c r="M83" s="154" t="s">
        <v>3</v>
      </c>
      <c r="N83" s="155" t="s">
        <v>51</v>
      </c>
      <c r="O83" s="56"/>
      <c r="P83" s="156">
        <f t="shared" si="1"/>
        <v>0</v>
      </c>
      <c r="Q83" s="156">
        <v>0</v>
      </c>
      <c r="R83" s="156">
        <f t="shared" si="2"/>
        <v>0</v>
      </c>
      <c r="S83" s="156">
        <v>0</v>
      </c>
      <c r="T83" s="157">
        <f t="shared" si="3"/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R83" s="158" t="s">
        <v>2110</v>
      </c>
      <c r="AT83" s="158" t="s">
        <v>197</v>
      </c>
      <c r="AU83" s="158" t="s">
        <v>87</v>
      </c>
      <c r="AY83" s="19" t="s">
        <v>195</v>
      </c>
      <c r="BE83" s="159">
        <f t="shared" si="4"/>
        <v>0</v>
      </c>
      <c r="BF83" s="159">
        <f t="shared" si="5"/>
        <v>0</v>
      </c>
      <c r="BG83" s="159">
        <f t="shared" si="6"/>
        <v>0</v>
      </c>
      <c r="BH83" s="159">
        <f t="shared" si="7"/>
        <v>0</v>
      </c>
      <c r="BI83" s="159">
        <f t="shared" si="8"/>
        <v>0</v>
      </c>
      <c r="BJ83" s="19" t="s">
        <v>87</v>
      </c>
      <c r="BK83" s="159">
        <f t="shared" si="9"/>
        <v>0</v>
      </c>
      <c r="BL83" s="19" t="s">
        <v>2110</v>
      </c>
      <c r="BM83" s="158" t="s">
        <v>2718</v>
      </c>
    </row>
    <row r="84" spans="1:65" s="2" customFormat="1" ht="16.5" customHeight="1">
      <c r="A84" s="35"/>
      <c r="B84" s="146"/>
      <c r="C84" s="147" t="s">
        <v>223</v>
      </c>
      <c r="D84" s="147" t="s">
        <v>197</v>
      </c>
      <c r="E84" s="148" t="s">
        <v>320</v>
      </c>
      <c r="F84" s="149" t="s">
        <v>2719</v>
      </c>
      <c r="G84" s="150" t="s">
        <v>2698</v>
      </c>
      <c r="H84" s="151">
        <v>1</v>
      </c>
      <c r="I84" s="152"/>
      <c r="J84" s="153">
        <f t="shared" si="0"/>
        <v>0</v>
      </c>
      <c r="K84" s="149" t="s">
        <v>638</v>
      </c>
      <c r="L84" s="36"/>
      <c r="M84" s="154" t="s">
        <v>3</v>
      </c>
      <c r="N84" s="155" t="s">
        <v>51</v>
      </c>
      <c r="O84" s="56"/>
      <c r="P84" s="156">
        <f t="shared" si="1"/>
        <v>0</v>
      </c>
      <c r="Q84" s="156">
        <v>0</v>
      </c>
      <c r="R84" s="156">
        <f t="shared" si="2"/>
        <v>0</v>
      </c>
      <c r="S84" s="156">
        <v>0</v>
      </c>
      <c r="T84" s="157">
        <f t="shared" si="3"/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58" t="s">
        <v>2110</v>
      </c>
      <c r="AT84" s="158" t="s">
        <v>197</v>
      </c>
      <c r="AU84" s="158" t="s">
        <v>87</v>
      </c>
      <c r="AY84" s="19" t="s">
        <v>195</v>
      </c>
      <c r="BE84" s="159">
        <f t="shared" si="4"/>
        <v>0</v>
      </c>
      <c r="BF84" s="159">
        <f t="shared" si="5"/>
        <v>0</v>
      </c>
      <c r="BG84" s="159">
        <f t="shared" si="6"/>
        <v>0</v>
      </c>
      <c r="BH84" s="159">
        <f t="shared" si="7"/>
        <v>0</v>
      </c>
      <c r="BI84" s="159">
        <f t="shared" si="8"/>
        <v>0</v>
      </c>
      <c r="BJ84" s="19" t="s">
        <v>87</v>
      </c>
      <c r="BK84" s="159">
        <f t="shared" si="9"/>
        <v>0</v>
      </c>
      <c r="BL84" s="19" t="s">
        <v>2110</v>
      </c>
      <c r="BM84" s="158" t="s">
        <v>2720</v>
      </c>
    </row>
    <row r="85" spans="1:65" s="2" customFormat="1" ht="16.5" customHeight="1">
      <c r="A85" s="35"/>
      <c r="B85" s="146"/>
      <c r="C85" s="147" t="s">
        <v>202</v>
      </c>
      <c r="D85" s="147" t="s">
        <v>197</v>
      </c>
      <c r="E85" s="148" t="s">
        <v>302</v>
      </c>
      <c r="F85" s="149" t="s">
        <v>2721</v>
      </c>
      <c r="G85" s="150" t="s">
        <v>2698</v>
      </c>
      <c r="H85" s="151">
        <v>1</v>
      </c>
      <c r="I85" s="152"/>
      <c r="J85" s="153">
        <f t="shared" si="0"/>
        <v>0</v>
      </c>
      <c r="K85" s="149" t="s">
        <v>638</v>
      </c>
      <c r="L85" s="36"/>
      <c r="M85" s="154" t="s">
        <v>3</v>
      </c>
      <c r="N85" s="155" t="s">
        <v>51</v>
      </c>
      <c r="O85" s="56"/>
      <c r="P85" s="156">
        <f t="shared" si="1"/>
        <v>0</v>
      </c>
      <c r="Q85" s="156">
        <v>0</v>
      </c>
      <c r="R85" s="156">
        <f t="shared" si="2"/>
        <v>0</v>
      </c>
      <c r="S85" s="156">
        <v>0</v>
      </c>
      <c r="T85" s="157">
        <f t="shared" si="3"/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58" t="s">
        <v>2110</v>
      </c>
      <c r="AT85" s="158" t="s">
        <v>197</v>
      </c>
      <c r="AU85" s="158" t="s">
        <v>87</v>
      </c>
      <c r="AY85" s="19" t="s">
        <v>195</v>
      </c>
      <c r="BE85" s="159">
        <f t="shared" si="4"/>
        <v>0</v>
      </c>
      <c r="BF85" s="159">
        <f t="shared" si="5"/>
        <v>0</v>
      </c>
      <c r="BG85" s="159">
        <f t="shared" si="6"/>
        <v>0</v>
      </c>
      <c r="BH85" s="159">
        <f t="shared" si="7"/>
        <v>0</v>
      </c>
      <c r="BI85" s="159">
        <f t="shared" si="8"/>
        <v>0</v>
      </c>
      <c r="BJ85" s="19" t="s">
        <v>87</v>
      </c>
      <c r="BK85" s="159">
        <f t="shared" si="9"/>
        <v>0</v>
      </c>
      <c r="BL85" s="19" t="s">
        <v>2110</v>
      </c>
      <c r="BM85" s="158" t="s">
        <v>2722</v>
      </c>
    </row>
    <row r="86" spans="1:65" s="2" customFormat="1" ht="16.5" customHeight="1">
      <c r="A86" s="35"/>
      <c r="B86" s="146"/>
      <c r="C86" s="147" t="s">
        <v>236</v>
      </c>
      <c r="D86" s="147" t="s">
        <v>197</v>
      </c>
      <c r="E86" s="148" t="s">
        <v>2723</v>
      </c>
      <c r="F86" s="149" t="s">
        <v>2724</v>
      </c>
      <c r="G86" s="150" t="s">
        <v>2698</v>
      </c>
      <c r="H86" s="151">
        <v>1</v>
      </c>
      <c r="I86" s="152"/>
      <c r="J86" s="153">
        <f t="shared" si="0"/>
        <v>0</v>
      </c>
      <c r="K86" s="149" t="s">
        <v>638</v>
      </c>
      <c r="L86" s="36"/>
      <c r="M86" s="154" t="s">
        <v>3</v>
      </c>
      <c r="N86" s="155" t="s">
        <v>51</v>
      </c>
      <c r="O86" s="56"/>
      <c r="P86" s="156">
        <f t="shared" si="1"/>
        <v>0</v>
      </c>
      <c r="Q86" s="156">
        <v>0</v>
      </c>
      <c r="R86" s="156">
        <f t="shared" si="2"/>
        <v>0</v>
      </c>
      <c r="S86" s="156">
        <v>0</v>
      </c>
      <c r="T86" s="157">
        <f t="shared" si="3"/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58" t="s">
        <v>2110</v>
      </c>
      <c r="AT86" s="158" t="s">
        <v>197</v>
      </c>
      <c r="AU86" s="158" t="s">
        <v>87</v>
      </c>
      <c r="AY86" s="19" t="s">
        <v>195</v>
      </c>
      <c r="BE86" s="159">
        <f t="shared" si="4"/>
        <v>0</v>
      </c>
      <c r="BF86" s="159">
        <f t="shared" si="5"/>
        <v>0</v>
      </c>
      <c r="BG86" s="159">
        <f t="shared" si="6"/>
        <v>0</v>
      </c>
      <c r="BH86" s="159">
        <f t="shared" si="7"/>
        <v>0</v>
      </c>
      <c r="BI86" s="159">
        <f t="shared" si="8"/>
        <v>0</v>
      </c>
      <c r="BJ86" s="19" t="s">
        <v>87</v>
      </c>
      <c r="BK86" s="159">
        <f t="shared" si="9"/>
        <v>0</v>
      </c>
      <c r="BL86" s="19" t="s">
        <v>2110</v>
      </c>
      <c r="BM86" s="158" t="s">
        <v>2725</v>
      </c>
    </row>
    <row r="87" spans="1:65" s="2" customFormat="1" ht="16.5" customHeight="1">
      <c r="A87" s="35"/>
      <c r="B87" s="146"/>
      <c r="C87" s="147" t="s">
        <v>243</v>
      </c>
      <c r="D87" s="147" t="s">
        <v>197</v>
      </c>
      <c r="E87" s="148" t="s">
        <v>307</v>
      </c>
      <c r="F87" s="149" t="s">
        <v>2726</v>
      </c>
      <c r="G87" s="150" t="s">
        <v>2698</v>
      </c>
      <c r="H87" s="151">
        <v>1</v>
      </c>
      <c r="I87" s="152"/>
      <c r="J87" s="153">
        <f t="shared" si="0"/>
        <v>0</v>
      </c>
      <c r="K87" s="149" t="s">
        <v>638</v>
      </c>
      <c r="L87" s="36"/>
      <c r="M87" s="154" t="s">
        <v>3</v>
      </c>
      <c r="N87" s="155" t="s">
        <v>51</v>
      </c>
      <c r="O87" s="56"/>
      <c r="P87" s="156">
        <f t="shared" si="1"/>
        <v>0</v>
      </c>
      <c r="Q87" s="156">
        <v>0</v>
      </c>
      <c r="R87" s="156">
        <f t="shared" si="2"/>
        <v>0</v>
      </c>
      <c r="S87" s="156">
        <v>0</v>
      </c>
      <c r="T87" s="157">
        <f t="shared" si="3"/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58" t="s">
        <v>2110</v>
      </c>
      <c r="AT87" s="158" t="s">
        <v>197</v>
      </c>
      <c r="AU87" s="158" t="s">
        <v>87</v>
      </c>
      <c r="AY87" s="19" t="s">
        <v>195</v>
      </c>
      <c r="BE87" s="159">
        <f t="shared" si="4"/>
        <v>0</v>
      </c>
      <c r="BF87" s="159">
        <f t="shared" si="5"/>
        <v>0</v>
      </c>
      <c r="BG87" s="159">
        <f t="shared" si="6"/>
        <v>0</v>
      </c>
      <c r="BH87" s="159">
        <f t="shared" si="7"/>
        <v>0</v>
      </c>
      <c r="BI87" s="159">
        <f t="shared" si="8"/>
        <v>0</v>
      </c>
      <c r="BJ87" s="19" t="s">
        <v>87</v>
      </c>
      <c r="BK87" s="159">
        <f t="shared" si="9"/>
        <v>0</v>
      </c>
      <c r="BL87" s="19" t="s">
        <v>2110</v>
      </c>
      <c r="BM87" s="158" t="s">
        <v>2727</v>
      </c>
    </row>
    <row r="88" spans="1:65" s="2" customFormat="1" ht="16.5" customHeight="1">
      <c r="A88" s="35"/>
      <c r="B88" s="146"/>
      <c r="C88" s="147" t="s">
        <v>250</v>
      </c>
      <c r="D88" s="147" t="s">
        <v>197</v>
      </c>
      <c r="E88" s="148" t="s">
        <v>315</v>
      </c>
      <c r="F88" s="149" t="s">
        <v>2728</v>
      </c>
      <c r="G88" s="150" t="s">
        <v>2729</v>
      </c>
      <c r="H88" s="151">
        <v>1</v>
      </c>
      <c r="I88" s="152"/>
      <c r="J88" s="153">
        <f t="shared" si="0"/>
        <v>0</v>
      </c>
      <c r="K88" s="149" t="s">
        <v>638</v>
      </c>
      <c r="L88" s="36"/>
      <c r="M88" s="154" t="s">
        <v>3</v>
      </c>
      <c r="N88" s="155" t="s">
        <v>51</v>
      </c>
      <c r="O88" s="56"/>
      <c r="P88" s="156">
        <f t="shared" si="1"/>
        <v>0</v>
      </c>
      <c r="Q88" s="156">
        <v>0</v>
      </c>
      <c r="R88" s="156">
        <f t="shared" si="2"/>
        <v>0</v>
      </c>
      <c r="S88" s="156">
        <v>0</v>
      </c>
      <c r="T88" s="157">
        <f t="shared" si="3"/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58" t="s">
        <v>2110</v>
      </c>
      <c r="AT88" s="158" t="s">
        <v>197</v>
      </c>
      <c r="AU88" s="158" t="s">
        <v>87</v>
      </c>
      <c r="AY88" s="19" t="s">
        <v>195</v>
      </c>
      <c r="BE88" s="159">
        <f t="shared" si="4"/>
        <v>0</v>
      </c>
      <c r="BF88" s="159">
        <f t="shared" si="5"/>
        <v>0</v>
      </c>
      <c r="BG88" s="159">
        <f t="shared" si="6"/>
        <v>0</v>
      </c>
      <c r="BH88" s="159">
        <f t="shared" si="7"/>
        <v>0</v>
      </c>
      <c r="BI88" s="159">
        <f t="shared" si="8"/>
        <v>0</v>
      </c>
      <c r="BJ88" s="19" t="s">
        <v>87</v>
      </c>
      <c r="BK88" s="159">
        <f t="shared" si="9"/>
        <v>0</v>
      </c>
      <c r="BL88" s="19" t="s">
        <v>2110</v>
      </c>
      <c r="BM88" s="158" t="s">
        <v>2730</v>
      </c>
    </row>
    <row r="89" spans="1:65" s="2" customFormat="1" ht="16.5" customHeight="1">
      <c r="A89" s="35"/>
      <c r="B89" s="146"/>
      <c r="C89" s="147" t="s">
        <v>257</v>
      </c>
      <c r="D89" s="147" t="s">
        <v>197</v>
      </c>
      <c r="E89" s="148" t="s">
        <v>9</v>
      </c>
      <c r="F89" s="149" t="s">
        <v>2731</v>
      </c>
      <c r="G89" s="150" t="s">
        <v>2698</v>
      </c>
      <c r="H89" s="151">
        <v>1</v>
      </c>
      <c r="I89" s="152"/>
      <c r="J89" s="153">
        <f t="shared" si="0"/>
        <v>0</v>
      </c>
      <c r="K89" s="149" t="s">
        <v>638</v>
      </c>
      <c r="L89" s="36"/>
      <c r="M89" s="154" t="s">
        <v>3</v>
      </c>
      <c r="N89" s="155" t="s">
        <v>51</v>
      </c>
      <c r="O89" s="56"/>
      <c r="P89" s="156">
        <f t="shared" si="1"/>
        <v>0</v>
      </c>
      <c r="Q89" s="156">
        <v>0</v>
      </c>
      <c r="R89" s="156">
        <f t="shared" si="2"/>
        <v>0</v>
      </c>
      <c r="S89" s="156">
        <v>0</v>
      </c>
      <c r="T89" s="157">
        <f t="shared" si="3"/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58" t="s">
        <v>2110</v>
      </c>
      <c r="AT89" s="158" t="s">
        <v>197</v>
      </c>
      <c r="AU89" s="158" t="s">
        <v>87</v>
      </c>
      <c r="AY89" s="19" t="s">
        <v>195</v>
      </c>
      <c r="BE89" s="159">
        <f t="shared" si="4"/>
        <v>0</v>
      </c>
      <c r="BF89" s="159">
        <f t="shared" si="5"/>
        <v>0</v>
      </c>
      <c r="BG89" s="159">
        <f t="shared" si="6"/>
        <v>0</v>
      </c>
      <c r="BH89" s="159">
        <f t="shared" si="7"/>
        <v>0</v>
      </c>
      <c r="BI89" s="159">
        <f t="shared" si="8"/>
        <v>0</v>
      </c>
      <c r="BJ89" s="19" t="s">
        <v>87</v>
      </c>
      <c r="BK89" s="159">
        <f t="shared" si="9"/>
        <v>0</v>
      </c>
      <c r="BL89" s="19" t="s">
        <v>2110</v>
      </c>
      <c r="BM89" s="158" t="s">
        <v>2732</v>
      </c>
    </row>
    <row r="90" spans="1:65" s="2" customFormat="1" ht="16.5" customHeight="1">
      <c r="A90" s="35"/>
      <c r="B90" s="146"/>
      <c r="C90" s="147" t="s">
        <v>265</v>
      </c>
      <c r="D90" s="147" t="s">
        <v>197</v>
      </c>
      <c r="E90" s="148" t="s">
        <v>336</v>
      </c>
      <c r="F90" s="149" t="s">
        <v>2733</v>
      </c>
      <c r="G90" s="150" t="s">
        <v>2698</v>
      </c>
      <c r="H90" s="151">
        <v>1</v>
      </c>
      <c r="I90" s="152"/>
      <c r="J90" s="153">
        <f t="shared" si="0"/>
        <v>0</v>
      </c>
      <c r="K90" s="149" t="s">
        <v>638</v>
      </c>
      <c r="L90" s="36"/>
      <c r="M90" s="154" t="s">
        <v>3</v>
      </c>
      <c r="N90" s="155" t="s">
        <v>51</v>
      </c>
      <c r="O90" s="56"/>
      <c r="P90" s="156">
        <f t="shared" si="1"/>
        <v>0</v>
      </c>
      <c r="Q90" s="156">
        <v>0</v>
      </c>
      <c r="R90" s="156">
        <f t="shared" si="2"/>
        <v>0</v>
      </c>
      <c r="S90" s="156">
        <v>0</v>
      </c>
      <c r="T90" s="157">
        <f t="shared" si="3"/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58" t="s">
        <v>2110</v>
      </c>
      <c r="AT90" s="158" t="s">
        <v>197</v>
      </c>
      <c r="AU90" s="158" t="s">
        <v>87</v>
      </c>
      <c r="AY90" s="19" t="s">
        <v>195</v>
      </c>
      <c r="BE90" s="159">
        <f t="shared" si="4"/>
        <v>0</v>
      </c>
      <c r="BF90" s="159">
        <f t="shared" si="5"/>
        <v>0</v>
      </c>
      <c r="BG90" s="159">
        <f t="shared" si="6"/>
        <v>0</v>
      </c>
      <c r="BH90" s="159">
        <f t="shared" si="7"/>
        <v>0</v>
      </c>
      <c r="BI90" s="159">
        <f t="shared" si="8"/>
        <v>0</v>
      </c>
      <c r="BJ90" s="19" t="s">
        <v>87</v>
      </c>
      <c r="BK90" s="159">
        <f t="shared" si="9"/>
        <v>0</v>
      </c>
      <c r="BL90" s="19" t="s">
        <v>2110</v>
      </c>
      <c r="BM90" s="158" t="s">
        <v>2734</v>
      </c>
    </row>
    <row r="91" spans="1:65" s="2" customFormat="1" ht="16.5" customHeight="1">
      <c r="A91" s="35"/>
      <c r="B91" s="146"/>
      <c r="C91" s="147" t="s">
        <v>302</v>
      </c>
      <c r="D91" s="147" t="s">
        <v>197</v>
      </c>
      <c r="E91" s="148" t="s">
        <v>341</v>
      </c>
      <c r="F91" s="149" t="s">
        <v>2735</v>
      </c>
      <c r="G91" s="150" t="s">
        <v>2698</v>
      </c>
      <c r="H91" s="151">
        <v>1</v>
      </c>
      <c r="I91" s="152"/>
      <c r="J91" s="153">
        <f t="shared" si="0"/>
        <v>0</v>
      </c>
      <c r="K91" s="149" t="s">
        <v>638</v>
      </c>
      <c r="L91" s="36"/>
      <c r="M91" s="154" t="s">
        <v>3</v>
      </c>
      <c r="N91" s="155" t="s">
        <v>51</v>
      </c>
      <c r="O91" s="56"/>
      <c r="P91" s="156">
        <f t="shared" si="1"/>
        <v>0</v>
      </c>
      <c r="Q91" s="156">
        <v>0</v>
      </c>
      <c r="R91" s="156">
        <f t="shared" si="2"/>
        <v>0</v>
      </c>
      <c r="S91" s="156">
        <v>0</v>
      </c>
      <c r="T91" s="157">
        <f t="shared" si="3"/>
        <v>0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58" t="s">
        <v>2110</v>
      </c>
      <c r="AT91" s="158" t="s">
        <v>197</v>
      </c>
      <c r="AU91" s="158" t="s">
        <v>87</v>
      </c>
      <c r="AY91" s="19" t="s">
        <v>195</v>
      </c>
      <c r="BE91" s="159">
        <f t="shared" si="4"/>
        <v>0</v>
      </c>
      <c r="BF91" s="159">
        <f t="shared" si="5"/>
        <v>0</v>
      </c>
      <c r="BG91" s="159">
        <f t="shared" si="6"/>
        <v>0</v>
      </c>
      <c r="BH91" s="159">
        <f t="shared" si="7"/>
        <v>0</v>
      </c>
      <c r="BI91" s="159">
        <f t="shared" si="8"/>
        <v>0</v>
      </c>
      <c r="BJ91" s="19" t="s">
        <v>87</v>
      </c>
      <c r="BK91" s="159">
        <f t="shared" si="9"/>
        <v>0</v>
      </c>
      <c r="BL91" s="19" t="s">
        <v>2110</v>
      </c>
      <c r="BM91" s="158" t="s">
        <v>2736</v>
      </c>
    </row>
    <row r="92" spans="1:65" s="2" customFormat="1" ht="16.5" customHeight="1">
      <c r="A92" s="35"/>
      <c r="B92" s="146"/>
      <c r="C92" s="147" t="s">
        <v>307</v>
      </c>
      <c r="D92" s="147" t="s">
        <v>197</v>
      </c>
      <c r="E92" s="148" t="s">
        <v>89</v>
      </c>
      <c r="F92" s="149" t="s">
        <v>2737</v>
      </c>
      <c r="G92" s="150" t="s">
        <v>2698</v>
      </c>
      <c r="H92" s="151">
        <v>1</v>
      </c>
      <c r="I92" s="152"/>
      <c r="J92" s="153">
        <f t="shared" si="0"/>
        <v>0</v>
      </c>
      <c r="K92" s="149" t="s">
        <v>638</v>
      </c>
      <c r="L92" s="36"/>
      <c r="M92" s="154" t="s">
        <v>3</v>
      </c>
      <c r="N92" s="155" t="s">
        <v>51</v>
      </c>
      <c r="O92" s="56"/>
      <c r="P92" s="156">
        <f t="shared" si="1"/>
        <v>0</v>
      </c>
      <c r="Q92" s="156">
        <v>0</v>
      </c>
      <c r="R92" s="156">
        <f t="shared" si="2"/>
        <v>0</v>
      </c>
      <c r="S92" s="156">
        <v>0</v>
      </c>
      <c r="T92" s="157">
        <f t="shared" si="3"/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58" t="s">
        <v>2110</v>
      </c>
      <c r="AT92" s="158" t="s">
        <v>197</v>
      </c>
      <c r="AU92" s="158" t="s">
        <v>87</v>
      </c>
      <c r="AY92" s="19" t="s">
        <v>195</v>
      </c>
      <c r="BE92" s="159">
        <f t="shared" si="4"/>
        <v>0</v>
      </c>
      <c r="BF92" s="159">
        <f t="shared" si="5"/>
        <v>0</v>
      </c>
      <c r="BG92" s="159">
        <f t="shared" si="6"/>
        <v>0</v>
      </c>
      <c r="BH92" s="159">
        <f t="shared" si="7"/>
        <v>0</v>
      </c>
      <c r="BI92" s="159">
        <f t="shared" si="8"/>
        <v>0</v>
      </c>
      <c r="BJ92" s="19" t="s">
        <v>87</v>
      </c>
      <c r="BK92" s="159">
        <f t="shared" si="9"/>
        <v>0</v>
      </c>
      <c r="BL92" s="19" t="s">
        <v>2110</v>
      </c>
      <c r="BM92" s="158" t="s">
        <v>2738</v>
      </c>
    </row>
    <row r="93" spans="1:65" s="2" customFormat="1" ht="16.5" customHeight="1">
      <c r="A93" s="35"/>
      <c r="B93" s="146"/>
      <c r="C93" s="147" t="s">
        <v>315</v>
      </c>
      <c r="D93" s="147" t="s">
        <v>197</v>
      </c>
      <c r="E93" s="148" t="s">
        <v>223</v>
      </c>
      <c r="F93" s="149" t="s">
        <v>2739</v>
      </c>
      <c r="G93" s="150" t="s">
        <v>2698</v>
      </c>
      <c r="H93" s="151">
        <v>1</v>
      </c>
      <c r="I93" s="152"/>
      <c r="J93" s="153">
        <f t="shared" si="0"/>
        <v>0</v>
      </c>
      <c r="K93" s="149" t="s">
        <v>638</v>
      </c>
      <c r="L93" s="36"/>
      <c r="M93" s="154" t="s">
        <v>3</v>
      </c>
      <c r="N93" s="155" t="s">
        <v>51</v>
      </c>
      <c r="O93" s="56"/>
      <c r="P93" s="156">
        <f t="shared" si="1"/>
        <v>0</v>
      </c>
      <c r="Q93" s="156">
        <v>0</v>
      </c>
      <c r="R93" s="156">
        <f t="shared" si="2"/>
        <v>0</v>
      </c>
      <c r="S93" s="156">
        <v>0</v>
      </c>
      <c r="T93" s="157">
        <f t="shared" si="3"/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58" t="s">
        <v>2110</v>
      </c>
      <c r="AT93" s="158" t="s">
        <v>197</v>
      </c>
      <c r="AU93" s="158" t="s">
        <v>87</v>
      </c>
      <c r="AY93" s="19" t="s">
        <v>195</v>
      </c>
      <c r="BE93" s="159">
        <f t="shared" si="4"/>
        <v>0</v>
      </c>
      <c r="BF93" s="159">
        <f t="shared" si="5"/>
        <v>0</v>
      </c>
      <c r="BG93" s="159">
        <f t="shared" si="6"/>
        <v>0</v>
      </c>
      <c r="BH93" s="159">
        <f t="shared" si="7"/>
        <v>0</v>
      </c>
      <c r="BI93" s="159">
        <f t="shared" si="8"/>
        <v>0</v>
      </c>
      <c r="BJ93" s="19" t="s">
        <v>87</v>
      </c>
      <c r="BK93" s="159">
        <f t="shared" si="9"/>
        <v>0</v>
      </c>
      <c r="BL93" s="19" t="s">
        <v>2110</v>
      </c>
      <c r="BM93" s="158" t="s">
        <v>2740</v>
      </c>
    </row>
    <row r="94" spans="1:65" s="2" customFormat="1" ht="16.5" customHeight="1">
      <c r="A94" s="35"/>
      <c r="B94" s="146"/>
      <c r="C94" s="147" t="s">
        <v>320</v>
      </c>
      <c r="D94" s="147" t="s">
        <v>197</v>
      </c>
      <c r="E94" s="148" t="s">
        <v>2741</v>
      </c>
      <c r="F94" s="149" t="s">
        <v>2742</v>
      </c>
      <c r="G94" s="150" t="s">
        <v>2698</v>
      </c>
      <c r="H94" s="151">
        <v>1</v>
      </c>
      <c r="I94" s="152"/>
      <c r="J94" s="153">
        <f t="shared" si="0"/>
        <v>0</v>
      </c>
      <c r="K94" s="149" t="s">
        <v>638</v>
      </c>
      <c r="L94" s="36"/>
      <c r="M94" s="154" t="s">
        <v>3</v>
      </c>
      <c r="N94" s="155" t="s">
        <v>51</v>
      </c>
      <c r="O94" s="56"/>
      <c r="P94" s="156">
        <f t="shared" si="1"/>
        <v>0</v>
      </c>
      <c r="Q94" s="156">
        <v>0</v>
      </c>
      <c r="R94" s="156">
        <f t="shared" si="2"/>
        <v>0</v>
      </c>
      <c r="S94" s="156">
        <v>0</v>
      </c>
      <c r="T94" s="157">
        <f t="shared" si="3"/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58" t="s">
        <v>2110</v>
      </c>
      <c r="AT94" s="158" t="s">
        <v>197</v>
      </c>
      <c r="AU94" s="158" t="s">
        <v>87</v>
      </c>
      <c r="AY94" s="19" t="s">
        <v>195</v>
      </c>
      <c r="BE94" s="159">
        <f t="shared" si="4"/>
        <v>0</v>
      </c>
      <c r="BF94" s="159">
        <f t="shared" si="5"/>
        <v>0</v>
      </c>
      <c r="BG94" s="159">
        <f t="shared" si="6"/>
        <v>0</v>
      </c>
      <c r="BH94" s="159">
        <f t="shared" si="7"/>
        <v>0</v>
      </c>
      <c r="BI94" s="159">
        <f t="shared" si="8"/>
        <v>0</v>
      </c>
      <c r="BJ94" s="19" t="s">
        <v>87</v>
      </c>
      <c r="BK94" s="159">
        <f t="shared" si="9"/>
        <v>0</v>
      </c>
      <c r="BL94" s="19" t="s">
        <v>2110</v>
      </c>
      <c r="BM94" s="158" t="s">
        <v>2743</v>
      </c>
    </row>
    <row r="95" spans="1:65" s="2" customFormat="1" ht="16.5" customHeight="1">
      <c r="A95" s="35"/>
      <c r="B95" s="146"/>
      <c r="C95" s="147" t="s">
        <v>326</v>
      </c>
      <c r="D95" s="147" t="s">
        <v>197</v>
      </c>
      <c r="E95" s="148" t="s">
        <v>257</v>
      </c>
      <c r="F95" s="149" t="s">
        <v>2744</v>
      </c>
      <c r="G95" s="150" t="s">
        <v>2698</v>
      </c>
      <c r="H95" s="151">
        <v>1</v>
      </c>
      <c r="I95" s="152"/>
      <c r="J95" s="153">
        <f t="shared" si="0"/>
        <v>0</v>
      </c>
      <c r="K95" s="149" t="s">
        <v>638</v>
      </c>
      <c r="L95" s="36"/>
      <c r="M95" s="154" t="s">
        <v>3</v>
      </c>
      <c r="N95" s="155" t="s">
        <v>51</v>
      </c>
      <c r="O95" s="56"/>
      <c r="P95" s="156">
        <f t="shared" si="1"/>
        <v>0</v>
      </c>
      <c r="Q95" s="156">
        <v>0</v>
      </c>
      <c r="R95" s="156">
        <f t="shared" si="2"/>
        <v>0</v>
      </c>
      <c r="S95" s="156">
        <v>0</v>
      </c>
      <c r="T95" s="157">
        <f t="shared" si="3"/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58" t="s">
        <v>2110</v>
      </c>
      <c r="AT95" s="158" t="s">
        <v>197</v>
      </c>
      <c r="AU95" s="158" t="s">
        <v>87</v>
      </c>
      <c r="AY95" s="19" t="s">
        <v>195</v>
      </c>
      <c r="BE95" s="159">
        <f t="shared" si="4"/>
        <v>0</v>
      </c>
      <c r="BF95" s="159">
        <f t="shared" si="5"/>
        <v>0</v>
      </c>
      <c r="BG95" s="159">
        <f t="shared" si="6"/>
        <v>0</v>
      </c>
      <c r="BH95" s="159">
        <f t="shared" si="7"/>
        <v>0</v>
      </c>
      <c r="BI95" s="159">
        <f t="shared" si="8"/>
        <v>0</v>
      </c>
      <c r="BJ95" s="19" t="s">
        <v>87</v>
      </c>
      <c r="BK95" s="159">
        <f t="shared" si="9"/>
        <v>0</v>
      </c>
      <c r="BL95" s="19" t="s">
        <v>2110</v>
      </c>
      <c r="BM95" s="158" t="s">
        <v>2745</v>
      </c>
    </row>
    <row r="96" spans="1:65" s="2" customFormat="1" ht="16.5" customHeight="1">
      <c r="A96" s="35"/>
      <c r="B96" s="146"/>
      <c r="C96" s="147" t="s">
        <v>9</v>
      </c>
      <c r="D96" s="147" t="s">
        <v>197</v>
      </c>
      <c r="E96" s="148" t="s">
        <v>236</v>
      </c>
      <c r="F96" s="149" t="s">
        <v>2746</v>
      </c>
      <c r="G96" s="150" t="s">
        <v>2698</v>
      </c>
      <c r="H96" s="151">
        <v>1</v>
      </c>
      <c r="I96" s="152"/>
      <c r="J96" s="153">
        <f t="shared" si="0"/>
        <v>0</v>
      </c>
      <c r="K96" s="149" t="s">
        <v>638</v>
      </c>
      <c r="L96" s="36"/>
      <c r="M96" s="218" t="s">
        <v>3</v>
      </c>
      <c r="N96" s="219" t="s">
        <v>51</v>
      </c>
      <c r="O96" s="205"/>
      <c r="P96" s="220">
        <f t="shared" si="1"/>
        <v>0</v>
      </c>
      <c r="Q96" s="220">
        <v>0</v>
      </c>
      <c r="R96" s="220">
        <f t="shared" si="2"/>
        <v>0</v>
      </c>
      <c r="S96" s="220">
        <v>0</v>
      </c>
      <c r="T96" s="221">
        <f t="shared" si="3"/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58" t="s">
        <v>2110</v>
      </c>
      <c r="AT96" s="158" t="s">
        <v>197</v>
      </c>
      <c r="AU96" s="158" t="s">
        <v>87</v>
      </c>
      <c r="AY96" s="19" t="s">
        <v>195</v>
      </c>
      <c r="BE96" s="159">
        <f t="shared" si="4"/>
        <v>0</v>
      </c>
      <c r="BF96" s="159">
        <f t="shared" si="5"/>
        <v>0</v>
      </c>
      <c r="BG96" s="159">
        <f t="shared" si="6"/>
        <v>0</v>
      </c>
      <c r="BH96" s="159">
        <f t="shared" si="7"/>
        <v>0</v>
      </c>
      <c r="BI96" s="159">
        <f t="shared" si="8"/>
        <v>0</v>
      </c>
      <c r="BJ96" s="19" t="s">
        <v>87</v>
      </c>
      <c r="BK96" s="159">
        <f t="shared" si="9"/>
        <v>0</v>
      </c>
      <c r="BL96" s="19" t="s">
        <v>2110</v>
      </c>
      <c r="BM96" s="158" t="s">
        <v>2747</v>
      </c>
    </row>
    <row r="97" spans="1:31" s="2" customFormat="1" ht="7" customHeight="1">
      <c r="A97" s="35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36"/>
      <c r="M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</sheetData>
  <sheetProtection algorithmName="SHA-512" hashValue="yLeUSHhKrbJs0ddYiljyKx0kv3JUujm8vcS9+SfQm+W/5ZhuEGLa1p1AkbKpPHI2onYn/NMc2nHuJ9tn9AS/Pw==" saltValue="Mzxck1IVuHfUQtaiLc945g==" spinCount="100000" sheet="1" objects="1" scenarios="1"/>
  <autoFilter ref="C79:K96" xr:uid="{00000000-0009-0000-0000-00000C000000}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2235"/>
  <sheetViews>
    <sheetView showGridLines="0" topLeftCell="A4" workbookViewId="0"/>
  </sheetViews>
  <sheetFormatPr defaultRowHeight="10"/>
  <cols>
    <col min="1" max="1" width="8.33203125" style="1" customWidth="1"/>
    <col min="2" max="2" width="1.6640625" style="1" customWidth="1"/>
    <col min="3" max="3" width="25" style="1" customWidth="1"/>
    <col min="4" max="4" width="130.7773437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7" customHeight="1"/>
    <row r="3" spans="1:8" s="1" customFormat="1" ht="7" customHeight="1">
      <c r="B3" s="20"/>
      <c r="C3" s="21"/>
      <c r="D3" s="21"/>
      <c r="E3" s="21"/>
      <c r="F3" s="21"/>
      <c r="G3" s="21"/>
      <c r="H3" s="22"/>
    </row>
    <row r="4" spans="1:8" s="1" customFormat="1" ht="25" customHeight="1">
      <c r="B4" s="22"/>
      <c r="C4" s="23" t="s">
        <v>2748</v>
      </c>
      <c r="H4" s="22"/>
    </row>
    <row r="5" spans="1:8" s="1" customFormat="1" ht="12" customHeight="1">
      <c r="B5" s="22"/>
      <c r="C5" s="26" t="s">
        <v>14</v>
      </c>
      <c r="D5" s="342" t="s">
        <v>15</v>
      </c>
      <c r="E5" s="321"/>
      <c r="F5" s="321"/>
      <c r="H5" s="22"/>
    </row>
    <row r="6" spans="1:8" s="1" customFormat="1" ht="37" customHeight="1">
      <c r="B6" s="22"/>
      <c r="C6" s="28" t="s">
        <v>17</v>
      </c>
      <c r="D6" s="339" t="s">
        <v>18</v>
      </c>
      <c r="E6" s="321"/>
      <c r="F6" s="321"/>
      <c r="H6" s="22"/>
    </row>
    <row r="7" spans="1:8" s="1" customFormat="1" ht="16.5" customHeight="1">
      <c r="B7" s="22"/>
      <c r="C7" s="29" t="s">
        <v>25</v>
      </c>
      <c r="D7" s="53" t="str">
        <f>'Rekapitulace stavby'!AN8</f>
        <v>26. 1. 2022</v>
      </c>
      <c r="H7" s="22"/>
    </row>
    <row r="8" spans="1:8" s="2" customFormat="1" ht="10.9" customHeight="1">
      <c r="A8" s="35"/>
      <c r="B8" s="36"/>
      <c r="C8" s="35"/>
      <c r="D8" s="35"/>
      <c r="E8" s="35"/>
      <c r="F8" s="35"/>
      <c r="G8" s="35"/>
      <c r="H8" s="36"/>
    </row>
    <row r="9" spans="1:8" s="11" customFormat="1" ht="29.25" customHeight="1">
      <c r="A9" s="123"/>
      <c r="B9" s="124"/>
      <c r="C9" s="125" t="s">
        <v>61</v>
      </c>
      <c r="D9" s="126" t="s">
        <v>62</v>
      </c>
      <c r="E9" s="126" t="s">
        <v>182</v>
      </c>
      <c r="F9" s="127" t="s">
        <v>2749</v>
      </c>
      <c r="G9" s="123"/>
      <c r="H9" s="124"/>
    </row>
    <row r="10" spans="1:8" s="2" customFormat="1" ht="26.5" customHeight="1">
      <c r="A10" s="35"/>
      <c r="B10" s="36"/>
      <c r="C10" s="222" t="s">
        <v>2750</v>
      </c>
      <c r="D10" s="222" t="s">
        <v>92</v>
      </c>
      <c r="E10" s="35"/>
      <c r="F10" s="35"/>
      <c r="G10" s="35"/>
      <c r="H10" s="36"/>
    </row>
    <row r="11" spans="1:8" s="2" customFormat="1" ht="16.899999999999999" customHeight="1">
      <c r="A11" s="35"/>
      <c r="B11" s="36"/>
      <c r="C11" s="223" t="s">
        <v>167</v>
      </c>
      <c r="D11" s="224" t="s">
        <v>3</v>
      </c>
      <c r="E11" s="225" t="s">
        <v>3</v>
      </c>
      <c r="F11" s="226">
        <v>18.196000000000002</v>
      </c>
      <c r="G11" s="35"/>
      <c r="H11" s="36"/>
    </row>
    <row r="12" spans="1:8" s="2" customFormat="1" ht="16.899999999999999" customHeight="1">
      <c r="A12" s="35"/>
      <c r="B12" s="36"/>
      <c r="C12" s="227" t="s">
        <v>3</v>
      </c>
      <c r="D12" s="227" t="s">
        <v>207</v>
      </c>
      <c r="E12" s="19" t="s">
        <v>3</v>
      </c>
      <c r="F12" s="228">
        <v>0</v>
      </c>
      <c r="G12" s="35"/>
      <c r="H12" s="36"/>
    </row>
    <row r="13" spans="1:8" s="2" customFormat="1" ht="16.899999999999999" customHeight="1">
      <c r="A13" s="35"/>
      <c r="B13" s="36"/>
      <c r="C13" s="227" t="s">
        <v>3</v>
      </c>
      <c r="D13" s="227" t="s">
        <v>208</v>
      </c>
      <c r="E13" s="19" t="s">
        <v>3</v>
      </c>
      <c r="F13" s="228">
        <v>0</v>
      </c>
      <c r="G13" s="35"/>
      <c r="H13" s="36"/>
    </row>
    <row r="14" spans="1:8" s="2" customFormat="1" ht="16.899999999999999" customHeight="1">
      <c r="A14" s="35"/>
      <c r="B14" s="36"/>
      <c r="C14" s="227" t="s">
        <v>3</v>
      </c>
      <c r="D14" s="227" t="s">
        <v>209</v>
      </c>
      <c r="E14" s="19" t="s">
        <v>3</v>
      </c>
      <c r="F14" s="228">
        <v>0</v>
      </c>
      <c r="G14" s="35"/>
      <c r="H14" s="36"/>
    </row>
    <row r="15" spans="1:8" s="2" customFormat="1" ht="16.899999999999999" customHeight="1">
      <c r="A15" s="35"/>
      <c r="B15" s="36"/>
      <c r="C15" s="227" t="s">
        <v>3</v>
      </c>
      <c r="D15" s="227" t="s">
        <v>501</v>
      </c>
      <c r="E15" s="19" t="s">
        <v>3</v>
      </c>
      <c r="F15" s="228">
        <v>0</v>
      </c>
      <c r="G15" s="35"/>
      <c r="H15" s="36"/>
    </row>
    <row r="16" spans="1:8" s="2" customFormat="1" ht="16.899999999999999" customHeight="1">
      <c r="A16" s="35"/>
      <c r="B16" s="36"/>
      <c r="C16" s="227" t="s">
        <v>3</v>
      </c>
      <c r="D16" s="227" t="s">
        <v>502</v>
      </c>
      <c r="E16" s="19" t="s">
        <v>3</v>
      </c>
      <c r="F16" s="228">
        <v>16.899999999999999</v>
      </c>
      <c r="G16" s="35"/>
      <c r="H16" s="36"/>
    </row>
    <row r="17" spans="1:8" s="2" customFormat="1" ht="16.899999999999999" customHeight="1">
      <c r="A17" s="35"/>
      <c r="B17" s="36"/>
      <c r="C17" s="227" t="s">
        <v>3</v>
      </c>
      <c r="D17" s="227" t="s">
        <v>503</v>
      </c>
      <c r="E17" s="19" t="s">
        <v>3</v>
      </c>
      <c r="F17" s="228">
        <v>1.296</v>
      </c>
      <c r="G17" s="35"/>
      <c r="H17" s="36"/>
    </row>
    <row r="18" spans="1:8" s="2" customFormat="1" ht="16.899999999999999" customHeight="1">
      <c r="A18" s="35"/>
      <c r="B18" s="36"/>
      <c r="C18" s="227" t="s">
        <v>167</v>
      </c>
      <c r="D18" s="227" t="s">
        <v>215</v>
      </c>
      <c r="E18" s="19" t="s">
        <v>3</v>
      </c>
      <c r="F18" s="228">
        <v>18.196000000000002</v>
      </c>
      <c r="G18" s="35"/>
      <c r="H18" s="36"/>
    </row>
    <row r="19" spans="1:8" s="2" customFormat="1" ht="16.899999999999999" customHeight="1">
      <c r="A19" s="35"/>
      <c r="B19" s="36"/>
      <c r="C19" s="229" t="s">
        <v>2751</v>
      </c>
      <c r="D19" s="35"/>
      <c r="E19" s="35"/>
      <c r="F19" s="35"/>
      <c r="G19" s="35"/>
      <c r="H19" s="36"/>
    </row>
    <row r="20" spans="1:8" s="2" customFormat="1" ht="16.899999999999999" customHeight="1">
      <c r="A20" s="35"/>
      <c r="B20" s="36"/>
      <c r="C20" s="227" t="s">
        <v>535</v>
      </c>
      <c r="D20" s="227" t="s">
        <v>2752</v>
      </c>
      <c r="E20" s="19" t="s">
        <v>139</v>
      </c>
      <c r="F20" s="228">
        <v>18.196000000000002</v>
      </c>
      <c r="G20" s="35"/>
      <c r="H20" s="36"/>
    </row>
    <row r="21" spans="1:8" s="2" customFormat="1" ht="16.899999999999999" customHeight="1">
      <c r="A21" s="35"/>
      <c r="B21" s="36"/>
      <c r="C21" s="227" t="s">
        <v>450</v>
      </c>
      <c r="D21" s="227" t="s">
        <v>2753</v>
      </c>
      <c r="E21" s="19" t="s">
        <v>139</v>
      </c>
      <c r="F21" s="228">
        <v>1582.7670000000001</v>
      </c>
      <c r="G21" s="35"/>
      <c r="H21" s="36"/>
    </row>
    <row r="22" spans="1:8" s="2" customFormat="1" ht="16.899999999999999" customHeight="1">
      <c r="A22" s="35"/>
      <c r="B22" s="36"/>
      <c r="C22" s="223" t="s">
        <v>135</v>
      </c>
      <c r="D22" s="224" t="s">
        <v>3</v>
      </c>
      <c r="E22" s="225" t="s">
        <v>3</v>
      </c>
      <c r="F22" s="226">
        <v>1582.7670000000001</v>
      </c>
      <c r="G22" s="35"/>
      <c r="H22" s="36"/>
    </row>
    <row r="23" spans="1:8" s="2" customFormat="1" ht="16.899999999999999" customHeight="1">
      <c r="A23" s="35"/>
      <c r="B23" s="36"/>
      <c r="C23" s="227" t="s">
        <v>3</v>
      </c>
      <c r="D23" s="227" t="s">
        <v>207</v>
      </c>
      <c r="E23" s="19" t="s">
        <v>3</v>
      </c>
      <c r="F23" s="228">
        <v>0</v>
      </c>
      <c r="G23" s="35"/>
      <c r="H23" s="36"/>
    </row>
    <row r="24" spans="1:8" s="2" customFormat="1" ht="16.899999999999999" customHeight="1">
      <c r="A24" s="35"/>
      <c r="B24" s="36"/>
      <c r="C24" s="227" t="s">
        <v>3</v>
      </c>
      <c r="D24" s="227" t="s">
        <v>208</v>
      </c>
      <c r="E24" s="19" t="s">
        <v>3</v>
      </c>
      <c r="F24" s="228">
        <v>0</v>
      </c>
      <c r="G24" s="35"/>
      <c r="H24" s="36"/>
    </row>
    <row r="25" spans="1:8" s="2" customFormat="1" ht="16.899999999999999" customHeight="1">
      <c r="A25" s="35"/>
      <c r="B25" s="36"/>
      <c r="C25" s="227" t="s">
        <v>3</v>
      </c>
      <c r="D25" s="227" t="s">
        <v>209</v>
      </c>
      <c r="E25" s="19" t="s">
        <v>3</v>
      </c>
      <c r="F25" s="228">
        <v>0</v>
      </c>
      <c r="G25" s="35"/>
      <c r="H25" s="36"/>
    </row>
    <row r="26" spans="1:8" s="2" customFormat="1" ht="16.899999999999999" customHeight="1">
      <c r="A26" s="35"/>
      <c r="B26" s="36"/>
      <c r="C26" s="227" t="s">
        <v>3</v>
      </c>
      <c r="D26" s="227" t="s">
        <v>454</v>
      </c>
      <c r="E26" s="19" t="s">
        <v>3</v>
      </c>
      <c r="F26" s="228">
        <v>0</v>
      </c>
      <c r="G26" s="35"/>
      <c r="H26" s="36"/>
    </row>
    <row r="27" spans="1:8" s="2" customFormat="1" ht="16.899999999999999" customHeight="1">
      <c r="A27" s="35"/>
      <c r="B27" s="36"/>
      <c r="C27" s="227" t="s">
        <v>3</v>
      </c>
      <c r="D27" s="227" t="s">
        <v>455</v>
      </c>
      <c r="E27" s="19" t="s">
        <v>3</v>
      </c>
      <c r="F27" s="228">
        <v>0</v>
      </c>
      <c r="G27" s="35"/>
      <c r="H27" s="36"/>
    </row>
    <row r="28" spans="1:8" s="2" customFormat="1" ht="16.899999999999999" customHeight="1">
      <c r="A28" s="35"/>
      <c r="B28" s="36"/>
      <c r="C28" s="227" t="s">
        <v>3</v>
      </c>
      <c r="D28" s="227" t="s">
        <v>165</v>
      </c>
      <c r="E28" s="19" t="s">
        <v>3</v>
      </c>
      <c r="F28" s="228">
        <v>2473.5700000000002</v>
      </c>
      <c r="G28" s="35"/>
      <c r="H28" s="36"/>
    </row>
    <row r="29" spans="1:8" s="2" customFormat="1" ht="16.899999999999999" customHeight="1">
      <c r="A29" s="35"/>
      <c r="B29" s="36"/>
      <c r="C29" s="227" t="s">
        <v>3</v>
      </c>
      <c r="D29" s="227" t="s">
        <v>456</v>
      </c>
      <c r="E29" s="19" t="s">
        <v>3</v>
      </c>
      <c r="F29" s="228">
        <v>-324.54000000000002</v>
      </c>
      <c r="G29" s="35"/>
      <c r="H29" s="36"/>
    </row>
    <row r="30" spans="1:8" s="2" customFormat="1" ht="16.899999999999999" customHeight="1">
      <c r="A30" s="35"/>
      <c r="B30" s="36"/>
      <c r="C30" s="227" t="s">
        <v>3</v>
      </c>
      <c r="D30" s="227" t="s">
        <v>457</v>
      </c>
      <c r="E30" s="19" t="s">
        <v>3</v>
      </c>
      <c r="F30" s="228">
        <v>-512.21400000000006</v>
      </c>
      <c r="G30" s="35"/>
      <c r="H30" s="36"/>
    </row>
    <row r="31" spans="1:8" s="2" customFormat="1" ht="16.899999999999999" customHeight="1">
      <c r="A31" s="35"/>
      <c r="B31" s="36"/>
      <c r="C31" s="227" t="s">
        <v>3</v>
      </c>
      <c r="D31" s="227" t="s">
        <v>458</v>
      </c>
      <c r="E31" s="19" t="s">
        <v>3</v>
      </c>
      <c r="F31" s="228">
        <v>-18.196000000000002</v>
      </c>
      <c r="G31" s="35"/>
      <c r="H31" s="36"/>
    </row>
    <row r="32" spans="1:8" s="2" customFormat="1" ht="16.899999999999999" customHeight="1">
      <c r="A32" s="35"/>
      <c r="B32" s="36"/>
      <c r="C32" s="227" t="s">
        <v>3</v>
      </c>
      <c r="D32" s="227" t="s">
        <v>459</v>
      </c>
      <c r="E32" s="19" t="s">
        <v>3</v>
      </c>
      <c r="F32" s="228">
        <v>0</v>
      </c>
      <c r="G32" s="35"/>
      <c r="H32" s="36"/>
    </row>
    <row r="33" spans="1:8" s="2" customFormat="1" ht="16.899999999999999" customHeight="1">
      <c r="A33" s="35"/>
      <c r="B33" s="36"/>
      <c r="C33" s="227" t="s">
        <v>3</v>
      </c>
      <c r="D33" s="227" t="s">
        <v>460</v>
      </c>
      <c r="E33" s="19" t="s">
        <v>3</v>
      </c>
      <c r="F33" s="228">
        <v>-3.4710000000000001</v>
      </c>
      <c r="G33" s="35"/>
      <c r="H33" s="36"/>
    </row>
    <row r="34" spans="1:8" s="2" customFormat="1" ht="16.899999999999999" customHeight="1">
      <c r="A34" s="35"/>
      <c r="B34" s="36"/>
      <c r="C34" s="227" t="s">
        <v>3</v>
      </c>
      <c r="D34" s="227" t="s">
        <v>461</v>
      </c>
      <c r="E34" s="19" t="s">
        <v>3</v>
      </c>
      <c r="F34" s="228">
        <v>-4.0289999999999999</v>
      </c>
      <c r="G34" s="35"/>
      <c r="H34" s="36"/>
    </row>
    <row r="35" spans="1:8" s="2" customFormat="1" ht="16.899999999999999" customHeight="1">
      <c r="A35" s="35"/>
      <c r="B35" s="36"/>
      <c r="C35" s="227" t="s">
        <v>3</v>
      </c>
      <c r="D35" s="227" t="s">
        <v>462</v>
      </c>
      <c r="E35" s="19" t="s">
        <v>3</v>
      </c>
      <c r="F35" s="228">
        <v>-28.353000000000002</v>
      </c>
      <c r="G35" s="35"/>
      <c r="H35" s="36"/>
    </row>
    <row r="36" spans="1:8" s="2" customFormat="1" ht="16.899999999999999" customHeight="1">
      <c r="A36" s="35"/>
      <c r="B36" s="36"/>
      <c r="C36" s="227" t="s">
        <v>135</v>
      </c>
      <c r="D36" s="227" t="s">
        <v>215</v>
      </c>
      <c r="E36" s="19" t="s">
        <v>3</v>
      </c>
      <c r="F36" s="228">
        <v>1582.7670000000001</v>
      </c>
      <c r="G36" s="35"/>
      <c r="H36" s="36"/>
    </row>
    <row r="37" spans="1:8" s="2" customFormat="1" ht="16.899999999999999" customHeight="1">
      <c r="A37" s="35"/>
      <c r="B37" s="36"/>
      <c r="C37" s="229" t="s">
        <v>2751</v>
      </c>
      <c r="D37" s="35"/>
      <c r="E37" s="35"/>
      <c r="F37" s="35"/>
      <c r="G37" s="35"/>
      <c r="H37" s="36"/>
    </row>
    <row r="38" spans="1:8" s="2" customFormat="1" ht="16.899999999999999" customHeight="1">
      <c r="A38" s="35"/>
      <c r="B38" s="36"/>
      <c r="C38" s="227" t="s">
        <v>450</v>
      </c>
      <c r="D38" s="227" t="s">
        <v>2753</v>
      </c>
      <c r="E38" s="19" t="s">
        <v>139</v>
      </c>
      <c r="F38" s="228">
        <v>1582.7670000000001</v>
      </c>
      <c r="G38" s="35"/>
      <c r="H38" s="36"/>
    </row>
    <row r="39" spans="1:8" s="2" customFormat="1" ht="16.899999999999999" customHeight="1">
      <c r="A39" s="35"/>
      <c r="B39" s="36"/>
      <c r="C39" s="227" t="s">
        <v>411</v>
      </c>
      <c r="D39" s="227" t="s">
        <v>2754</v>
      </c>
      <c r="E39" s="19" t="s">
        <v>139</v>
      </c>
      <c r="F39" s="228">
        <v>2677.72</v>
      </c>
      <c r="G39" s="35"/>
      <c r="H39" s="36"/>
    </row>
    <row r="40" spans="1:8" s="2" customFormat="1" ht="16.899999999999999" customHeight="1">
      <c r="A40" s="35"/>
      <c r="B40" s="36"/>
      <c r="C40" s="227" t="s">
        <v>419</v>
      </c>
      <c r="D40" s="227" t="s">
        <v>2755</v>
      </c>
      <c r="E40" s="19" t="s">
        <v>139</v>
      </c>
      <c r="F40" s="228">
        <v>3061.1239999999998</v>
      </c>
      <c r="G40" s="35"/>
      <c r="H40" s="36"/>
    </row>
    <row r="41" spans="1:8" s="2" customFormat="1" ht="16.899999999999999" customHeight="1">
      <c r="A41" s="35"/>
      <c r="B41" s="36"/>
      <c r="C41" s="227" t="s">
        <v>445</v>
      </c>
      <c r="D41" s="227" t="s">
        <v>2756</v>
      </c>
      <c r="E41" s="19" t="s">
        <v>139</v>
      </c>
      <c r="F41" s="228">
        <v>3914.5070000000001</v>
      </c>
      <c r="G41" s="35"/>
      <c r="H41" s="36"/>
    </row>
    <row r="42" spans="1:8" s="2" customFormat="1" ht="16.899999999999999" customHeight="1">
      <c r="A42" s="35"/>
      <c r="B42" s="36"/>
      <c r="C42" s="227" t="s">
        <v>465</v>
      </c>
      <c r="D42" s="227" t="s">
        <v>466</v>
      </c>
      <c r="E42" s="19" t="s">
        <v>467</v>
      </c>
      <c r="F42" s="228">
        <v>1625.5809999999999</v>
      </c>
      <c r="G42" s="35"/>
      <c r="H42" s="36"/>
    </row>
    <row r="43" spans="1:8" s="2" customFormat="1" ht="16.899999999999999" customHeight="1">
      <c r="A43" s="35"/>
      <c r="B43" s="36"/>
      <c r="C43" s="223" t="s">
        <v>137</v>
      </c>
      <c r="D43" s="224" t="s">
        <v>138</v>
      </c>
      <c r="E43" s="225" t="s">
        <v>139</v>
      </c>
      <c r="F43" s="226">
        <v>512.21400000000006</v>
      </c>
      <c r="G43" s="35"/>
      <c r="H43" s="36"/>
    </row>
    <row r="44" spans="1:8" s="2" customFormat="1" ht="16.899999999999999" customHeight="1">
      <c r="A44" s="35"/>
      <c r="B44" s="36"/>
      <c r="C44" s="227" t="s">
        <v>3</v>
      </c>
      <c r="D44" s="227" t="s">
        <v>207</v>
      </c>
      <c r="E44" s="19" t="s">
        <v>3</v>
      </c>
      <c r="F44" s="228">
        <v>0</v>
      </c>
      <c r="G44" s="35"/>
      <c r="H44" s="36"/>
    </row>
    <row r="45" spans="1:8" s="2" customFormat="1" ht="16.899999999999999" customHeight="1">
      <c r="A45" s="35"/>
      <c r="B45" s="36"/>
      <c r="C45" s="227" t="s">
        <v>3</v>
      </c>
      <c r="D45" s="227" t="s">
        <v>208</v>
      </c>
      <c r="E45" s="19" t="s">
        <v>3</v>
      </c>
      <c r="F45" s="228">
        <v>0</v>
      </c>
      <c r="G45" s="35"/>
      <c r="H45" s="36"/>
    </row>
    <row r="46" spans="1:8" s="2" customFormat="1" ht="16.899999999999999" customHeight="1">
      <c r="A46" s="35"/>
      <c r="B46" s="36"/>
      <c r="C46" s="227" t="s">
        <v>3</v>
      </c>
      <c r="D46" s="227" t="s">
        <v>209</v>
      </c>
      <c r="E46" s="19" t="s">
        <v>3</v>
      </c>
      <c r="F46" s="228">
        <v>0</v>
      </c>
      <c r="G46" s="35"/>
      <c r="H46" s="36"/>
    </row>
    <row r="47" spans="1:8" s="2" customFormat="1" ht="16.899999999999999" customHeight="1">
      <c r="A47" s="35"/>
      <c r="B47" s="36"/>
      <c r="C47" s="227" t="s">
        <v>3</v>
      </c>
      <c r="D47" s="227" t="s">
        <v>271</v>
      </c>
      <c r="E47" s="19" t="s">
        <v>3</v>
      </c>
      <c r="F47" s="228">
        <v>0</v>
      </c>
      <c r="G47" s="35"/>
      <c r="H47" s="36"/>
    </row>
    <row r="48" spans="1:8" s="2" customFormat="1" ht="16.899999999999999" customHeight="1">
      <c r="A48" s="35"/>
      <c r="B48" s="36"/>
      <c r="C48" s="227" t="s">
        <v>3</v>
      </c>
      <c r="D48" s="227" t="s">
        <v>474</v>
      </c>
      <c r="E48" s="19" t="s">
        <v>3</v>
      </c>
      <c r="F48" s="228">
        <v>319.137</v>
      </c>
      <c r="G48" s="35"/>
      <c r="H48" s="36"/>
    </row>
    <row r="49" spans="1:8" s="2" customFormat="1" ht="16.899999999999999" customHeight="1">
      <c r="A49" s="35"/>
      <c r="B49" s="36"/>
      <c r="C49" s="227" t="s">
        <v>3</v>
      </c>
      <c r="D49" s="227" t="s">
        <v>475</v>
      </c>
      <c r="E49" s="19" t="s">
        <v>3</v>
      </c>
      <c r="F49" s="228">
        <v>-38.194000000000003</v>
      </c>
      <c r="G49" s="35"/>
      <c r="H49" s="36"/>
    </row>
    <row r="50" spans="1:8" s="2" customFormat="1" ht="16.899999999999999" customHeight="1">
      <c r="A50" s="35"/>
      <c r="B50" s="36"/>
      <c r="C50" s="227" t="s">
        <v>3</v>
      </c>
      <c r="D50" s="227" t="s">
        <v>276</v>
      </c>
      <c r="E50" s="19" t="s">
        <v>3</v>
      </c>
      <c r="F50" s="228">
        <v>0</v>
      </c>
      <c r="G50" s="35"/>
      <c r="H50" s="36"/>
    </row>
    <row r="51" spans="1:8" s="2" customFormat="1" ht="16.899999999999999" customHeight="1">
      <c r="A51" s="35"/>
      <c r="B51" s="36"/>
      <c r="C51" s="227" t="s">
        <v>3</v>
      </c>
      <c r="D51" s="227" t="s">
        <v>476</v>
      </c>
      <c r="E51" s="19" t="s">
        <v>3</v>
      </c>
      <c r="F51" s="228">
        <v>15.464</v>
      </c>
      <c r="G51" s="35"/>
      <c r="H51" s="36"/>
    </row>
    <row r="52" spans="1:8" s="2" customFormat="1" ht="16.899999999999999" customHeight="1">
      <c r="A52" s="35"/>
      <c r="B52" s="36"/>
      <c r="C52" s="227" t="s">
        <v>3</v>
      </c>
      <c r="D52" s="227" t="s">
        <v>477</v>
      </c>
      <c r="E52" s="19" t="s">
        <v>3</v>
      </c>
      <c r="F52" s="228">
        <v>-1.1499999999999999</v>
      </c>
      <c r="G52" s="35"/>
      <c r="H52" s="36"/>
    </row>
    <row r="53" spans="1:8" s="2" customFormat="1" ht="16.899999999999999" customHeight="1">
      <c r="A53" s="35"/>
      <c r="B53" s="36"/>
      <c r="C53" s="227" t="s">
        <v>3</v>
      </c>
      <c r="D53" s="227" t="s">
        <v>280</v>
      </c>
      <c r="E53" s="19" t="s">
        <v>3</v>
      </c>
      <c r="F53" s="228">
        <v>0</v>
      </c>
      <c r="G53" s="35"/>
      <c r="H53" s="36"/>
    </row>
    <row r="54" spans="1:8" s="2" customFormat="1" ht="16.899999999999999" customHeight="1">
      <c r="A54" s="35"/>
      <c r="B54" s="36"/>
      <c r="C54" s="227" t="s">
        <v>3</v>
      </c>
      <c r="D54" s="227" t="s">
        <v>478</v>
      </c>
      <c r="E54" s="19" t="s">
        <v>3</v>
      </c>
      <c r="F54" s="228">
        <v>56.905000000000001</v>
      </c>
      <c r="G54" s="35"/>
      <c r="H54" s="36"/>
    </row>
    <row r="55" spans="1:8" s="2" customFormat="1" ht="16.899999999999999" customHeight="1">
      <c r="A55" s="35"/>
      <c r="B55" s="36"/>
      <c r="C55" s="227" t="s">
        <v>3</v>
      </c>
      <c r="D55" s="227" t="s">
        <v>479</v>
      </c>
      <c r="E55" s="19" t="s">
        <v>3</v>
      </c>
      <c r="F55" s="228">
        <v>-4.2320000000000002</v>
      </c>
      <c r="G55" s="35"/>
      <c r="H55" s="36"/>
    </row>
    <row r="56" spans="1:8" s="2" customFormat="1" ht="16.899999999999999" customHeight="1">
      <c r="A56" s="35"/>
      <c r="B56" s="36"/>
      <c r="C56" s="227" t="s">
        <v>3</v>
      </c>
      <c r="D56" s="227" t="s">
        <v>283</v>
      </c>
      <c r="E56" s="19" t="s">
        <v>3</v>
      </c>
      <c r="F56" s="228">
        <v>0</v>
      </c>
      <c r="G56" s="35"/>
      <c r="H56" s="36"/>
    </row>
    <row r="57" spans="1:8" s="2" customFormat="1" ht="16.899999999999999" customHeight="1">
      <c r="A57" s="35"/>
      <c r="B57" s="36"/>
      <c r="C57" s="227" t="s">
        <v>3</v>
      </c>
      <c r="D57" s="227" t="s">
        <v>480</v>
      </c>
      <c r="E57" s="19" t="s">
        <v>3</v>
      </c>
      <c r="F57" s="228">
        <v>42.984000000000002</v>
      </c>
      <c r="G57" s="35"/>
      <c r="H57" s="36"/>
    </row>
    <row r="58" spans="1:8" s="2" customFormat="1" ht="16.899999999999999" customHeight="1">
      <c r="A58" s="35"/>
      <c r="B58" s="36"/>
      <c r="C58" s="227" t="s">
        <v>3</v>
      </c>
      <c r="D58" s="227" t="s">
        <v>481</v>
      </c>
      <c r="E58" s="19" t="s">
        <v>3</v>
      </c>
      <c r="F58" s="228">
        <v>-4.22</v>
      </c>
      <c r="G58" s="35"/>
      <c r="H58" s="36"/>
    </row>
    <row r="59" spans="1:8" s="2" customFormat="1" ht="16.899999999999999" customHeight="1">
      <c r="A59" s="35"/>
      <c r="B59" s="36"/>
      <c r="C59" s="227" t="s">
        <v>3</v>
      </c>
      <c r="D59" s="227" t="s">
        <v>285</v>
      </c>
      <c r="E59" s="19" t="s">
        <v>3</v>
      </c>
      <c r="F59" s="228">
        <v>0</v>
      </c>
      <c r="G59" s="35"/>
      <c r="H59" s="36"/>
    </row>
    <row r="60" spans="1:8" s="2" customFormat="1" ht="16.899999999999999" customHeight="1">
      <c r="A60" s="35"/>
      <c r="B60" s="36"/>
      <c r="C60" s="227" t="s">
        <v>3</v>
      </c>
      <c r="D60" s="227" t="s">
        <v>482</v>
      </c>
      <c r="E60" s="19" t="s">
        <v>3</v>
      </c>
      <c r="F60" s="228">
        <v>15.641999999999999</v>
      </c>
      <c r="G60" s="35"/>
      <c r="H60" s="36"/>
    </row>
    <row r="61" spans="1:8" s="2" customFormat="1" ht="16.899999999999999" customHeight="1">
      <c r="A61" s="35"/>
      <c r="B61" s="36"/>
      <c r="C61" s="227" t="s">
        <v>3</v>
      </c>
      <c r="D61" s="227" t="s">
        <v>483</v>
      </c>
      <c r="E61" s="19" t="s">
        <v>3</v>
      </c>
      <c r="F61" s="228">
        <v>-1.163</v>
      </c>
      <c r="G61" s="35"/>
      <c r="H61" s="36"/>
    </row>
    <row r="62" spans="1:8" s="2" customFormat="1" ht="16.899999999999999" customHeight="1">
      <c r="A62" s="35"/>
      <c r="B62" s="36"/>
      <c r="C62" s="227" t="s">
        <v>3</v>
      </c>
      <c r="D62" s="227" t="s">
        <v>287</v>
      </c>
      <c r="E62" s="19" t="s">
        <v>3</v>
      </c>
      <c r="F62" s="228">
        <v>0</v>
      </c>
      <c r="G62" s="35"/>
      <c r="H62" s="36"/>
    </row>
    <row r="63" spans="1:8" s="2" customFormat="1" ht="16.899999999999999" customHeight="1">
      <c r="A63" s="35"/>
      <c r="B63" s="36"/>
      <c r="C63" s="227" t="s">
        <v>3</v>
      </c>
      <c r="D63" s="227" t="s">
        <v>484</v>
      </c>
      <c r="E63" s="19" t="s">
        <v>3</v>
      </c>
      <c r="F63" s="228">
        <v>36.564</v>
      </c>
      <c r="G63" s="35"/>
      <c r="H63" s="36"/>
    </row>
    <row r="64" spans="1:8" s="2" customFormat="1" ht="16.899999999999999" customHeight="1">
      <c r="A64" s="35"/>
      <c r="B64" s="36"/>
      <c r="C64" s="227" t="s">
        <v>3</v>
      </c>
      <c r="D64" s="227" t="s">
        <v>485</v>
      </c>
      <c r="E64" s="19" t="s">
        <v>3</v>
      </c>
      <c r="F64" s="228">
        <v>-2.7189999999999999</v>
      </c>
      <c r="G64" s="35"/>
      <c r="H64" s="36"/>
    </row>
    <row r="65" spans="1:8" s="2" customFormat="1" ht="16.899999999999999" customHeight="1">
      <c r="A65" s="35"/>
      <c r="B65" s="36"/>
      <c r="C65" s="227" t="s">
        <v>3</v>
      </c>
      <c r="D65" s="227" t="s">
        <v>290</v>
      </c>
      <c r="E65" s="19" t="s">
        <v>3</v>
      </c>
      <c r="F65" s="228">
        <v>0</v>
      </c>
      <c r="G65" s="35"/>
      <c r="H65" s="36"/>
    </row>
    <row r="66" spans="1:8" s="2" customFormat="1" ht="16.899999999999999" customHeight="1">
      <c r="A66" s="35"/>
      <c r="B66" s="36"/>
      <c r="C66" s="227" t="s">
        <v>3</v>
      </c>
      <c r="D66" s="227" t="s">
        <v>486</v>
      </c>
      <c r="E66" s="19" t="s">
        <v>3</v>
      </c>
      <c r="F66" s="228">
        <v>15.97</v>
      </c>
      <c r="G66" s="35"/>
      <c r="H66" s="36"/>
    </row>
    <row r="67" spans="1:8" s="2" customFormat="1" ht="16.899999999999999" customHeight="1">
      <c r="A67" s="35"/>
      <c r="B67" s="36"/>
      <c r="C67" s="227" t="s">
        <v>3</v>
      </c>
      <c r="D67" s="227" t="s">
        <v>487</v>
      </c>
      <c r="E67" s="19" t="s">
        <v>3</v>
      </c>
      <c r="F67" s="228">
        <v>-1.6379999999999999</v>
      </c>
      <c r="G67" s="35"/>
      <c r="H67" s="36"/>
    </row>
    <row r="68" spans="1:8" s="2" customFormat="1" ht="16.899999999999999" customHeight="1">
      <c r="A68" s="35"/>
      <c r="B68" s="36"/>
      <c r="C68" s="227" t="s">
        <v>3</v>
      </c>
      <c r="D68" s="227" t="s">
        <v>293</v>
      </c>
      <c r="E68" s="19" t="s">
        <v>3</v>
      </c>
      <c r="F68" s="228">
        <v>0</v>
      </c>
      <c r="G68" s="35"/>
      <c r="H68" s="36"/>
    </row>
    <row r="69" spans="1:8" s="2" customFormat="1" ht="16.899999999999999" customHeight="1">
      <c r="A69" s="35"/>
      <c r="B69" s="36"/>
      <c r="C69" s="227" t="s">
        <v>3</v>
      </c>
      <c r="D69" s="227" t="s">
        <v>488</v>
      </c>
      <c r="E69" s="19" t="s">
        <v>3</v>
      </c>
      <c r="F69" s="228">
        <v>51.926000000000002</v>
      </c>
      <c r="G69" s="35"/>
      <c r="H69" s="36"/>
    </row>
    <row r="70" spans="1:8" s="2" customFormat="1" ht="16.899999999999999" customHeight="1">
      <c r="A70" s="35"/>
      <c r="B70" s="36"/>
      <c r="C70" s="227" t="s">
        <v>3</v>
      </c>
      <c r="D70" s="227" t="s">
        <v>489</v>
      </c>
      <c r="E70" s="19" t="s">
        <v>3</v>
      </c>
      <c r="F70" s="228">
        <v>-5.0979999999999999</v>
      </c>
      <c r="G70" s="35"/>
      <c r="H70" s="36"/>
    </row>
    <row r="71" spans="1:8" s="2" customFormat="1" ht="16.899999999999999" customHeight="1">
      <c r="A71" s="35"/>
      <c r="B71" s="36"/>
      <c r="C71" s="227" t="s">
        <v>3</v>
      </c>
      <c r="D71" s="227" t="s">
        <v>296</v>
      </c>
      <c r="E71" s="19" t="s">
        <v>3</v>
      </c>
      <c r="F71" s="228">
        <v>0</v>
      </c>
      <c r="G71" s="35"/>
      <c r="H71" s="36"/>
    </row>
    <row r="72" spans="1:8" s="2" customFormat="1" ht="16.899999999999999" customHeight="1">
      <c r="A72" s="35"/>
      <c r="B72" s="36"/>
      <c r="C72" s="227" t="s">
        <v>3</v>
      </c>
      <c r="D72" s="227" t="s">
        <v>490</v>
      </c>
      <c r="E72" s="19" t="s">
        <v>3</v>
      </c>
      <c r="F72" s="228">
        <v>17.324999999999999</v>
      </c>
      <c r="G72" s="35"/>
      <c r="H72" s="36"/>
    </row>
    <row r="73" spans="1:8" s="2" customFormat="1" ht="16.899999999999999" customHeight="1">
      <c r="A73" s="35"/>
      <c r="B73" s="36"/>
      <c r="C73" s="227" t="s">
        <v>3</v>
      </c>
      <c r="D73" s="227" t="s">
        <v>491</v>
      </c>
      <c r="E73" s="19" t="s">
        <v>3</v>
      </c>
      <c r="F73" s="228">
        <v>-1.2889999999999999</v>
      </c>
      <c r="G73" s="35"/>
      <c r="H73" s="36"/>
    </row>
    <row r="74" spans="1:8" s="2" customFormat="1" ht="16.899999999999999" customHeight="1">
      <c r="A74" s="35"/>
      <c r="B74" s="36"/>
      <c r="C74" s="227" t="s">
        <v>137</v>
      </c>
      <c r="D74" s="227" t="s">
        <v>215</v>
      </c>
      <c r="E74" s="19" t="s">
        <v>3</v>
      </c>
      <c r="F74" s="228">
        <v>512.21400000000006</v>
      </c>
      <c r="G74" s="35"/>
      <c r="H74" s="36"/>
    </row>
    <row r="75" spans="1:8" s="2" customFormat="1" ht="16.899999999999999" customHeight="1">
      <c r="A75" s="35"/>
      <c r="B75" s="36"/>
      <c r="C75" s="229" t="s">
        <v>2751</v>
      </c>
      <c r="D75" s="35"/>
      <c r="E75" s="35"/>
      <c r="F75" s="35"/>
      <c r="G75" s="35"/>
      <c r="H75" s="36"/>
    </row>
    <row r="76" spans="1:8" s="2" customFormat="1" ht="16.899999999999999" customHeight="1">
      <c r="A76" s="35"/>
      <c r="B76" s="36"/>
      <c r="C76" s="227" t="s">
        <v>470</v>
      </c>
      <c r="D76" s="227" t="s">
        <v>2757</v>
      </c>
      <c r="E76" s="19" t="s">
        <v>139</v>
      </c>
      <c r="F76" s="228">
        <v>512.21400000000006</v>
      </c>
      <c r="G76" s="35"/>
      <c r="H76" s="36"/>
    </row>
    <row r="77" spans="1:8" s="2" customFormat="1" ht="16.899999999999999" customHeight="1">
      <c r="A77" s="35"/>
      <c r="B77" s="36"/>
      <c r="C77" s="227" t="s">
        <v>411</v>
      </c>
      <c r="D77" s="227" t="s">
        <v>2754</v>
      </c>
      <c r="E77" s="19" t="s">
        <v>139</v>
      </c>
      <c r="F77" s="228">
        <v>2677.72</v>
      </c>
      <c r="G77" s="35"/>
      <c r="H77" s="36"/>
    </row>
    <row r="78" spans="1:8" s="2" customFormat="1" ht="16.899999999999999" customHeight="1">
      <c r="A78" s="35"/>
      <c r="B78" s="36"/>
      <c r="C78" s="227" t="s">
        <v>419</v>
      </c>
      <c r="D78" s="227" t="s">
        <v>2755</v>
      </c>
      <c r="E78" s="19" t="s">
        <v>139</v>
      </c>
      <c r="F78" s="228">
        <v>3061.1239999999998</v>
      </c>
      <c r="G78" s="35"/>
      <c r="H78" s="36"/>
    </row>
    <row r="79" spans="1:8" s="2" customFormat="1" ht="16.899999999999999" customHeight="1">
      <c r="A79" s="35"/>
      <c r="B79" s="36"/>
      <c r="C79" s="227" t="s">
        <v>445</v>
      </c>
      <c r="D79" s="227" t="s">
        <v>2756</v>
      </c>
      <c r="E79" s="19" t="s">
        <v>139</v>
      </c>
      <c r="F79" s="228">
        <v>3914.5070000000001</v>
      </c>
      <c r="G79" s="35"/>
      <c r="H79" s="36"/>
    </row>
    <row r="80" spans="1:8" s="2" customFormat="1" ht="16.899999999999999" customHeight="1">
      <c r="A80" s="35"/>
      <c r="B80" s="36"/>
      <c r="C80" s="227" t="s">
        <v>450</v>
      </c>
      <c r="D80" s="227" t="s">
        <v>2753</v>
      </c>
      <c r="E80" s="19" t="s">
        <v>139</v>
      </c>
      <c r="F80" s="228">
        <v>1582.7670000000001</v>
      </c>
      <c r="G80" s="35"/>
      <c r="H80" s="36"/>
    </row>
    <row r="81" spans="1:8" s="2" customFormat="1" ht="16.899999999999999" customHeight="1">
      <c r="A81" s="35"/>
      <c r="B81" s="36"/>
      <c r="C81" s="227" t="s">
        <v>493</v>
      </c>
      <c r="D81" s="227" t="s">
        <v>494</v>
      </c>
      <c r="E81" s="19" t="s">
        <v>467</v>
      </c>
      <c r="F81" s="228">
        <v>1052.1389999999999</v>
      </c>
      <c r="G81" s="35"/>
      <c r="H81" s="36"/>
    </row>
    <row r="82" spans="1:8" s="2" customFormat="1" ht="16.899999999999999" customHeight="1">
      <c r="A82" s="35"/>
      <c r="B82" s="36"/>
      <c r="C82" s="223" t="s">
        <v>142</v>
      </c>
      <c r="D82" s="224" t="s">
        <v>3</v>
      </c>
      <c r="E82" s="225" t="s">
        <v>3</v>
      </c>
      <c r="F82" s="226">
        <v>324.54000000000002</v>
      </c>
      <c r="G82" s="35"/>
      <c r="H82" s="36"/>
    </row>
    <row r="83" spans="1:8" s="2" customFormat="1" ht="16.899999999999999" customHeight="1">
      <c r="A83" s="35"/>
      <c r="B83" s="36"/>
      <c r="C83" s="227" t="s">
        <v>3</v>
      </c>
      <c r="D83" s="227" t="s">
        <v>207</v>
      </c>
      <c r="E83" s="19" t="s">
        <v>3</v>
      </c>
      <c r="F83" s="228">
        <v>0</v>
      </c>
      <c r="G83" s="35"/>
      <c r="H83" s="36"/>
    </row>
    <row r="84" spans="1:8" s="2" customFormat="1" ht="16.899999999999999" customHeight="1">
      <c r="A84" s="35"/>
      <c r="B84" s="36"/>
      <c r="C84" s="227" t="s">
        <v>3</v>
      </c>
      <c r="D84" s="227" t="s">
        <v>208</v>
      </c>
      <c r="E84" s="19" t="s">
        <v>3</v>
      </c>
      <c r="F84" s="228">
        <v>0</v>
      </c>
      <c r="G84" s="35"/>
      <c r="H84" s="36"/>
    </row>
    <row r="85" spans="1:8" s="2" customFormat="1" ht="16.899999999999999" customHeight="1">
      <c r="A85" s="35"/>
      <c r="B85" s="36"/>
      <c r="C85" s="227" t="s">
        <v>3</v>
      </c>
      <c r="D85" s="227" t="s">
        <v>209</v>
      </c>
      <c r="E85" s="19" t="s">
        <v>3</v>
      </c>
      <c r="F85" s="228">
        <v>0</v>
      </c>
      <c r="G85" s="35"/>
      <c r="H85" s="36"/>
    </row>
    <row r="86" spans="1:8" s="2" customFormat="1" ht="16.899999999999999" customHeight="1">
      <c r="A86" s="35"/>
      <c r="B86" s="36"/>
      <c r="C86" s="227" t="s">
        <v>3</v>
      </c>
      <c r="D86" s="227" t="s">
        <v>501</v>
      </c>
      <c r="E86" s="19" t="s">
        <v>3</v>
      </c>
      <c r="F86" s="228">
        <v>0</v>
      </c>
      <c r="G86" s="35"/>
      <c r="H86" s="36"/>
    </row>
    <row r="87" spans="1:8" s="2" customFormat="1" ht="16.899999999999999" customHeight="1">
      <c r="A87" s="35"/>
      <c r="B87" s="36"/>
      <c r="C87" s="227" t="s">
        <v>3</v>
      </c>
      <c r="D87" s="227" t="s">
        <v>502</v>
      </c>
      <c r="E87" s="19" t="s">
        <v>3</v>
      </c>
      <c r="F87" s="228">
        <v>16.899999999999999</v>
      </c>
      <c r="G87" s="35"/>
      <c r="H87" s="36"/>
    </row>
    <row r="88" spans="1:8" s="2" customFormat="1" ht="16.899999999999999" customHeight="1">
      <c r="A88" s="35"/>
      <c r="B88" s="36"/>
      <c r="C88" s="227" t="s">
        <v>3</v>
      </c>
      <c r="D88" s="227" t="s">
        <v>503</v>
      </c>
      <c r="E88" s="19" t="s">
        <v>3</v>
      </c>
      <c r="F88" s="228">
        <v>1.296</v>
      </c>
      <c r="G88" s="35"/>
      <c r="H88" s="36"/>
    </row>
    <row r="89" spans="1:8" s="2" customFormat="1" ht="16.899999999999999" customHeight="1">
      <c r="A89" s="35"/>
      <c r="B89" s="36"/>
      <c r="C89" s="227" t="s">
        <v>3</v>
      </c>
      <c r="D89" s="227" t="s">
        <v>504</v>
      </c>
      <c r="E89" s="19" t="s">
        <v>3</v>
      </c>
      <c r="F89" s="228">
        <v>0</v>
      </c>
      <c r="G89" s="35"/>
      <c r="H89" s="36"/>
    </row>
    <row r="90" spans="1:8" s="2" customFormat="1" ht="16.899999999999999" customHeight="1">
      <c r="A90" s="35"/>
      <c r="B90" s="36"/>
      <c r="C90" s="227" t="s">
        <v>3</v>
      </c>
      <c r="D90" s="227" t="s">
        <v>505</v>
      </c>
      <c r="E90" s="19" t="s">
        <v>3</v>
      </c>
      <c r="F90" s="228">
        <v>159.56899999999999</v>
      </c>
      <c r="G90" s="35"/>
      <c r="H90" s="36"/>
    </row>
    <row r="91" spans="1:8" s="2" customFormat="1" ht="16.899999999999999" customHeight="1">
      <c r="A91" s="35"/>
      <c r="B91" s="36"/>
      <c r="C91" s="227" t="s">
        <v>3</v>
      </c>
      <c r="D91" s="227" t="s">
        <v>506</v>
      </c>
      <c r="E91" s="19" t="s">
        <v>3</v>
      </c>
      <c r="F91" s="228">
        <v>91.328000000000003</v>
      </c>
      <c r="G91" s="35"/>
      <c r="H91" s="36"/>
    </row>
    <row r="92" spans="1:8" s="2" customFormat="1" ht="16.899999999999999" customHeight="1">
      <c r="A92" s="35"/>
      <c r="B92" s="36"/>
      <c r="C92" s="227" t="s">
        <v>3</v>
      </c>
      <c r="D92" s="227" t="s">
        <v>507</v>
      </c>
      <c r="E92" s="19" t="s">
        <v>3</v>
      </c>
      <c r="F92" s="228">
        <v>55.447000000000003</v>
      </c>
      <c r="G92" s="35"/>
      <c r="H92" s="36"/>
    </row>
    <row r="93" spans="1:8" s="2" customFormat="1" ht="16.899999999999999" customHeight="1">
      <c r="A93" s="35"/>
      <c r="B93" s="36"/>
      <c r="C93" s="227" t="s">
        <v>142</v>
      </c>
      <c r="D93" s="227" t="s">
        <v>215</v>
      </c>
      <c r="E93" s="19" t="s">
        <v>3</v>
      </c>
      <c r="F93" s="228">
        <v>324.54000000000002</v>
      </c>
      <c r="G93" s="35"/>
      <c r="H93" s="36"/>
    </row>
    <row r="94" spans="1:8" s="2" customFormat="1" ht="16.899999999999999" customHeight="1">
      <c r="A94" s="35"/>
      <c r="B94" s="36"/>
      <c r="C94" s="229" t="s">
        <v>2751</v>
      </c>
      <c r="D94" s="35"/>
      <c r="E94" s="35"/>
      <c r="F94" s="35"/>
      <c r="G94" s="35"/>
      <c r="H94" s="36"/>
    </row>
    <row r="95" spans="1:8" s="2" customFormat="1" ht="16.899999999999999" customHeight="1">
      <c r="A95" s="35"/>
      <c r="B95" s="36"/>
      <c r="C95" s="227" t="s">
        <v>497</v>
      </c>
      <c r="D95" s="227" t="s">
        <v>2758</v>
      </c>
      <c r="E95" s="19" t="s">
        <v>139</v>
      </c>
      <c r="F95" s="228">
        <v>324.54000000000002</v>
      </c>
      <c r="G95" s="35"/>
      <c r="H95" s="36"/>
    </row>
    <row r="96" spans="1:8" s="2" customFormat="1" ht="16.899999999999999" customHeight="1">
      <c r="A96" s="35"/>
      <c r="B96" s="36"/>
      <c r="C96" s="227" t="s">
        <v>450</v>
      </c>
      <c r="D96" s="227" t="s">
        <v>2753</v>
      </c>
      <c r="E96" s="19" t="s">
        <v>139</v>
      </c>
      <c r="F96" s="228">
        <v>1582.7670000000001</v>
      </c>
      <c r="G96" s="35"/>
      <c r="H96" s="36"/>
    </row>
    <row r="97" spans="1:8" s="2" customFormat="1" ht="16.899999999999999" customHeight="1">
      <c r="A97" s="35"/>
      <c r="B97" s="36"/>
      <c r="C97" s="223" t="s">
        <v>144</v>
      </c>
      <c r="D97" s="224" t="s">
        <v>3</v>
      </c>
      <c r="E97" s="225" t="s">
        <v>3</v>
      </c>
      <c r="F97" s="226">
        <v>51.945</v>
      </c>
      <c r="G97" s="35"/>
      <c r="H97" s="36"/>
    </row>
    <row r="98" spans="1:8" s="2" customFormat="1" ht="16.899999999999999" customHeight="1">
      <c r="A98" s="35"/>
      <c r="B98" s="36"/>
      <c r="C98" s="227" t="s">
        <v>3</v>
      </c>
      <c r="D98" s="227" t="s">
        <v>207</v>
      </c>
      <c r="E98" s="19" t="s">
        <v>3</v>
      </c>
      <c r="F98" s="228">
        <v>0</v>
      </c>
      <c r="G98" s="35"/>
      <c r="H98" s="36"/>
    </row>
    <row r="99" spans="1:8" s="2" customFormat="1" ht="16.899999999999999" customHeight="1">
      <c r="A99" s="35"/>
      <c r="B99" s="36"/>
      <c r="C99" s="227" t="s">
        <v>3</v>
      </c>
      <c r="D99" s="227" t="s">
        <v>208</v>
      </c>
      <c r="E99" s="19" t="s">
        <v>3</v>
      </c>
      <c r="F99" s="228">
        <v>0</v>
      </c>
      <c r="G99" s="35"/>
      <c r="H99" s="36"/>
    </row>
    <row r="100" spans="1:8" s="2" customFormat="1" ht="16.899999999999999" customHeight="1">
      <c r="A100" s="35"/>
      <c r="B100" s="36"/>
      <c r="C100" s="227" t="s">
        <v>3</v>
      </c>
      <c r="D100" s="227" t="s">
        <v>209</v>
      </c>
      <c r="E100" s="19" t="s">
        <v>3</v>
      </c>
      <c r="F100" s="228">
        <v>0</v>
      </c>
      <c r="G100" s="35"/>
      <c r="H100" s="36"/>
    </row>
    <row r="101" spans="1:8" s="2" customFormat="1" ht="16.899999999999999" customHeight="1">
      <c r="A101" s="35"/>
      <c r="B101" s="36"/>
      <c r="C101" s="227" t="s">
        <v>3</v>
      </c>
      <c r="D101" s="227" t="s">
        <v>262</v>
      </c>
      <c r="E101" s="19" t="s">
        <v>3</v>
      </c>
      <c r="F101" s="228">
        <v>0</v>
      </c>
      <c r="G101" s="35"/>
      <c r="H101" s="36"/>
    </row>
    <row r="102" spans="1:8" s="2" customFormat="1" ht="16.899999999999999" customHeight="1">
      <c r="A102" s="35"/>
      <c r="B102" s="36"/>
      <c r="C102" s="227" t="s">
        <v>3</v>
      </c>
      <c r="D102" s="227" t="s">
        <v>263</v>
      </c>
      <c r="E102" s="19" t="s">
        <v>3</v>
      </c>
      <c r="F102" s="228">
        <v>0</v>
      </c>
      <c r="G102" s="35"/>
      <c r="H102" s="36"/>
    </row>
    <row r="103" spans="1:8" s="2" customFormat="1" ht="16.899999999999999" customHeight="1">
      <c r="A103" s="35"/>
      <c r="B103" s="36"/>
      <c r="C103" s="227" t="s">
        <v>3</v>
      </c>
      <c r="D103" s="227" t="s">
        <v>264</v>
      </c>
      <c r="E103" s="19" t="s">
        <v>3</v>
      </c>
      <c r="F103" s="228">
        <v>51.945</v>
      </c>
      <c r="G103" s="35"/>
      <c r="H103" s="36"/>
    </row>
    <row r="104" spans="1:8" s="2" customFormat="1" ht="16.899999999999999" customHeight="1">
      <c r="A104" s="35"/>
      <c r="B104" s="36"/>
      <c r="C104" s="227" t="s">
        <v>144</v>
      </c>
      <c r="D104" s="227" t="s">
        <v>215</v>
      </c>
      <c r="E104" s="19" t="s">
        <v>3</v>
      </c>
      <c r="F104" s="228">
        <v>51.945</v>
      </c>
      <c r="G104" s="35"/>
      <c r="H104" s="36"/>
    </row>
    <row r="105" spans="1:8" s="2" customFormat="1" ht="16.899999999999999" customHeight="1">
      <c r="A105" s="35"/>
      <c r="B105" s="36"/>
      <c r="C105" s="229" t="s">
        <v>2751</v>
      </c>
      <c r="D105" s="35"/>
      <c r="E105" s="35"/>
      <c r="F105" s="35"/>
      <c r="G105" s="35"/>
      <c r="H105" s="36"/>
    </row>
    <row r="106" spans="1:8" s="2" customFormat="1" ht="16.899999999999999" customHeight="1">
      <c r="A106" s="35"/>
      <c r="B106" s="36"/>
      <c r="C106" s="227" t="s">
        <v>258</v>
      </c>
      <c r="D106" s="227" t="s">
        <v>2759</v>
      </c>
      <c r="E106" s="19" t="s">
        <v>139</v>
      </c>
      <c r="F106" s="228">
        <v>51.945</v>
      </c>
      <c r="G106" s="35"/>
      <c r="H106" s="36"/>
    </row>
    <row r="107" spans="1:8" s="2" customFormat="1" ht="16.899999999999999" customHeight="1">
      <c r="A107" s="35"/>
      <c r="B107" s="36"/>
      <c r="C107" s="227" t="s">
        <v>390</v>
      </c>
      <c r="D107" s="227" t="s">
        <v>2760</v>
      </c>
      <c r="E107" s="19" t="s">
        <v>139</v>
      </c>
      <c r="F107" s="228">
        <v>766.80799999999999</v>
      </c>
      <c r="G107" s="35"/>
      <c r="H107" s="36"/>
    </row>
    <row r="108" spans="1:8" s="2" customFormat="1" ht="16.899999999999999" customHeight="1">
      <c r="A108" s="35"/>
      <c r="B108" s="36"/>
      <c r="C108" s="227" t="s">
        <v>382</v>
      </c>
      <c r="D108" s="227" t="s">
        <v>2761</v>
      </c>
      <c r="E108" s="19" t="s">
        <v>139</v>
      </c>
      <c r="F108" s="228">
        <v>383.404</v>
      </c>
      <c r="G108" s="35"/>
      <c r="H108" s="36"/>
    </row>
    <row r="109" spans="1:8" s="2" customFormat="1" ht="16.899999999999999" customHeight="1">
      <c r="A109" s="35"/>
      <c r="B109" s="36"/>
      <c r="C109" s="227" t="s">
        <v>419</v>
      </c>
      <c r="D109" s="227" t="s">
        <v>2755</v>
      </c>
      <c r="E109" s="19" t="s">
        <v>139</v>
      </c>
      <c r="F109" s="228">
        <v>3061.1239999999998</v>
      </c>
      <c r="G109" s="35"/>
      <c r="H109" s="36"/>
    </row>
    <row r="110" spans="1:8" s="2" customFormat="1" ht="16.899999999999999" customHeight="1">
      <c r="A110" s="35"/>
      <c r="B110" s="36"/>
      <c r="C110" s="227" t="s">
        <v>419</v>
      </c>
      <c r="D110" s="227" t="s">
        <v>2755</v>
      </c>
      <c r="E110" s="19" t="s">
        <v>139</v>
      </c>
      <c r="F110" s="228">
        <v>766.80799999999999</v>
      </c>
      <c r="G110" s="35"/>
      <c r="H110" s="36"/>
    </row>
    <row r="111" spans="1:8" s="2" customFormat="1" ht="16.899999999999999" customHeight="1">
      <c r="A111" s="35"/>
      <c r="B111" s="36"/>
      <c r="C111" s="227" t="s">
        <v>445</v>
      </c>
      <c r="D111" s="227" t="s">
        <v>2756</v>
      </c>
      <c r="E111" s="19" t="s">
        <v>139</v>
      </c>
      <c r="F111" s="228">
        <v>3914.5070000000001</v>
      </c>
      <c r="G111" s="35"/>
      <c r="H111" s="36"/>
    </row>
    <row r="112" spans="1:8" s="2" customFormat="1" ht="16.899999999999999" customHeight="1">
      <c r="A112" s="35"/>
      <c r="B112" s="36"/>
      <c r="C112" s="223" t="s">
        <v>146</v>
      </c>
      <c r="D112" s="224" t="s">
        <v>3</v>
      </c>
      <c r="E112" s="225" t="s">
        <v>3</v>
      </c>
      <c r="F112" s="226">
        <v>121.205</v>
      </c>
      <c r="G112" s="35"/>
      <c r="H112" s="36"/>
    </row>
    <row r="113" spans="1:8" s="2" customFormat="1" ht="16.899999999999999" customHeight="1">
      <c r="A113" s="35"/>
      <c r="B113" s="36"/>
      <c r="C113" s="227" t="s">
        <v>3</v>
      </c>
      <c r="D113" s="227" t="s">
        <v>262</v>
      </c>
      <c r="E113" s="19" t="s">
        <v>3</v>
      </c>
      <c r="F113" s="228">
        <v>0</v>
      </c>
      <c r="G113" s="35"/>
      <c r="H113" s="36"/>
    </row>
    <row r="114" spans="1:8" s="2" customFormat="1" ht="16.899999999999999" customHeight="1">
      <c r="A114" s="35"/>
      <c r="B114" s="36"/>
      <c r="C114" s="227" t="s">
        <v>3</v>
      </c>
      <c r="D114" s="227" t="s">
        <v>263</v>
      </c>
      <c r="E114" s="19" t="s">
        <v>3</v>
      </c>
      <c r="F114" s="228">
        <v>0</v>
      </c>
      <c r="G114" s="35"/>
      <c r="H114" s="36"/>
    </row>
    <row r="115" spans="1:8" s="2" customFormat="1" ht="16.899999999999999" customHeight="1">
      <c r="A115" s="35"/>
      <c r="B115" s="36"/>
      <c r="C115" s="227" t="s">
        <v>146</v>
      </c>
      <c r="D115" s="227" t="s">
        <v>301</v>
      </c>
      <c r="E115" s="19" t="s">
        <v>3</v>
      </c>
      <c r="F115" s="228">
        <v>121.205</v>
      </c>
      <c r="G115" s="35"/>
      <c r="H115" s="36"/>
    </row>
    <row r="116" spans="1:8" s="2" customFormat="1" ht="16.899999999999999" customHeight="1">
      <c r="A116" s="35"/>
      <c r="B116" s="36"/>
      <c r="C116" s="229" t="s">
        <v>2751</v>
      </c>
      <c r="D116" s="35"/>
      <c r="E116" s="35"/>
      <c r="F116" s="35"/>
      <c r="G116" s="35"/>
      <c r="H116" s="36"/>
    </row>
    <row r="117" spans="1:8" s="2" customFormat="1" ht="16.899999999999999" customHeight="1">
      <c r="A117" s="35"/>
      <c r="B117" s="36"/>
      <c r="C117" s="227" t="s">
        <v>266</v>
      </c>
      <c r="D117" s="227" t="s">
        <v>2762</v>
      </c>
      <c r="E117" s="19" t="s">
        <v>139</v>
      </c>
      <c r="F117" s="228">
        <v>121.205</v>
      </c>
      <c r="G117" s="35"/>
      <c r="H117" s="36"/>
    </row>
    <row r="118" spans="1:8" s="2" customFormat="1" ht="16.899999999999999" customHeight="1">
      <c r="A118" s="35"/>
      <c r="B118" s="36"/>
      <c r="C118" s="227" t="s">
        <v>390</v>
      </c>
      <c r="D118" s="227" t="s">
        <v>2760</v>
      </c>
      <c r="E118" s="19" t="s">
        <v>139</v>
      </c>
      <c r="F118" s="228">
        <v>766.80799999999999</v>
      </c>
      <c r="G118" s="35"/>
      <c r="H118" s="36"/>
    </row>
    <row r="119" spans="1:8" s="2" customFormat="1" ht="16.899999999999999" customHeight="1">
      <c r="A119" s="35"/>
      <c r="B119" s="36"/>
      <c r="C119" s="227" t="s">
        <v>382</v>
      </c>
      <c r="D119" s="227" t="s">
        <v>2761</v>
      </c>
      <c r="E119" s="19" t="s">
        <v>139</v>
      </c>
      <c r="F119" s="228">
        <v>383.404</v>
      </c>
      <c r="G119" s="35"/>
      <c r="H119" s="36"/>
    </row>
    <row r="120" spans="1:8" s="2" customFormat="1" ht="16.899999999999999" customHeight="1">
      <c r="A120" s="35"/>
      <c r="B120" s="36"/>
      <c r="C120" s="227" t="s">
        <v>419</v>
      </c>
      <c r="D120" s="227" t="s">
        <v>2755</v>
      </c>
      <c r="E120" s="19" t="s">
        <v>139</v>
      </c>
      <c r="F120" s="228">
        <v>3061.1239999999998</v>
      </c>
      <c r="G120" s="35"/>
      <c r="H120" s="36"/>
    </row>
    <row r="121" spans="1:8" s="2" customFormat="1" ht="16.899999999999999" customHeight="1">
      <c r="A121" s="35"/>
      <c r="B121" s="36"/>
      <c r="C121" s="227" t="s">
        <v>419</v>
      </c>
      <c r="D121" s="227" t="s">
        <v>2755</v>
      </c>
      <c r="E121" s="19" t="s">
        <v>139</v>
      </c>
      <c r="F121" s="228">
        <v>766.80799999999999</v>
      </c>
      <c r="G121" s="35"/>
      <c r="H121" s="36"/>
    </row>
    <row r="122" spans="1:8" s="2" customFormat="1" ht="16.899999999999999" customHeight="1">
      <c r="A122" s="35"/>
      <c r="B122" s="36"/>
      <c r="C122" s="227" t="s">
        <v>445</v>
      </c>
      <c r="D122" s="227" t="s">
        <v>2756</v>
      </c>
      <c r="E122" s="19" t="s">
        <v>139</v>
      </c>
      <c r="F122" s="228">
        <v>3914.5070000000001</v>
      </c>
      <c r="G122" s="35"/>
      <c r="H122" s="36"/>
    </row>
    <row r="123" spans="1:8" s="2" customFormat="1" ht="16.899999999999999" customHeight="1">
      <c r="A123" s="35"/>
      <c r="B123" s="36"/>
      <c r="C123" s="223" t="s">
        <v>148</v>
      </c>
      <c r="D123" s="224" t="s">
        <v>3</v>
      </c>
      <c r="E123" s="225" t="s">
        <v>3</v>
      </c>
      <c r="F123" s="226">
        <v>178.09700000000001</v>
      </c>
      <c r="G123" s="35"/>
      <c r="H123" s="36"/>
    </row>
    <row r="124" spans="1:8" s="2" customFormat="1" ht="16.899999999999999" customHeight="1">
      <c r="A124" s="35"/>
      <c r="B124" s="36"/>
      <c r="C124" s="227" t="s">
        <v>3</v>
      </c>
      <c r="D124" s="227" t="s">
        <v>207</v>
      </c>
      <c r="E124" s="19" t="s">
        <v>3</v>
      </c>
      <c r="F124" s="228">
        <v>0</v>
      </c>
      <c r="G124" s="35"/>
      <c r="H124" s="36"/>
    </row>
    <row r="125" spans="1:8" s="2" customFormat="1" ht="16.899999999999999" customHeight="1">
      <c r="A125" s="35"/>
      <c r="B125" s="36"/>
      <c r="C125" s="227" t="s">
        <v>3</v>
      </c>
      <c r="D125" s="227" t="s">
        <v>208</v>
      </c>
      <c r="E125" s="19" t="s">
        <v>3</v>
      </c>
      <c r="F125" s="228">
        <v>0</v>
      </c>
      <c r="G125" s="35"/>
      <c r="H125" s="36"/>
    </row>
    <row r="126" spans="1:8" s="2" customFormat="1" ht="16.899999999999999" customHeight="1">
      <c r="A126" s="35"/>
      <c r="B126" s="36"/>
      <c r="C126" s="227" t="s">
        <v>3</v>
      </c>
      <c r="D126" s="227" t="s">
        <v>209</v>
      </c>
      <c r="E126" s="19" t="s">
        <v>3</v>
      </c>
      <c r="F126" s="228">
        <v>0</v>
      </c>
      <c r="G126" s="35"/>
      <c r="H126" s="36"/>
    </row>
    <row r="127" spans="1:8" s="2" customFormat="1" ht="16.899999999999999" customHeight="1">
      <c r="A127" s="35"/>
      <c r="B127" s="36"/>
      <c r="C127" s="227" t="s">
        <v>3</v>
      </c>
      <c r="D127" s="227" t="s">
        <v>262</v>
      </c>
      <c r="E127" s="19" t="s">
        <v>3</v>
      </c>
      <c r="F127" s="228">
        <v>0</v>
      </c>
      <c r="G127" s="35"/>
      <c r="H127" s="36"/>
    </row>
    <row r="128" spans="1:8" s="2" customFormat="1" ht="16.899999999999999" customHeight="1">
      <c r="A128" s="35"/>
      <c r="B128" s="36"/>
      <c r="C128" s="227" t="s">
        <v>3</v>
      </c>
      <c r="D128" s="227" t="s">
        <v>263</v>
      </c>
      <c r="E128" s="19" t="s">
        <v>3</v>
      </c>
      <c r="F128" s="228">
        <v>0</v>
      </c>
      <c r="G128" s="35"/>
      <c r="H128" s="36"/>
    </row>
    <row r="129" spans="1:8" s="2" customFormat="1" ht="16.899999999999999" customHeight="1">
      <c r="A129" s="35"/>
      <c r="B129" s="36"/>
      <c r="C129" s="227" t="s">
        <v>3</v>
      </c>
      <c r="D129" s="227" t="s">
        <v>306</v>
      </c>
      <c r="E129" s="19" t="s">
        <v>3</v>
      </c>
      <c r="F129" s="228">
        <v>178.09700000000001</v>
      </c>
      <c r="G129" s="35"/>
      <c r="H129" s="36"/>
    </row>
    <row r="130" spans="1:8" s="2" customFormat="1" ht="16.899999999999999" customHeight="1">
      <c r="A130" s="35"/>
      <c r="B130" s="36"/>
      <c r="C130" s="227" t="s">
        <v>148</v>
      </c>
      <c r="D130" s="227" t="s">
        <v>215</v>
      </c>
      <c r="E130" s="19" t="s">
        <v>3</v>
      </c>
      <c r="F130" s="228">
        <v>178.09700000000001</v>
      </c>
      <c r="G130" s="35"/>
      <c r="H130" s="36"/>
    </row>
    <row r="131" spans="1:8" s="2" customFormat="1" ht="16.899999999999999" customHeight="1">
      <c r="A131" s="35"/>
      <c r="B131" s="36"/>
      <c r="C131" s="229" t="s">
        <v>2751</v>
      </c>
      <c r="D131" s="35"/>
      <c r="E131" s="35"/>
      <c r="F131" s="35"/>
      <c r="G131" s="35"/>
      <c r="H131" s="36"/>
    </row>
    <row r="132" spans="1:8" s="2" customFormat="1" ht="16.899999999999999" customHeight="1">
      <c r="A132" s="35"/>
      <c r="B132" s="36"/>
      <c r="C132" s="227" t="s">
        <v>303</v>
      </c>
      <c r="D132" s="227" t="s">
        <v>2763</v>
      </c>
      <c r="E132" s="19" t="s">
        <v>139</v>
      </c>
      <c r="F132" s="228">
        <v>178.09700000000001</v>
      </c>
      <c r="G132" s="35"/>
      <c r="H132" s="36"/>
    </row>
    <row r="133" spans="1:8" s="2" customFormat="1" ht="16.899999999999999" customHeight="1">
      <c r="A133" s="35"/>
      <c r="B133" s="36"/>
      <c r="C133" s="227" t="s">
        <v>390</v>
      </c>
      <c r="D133" s="227" t="s">
        <v>2760</v>
      </c>
      <c r="E133" s="19" t="s">
        <v>139</v>
      </c>
      <c r="F133" s="228">
        <v>766.80799999999999</v>
      </c>
      <c r="G133" s="35"/>
      <c r="H133" s="36"/>
    </row>
    <row r="134" spans="1:8" s="2" customFormat="1" ht="16.899999999999999" customHeight="1">
      <c r="A134" s="35"/>
      <c r="B134" s="36"/>
      <c r="C134" s="227" t="s">
        <v>382</v>
      </c>
      <c r="D134" s="227" t="s">
        <v>2761</v>
      </c>
      <c r="E134" s="19" t="s">
        <v>139</v>
      </c>
      <c r="F134" s="228">
        <v>383.404</v>
      </c>
      <c r="G134" s="35"/>
      <c r="H134" s="36"/>
    </row>
    <row r="135" spans="1:8" s="2" customFormat="1" ht="16.899999999999999" customHeight="1">
      <c r="A135" s="35"/>
      <c r="B135" s="36"/>
      <c r="C135" s="227" t="s">
        <v>419</v>
      </c>
      <c r="D135" s="227" t="s">
        <v>2755</v>
      </c>
      <c r="E135" s="19" t="s">
        <v>139</v>
      </c>
      <c r="F135" s="228">
        <v>3061.1239999999998</v>
      </c>
      <c r="G135" s="35"/>
      <c r="H135" s="36"/>
    </row>
    <row r="136" spans="1:8" s="2" customFormat="1" ht="16.899999999999999" customHeight="1">
      <c r="A136" s="35"/>
      <c r="B136" s="36"/>
      <c r="C136" s="227" t="s">
        <v>419</v>
      </c>
      <c r="D136" s="227" t="s">
        <v>2755</v>
      </c>
      <c r="E136" s="19" t="s">
        <v>139</v>
      </c>
      <c r="F136" s="228">
        <v>766.80799999999999</v>
      </c>
      <c r="G136" s="35"/>
      <c r="H136" s="36"/>
    </row>
    <row r="137" spans="1:8" s="2" customFormat="1" ht="16.899999999999999" customHeight="1">
      <c r="A137" s="35"/>
      <c r="B137" s="36"/>
      <c r="C137" s="227" t="s">
        <v>445</v>
      </c>
      <c r="D137" s="227" t="s">
        <v>2756</v>
      </c>
      <c r="E137" s="19" t="s">
        <v>139</v>
      </c>
      <c r="F137" s="228">
        <v>3914.5070000000001</v>
      </c>
      <c r="G137" s="35"/>
      <c r="H137" s="36"/>
    </row>
    <row r="138" spans="1:8" s="2" customFormat="1" ht="16.899999999999999" customHeight="1">
      <c r="A138" s="35"/>
      <c r="B138" s="36"/>
      <c r="C138" s="223" t="s">
        <v>151</v>
      </c>
      <c r="D138" s="224" t="s">
        <v>3</v>
      </c>
      <c r="E138" s="225" t="s">
        <v>3</v>
      </c>
      <c r="F138" s="226">
        <v>415.56</v>
      </c>
      <c r="G138" s="35"/>
      <c r="H138" s="36"/>
    </row>
    <row r="139" spans="1:8" s="2" customFormat="1" ht="16.899999999999999" customHeight="1">
      <c r="A139" s="35"/>
      <c r="B139" s="36"/>
      <c r="C139" s="227" t="s">
        <v>3</v>
      </c>
      <c r="D139" s="227" t="s">
        <v>207</v>
      </c>
      <c r="E139" s="19" t="s">
        <v>3</v>
      </c>
      <c r="F139" s="228">
        <v>0</v>
      </c>
      <c r="G139" s="35"/>
      <c r="H139" s="36"/>
    </row>
    <row r="140" spans="1:8" s="2" customFormat="1" ht="16.899999999999999" customHeight="1">
      <c r="A140" s="35"/>
      <c r="B140" s="36"/>
      <c r="C140" s="227" t="s">
        <v>3</v>
      </c>
      <c r="D140" s="227" t="s">
        <v>208</v>
      </c>
      <c r="E140" s="19" t="s">
        <v>3</v>
      </c>
      <c r="F140" s="228">
        <v>0</v>
      </c>
      <c r="G140" s="35"/>
      <c r="H140" s="36"/>
    </row>
    <row r="141" spans="1:8" s="2" customFormat="1" ht="16.899999999999999" customHeight="1">
      <c r="A141" s="35"/>
      <c r="B141" s="36"/>
      <c r="C141" s="227" t="s">
        <v>3</v>
      </c>
      <c r="D141" s="227" t="s">
        <v>209</v>
      </c>
      <c r="E141" s="19" t="s">
        <v>3</v>
      </c>
      <c r="F141" s="228">
        <v>0</v>
      </c>
      <c r="G141" s="35"/>
      <c r="H141" s="36"/>
    </row>
    <row r="142" spans="1:8" s="2" customFormat="1" ht="16.899999999999999" customHeight="1">
      <c r="A142" s="35"/>
      <c r="B142" s="36"/>
      <c r="C142" s="227" t="s">
        <v>3</v>
      </c>
      <c r="D142" s="227" t="s">
        <v>262</v>
      </c>
      <c r="E142" s="19" t="s">
        <v>3</v>
      </c>
      <c r="F142" s="228">
        <v>0</v>
      </c>
      <c r="G142" s="35"/>
      <c r="H142" s="36"/>
    </row>
    <row r="143" spans="1:8" s="2" customFormat="1" ht="16.899999999999999" customHeight="1">
      <c r="A143" s="35"/>
      <c r="B143" s="36"/>
      <c r="C143" s="227" t="s">
        <v>3</v>
      </c>
      <c r="D143" s="227" t="s">
        <v>263</v>
      </c>
      <c r="E143" s="19" t="s">
        <v>3</v>
      </c>
      <c r="F143" s="228">
        <v>0</v>
      </c>
      <c r="G143" s="35"/>
      <c r="H143" s="36"/>
    </row>
    <row r="144" spans="1:8" s="2" customFormat="1" ht="16.899999999999999" customHeight="1">
      <c r="A144" s="35"/>
      <c r="B144" s="36"/>
      <c r="C144" s="227" t="s">
        <v>151</v>
      </c>
      <c r="D144" s="227" t="s">
        <v>314</v>
      </c>
      <c r="E144" s="19" t="s">
        <v>3</v>
      </c>
      <c r="F144" s="228">
        <v>415.56</v>
      </c>
      <c r="G144" s="35"/>
      <c r="H144" s="36"/>
    </row>
    <row r="145" spans="1:8" s="2" customFormat="1" ht="16.899999999999999" customHeight="1">
      <c r="A145" s="35"/>
      <c r="B145" s="36"/>
      <c r="C145" s="229" t="s">
        <v>2751</v>
      </c>
      <c r="D145" s="35"/>
      <c r="E145" s="35"/>
      <c r="F145" s="35"/>
      <c r="G145" s="35"/>
      <c r="H145" s="36"/>
    </row>
    <row r="146" spans="1:8" s="2" customFormat="1" ht="16.899999999999999" customHeight="1">
      <c r="A146" s="35"/>
      <c r="B146" s="36"/>
      <c r="C146" s="227" t="s">
        <v>308</v>
      </c>
      <c r="D146" s="227" t="s">
        <v>2764</v>
      </c>
      <c r="E146" s="19" t="s">
        <v>139</v>
      </c>
      <c r="F146" s="228">
        <v>415.56</v>
      </c>
      <c r="G146" s="35"/>
      <c r="H146" s="36"/>
    </row>
    <row r="147" spans="1:8" s="2" customFormat="1" ht="16.899999999999999" customHeight="1">
      <c r="A147" s="35"/>
      <c r="B147" s="36"/>
      <c r="C147" s="227" t="s">
        <v>390</v>
      </c>
      <c r="D147" s="227" t="s">
        <v>2760</v>
      </c>
      <c r="E147" s="19" t="s">
        <v>139</v>
      </c>
      <c r="F147" s="228">
        <v>766.80799999999999</v>
      </c>
      <c r="G147" s="35"/>
      <c r="H147" s="36"/>
    </row>
    <row r="148" spans="1:8" s="2" customFormat="1" ht="16.899999999999999" customHeight="1">
      <c r="A148" s="35"/>
      <c r="B148" s="36"/>
      <c r="C148" s="227" t="s">
        <v>382</v>
      </c>
      <c r="D148" s="227" t="s">
        <v>2761</v>
      </c>
      <c r="E148" s="19" t="s">
        <v>139</v>
      </c>
      <c r="F148" s="228">
        <v>383.404</v>
      </c>
      <c r="G148" s="35"/>
      <c r="H148" s="36"/>
    </row>
    <row r="149" spans="1:8" s="2" customFormat="1" ht="16.899999999999999" customHeight="1">
      <c r="A149" s="35"/>
      <c r="B149" s="36"/>
      <c r="C149" s="227" t="s">
        <v>419</v>
      </c>
      <c r="D149" s="227" t="s">
        <v>2755</v>
      </c>
      <c r="E149" s="19" t="s">
        <v>139</v>
      </c>
      <c r="F149" s="228">
        <v>3061.1239999999998</v>
      </c>
      <c r="G149" s="35"/>
      <c r="H149" s="36"/>
    </row>
    <row r="150" spans="1:8" s="2" customFormat="1" ht="16.899999999999999" customHeight="1">
      <c r="A150" s="35"/>
      <c r="B150" s="36"/>
      <c r="C150" s="227" t="s">
        <v>419</v>
      </c>
      <c r="D150" s="227" t="s">
        <v>2755</v>
      </c>
      <c r="E150" s="19" t="s">
        <v>139</v>
      </c>
      <c r="F150" s="228">
        <v>766.80799999999999</v>
      </c>
      <c r="G150" s="35"/>
      <c r="H150" s="36"/>
    </row>
    <row r="151" spans="1:8" s="2" customFormat="1" ht="16.899999999999999" customHeight="1">
      <c r="A151" s="35"/>
      <c r="B151" s="36"/>
      <c r="C151" s="227" t="s">
        <v>445</v>
      </c>
      <c r="D151" s="227" t="s">
        <v>2756</v>
      </c>
      <c r="E151" s="19" t="s">
        <v>139</v>
      </c>
      <c r="F151" s="228">
        <v>3914.5070000000001</v>
      </c>
      <c r="G151" s="35"/>
      <c r="H151" s="36"/>
    </row>
    <row r="152" spans="1:8" s="2" customFormat="1" ht="16.899999999999999" customHeight="1">
      <c r="A152" s="35"/>
      <c r="B152" s="36"/>
      <c r="C152" s="223" t="s">
        <v>154</v>
      </c>
      <c r="D152" s="224" t="s">
        <v>3</v>
      </c>
      <c r="E152" s="225" t="s">
        <v>3</v>
      </c>
      <c r="F152" s="226">
        <v>252.304</v>
      </c>
      <c r="G152" s="35"/>
      <c r="H152" s="36"/>
    </row>
    <row r="153" spans="1:8" s="2" customFormat="1" ht="16.899999999999999" customHeight="1">
      <c r="A153" s="35"/>
      <c r="B153" s="36"/>
      <c r="C153" s="227" t="s">
        <v>3</v>
      </c>
      <c r="D153" s="227" t="s">
        <v>207</v>
      </c>
      <c r="E153" s="19" t="s">
        <v>3</v>
      </c>
      <c r="F153" s="228">
        <v>0</v>
      </c>
      <c r="G153" s="35"/>
      <c r="H153" s="36"/>
    </row>
    <row r="154" spans="1:8" s="2" customFormat="1" ht="16.899999999999999" customHeight="1">
      <c r="A154" s="35"/>
      <c r="B154" s="36"/>
      <c r="C154" s="227" t="s">
        <v>3</v>
      </c>
      <c r="D154" s="227" t="s">
        <v>208</v>
      </c>
      <c r="E154" s="19" t="s">
        <v>3</v>
      </c>
      <c r="F154" s="228">
        <v>0</v>
      </c>
      <c r="G154" s="35"/>
      <c r="H154" s="36"/>
    </row>
    <row r="155" spans="1:8" s="2" customFormat="1" ht="16.899999999999999" customHeight="1">
      <c r="A155" s="35"/>
      <c r="B155" s="36"/>
      <c r="C155" s="227" t="s">
        <v>3</v>
      </c>
      <c r="D155" s="227" t="s">
        <v>209</v>
      </c>
      <c r="E155" s="19" t="s">
        <v>3</v>
      </c>
      <c r="F155" s="228">
        <v>0</v>
      </c>
      <c r="G155" s="35"/>
      <c r="H155" s="36"/>
    </row>
    <row r="156" spans="1:8" s="2" customFormat="1" ht="16.899999999999999" customHeight="1">
      <c r="A156" s="35"/>
      <c r="B156" s="36"/>
      <c r="C156" s="227" t="s">
        <v>3</v>
      </c>
      <c r="D156" s="227" t="s">
        <v>262</v>
      </c>
      <c r="E156" s="19" t="s">
        <v>3</v>
      </c>
      <c r="F156" s="228">
        <v>0</v>
      </c>
      <c r="G156" s="35"/>
      <c r="H156" s="36"/>
    </row>
    <row r="157" spans="1:8" s="2" customFormat="1" ht="16.899999999999999" customHeight="1">
      <c r="A157" s="35"/>
      <c r="B157" s="36"/>
      <c r="C157" s="227" t="s">
        <v>3</v>
      </c>
      <c r="D157" s="227" t="s">
        <v>263</v>
      </c>
      <c r="E157" s="19" t="s">
        <v>3</v>
      </c>
      <c r="F157" s="228">
        <v>0</v>
      </c>
      <c r="G157" s="35"/>
      <c r="H157" s="36"/>
    </row>
    <row r="158" spans="1:8" s="2" customFormat="1" ht="16.899999999999999" customHeight="1">
      <c r="A158" s="35"/>
      <c r="B158" s="36"/>
      <c r="C158" s="227" t="s">
        <v>3</v>
      </c>
      <c r="D158" s="227" t="s">
        <v>319</v>
      </c>
      <c r="E158" s="19" t="s">
        <v>3</v>
      </c>
      <c r="F158" s="228">
        <v>252.304</v>
      </c>
      <c r="G158" s="35"/>
      <c r="H158" s="36"/>
    </row>
    <row r="159" spans="1:8" s="2" customFormat="1" ht="16.899999999999999" customHeight="1">
      <c r="A159" s="35"/>
      <c r="B159" s="36"/>
      <c r="C159" s="227" t="s">
        <v>154</v>
      </c>
      <c r="D159" s="227" t="s">
        <v>215</v>
      </c>
      <c r="E159" s="19" t="s">
        <v>3</v>
      </c>
      <c r="F159" s="228">
        <v>252.304</v>
      </c>
      <c r="G159" s="35"/>
      <c r="H159" s="36"/>
    </row>
    <row r="160" spans="1:8" s="2" customFormat="1" ht="16.899999999999999" customHeight="1">
      <c r="A160" s="35"/>
      <c r="B160" s="36"/>
      <c r="C160" s="229" t="s">
        <v>2751</v>
      </c>
      <c r="D160" s="35"/>
      <c r="E160" s="35"/>
      <c r="F160" s="35"/>
      <c r="G160" s="35"/>
      <c r="H160" s="36"/>
    </row>
    <row r="161" spans="1:8" s="2" customFormat="1" ht="16.899999999999999" customHeight="1">
      <c r="A161" s="35"/>
      <c r="B161" s="36"/>
      <c r="C161" s="227" t="s">
        <v>316</v>
      </c>
      <c r="D161" s="227" t="s">
        <v>2765</v>
      </c>
      <c r="E161" s="19" t="s">
        <v>139</v>
      </c>
      <c r="F161" s="228">
        <v>252.304</v>
      </c>
      <c r="G161" s="35"/>
      <c r="H161" s="36"/>
    </row>
    <row r="162" spans="1:8" s="2" customFormat="1" ht="16.899999999999999" customHeight="1">
      <c r="A162" s="35"/>
      <c r="B162" s="36"/>
      <c r="C162" s="227" t="s">
        <v>397</v>
      </c>
      <c r="D162" s="227" t="s">
        <v>2766</v>
      </c>
      <c r="E162" s="19" t="s">
        <v>139</v>
      </c>
      <c r="F162" s="228">
        <v>1706.7660000000001</v>
      </c>
      <c r="G162" s="35"/>
      <c r="H162" s="36"/>
    </row>
    <row r="163" spans="1:8" s="2" customFormat="1" ht="16.899999999999999" customHeight="1">
      <c r="A163" s="35"/>
      <c r="B163" s="36"/>
      <c r="C163" s="227" t="s">
        <v>406</v>
      </c>
      <c r="D163" s="227" t="s">
        <v>2767</v>
      </c>
      <c r="E163" s="19" t="s">
        <v>139</v>
      </c>
      <c r="F163" s="228">
        <v>853.38300000000004</v>
      </c>
      <c r="G163" s="35"/>
      <c r="H163" s="36"/>
    </row>
    <row r="164" spans="1:8" s="2" customFormat="1" ht="16.899999999999999" customHeight="1">
      <c r="A164" s="35"/>
      <c r="B164" s="36"/>
      <c r="C164" s="227" t="s">
        <v>428</v>
      </c>
      <c r="D164" s="227" t="s">
        <v>2768</v>
      </c>
      <c r="E164" s="19" t="s">
        <v>139</v>
      </c>
      <c r="F164" s="228">
        <v>792.78</v>
      </c>
      <c r="G164" s="35"/>
      <c r="H164" s="36"/>
    </row>
    <row r="165" spans="1:8" s="2" customFormat="1" ht="16.899999999999999" customHeight="1">
      <c r="A165" s="35"/>
      <c r="B165" s="36"/>
      <c r="C165" s="227" t="s">
        <v>428</v>
      </c>
      <c r="D165" s="227" t="s">
        <v>2768</v>
      </c>
      <c r="E165" s="19" t="s">
        <v>139</v>
      </c>
      <c r="F165" s="228">
        <v>1585.56</v>
      </c>
      <c r="G165" s="35"/>
      <c r="H165" s="36"/>
    </row>
    <row r="166" spans="1:8" s="2" customFormat="1" ht="16.899999999999999" customHeight="1">
      <c r="A166" s="35"/>
      <c r="B166" s="36"/>
      <c r="C166" s="227" t="s">
        <v>445</v>
      </c>
      <c r="D166" s="227" t="s">
        <v>2756</v>
      </c>
      <c r="E166" s="19" t="s">
        <v>139</v>
      </c>
      <c r="F166" s="228">
        <v>3914.5070000000001</v>
      </c>
      <c r="G166" s="35"/>
      <c r="H166" s="36"/>
    </row>
    <row r="167" spans="1:8" s="2" customFormat="1" ht="16.899999999999999" customHeight="1">
      <c r="A167" s="35"/>
      <c r="B167" s="36"/>
      <c r="C167" s="223" t="s">
        <v>157</v>
      </c>
      <c r="D167" s="224" t="s">
        <v>3</v>
      </c>
      <c r="E167" s="225" t="s">
        <v>3</v>
      </c>
      <c r="F167" s="226">
        <v>588.71</v>
      </c>
      <c r="G167" s="35"/>
      <c r="H167" s="36"/>
    </row>
    <row r="168" spans="1:8" s="2" customFormat="1" ht="16.899999999999999" customHeight="1">
      <c r="A168" s="35"/>
      <c r="B168" s="36"/>
      <c r="C168" s="227" t="s">
        <v>3</v>
      </c>
      <c r="D168" s="227" t="s">
        <v>207</v>
      </c>
      <c r="E168" s="19" t="s">
        <v>3</v>
      </c>
      <c r="F168" s="228">
        <v>0</v>
      </c>
      <c r="G168" s="35"/>
      <c r="H168" s="36"/>
    </row>
    <row r="169" spans="1:8" s="2" customFormat="1" ht="16.899999999999999" customHeight="1">
      <c r="A169" s="35"/>
      <c r="B169" s="36"/>
      <c r="C169" s="227" t="s">
        <v>3</v>
      </c>
      <c r="D169" s="227" t="s">
        <v>208</v>
      </c>
      <c r="E169" s="19" t="s">
        <v>3</v>
      </c>
      <c r="F169" s="228">
        <v>0</v>
      </c>
      <c r="G169" s="35"/>
      <c r="H169" s="36"/>
    </row>
    <row r="170" spans="1:8" s="2" customFormat="1" ht="16.899999999999999" customHeight="1">
      <c r="A170" s="35"/>
      <c r="B170" s="36"/>
      <c r="C170" s="227" t="s">
        <v>3</v>
      </c>
      <c r="D170" s="227" t="s">
        <v>209</v>
      </c>
      <c r="E170" s="19" t="s">
        <v>3</v>
      </c>
      <c r="F170" s="228">
        <v>0</v>
      </c>
      <c r="G170" s="35"/>
      <c r="H170" s="36"/>
    </row>
    <row r="171" spans="1:8" s="2" customFormat="1" ht="16.899999999999999" customHeight="1">
      <c r="A171" s="35"/>
      <c r="B171" s="36"/>
      <c r="C171" s="227" t="s">
        <v>3</v>
      </c>
      <c r="D171" s="227" t="s">
        <v>262</v>
      </c>
      <c r="E171" s="19" t="s">
        <v>3</v>
      </c>
      <c r="F171" s="228">
        <v>0</v>
      </c>
      <c r="G171" s="35"/>
      <c r="H171" s="36"/>
    </row>
    <row r="172" spans="1:8" s="2" customFormat="1" ht="16.899999999999999" customHeight="1">
      <c r="A172" s="35"/>
      <c r="B172" s="36"/>
      <c r="C172" s="227" t="s">
        <v>3</v>
      </c>
      <c r="D172" s="227" t="s">
        <v>263</v>
      </c>
      <c r="E172" s="19" t="s">
        <v>3</v>
      </c>
      <c r="F172" s="228">
        <v>0</v>
      </c>
      <c r="G172" s="35"/>
      <c r="H172" s="36"/>
    </row>
    <row r="173" spans="1:8" s="2" customFormat="1" ht="16.899999999999999" customHeight="1">
      <c r="A173" s="35"/>
      <c r="B173" s="36"/>
      <c r="C173" s="227" t="s">
        <v>157</v>
      </c>
      <c r="D173" s="227" t="s">
        <v>325</v>
      </c>
      <c r="E173" s="19" t="s">
        <v>3</v>
      </c>
      <c r="F173" s="228">
        <v>588.71</v>
      </c>
      <c r="G173" s="35"/>
      <c r="H173" s="36"/>
    </row>
    <row r="174" spans="1:8" s="2" customFormat="1" ht="16.899999999999999" customHeight="1">
      <c r="A174" s="35"/>
      <c r="B174" s="36"/>
      <c r="C174" s="229" t="s">
        <v>2751</v>
      </c>
      <c r="D174" s="35"/>
      <c r="E174" s="35"/>
      <c r="F174" s="35"/>
      <c r="G174" s="35"/>
      <c r="H174" s="36"/>
    </row>
    <row r="175" spans="1:8" s="2" customFormat="1" ht="16.899999999999999" customHeight="1">
      <c r="A175" s="35"/>
      <c r="B175" s="36"/>
      <c r="C175" s="227" t="s">
        <v>321</v>
      </c>
      <c r="D175" s="227" t="s">
        <v>2769</v>
      </c>
      <c r="E175" s="19" t="s">
        <v>139</v>
      </c>
      <c r="F175" s="228">
        <v>588.71</v>
      </c>
      <c r="G175" s="35"/>
      <c r="H175" s="36"/>
    </row>
    <row r="176" spans="1:8" s="2" customFormat="1" ht="16.899999999999999" customHeight="1">
      <c r="A176" s="35"/>
      <c r="B176" s="36"/>
      <c r="C176" s="227" t="s">
        <v>397</v>
      </c>
      <c r="D176" s="227" t="s">
        <v>2766</v>
      </c>
      <c r="E176" s="19" t="s">
        <v>139</v>
      </c>
      <c r="F176" s="228">
        <v>1706.7660000000001</v>
      </c>
      <c r="G176" s="35"/>
      <c r="H176" s="36"/>
    </row>
    <row r="177" spans="1:8" s="2" customFormat="1" ht="16.899999999999999" customHeight="1">
      <c r="A177" s="35"/>
      <c r="B177" s="36"/>
      <c r="C177" s="227" t="s">
        <v>406</v>
      </c>
      <c r="D177" s="227" t="s">
        <v>2767</v>
      </c>
      <c r="E177" s="19" t="s">
        <v>139</v>
      </c>
      <c r="F177" s="228">
        <v>853.38300000000004</v>
      </c>
      <c r="G177" s="35"/>
      <c r="H177" s="36"/>
    </row>
    <row r="178" spans="1:8" s="2" customFormat="1" ht="16.899999999999999" customHeight="1">
      <c r="A178" s="35"/>
      <c r="B178" s="36"/>
      <c r="C178" s="227" t="s">
        <v>428</v>
      </c>
      <c r="D178" s="227" t="s">
        <v>2768</v>
      </c>
      <c r="E178" s="19" t="s">
        <v>139</v>
      </c>
      <c r="F178" s="228">
        <v>792.78</v>
      </c>
      <c r="G178" s="35"/>
      <c r="H178" s="36"/>
    </row>
    <row r="179" spans="1:8" s="2" customFormat="1" ht="16.899999999999999" customHeight="1">
      <c r="A179" s="35"/>
      <c r="B179" s="36"/>
      <c r="C179" s="227" t="s">
        <v>428</v>
      </c>
      <c r="D179" s="227" t="s">
        <v>2768</v>
      </c>
      <c r="E179" s="19" t="s">
        <v>139</v>
      </c>
      <c r="F179" s="228">
        <v>1585.56</v>
      </c>
      <c r="G179" s="35"/>
      <c r="H179" s="36"/>
    </row>
    <row r="180" spans="1:8" s="2" customFormat="1" ht="16.899999999999999" customHeight="1">
      <c r="A180" s="35"/>
      <c r="B180" s="36"/>
      <c r="C180" s="227" t="s">
        <v>445</v>
      </c>
      <c r="D180" s="227" t="s">
        <v>2756</v>
      </c>
      <c r="E180" s="19" t="s">
        <v>139</v>
      </c>
      <c r="F180" s="228">
        <v>3914.5070000000001</v>
      </c>
      <c r="G180" s="35"/>
      <c r="H180" s="36"/>
    </row>
    <row r="181" spans="1:8" s="2" customFormat="1" ht="16.899999999999999" customHeight="1">
      <c r="A181" s="35"/>
      <c r="B181" s="36"/>
      <c r="C181" s="223" t="s">
        <v>160</v>
      </c>
      <c r="D181" s="224" t="s">
        <v>3</v>
      </c>
      <c r="E181" s="225" t="s">
        <v>3</v>
      </c>
      <c r="F181" s="226">
        <v>259.72500000000002</v>
      </c>
      <c r="G181" s="35"/>
      <c r="H181" s="36"/>
    </row>
    <row r="182" spans="1:8" s="2" customFormat="1" ht="16.899999999999999" customHeight="1">
      <c r="A182" s="35"/>
      <c r="B182" s="36"/>
      <c r="C182" s="227" t="s">
        <v>3</v>
      </c>
      <c r="D182" s="227" t="s">
        <v>207</v>
      </c>
      <c r="E182" s="19" t="s">
        <v>3</v>
      </c>
      <c r="F182" s="228">
        <v>0</v>
      </c>
      <c r="G182" s="35"/>
      <c r="H182" s="36"/>
    </row>
    <row r="183" spans="1:8" s="2" customFormat="1" ht="16.899999999999999" customHeight="1">
      <c r="A183" s="35"/>
      <c r="B183" s="36"/>
      <c r="C183" s="227" t="s">
        <v>3</v>
      </c>
      <c r="D183" s="227" t="s">
        <v>208</v>
      </c>
      <c r="E183" s="19" t="s">
        <v>3</v>
      </c>
      <c r="F183" s="228">
        <v>0</v>
      </c>
      <c r="G183" s="35"/>
      <c r="H183" s="36"/>
    </row>
    <row r="184" spans="1:8" s="2" customFormat="1" ht="16.899999999999999" customHeight="1">
      <c r="A184" s="35"/>
      <c r="B184" s="36"/>
      <c r="C184" s="227" t="s">
        <v>3</v>
      </c>
      <c r="D184" s="227" t="s">
        <v>209</v>
      </c>
      <c r="E184" s="19" t="s">
        <v>3</v>
      </c>
      <c r="F184" s="228">
        <v>0</v>
      </c>
      <c r="G184" s="35"/>
      <c r="H184" s="36"/>
    </row>
    <row r="185" spans="1:8" s="2" customFormat="1" ht="16.899999999999999" customHeight="1">
      <c r="A185" s="35"/>
      <c r="B185" s="36"/>
      <c r="C185" s="227" t="s">
        <v>3</v>
      </c>
      <c r="D185" s="227" t="s">
        <v>262</v>
      </c>
      <c r="E185" s="19" t="s">
        <v>3</v>
      </c>
      <c r="F185" s="228">
        <v>0</v>
      </c>
      <c r="G185" s="35"/>
      <c r="H185" s="36"/>
    </row>
    <row r="186" spans="1:8" s="2" customFormat="1" ht="16.899999999999999" customHeight="1">
      <c r="A186" s="35"/>
      <c r="B186" s="36"/>
      <c r="C186" s="227" t="s">
        <v>3</v>
      </c>
      <c r="D186" s="227" t="s">
        <v>263</v>
      </c>
      <c r="E186" s="19" t="s">
        <v>3</v>
      </c>
      <c r="F186" s="228">
        <v>0</v>
      </c>
      <c r="G186" s="35"/>
      <c r="H186" s="36"/>
    </row>
    <row r="187" spans="1:8" s="2" customFormat="1" ht="16.899999999999999" customHeight="1">
      <c r="A187" s="35"/>
      <c r="B187" s="36"/>
      <c r="C187" s="227" t="s">
        <v>3</v>
      </c>
      <c r="D187" s="227" t="s">
        <v>330</v>
      </c>
      <c r="E187" s="19" t="s">
        <v>3</v>
      </c>
      <c r="F187" s="228">
        <v>259.72500000000002</v>
      </c>
      <c r="G187" s="35"/>
      <c r="H187" s="36"/>
    </row>
    <row r="188" spans="1:8" s="2" customFormat="1" ht="16.899999999999999" customHeight="1">
      <c r="A188" s="35"/>
      <c r="B188" s="36"/>
      <c r="C188" s="227" t="s">
        <v>160</v>
      </c>
      <c r="D188" s="227" t="s">
        <v>215</v>
      </c>
      <c r="E188" s="19" t="s">
        <v>3</v>
      </c>
      <c r="F188" s="228">
        <v>259.72500000000002</v>
      </c>
      <c r="G188" s="35"/>
      <c r="H188" s="36"/>
    </row>
    <row r="189" spans="1:8" s="2" customFormat="1" ht="16.899999999999999" customHeight="1">
      <c r="A189" s="35"/>
      <c r="B189" s="36"/>
      <c r="C189" s="229" t="s">
        <v>2751</v>
      </c>
      <c r="D189" s="35"/>
      <c r="E189" s="35"/>
      <c r="F189" s="35"/>
      <c r="G189" s="35"/>
      <c r="H189" s="36"/>
    </row>
    <row r="190" spans="1:8" s="2" customFormat="1" ht="16.899999999999999" customHeight="1">
      <c r="A190" s="35"/>
      <c r="B190" s="36"/>
      <c r="C190" s="227" t="s">
        <v>327</v>
      </c>
      <c r="D190" s="227" t="s">
        <v>2770</v>
      </c>
      <c r="E190" s="19" t="s">
        <v>139</v>
      </c>
      <c r="F190" s="228">
        <v>259.72500000000002</v>
      </c>
      <c r="G190" s="35"/>
      <c r="H190" s="36"/>
    </row>
    <row r="191" spans="1:8" s="2" customFormat="1" ht="16.899999999999999" customHeight="1">
      <c r="A191" s="35"/>
      <c r="B191" s="36"/>
      <c r="C191" s="227" t="s">
        <v>397</v>
      </c>
      <c r="D191" s="227" t="s">
        <v>2766</v>
      </c>
      <c r="E191" s="19" t="s">
        <v>139</v>
      </c>
      <c r="F191" s="228">
        <v>1706.7660000000001</v>
      </c>
      <c r="G191" s="35"/>
      <c r="H191" s="36"/>
    </row>
    <row r="192" spans="1:8" s="2" customFormat="1" ht="16.899999999999999" customHeight="1">
      <c r="A192" s="35"/>
      <c r="B192" s="36"/>
      <c r="C192" s="227" t="s">
        <v>406</v>
      </c>
      <c r="D192" s="227" t="s">
        <v>2767</v>
      </c>
      <c r="E192" s="19" t="s">
        <v>139</v>
      </c>
      <c r="F192" s="228">
        <v>853.38300000000004</v>
      </c>
      <c r="G192" s="35"/>
      <c r="H192" s="36"/>
    </row>
    <row r="193" spans="1:8" s="2" customFormat="1" ht="16.899999999999999" customHeight="1">
      <c r="A193" s="35"/>
      <c r="B193" s="36"/>
      <c r="C193" s="227" t="s">
        <v>428</v>
      </c>
      <c r="D193" s="227" t="s">
        <v>2768</v>
      </c>
      <c r="E193" s="19" t="s">
        <v>139</v>
      </c>
      <c r="F193" s="228">
        <v>1585.56</v>
      </c>
      <c r="G193" s="35"/>
      <c r="H193" s="36"/>
    </row>
    <row r="194" spans="1:8" s="2" customFormat="1" ht="16.899999999999999" customHeight="1">
      <c r="A194" s="35"/>
      <c r="B194" s="36"/>
      <c r="C194" s="227" t="s">
        <v>428</v>
      </c>
      <c r="D194" s="227" t="s">
        <v>2768</v>
      </c>
      <c r="E194" s="19" t="s">
        <v>139</v>
      </c>
      <c r="F194" s="228">
        <v>792.78</v>
      </c>
      <c r="G194" s="35"/>
      <c r="H194" s="36"/>
    </row>
    <row r="195" spans="1:8" s="2" customFormat="1" ht="16.899999999999999" customHeight="1">
      <c r="A195" s="35"/>
      <c r="B195" s="36"/>
      <c r="C195" s="227" t="s">
        <v>445</v>
      </c>
      <c r="D195" s="227" t="s">
        <v>2756</v>
      </c>
      <c r="E195" s="19" t="s">
        <v>139</v>
      </c>
      <c r="F195" s="228">
        <v>3914.5070000000001</v>
      </c>
      <c r="G195" s="35"/>
      <c r="H195" s="36"/>
    </row>
    <row r="196" spans="1:8" s="2" customFormat="1" ht="16.899999999999999" customHeight="1">
      <c r="A196" s="35"/>
      <c r="B196" s="36"/>
      <c r="C196" s="223" t="s">
        <v>162</v>
      </c>
      <c r="D196" s="224" t="s">
        <v>3</v>
      </c>
      <c r="E196" s="225" t="s">
        <v>3</v>
      </c>
      <c r="F196" s="226">
        <v>484.82</v>
      </c>
      <c r="G196" s="35"/>
      <c r="H196" s="36"/>
    </row>
    <row r="197" spans="1:8" s="2" customFormat="1" ht="16.899999999999999" customHeight="1">
      <c r="A197" s="35"/>
      <c r="B197" s="36"/>
      <c r="C197" s="227" t="s">
        <v>3</v>
      </c>
      <c r="D197" s="227" t="s">
        <v>207</v>
      </c>
      <c r="E197" s="19" t="s">
        <v>3</v>
      </c>
      <c r="F197" s="228">
        <v>0</v>
      </c>
      <c r="G197" s="35"/>
      <c r="H197" s="36"/>
    </row>
    <row r="198" spans="1:8" s="2" customFormat="1" ht="16.899999999999999" customHeight="1">
      <c r="A198" s="35"/>
      <c r="B198" s="36"/>
      <c r="C198" s="227" t="s">
        <v>3</v>
      </c>
      <c r="D198" s="227" t="s">
        <v>208</v>
      </c>
      <c r="E198" s="19" t="s">
        <v>3</v>
      </c>
      <c r="F198" s="228">
        <v>0</v>
      </c>
      <c r="G198" s="35"/>
      <c r="H198" s="36"/>
    </row>
    <row r="199" spans="1:8" s="2" customFormat="1" ht="16.899999999999999" customHeight="1">
      <c r="A199" s="35"/>
      <c r="B199" s="36"/>
      <c r="C199" s="227" t="s">
        <v>3</v>
      </c>
      <c r="D199" s="227" t="s">
        <v>209</v>
      </c>
      <c r="E199" s="19" t="s">
        <v>3</v>
      </c>
      <c r="F199" s="228">
        <v>0</v>
      </c>
      <c r="G199" s="35"/>
      <c r="H199" s="36"/>
    </row>
    <row r="200" spans="1:8" s="2" customFormat="1" ht="16.899999999999999" customHeight="1">
      <c r="A200" s="35"/>
      <c r="B200" s="36"/>
      <c r="C200" s="227" t="s">
        <v>3</v>
      </c>
      <c r="D200" s="227" t="s">
        <v>262</v>
      </c>
      <c r="E200" s="19" t="s">
        <v>3</v>
      </c>
      <c r="F200" s="228">
        <v>0</v>
      </c>
      <c r="G200" s="35"/>
      <c r="H200" s="36"/>
    </row>
    <row r="201" spans="1:8" s="2" customFormat="1" ht="16.899999999999999" customHeight="1">
      <c r="A201" s="35"/>
      <c r="B201" s="36"/>
      <c r="C201" s="227" t="s">
        <v>3</v>
      </c>
      <c r="D201" s="227" t="s">
        <v>263</v>
      </c>
      <c r="E201" s="19" t="s">
        <v>3</v>
      </c>
      <c r="F201" s="228">
        <v>0</v>
      </c>
      <c r="G201" s="35"/>
      <c r="H201" s="36"/>
    </row>
    <row r="202" spans="1:8" s="2" customFormat="1" ht="16.899999999999999" customHeight="1">
      <c r="A202" s="35"/>
      <c r="B202" s="36"/>
      <c r="C202" s="227" t="s">
        <v>162</v>
      </c>
      <c r="D202" s="227" t="s">
        <v>335</v>
      </c>
      <c r="E202" s="19" t="s">
        <v>3</v>
      </c>
      <c r="F202" s="228">
        <v>484.82</v>
      </c>
      <c r="G202" s="35"/>
      <c r="H202" s="36"/>
    </row>
    <row r="203" spans="1:8" s="2" customFormat="1" ht="16.899999999999999" customHeight="1">
      <c r="A203" s="35"/>
      <c r="B203" s="36"/>
      <c r="C203" s="229" t="s">
        <v>2751</v>
      </c>
      <c r="D203" s="35"/>
      <c r="E203" s="35"/>
      <c r="F203" s="35"/>
      <c r="G203" s="35"/>
      <c r="H203" s="36"/>
    </row>
    <row r="204" spans="1:8" s="2" customFormat="1" ht="16.899999999999999" customHeight="1">
      <c r="A204" s="35"/>
      <c r="B204" s="36"/>
      <c r="C204" s="227" t="s">
        <v>331</v>
      </c>
      <c r="D204" s="227" t="s">
        <v>2771</v>
      </c>
      <c r="E204" s="19" t="s">
        <v>139</v>
      </c>
      <c r="F204" s="228">
        <v>484.82</v>
      </c>
      <c r="G204" s="35"/>
      <c r="H204" s="36"/>
    </row>
    <row r="205" spans="1:8" s="2" customFormat="1" ht="16.899999999999999" customHeight="1">
      <c r="A205" s="35"/>
      <c r="B205" s="36"/>
      <c r="C205" s="227" t="s">
        <v>397</v>
      </c>
      <c r="D205" s="227" t="s">
        <v>2766</v>
      </c>
      <c r="E205" s="19" t="s">
        <v>139</v>
      </c>
      <c r="F205" s="228">
        <v>1706.7660000000001</v>
      </c>
      <c r="G205" s="35"/>
      <c r="H205" s="36"/>
    </row>
    <row r="206" spans="1:8" s="2" customFormat="1" ht="16.899999999999999" customHeight="1">
      <c r="A206" s="35"/>
      <c r="B206" s="36"/>
      <c r="C206" s="227" t="s">
        <v>406</v>
      </c>
      <c r="D206" s="227" t="s">
        <v>2767</v>
      </c>
      <c r="E206" s="19" t="s">
        <v>139</v>
      </c>
      <c r="F206" s="228">
        <v>853.38300000000004</v>
      </c>
      <c r="G206" s="35"/>
      <c r="H206" s="36"/>
    </row>
    <row r="207" spans="1:8" s="2" customFormat="1" ht="16.899999999999999" customHeight="1">
      <c r="A207" s="35"/>
      <c r="B207" s="36"/>
      <c r="C207" s="227" t="s">
        <v>428</v>
      </c>
      <c r="D207" s="227" t="s">
        <v>2768</v>
      </c>
      <c r="E207" s="19" t="s">
        <v>139</v>
      </c>
      <c r="F207" s="228">
        <v>1585.56</v>
      </c>
      <c r="G207" s="35"/>
      <c r="H207" s="36"/>
    </row>
    <row r="208" spans="1:8" s="2" customFormat="1" ht="16.899999999999999" customHeight="1">
      <c r="A208" s="35"/>
      <c r="B208" s="36"/>
      <c r="C208" s="227" t="s">
        <v>428</v>
      </c>
      <c r="D208" s="227" t="s">
        <v>2768</v>
      </c>
      <c r="E208" s="19" t="s">
        <v>139</v>
      </c>
      <c r="F208" s="228">
        <v>792.78</v>
      </c>
      <c r="G208" s="35"/>
      <c r="H208" s="36"/>
    </row>
    <row r="209" spans="1:8" s="2" customFormat="1" ht="16.899999999999999" customHeight="1">
      <c r="A209" s="35"/>
      <c r="B209" s="36"/>
      <c r="C209" s="227" t="s">
        <v>445</v>
      </c>
      <c r="D209" s="227" t="s">
        <v>2756</v>
      </c>
      <c r="E209" s="19" t="s">
        <v>139</v>
      </c>
      <c r="F209" s="228">
        <v>3914.5070000000001</v>
      </c>
      <c r="G209" s="35"/>
      <c r="H209" s="36"/>
    </row>
    <row r="210" spans="1:8" s="2" customFormat="1" ht="16.899999999999999" customHeight="1">
      <c r="A210" s="35"/>
      <c r="B210" s="36"/>
      <c r="C210" s="223" t="s">
        <v>164</v>
      </c>
      <c r="D210" s="224" t="s">
        <v>3</v>
      </c>
      <c r="E210" s="225" t="s">
        <v>3</v>
      </c>
      <c r="F210" s="226">
        <v>121.205</v>
      </c>
      <c r="G210" s="35"/>
      <c r="H210" s="36"/>
    </row>
    <row r="211" spans="1:8" s="2" customFormat="1" ht="16.899999999999999" customHeight="1">
      <c r="A211" s="35"/>
      <c r="B211" s="36"/>
      <c r="C211" s="227" t="s">
        <v>3</v>
      </c>
      <c r="D211" s="227" t="s">
        <v>207</v>
      </c>
      <c r="E211" s="19" t="s">
        <v>3</v>
      </c>
      <c r="F211" s="228">
        <v>0</v>
      </c>
      <c r="G211" s="35"/>
      <c r="H211" s="36"/>
    </row>
    <row r="212" spans="1:8" s="2" customFormat="1" ht="16.899999999999999" customHeight="1">
      <c r="A212" s="35"/>
      <c r="B212" s="36"/>
      <c r="C212" s="227" t="s">
        <v>3</v>
      </c>
      <c r="D212" s="227" t="s">
        <v>208</v>
      </c>
      <c r="E212" s="19" t="s">
        <v>3</v>
      </c>
      <c r="F212" s="228">
        <v>0</v>
      </c>
      <c r="G212" s="35"/>
      <c r="H212" s="36"/>
    </row>
    <row r="213" spans="1:8" s="2" customFormat="1" ht="16.899999999999999" customHeight="1">
      <c r="A213" s="35"/>
      <c r="B213" s="36"/>
      <c r="C213" s="227" t="s">
        <v>3</v>
      </c>
      <c r="D213" s="227" t="s">
        <v>209</v>
      </c>
      <c r="E213" s="19" t="s">
        <v>3</v>
      </c>
      <c r="F213" s="228">
        <v>0</v>
      </c>
      <c r="G213" s="35"/>
      <c r="H213" s="36"/>
    </row>
    <row r="214" spans="1:8" s="2" customFormat="1" ht="16.899999999999999" customHeight="1">
      <c r="A214" s="35"/>
      <c r="B214" s="36"/>
      <c r="C214" s="227" t="s">
        <v>3</v>
      </c>
      <c r="D214" s="227" t="s">
        <v>262</v>
      </c>
      <c r="E214" s="19" t="s">
        <v>3</v>
      </c>
      <c r="F214" s="228">
        <v>0</v>
      </c>
      <c r="G214" s="35"/>
      <c r="H214" s="36"/>
    </row>
    <row r="215" spans="1:8" s="2" customFormat="1" ht="16.899999999999999" customHeight="1">
      <c r="A215" s="35"/>
      <c r="B215" s="36"/>
      <c r="C215" s="227" t="s">
        <v>3</v>
      </c>
      <c r="D215" s="227" t="s">
        <v>263</v>
      </c>
      <c r="E215" s="19" t="s">
        <v>3</v>
      </c>
      <c r="F215" s="228">
        <v>0</v>
      </c>
      <c r="G215" s="35"/>
      <c r="H215" s="36"/>
    </row>
    <row r="216" spans="1:8" s="2" customFormat="1" ht="16.899999999999999" customHeight="1">
      <c r="A216" s="35"/>
      <c r="B216" s="36"/>
      <c r="C216" s="227" t="s">
        <v>164</v>
      </c>
      <c r="D216" s="227" t="s">
        <v>301</v>
      </c>
      <c r="E216" s="19" t="s">
        <v>3</v>
      </c>
      <c r="F216" s="228">
        <v>121.205</v>
      </c>
      <c r="G216" s="35"/>
      <c r="H216" s="36"/>
    </row>
    <row r="217" spans="1:8" s="2" customFormat="1" ht="16.899999999999999" customHeight="1">
      <c r="A217" s="35"/>
      <c r="B217" s="36"/>
      <c r="C217" s="229" t="s">
        <v>2751</v>
      </c>
      <c r="D217" s="35"/>
      <c r="E217" s="35"/>
      <c r="F217" s="35"/>
      <c r="G217" s="35"/>
      <c r="H217" s="36"/>
    </row>
    <row r="218" spans="1:8" s="2" customFormat="1" ht="16.899999999999999" customHeight="1">
      <c r="A218" s="35"/>
      <c r="B218" s="36"/>
      <c r="C218" s="227" t="s">
        <v>337</v>
      </c>
      <c r="D218" s="227" t="s">
        <v>2772</v>
      </c>
      <c r="E218" s="19" t="s">
        <v>139</v>
      </c>
      <c r="F218" s="228">
        <v>121.205</v>
      </c>
      <c r="G218" s="35"/>
      <c r="H218" s="36"/>
    </row>
    <row r="219" spans="1:8" s="2" customFormat="1" ht="16.899999999999999" customHeight="1">
      <c r="A219" s="35"/>
      <c r="B219" s="36"/>
      <c r="C219" s="227" t="s">
        <v>397</v>
      </c>
      <c r="D219" s="227" t="s">
        <v>2766</v>
      </c>
      <c r="E219" s="19" t="s">
        <v>139</v>
      </c>
      <c r="F219" s="228">
        <v>1706.7660000000001</v>
      </c>
      <c r="G219" s="35"/>
      <c r="H219" s="36"/>
    </row>
    <row r="220" spans="1:8" s="2" customFormat="1" ht="16.899999999999999" customHeight="1">
      <c r="A220" s="35"/>
      <c r="B220" s="36"/>
      <c r="C220" s="227" t="s">
        <v>406</v>
      </c>
      <c r="D220" s="227" t="s">
        <v>2767</v>
      </c>
      <c r="E220" s="19" t="s">
        <v>139</v>
      </c>
      <c r="F220" s="228">
        <v>853.38300000000004</v>
      </c>
      <c r="G220" s="35"/>
      <c r="H220" s="36"/>
    </row>
    <row r="221" spans="1:8" s="2" customFormat="1" ht="16.899999999999999" customHeight="1">
      <c r="A221" s="35"/>
      <c r="B221" s="36"/>
      <c r="C221" s="227" t="s">
        <v>436</v>
      </c>
      <c r="D221" s="227" t="s">
        <v>2773</v>
      </c>
      <c r="E221" s="19" t="s">
        <v>139</v>
      </c>
      <c r="F221" s="228">
        <v>60.603000000000002</v>
      </c>
      <c r="G221" s="35"/>
      <c r="H221" s="36"/>
    </row>
    <row r="222" spans="1:8" s="2" customFormat="1" ht="16.899999999999999" customHeight="1">
      <c r="A222" s="35"/>
      <c r="B222" s="36"/>
      <c r="C222" s="227" t="s">
        <v>436</v>
      </c>
      <c r="D222" s="227" t="s">
        <v>2773</v>
      </c>
      <c r="E222" s="19" t="s">
        <v>139</v>
      </c>
      <c r="F222" s="228">
        <v>121.206</v>
      </c>
      <c r="G222" s="35"/>
      <c r="H222" s="36"/>
    </row>
    <row r="223" spans="1:8" s="2" customFormat="1" ht="16.899999999999999" customHeight="1">
      <c r="A223" s="35"/>
      <c r="B223" s="36"/>
      <c r="C223" s="227" t="s">
        <v>445</v>
      </c>
      <c r="D223" s="227" t="s">
        <v>2756</v>
      </c>
      <c r="E223" s="19" t="s">
        <v>139</v>
      </c>
      <c r="F223" s="228">
        <v>3914.5070000000001</v>
      </c>
      <c r="G223" s="35"/>
      <c r="H223" s="36"/>
    </row>
    <row r="224" spans="1:8" s="2" customFormat="1" ht="16.899999999999999" customHeight="1">
      <c r="A224" s="35"/>
      <c r="B224" s="36"/>
      <c r="C224" s="223" t="s">
        <v>165</v>
      </c>
      <c r="D224" s="224" t="s">
        <v>3</v>
      </c>
      <c r="E224" s="225" t="s">
        <v>3</v>
      </c>
      <c r="F224" s="226">
        <v>2473.5700000000002</v>
      </c>
      <c r="G224" s="35"/>
      <c r="H224" s="36"/>
    </row>
    <row r="225" spans="1:8" s="2" customFormat="1" ht="16.899999999999999" customHeight="1">
      <c r="A225" s="35"/>
      <c r="B225" s="36"/>
      <c r="C225" s="227" t="s">
        <v>3</v>
      </c>
      <c r="D225" s="227" t="s">
        <v>207</v>
      </c>
      <c r="E225" s="19" t="s">
        <v>3</v>
      </c>
      <c r="F225" s="228">
        <v>0</v>
      </c>
      <c r="G225" s="35"/>
      <c r="H225" s="36"/>
    </row>
    <row r="226" spans="1:8" s="2" customFormat="1" ht="16.899999999999999" customHeight="1">
      <c r="A226" s="35"/>
      <c r="B226" s="36"/>
      <c r="C226" s="227" t="s">
        <v>3</v>
      </c>
      <c r="D226" s="227" t="s">
        <v>208</v>
      </c>
      <c r="E226" s="19" t="s">
        <v>3</v>
      </c>
      <c r="F226" s="228">
        <v>0</v>
      </c>
      <c r="G226" s="35"/>
      <c r="H226" s="36"/>
    </row>
    <row r="227" spans="1:8" s="2" customFormat="1" ht="16.899999999999999" customHeight="1">
      <c r="A227" s="35"/>
      <c r="B227" s="36"/>
      <c r="C227" s="227" t="s">
        <v>3</v>
      </c>
      <c r="D227" s="227" t="s">
        <v>209</v>
      </c>
      <c r="E227" s="19" t="s">
        <v>3</v>
      </c>
      <c r="F227" s="228">
        <v>0</v>
      </c>
      <c r="G227" s="35"/>
      <c r="H227" s="36"/>
    </row>
    <row r="228" spans="1:8" s="2" customFormat="1" ht="16.899999999999999" customHeight="1">
      <c r="A228" s="35"/>
      <c r="B228" s="36"/>
      <c r="C228" s="227" t="s">
        <v>3</v>
      </c>
      <c r="D228" s="227" t="s">
        <v>270</v>
      </c>
      <c r="E228" s="19" t="s">
        <v>3</v>
      </c>
      <c r="F228" s="228">
        <v>0</v>
      </c>
      <c r="G228" s="35"/>
      <c r="H228" s="36"/>
    </row>
    <row r="229" spans="1:8" s="2" customFormat="1" ht="16.899999999999999" customHeight="1">
      <c r="A229" s="35"/>
      <c r="B229" s="36"/>
      <c r="C229" s="227" t="s">
        <v>3</v>
      </c>
      <c r="D229" s="227" t="s">
        <v>271</v>
      </c>
      <c r="E229" s="19" t="s">
        <v>3</v>
      </c>
      <c r="F229" s="228">
        <v>0</v>
      </c>
      <c r="G229" s="35"/>
      <c r="H229" s="36"/>
    </row>
    <row r="230" spans="1:8" s="2" customFormat="1" ht="16.899999999999999" customHeight="1">
      <c r="A230" s="35"/>
      <c r="B230" s="36"/>
      <c r="C230" s="227" t="s">
        <v>3</v>
      </c>
      <c r="D230" s="227" t="s">
        <v>272</v>
      </c>
      <c r="E230" s="19" t="s">
        <v>3</v>
      </c>
      <c r="F230" s="228">
        <v>0</v>
      </c>
      <c r="G230" s="35"/>
      <c r="H230" s="36"/>
    </row>
    <row r="231" spans="1:8" s="2" customFormat="1" ht="16.899999999999999" customHeight="1">
      <c r="A231" s="35"/>
      <c r="B231" s="36"/>
      <c r="C231" s="227" t="s">
        <v>3</v>
      </c>
      <c r="D231" s="227" t="s">
        <v>273</v>
      </c>
      <c r="E231" s="19" t="s">
        <v>3</v>
      </c>
      <c r="F231" s="228">
        <v>1274.6389999999999</v>
      </c>
      <c r="G231" s="35"/>
      <c r="H231" s="36"/>
    </row>
    <row r="232" spans="1:8" s="2" customFormat="1" ht="16.899999999999999" customHeight="1">
      <c r="A232" s="35"/>
      <c r="B232" s="36"/>
      <c r="C232" s="227" t="s">
        <v>3</v>
      </c>
      <c r="D232" s="227" t="s">
        <v>274</v>
      </c>
      <c r="E232" s="19" t="s">
        <v>3</v>
      </c>
      <c r="F232" s="228">
        <v>18.343</v>
      </c>
      <c r="G232" s="35"/>
      <c r="H232" s="36"/>
    </row>
    <row r="233" spans="1:8" s="2" customFormat="1" ht="16.899999999999999" customHeight="1">
      <c r="A233" s="35"/>
      <c r="B233" s="36"/>
      <c r="C233" s="227" t="s">
        <v>3</v>
      </c>
      <c r="D233" s="227" t="s">
        <v>275</v>
      </c>
      <c r="E233" s="19" t="s">
        <v>3</v>
      </c>
      <c r="F233" s="228">
        <v>-19.2</v>
      </c>
      <c r="G233" s="35"/>
      <c r="H233" s="36"/>
    </row>
    <row r="234" spans="1:8" s="2" customFormat="1" ht="16.899999999999999" customHeight="1">
      <c r="A234" s="35"/>
      <c r="B234" s="36"/>
      <c r="C234" s="227" t="s">
        <v>3</v>
      </c>
      <c r="D234" s="227" t="s">
        <v>276</v>
      </c>
      <c r="E234" s="19" t="s">
        <v>3</v>
      </c>
      <c r="F234" s="228">
        <v>0</v>
      </c>
      <c r="G234" s="35"/>
      <c r="H234" s="36"/>
    </row>
    <row r="235" spans="1:8" s="2" customFormat="1" ht="16.899999999999999" customHeight="1">
      <c r="A235" s="35"/>
      <c r="B235" s="36"/>
      <c r="C235" s="227" t="s">
        <v>3</v>
      </c>
      <c r="D235" s="227" t="s">
        <v>277</v>
      </c>
      <c r="E235" s="19" t="s">
        <v>3</v>
      </c>
      <c r="F235" s="228">
        <v>0</v>
      </c>
      <c r="G235" s="35"/>
      <c r="H235" s="36"/>
    </row>
    <row r="236" spans="1:8" s="2" customFormat="1" ht="16.899999999999999" customHeight="1">
      <c r="A236" s="35"/>
      <c r="B236" s="36"/>
      <c r="C236" s="227" t="s">
        <v>3</v>
      </c>
      <c r="D236" s="227" t="s">
        <v>278</v>
      </c>
      <c r="E236" s="19" t="s">
        <v>3</v>
      </c>
      <c r="F236" s="228">
        <v>106.694</v>
      </c>
      <c r="G236" s="35"/>
      <c r="H236" s="36"/>
    </row>
    <row r="237" spans="1:8" s="2" customFormat="1" ht="16.899999999999999" customHeight="1">
      <c r="A237" s="35"/>
      <c r="B237" s="36"/>
      <c r="C237" s="227" t="s">
        <v>3</v>
      </c>
      <c r="D237" s="227" t="s">
        <v>279</v>
      </c>
      <c r="E237" s="19" t="s">
        <v>3</v>
      </c>
      <c r="F237" s="228">
        <v>1.3</v>
      </c>
      <c r="G237" s="35"/>
      <c r="H237" s="36"/>
    </row>
    <row r="238" spans="1:8" s="2" customFormat="1" ht="16.899999999999999" customHeight="1">
      <c r="A238" s="35"/>
      <c r="B238" s="36"/>
      <c r="C238" s="227" t="s">
        <v>3</v>
      </c>
      <c r="D238" s="227" t="s">
        <v>280</v>
      </c>
      <c r="E238" s="19" t="s">
        <v>3</v>
      </c>
      <c r="F238" s="228">
        <v>0</v>
      </c>
      <c r="G238" s="35"/>
      <c r="H238" s="36"/>
    </row>
    <row r="239" spans="1:8" s="2" customFormat="1" ht="16.899999999999999" customHeight="1">
      <c r="A239" s="35"/>
      <c r="B239" s="36"/>
      <c r="C239" s="227" t="s">
        <v>3</v>
      </c>
      <c r="D239" s="227" t="s">
        <v>277</v>
      </c>
      <c r="E239" s="19" t="s">
        <v>3</v>
      </c>
      <c r="F239" s="228">
        <v>0</v>
      </c>
      <c r="G239" s="35"/>
      <c r="H239" s="36"/>
    </row>
    <row r="240" spans="1:8" s="2" customFormat="1" ht="16.899999999999999" customHeight="1">
      <c r="A240" s="35"/>
      <c r="B240" s="36"/>
      <c r="C240" s="227" t="s">
        <v>3</v>
      </c>
      <c r="D240" s="227" t="s">
        <v>281</v>
      </c>
      <c r="E240" s="19" t="s">
        <v>3</v>
      </c>
      <c r="F240" s="228">
        <v>262.89</v>
      </c>
      <c r="G240" s="35"/>
      <c r="H240" s="36"/>
    </row>
    <row r="241" spans="1:8" s="2" customFormat="1" ht="16.899999999999999" customHeight="1">
      <c r="A241" s="35"/>
      <c r="B241" s="36"/>
      <c r="C241" s="227" t="s">
        <v>3</v>
      </c>
      <c r="D241" s="227" t="s">
        <v>282</v>
      </c>
      <c r="E241" s="19" t="s">
        <v>3</v>
      </c>
      <c r="F241" s="228">
        <v>3.9</v>
      </c>
      <c r="G241" s="35"/>
      <c r="H241" s="36"/>
    </row>
    <row r="242" spans="1:8" s="2" customFormat="1" ht="16.899999999999999" customHeight="1">
      <c r="A242" s="35"/>
      <c r="B242" s="36"/>
      <c r="C242" s="227" t="s">
        <v>3</v>
      </c>
      <c r="D242" s="227" t="s">
        <v>283</v>
      </c>
      <c r="E242" s="19" t="s">
        <v>3</v>
      </c>
      <c r="F242" s="228">
        <v>0</v>
      </c>
      <c r="G242" s="35"/>
      <c r="H242" s="36"/>
    </row>
    <row r="243" spans="1:8" s="2" customFormat="1" ht="16.899999999999999" customHeight="1">
      <c r="A243" s="35"/>
      <c r="B243" s="36"/>
      <c r="C243" s="227" t="s">
        <v>3</v>
      </c>
      <c r="D243" s="227" t="s">
        <v>277</v>
      </c>
      <c r="E243" s="19" t="s">
        <v>3</v>
      </c>
      <c r="F243" s="228">
        <v>0</v>
      </c>
      <c r="G243" s="35"/>
      <c r="H243" s="36"/>
    </row>
    <row r="244" spans="1:8" s="2" customFormat="1" ht="16.899999999999999" customHeight="1">
      <c r="A244" s="35"/>
      <c r="B244" s="36"/>
      <c r="C244" s="227" t="s">
        <v>3</v>
      </c>
      <c r="D244" s="227" t="s">
        <v>284</v>
      </c>
      <c r="E244" s="19" t="s">
        <v>3</v>
      </c>
      <c r="F244" s="228">
        <v>206.148</v>
      </c>
      <c r="G244" s="35"/>
      <c r="H244" s="36"/>
    </row>
    <row r="245" spans="1:8" s="2" customFormat="1" ht="16.899999999999999" customHeight="1">
      <c r="A245" s="35"/>
      <c r="B245" s="36"/>
      <c r="C245" s="227" t="s">
        <v>3</v>
      </c>
      <c r="D245" s="227" t="s">
        <v>279</v>
      </c>
      <c r="E245" s="19" t="s">
        <v>3</v>
      </c>
      <c r="F245" s="228">
        <v>1.3</v>
      </c>
      <c r="G245" s="35"/>
      <c r="H245" s="36"/>
    </row>
    <row r="246" spans="1:8" s="2" customFormat="1" ht="16.899999999999999" customHeight="1">
      <c r="A246" s="35"/>
      <c r="B246" s="36"/>
      <c r="C246" s="227" t="s">
        <v>3</v>
      </c>
      <c r="D246" s="227" t="s">
        <v>285</v>
      </c>
      <c r="E246" s="19" t="s">
        <v>3</v>
      </c>
      <c r="F246" s="228">
        <v>0</v>
      </c>
      <c r="G246" s="35"/>
      <c r="H246" s="36"/>
    </row>
    <row r="247" spans="1:8" s="2" customFormat="1" ht="16.899999999999999" customHeight="1">
      <c r="A247" s="35"/>
      <c r="B247" s="36"/>
      <c r="C247" s="227" t="s">
        <v>3</v>
      </c>
      <c r="D247" s="227" t="s">
        <v>277</v>
      </c>
      <c r="E247" s="19" t="s">
        <v>3</v>
      </c>
      <c r="F247" s="228">
        <v>0</v>
      </c>
      <c r="G247" s="35"/>
      <c r="H247" s="36"/>
    </row>
    <row r="248" spans="1:8" s="2" customFormat="1" ht="16.899999999999999" customHeight="1">
      <c r="A248" s="35"/>
      <c r="B248" s="36"/>
      <c r="C248" s="227" t="s">
        <v>3</v>
      </c>
      <c r="D248" s="227" t="s">
        <v>286</v>
      </c>
      <c r="E248" s="19" t="s">
        <v>3</v>
      </c>
      <c r="F248" s="228">
        <v>59.563000000000002</v>
      </c>
      <c r="G248" s="35"/>
      <c r="H248" s="36"/>
    </row>
    <row r="249" spans="1:8" s="2" customFormat="1" ht="16.899999999999999" customHeight="1">
      <c r="A249" s="35"/>
      <c r="B249" s="36"/>
      <c r="C249" s="227" t="s">
        <v>3</v>
      </c>
      <c r="D249" s="227" t="s">
        <v>279</v>
      </c>
      <c r="E249" s="19" t="s">
        <v>3</v>
      </c>
      <c r="F249" s="228">
        <v>1.3</v>
      </c>
      <c r="G249" s="35"/>
      <c r="H249" s="36"/>
    </row>
    <row r="250" spans="1:8" s="2" customFormat="1" ht="16.899999999999999" customHeight="1">
      <c r="A250" s="35"/>
      <c r="B250" s="36"/>
      <c r="C250" s="227" t="s">
        <v>3</v>
      </c>
      <c r="D250" s="227" t="s">
        <v>287</v>
      </c>
      <c r="E250" s="19" t="s">
        <v>3</v>
      </c>
      <c r="F250" s="228">
        <v>0</v>
      </c>
      <c r="G250" s="35"/>
      <c r="H250" s="36"/>
    </row>
    <row r="251" spans="1:8" s="2" customFormat="1" ht="16.899999999999999" customHeight="1">
      <c r="A251" s="35"/>
      <c r="B251" s="36"/>
      <c r="C251" s="227" t="s">
        <v>3</v>
      </c>
      <c r="D251" s="227" t="s">
        <v>277</v>
      </c>
      <c r="E251" s="19" t="s">
        <v>3</v>
      </c>
      <c r="F251" s="228">
        <v>0</v>
      </c>
      <c r="G251" s="35"/>
      <c r="H251" s="36"/>
    </row>
    <row r="252" spans="1:8" s="2" customFormat="1" ht="16.899999999999999" customHeight="1">
      <c r="A252" s="35"/>
      <c r="B252" s="36"/>
      <c r="C252" s="227" t="s">
        <v>3</v>
      </c>
      <c r="D252" s="227" t="s">
        <v>288</v>
      </c>
      <c r="E252" s="19" t="s">
        <v>3</v>
      </c>
      <c r="F252" s="228">
        <v>150.87700000000001</v>
      </c>
      <c r="G252" s="35"/>
      <c r="H252" s="36"/>
    </row>
    <row r="253" spans="1:8" s="2" customFormat="1" ht="16.899999999999999" customHeight="1">
      <c r="A253" s="35"/>
      <c r="B253" s="36"/>
      <c r="C253" s="227" t="s">
        <v>3</v>
      </c>
      <c r="D253" s="227" t="s">
        <v>289</v>
      </c>
      <c r="E253" s="19" t="s">
        <v>3</v>
      </c>
      <c r="F253" s="228">
        <v>2.6</v>
      </c>
      <c r="G253" s="35"/>
      <c r="H253" s="36"/>
    </row>
    <row r="254" spans="1:8" s="2" customFormat="1" ht="16.899999999999999" customHeight="1">
      <c r="A254" s="35"/>
      <c r="B254" s="36"/>
      <c r="C254" s="227" t="s">
        <v>3</v>
      </c>
      <c r="D254" s="227" t="s">
        <v>290</v>
      </c>
      <c r="E254" s="19" t="s">
        <v>3</v>
      </c>
      <c r="F254" s="228">
        <v>0</v>
      </c>
      <c r="G254" s="35"/>
      <c r="H254" s="36"/>
    </row>
    <row r="255" spans="1:8" s="2" customFormat="1" ht="16.899999999999999" customHeight="1">
      <c r="A255" s="35"/>
      <c r="B255" s="36"/>
      <c r="C255" s="227" t="s">
        <v>3</v>
      </c>
      <c r="D255" s="227" t="s">
        <v>291</v>
      </c>
      <c r="E255" s="19" t="s">
        <v>3</v>
      </c>
      <c r="F255" s="228">
        <v>0</v>
      </c>
      <c r="G255" s="35"/>
      <c r="H255" s="36"/>
    </row>
    <row r="256" spans="1:8" s="2" customFormat="1" ht="16.899999999999999" customHeight="1">
      <c r="A256" s="35"/>
      <c r="B256" s="36"/>
      <c r="C256" s="227" t="s">
        <v>3</v>
      </c>
      <c r="D256" s="227" t="s">
        <v>292</v>
      </c>
      <c r="E256" s="19" t="s">
        <v>3</v>
      </c>
      <c r="F256" s="228">
        <v>87.173000000000002</v>
      </c>
      <c r="G256" s="35"/>
      <c r="H256" s="36"/>
    </row>
    <row r="257" spans="1:8" s="2" customFormat="1" ht="16.899999999999999" customHeight="1">
      <c r="A257" s="35"/>
      <c r="B257" s="36"/>
      <c r="C257" s="227" t="s">
        <v>3</v>
      </c>
      <c r="D257" s="227" t="s">
        <v>289</v>
      </c>
      <c r="E257" s="19" t="s">
        <v>3</v>
      </c>
      <c r="F257" s="228">
        <v>2.6</v>
      </c>
      <c r="G257" s="35"/>
      <c r="H257" s="36"/>
    </row>
    <row r="258" spans="1:8" s="2" customFormat="1" ht="16.899999999999999" customHeight="1">
      <c r="A258" s="35"/>
      <c r="B258" s="36"/>
      <c r="C258" s="227" t="s">
        <v>3</v>
      </c>
      <c r="D258" s="227" t="s">
        <v>293</v>
      </c>
      <c r="E258" s="19" t="s">
        <v>3</v>
      </c>
      <c r="F258" s="228">
        <v>0</v>
      </c>
      <c r="G258" s="35"/>
      <c r="H258" s="36"/>
    </row>
    <row r="259" spans="1:8" s="2" customFormat="1" ht="16.899999999999999" customHeight="1">
      <c r="A259" s="35"/>
      <c r="B259" s="36"/>
      <c r="C259" s="227" t="s">
        <v>3</v>
      </c>
      <c r="D259" s="227" t="s">
        <v>277</v>
      </c>
      <c r="E259" s="19" t="s">
        <v>3</v>
      </c>
      <c r="F259" s="228">
        <v>0</v>
      </c>
      <c r="G259" s="35"/>
      <c r="H259" s="36"/>
    </row>
    <row r="260" spans="1:8" s="2" customFormat="1" ht="16.899999999999999" customHeight="1">
      <c r="A260" s="35"/>
      <c r="B260" s="36"/>
      <c r="C260" s="227" t="s">
        <v>3</v>
      </c>
      <c r="D260" s="227" t="s">
        <v>294</v>
      </c>
      <c r="E260" s="19" t="s">
        <v>3</v>
      </c>
      <c r="F260" s="228">
        <v>198.85499999999999</v>
      </c>
      <c r="G260" s="35"/>
      <c r="H260" s="36"/>
    </row>
    <row r="261" spans="1:8" s="2" customFormat="1" ht="16.899999999999999" customHeight="1">
      <c r="A261" s="35"/>
      <c r="B261" s="36"/>
      <c r="C261" s="227" t="s">
        <v>3</v>
      </c>
      <c r="D261" s="227" t="s">
        <v>295</v>
      </c>
      <c r="E261" s="19" t="s">
        <v>3</v>
      </c>
      <c r="F261" s="228">
        <v>5.2</v>
      </c>
      <c r="G261" s="35"/>
      <c r="H261" s="36"/>
    </row>
    <row r="262" spans="1:8" s="2" customFormat="1" ht="16.899999999999999" customHeight="1">
      <c r="A262" s="35"/>
      <c r="B262" s="36"/>
      <c r="C262" s="227" t="s">
        <v>3</v>
      </c>
      <c r="D262" s="227" t="s">
        <v>296</v>
      </c>
      <c r="E262" s="19" t="s">
        <v>3</v>
      </c>
      <c r="F262" s="228">
        <v>0</v>
      </c>
      <c r="G262" s="35"/>
      <c r="H262" s="36"/>
    </row>
    <row r="263" spans="1:8" s="2" customFormat="1" ht="16.899999999999999" customHeight="1">
      <c r="A263" s="35"/>
      <c r="B263" s="36"/>
      <c r="C263" s="227" t="s">
        <v>3</v>
      </c>
      <c r="D263" s="227" t="s">
        <v>297</v>
      </c>
      <c r="E263" s="19" t="s">
        <v>3</v>
      </c>
      <c r="F263" s="228">
        <v>0</v>
      </c>
      <c r="G263" s="35"/>
      <c r="H263" s="36"/>
    </row>
    <row r="264" spans="1:8" s="2" customFormat="1" ht="16.899999999999999" customHeight="1">
      <c r="A264" s="35"/>
      <c r="B264" s="36"/>
      <c r="C264" s="227" t="s">
        <v>3</v>
      </c>
      <c r="D264" s="227" t="s">
        <v>298</v>
      </c>
      <c r="E264" s="19" t="s">
        <v>3</v>
      </c>
      <c r="F264" s="228">
        <v>56.109000000000002</v>
      </c>
      <c r="G264" s="35"/>
      <c r="H264" s="36"/>
    </row>
    <row r="265" spans="1:8" s="2" customFormat="1" ht="16.899999999999999" customHeight="1">
      <c r="A265" s="35"/>
      <c r="B265" s="36"/>
      <c r="C265" s="227" t="s">
        <v>3</v>
      </c>
      <c r="D265" s="227" t="s">
        <v>279</v>
      </c>
      <c r="E265" s="19" t="s">
        <v>3</v>
      </c>
      <c r="F265" s="228">
        <v>1.3</v>
      </c>
      <c r="G265" s="35"/>
      <c r="H265" s="36"/>
    </row>
    <row r="266" spans="1:8" s="2" customFormat="1" ht="16.899999999999999" customHeight="1">
      <c r="A266" s="35"/>
      <c r="B266" s="36"/>
      <c r="C266" s="227" t="s">
        <v>3</v>
      </c>
      <c r="D266" s="227" t="s">
        <v>299</v>
      </c>
      <c r="E266" s="19" t="s">
        <v>3</v>
      </c>
      <c r="F266" s="228">
        <v>0</v>
      </c>
      <c r="G266" s="35"/>
      <c r="H266" s="36"/>
    </row>
    <row r="267" spans="1:8" s="2" customFormat="1" ht="16.899999999999999" customHeight="1">
      <c r="A267" s="35"/>
      <c r="B267" s="36"/>
      <c r="C267" s="227" t="s">
        <v>3</v>
      </c>
      <c r="D267" s="227" t="s">
        <v>300</v>
      </c>
      <c r="E267" s="19" t="s">
        <v>3</v>
      </c>
      <c r="F267" s="228">
        <v>51.978999999999999</v>
      </c>
      <c r="G267" s="35"/>
      <c r="H267" s="36"/>
    </row>
    <row r="268" spans="1:8" s="2" customFormat="1" ht="16.899999999999999" customHeight="1">
      <c r="A268" s="35"/>
      <c r="B268" s="36"/>
      <c r="C268" s="227" t="s">
        <v>165</v>
      </c>
      <c r="D268" s="227" t="s">
        <v>215</v>
      </c>
      <c r="E268" s="19" t="s">
        <v>3</v>
      </c>
      <c r="F268" s="228">
        <v>2473.5700000000002</v>
      </c>
      <c r="G268" s="35"/>
      <c r="H268" s="36"/>
    </row>
    <row r="269" spans="1:8" s="2" customFormat="1" ht="16.899999999999999" customHeight="1">
      <c r="A269" s="35"/>
      <c r="B269" s="36"/>
      <c r="C269" s="229" t="s">
        <v>2751</v>
      </c>
      <c r="D269" s="35"/>
      <c r="E269" s="35"/>
      <c r="F269" s="35"/>
      <c r="G269" s="35"/>
      <c r="H269" s="36"/>
    </row>
    <row r="270" spans="1:8" s="2" customFormat="1" ht="16.899999999999999" customHeight="1">
      <c r="A270" s="35"/>
      <c r="B270" s="36"/>
      <c r="C270" s="227" t="s">
        <v>266</v>
      </c>
      <c r="D270" s="227" t="s">
        <v>2762</v>
      </c>
      <c r="E270" s="19" t="s">
        <v>139</v>
      </c>
      <c r="F270" s="228">
        <v>121.205</v>
      </c>
      <c r="G270" s="35"/>
      <c r="H270" s="36"/>
    </row>
    <row r="271" spans="1:8" s="2" customFormat="1" ht="16.899999999999999" customHeight="1">
      <c r="A271" s="35"/>
      <c r="B271" s="36"/>
      <c r="C271" s="227" t="s">
        <v>251</v>
      </c>
      <c r="D271" s="227" t="s">
        <v>2774</v>
      </c>
      <c r="E271" s="19" t="s">
        <v>139</v>
      </c>
      <c r="F271" s="228">
        <v>618.39300000000003</v>
      </c>
      <c r="G271" s="35"/>
      <c r="H271" s="36"/>
    </row>
    <row r="272" spans="1:8" s="2" customFormat="1" ht="16.899999999999999" customHeight="1">
      <c r="A272" s="35"/>
      <c r="B272" s="36"/>
      <c r="C272" s="227" t="s">
        <v>258</v>
      </c>
      <c r="D272" s="227" t="s">
        <v>2759</v>
      </c>
      <c r="E272" s="19" t="s">
        <v>139</v>
      </c>
      <c r="F272" s="228">
        <v>51.945</v>
      </c>
      <c r="G272" s="35"/>
      <c r="H272" s="36"/>
    </row>
    <row r="273" spans="1:8" s="2" customFormat="1" ht="16.899999999999999" customHeight="1">
      <c r="A273" s="35"/>
      <c r="B273" s="36"/>
      <c r="C273" s="227" t="s">
        <v>303</v>
      </c>
      <c r="D273" s="227" t="s">
        <v>2763</v>
      </c>
      <c r="E273" s="19" t="s">
        <v>139</v>
      </c>
      <c r="F273" s="228">
        <v>178.09700000000001</v>
      </c>
      <c r="G273" s="35"/>
      <c r="H273" s="36"/>
    </row>
    <row r="274" spans="1:8" s="2" customFormat="1" ht="16.899999999999999" customHeight="1">
      <c r="A274" s="35"/>
      <c r="B274" s="36"/>
      <c r="C274" s="227" t="s">
        <v>308</v>
      </c>
      <c r="D274" s="227" t="s">
        <v>2764</v>
      </c>
      <c r="E274" s="19" t="s">
        <v>139</v>
      </c>
      <c r="F274" s="228">
        <v>415.56</v>
      </c>
      <c r="G274" s="35"/>
      <c r="H274" s="36"/>
    </row>
    <row r="275" spans="1:8" s="2" customFormat="1" ht="16.899999999999999" customHeight="1">
      <c r="A275" s="35"/>
      <c r="B275" s="36"/>
      <c r="C275" s="227" t="s">
        <v>316</v>
      </c>
      <c r="D275" s="227" t="s">
        <v>2765</v>
      </c>
      <c r="E275" s="19" t="s">
        <v>139</v>
      </c>
      <c r="F275" s="228">
        <v>252.304</v>
      </c>
      <c r="G275" s="35"/>
      <c r="H275" s="36"/>
    </row>
    <row r="276" spans="1:8" s="2" customFormat="1" ht="16.899999999999999" customHeight="1">
      <c r="A276" s="35"/>
      <c r="B276" s="36"/>
      <c r="C276" s="227" t="s">
        <v>321</v>
      </c>
      <c r="D276" s="227" t="s">
        <v>2769</v>
      </c>
      <c r="E276" s="19" t="s">
        <v>139</v>
      </c>
      <c r="F276" s="228">
        <v>588.71</v>
      </c>
      <c r="G276" s="35"/>
      <c r="H276" s="36"/>
    </row>
    <row r="277" spans="1:8" s="2" customFormat="1" ht="16.899999999999999" customHeight="1">
      <c r="A277" s="35"/>
      <c r="B277" s="36"/>
      <c r="C277" s="227" t="s">
        <v>327</v>
      </c>
      <c r="D277" s="227" t="s">
        <v>2770</v>
      </c>
      <c r="E277" s="19" t="s">
        <v>139</v>
      </c>
      <c r="F277" s="228">
        <v>259.72500000000002</v>
      </c>
      <c r="G277" s="35"/>
      <c r="H277" s="36"/>
    </row>
    <row r="278" spans="1:8" s="2" customFormat="1" ht="16.899999999999999" customHeight="1">
      <c r="A278" s="35"/>
      <c r="B278" s="36"/>
      <c r="C278" s="227" t="s">
        <v>331</v>
      </c>
      <c r="D278" s="227" t="s">
        <v>2771</v>
      </c>
      <c r="E278" s="19" t="s">
        <v>139</v>
      </c>
      <c r="F278" s="228">
        <v>484.82</v>
      </c>
      <c r="G278" s="35"/>
      <c r="H278" s="36"/>
    </row>
    <row r="279" spans="1:8" s="2" customFormat="1" ht="16.899999999999999" customHeight="1">
      <c r="A279" s="35"/>
      <c r="B279" s="36"/>
      <c r="C279" s="227" t="s">
        <v>337</v>
      </c>
      <c r="D279" s="227" t="s">
        <v>2772</v>
      </c>
      <c r="E279" s="19" t="s">
        <v>139</v>
      </c>
      <c r="F279" s="228">
        <v>121.205</v>
      </c>
      <c r="G279" s="35"/>
      <c r="H279" s="36"/>
    </row>
    <row r="280" spans="1:8" s="2" customFormat="1" ht="16.899999999999999" customHeight="1">
      <c r="A280" s="35"/>
      <c r="B280" s="36"/>
      <c r="C280" s="227" t="s">
        <v>680</v>
      </c>
      <c r="D280" s="227" t="s">
        <v>2775</v>
      </c>
      <c r="E280" s="19" t="s">
        <v>467</v>
      </c>
      <c r="F280" s="228">
        <v>2102.5349999999999</v>
      </c>
      <c r="G280" s="35"/>
      <c r="H280" s="36"/>
    </row>
    <row r="281" spans="1:8" s="2" customFormat="1" ht="16.899999999999999" customHeight="1">
      <c r="A281" s="35"/>
      <c r="B281" s="36"/>
      <c r="C281" s="227" t="s">
        <v>450</v>
      </c>
      <c r="D281" s="227" t="s">
        <v>2753</v>
      </c>
      <c r="E281" s="19" t="s">
        <v>139</v>
      </c>
      <c r="F281" s="228">
        <v>1582.7670000000001</v>
      </c>
      <c r="G281" s="35"/>
      <c r="H281" s="36"/>
    </row>
    <row r="282" spans="1:8" s="2" customFormat="1" ht="26.5" customHeight="1">
      <c r="A282" s="35"/>
      <c r="B282" s="36"/>
      <c r="C282" s="222" t="s">
        <v>2776</v>
      </c>
      <c r="D282" s="222" t="s">
        <v>96</v>
      </c>
      <c r="E282" s="35"/>
      <c r="F282" s="35"/>
      <c r="G282" s="35"/>
      <c r="H282" s="36"/>
    </row>
    <row r="283" spans="1:8" s="2" customFormat="1" ht="16.899999999999999" customHeight="1">
      <c r="A283" s="35"/>
      <c r="B283" s="36"/>
      <c r="C283" s="223" t="s">
        <v>135</v>
      </c>
      <c r="D283" s="224" t="s">
        <v>3</v>
      </c>
      <c r="E283" s="225" t="s">
        <v>3</v>
      </c>
      <c r="F283" s="226">
        <v>1194.6600000000001</v>
      </c>
      <c r="G283" s="35"/>
      <c r="H283" s="36"/>
    </row>
    <row r="284" spans="1:8" s="2" customFormat="1" ht="16.899999999999999" customHeight="1">
      <c r="A284" s="35"/>
      <c r="B284" s="36"/>
      <c r="C284" s="227" t="s">
        <v>3</v>
      </c>
      <c r="D284" s="227" t="s">
        <v>207</v>
      </c>
      <c r="E284" s="19" t="s">
        <v>3</v>
      </c>
      <c r="F284" s="228">
        <v>0</v>
      </c>
      <c r="G284" s="35"/>
      <c r="H284" s="36"/>
    </row>
    <row r="285" spans="1:8" s="2" customFormat="1" ht="16.899999999999999" customHeight="1">
      <c r="A285" s="35"/>
      <c r="B285" s="36"/>
      <c r="C285" s="227" t="s">
        <v>3</v>
      </c>
      <c r="D285" s="227" t="s">
        <v>208</v>
      </c>
      <c r="E285" s="19" t="s">
        <v>3</v>
      </c>
      <c r="F285" s="228">
        <v>0</v>
      </c>
      <c r="G285" s="35"/>
      <c r="H285" s="36"/>
    </row>
    <row r="286" spans="1:8" s="2" customFormat="1" ht="16.899999999999999" customHeight="1">
      <c r="A286" s="35"/>
      <c r="B286" s="36"/>
      <c r="C286" s="227" t="s">
        <v>3</v>
      </c>
      <c r="D286" s="227" t="s">
        <v>209</v>
      </c>
      <c r="E286" s="19" t="s">
        <v>3</v>
      </c>
      <c r="F286" s="228">
        <v>0</v>
      </c>
      <c r="G286" s="35"/>
      <c r="H286" s="36"/>
    </row>
    <row r="287" spans="1:8" s="2" customFormat="1" ht="16.899999999999999" customHeight="1">
      <c r="A287" s="35"/>
      <c r="B287" s="36"/>
      <c r="C287" s="227" t="s">
        <v>3</v>
      </c>
      <c r="D287" s="227" t="s">
        <v>454</v>
      </c>
      <c r="E287" s="19" t="s">
        <v>3</v>
      </c>
      <c r="F287" s="228">
        <v>0</v>
      </c>
      <c r="G287" s="35"/>
      <c r="H287" s="36"/>
    </row>
    <row r="288" spans="1:8" s="2" customFormat="1" ht="16.899999999999999" customHeight="1">
      <c r="A288" s="35"/>
      <c r="B288" s="36"/>
      <c r="C288" s="227" t="s">
        <v>3</v>
      </c>
      <c r="D288" s="227" t="s">
        <v>787</v>
      </c>
      <c r="E288" s="19" t="s">
        <v>3</v>
      </c>
      <c r="F288" s="228">
        <v>0</v>
      </c>
      <c r="G288" s="35"/>
      <c r="H288" s="36"/>
    </row>
    <row r="289" spans="1:8" s="2" customFormat="1" ht="16.899999999999999" customHeight="1">
      <c r="A289" s="35"/>
      <c r="B289" s="36"/>
      <c r="C289" s="227" t="s">
        <v>3</v>
      </c>
      <c r="D289" s="227" t="s">
        <v>165</v>
      </c>
      <c r="E289" s="19" t="s">
        <v>3</v>
      </c>
      <c r="F289" s="228">
        <v>1605.4559999999999</v>
      </c>
      <c r="G289" s="35"/>
      <c r="H289" s="36"/>
    </row>
    <row r="290" spans="1:8" s="2" customFormat="1" ht="16.899999999999999" customHeight="1">
      <c r="A290" s="35"/>
      <c r="B290" s="36"/>
      <c r="C290" s="227" t="s">
        <v>3</v>
      </c>
      <c r="D290" s="227" t="s">
        <v>788</v>
      </c>
      <c r="E290" s="19" t="s">
        <v>3</v>
      </c>
      <c r="F290" s="228">
        <v>-105.27</v>
      </c>
      <c r="G290" s="35"/>
      <c r="H290" s="36"/>
    </row>
    <row r="291" spans="1:8" s="2" customFormat="1" ht="16.899999999999999" customHeight="1">
      <c r="A291" s="35"/>
      <c r="B291" s="36"/>
      <c r="C291" s="227" t="s">
        <v>3</v>
      </c>
      <c r="D291" s="227" t="s">
        <v>789</v>
      </c>
      <c r="E291" s="19" t="s">
        <v>3</v>
      </c>
      <c r="F291" s="228">
        <v>-305.52600000000001</v>
      </c>
      <c r="G291" s="35"/>
      <c r="H291" s="36"/>
    </row>
    <row r="292" spans="1:8" s="2" customFormat="1" ht="16.899999999999999" customHeight="1">
      <c r="A292" s="35"/>
      <c r="B292" s="36"/>
      <c r="C292" s="227" t="s">
        <v>135</v>
      </c>
      <c r="D292" s="227" t="s">
        <v>215</v>
      </c>
      <c r="E292" s="19" t="s">
        <v>3</v>
      </c>
      <c r="F292" s="228">
        <v>1194.6600000000001</v>
      </c>
      <c r="G292" s="35"/>
      <c r="H292" s="36"/>
    </row>
    <row r="293" spans="1:8" s="2" customFormat="1" ht="16.899999999999999" customHeight="1">
      <c r="A293" s="35"/>
      <c r="B293" s="36"/>
      <c r="C293" s="229" t="s">
        <v>2751</v>
      </c>
      <c r="D293" s="35"/>
      <c r="E293" s="35"/>
      <c r="F293" s="35"/>
      <c r="G293" s="35"/>
      <c r="H293" s="36"/>
    </row>
    <row r="294" spans="1:8" s="2" customFormat="1" ht="16.899999999999999" customHeight="1">
      <c r="A294" s="35"/>
      <c r="B294" s="36"/>
      <c r="C294" s="227" t="s">
        <v>450</v>
      </c>
      <c r="D294" s="227" t="s">
        <v>2753</v>
      </c>
      <c r="E294" s="19" t="s">
        <v>139</v>
      </c>
      <c r="F294" s="228">
        <v>1194.6600000000001</v>
      </c>
      <c r="G294" s="35"/>
      <c r="H294" s="36"/>
    </row>
    <row r="295" spans="1:8" s="2" customFormat="1" ht="16.899999999999999" customHeight="1">
      <c r="A295" s="35"/>
      <c r="B295" s="36"/>
      <c r="C295" s="227" t="s">
        <v>411</v>
      </c>
      <c r="D295" s="227" t="s">
        <v>2754</v>
      </c>
      <c r="E295" s="19" t="s">
        <v>139</v>
      </c>
      <c r="F295" s="228">
        <v>1854.557</v>
      </c>
      <c r="G295" s="35"/>
      <c r="H295" s="36"/>
    </row>
    <row r="296" spans="1:8" s="2" customFormat="1" ht="16.899999999999999" customHeight="1">
      <c r="A296" s="35"/>
      <c r="B296" s="36"/>
      <c r="C296" s="227" t="s">
        <v>419</v>
      </c>
      <c r="D296" s="227" t="s">
        <v>2755</v>
      </c>
      <c r="E296" s="19" t="s">
        <v>139</v>
      </c>
      <c r="F296" s="228">
        <v>1854.557</v>
      </c>
      <c r="G296" s="35"/>
      <c r="H296" s="36"/>
    </row>
    <row r="297" spans="1:8" s="2" customFormat="1" ht="16.899999999999999" customHeight="1">
      <c r="A297" s="35"/>
      <c r="B297" s="36"/>
      <c r="C297" s="227" t="s">
        <v>445</v>
      </c>
      <c r="D297" s="227" t="s">
        <v>2756</v>
      </c>
      <c r="E297" s="19" t="s">
        <v>139</v>
      </c>
      <c r="F297" s="228">
        <v>2657.2869999999998</v>
      </c>
      <c r="G297" s="35"/>
      <c r="H297" s="36"/>
    </row>
    <row r="298" spans="1:8" s="2" customFormat="1" ht="16.899999999999999" customHeight="1">
      <c r="A298" s="35"/>
      <c r="B298" s="36"/>
      <c r="C298" s="227" t="s">
        <v>465</v>
      </c>
      <c r="D298" s="227" t="s">
        <v>466</v>
      </c>
      <c r="E298" s="19" t="s">
        <v>467</v>
      </c>
      <c r="F298" s="228">
        <v>1226.9760000000001</v>
      </c>
      <c r="G298" s="35"/>
      <c r="H298" s="36"/>
    </row>
    <row r="299" spans="1:8" s="2" customFormat="1" ht="16.899999999999999" customHeight="1">
      <c r="A299" s="35"/>
      <c r="B299" s="36"/>
      <c r="C299" s="223" t="s">
        <v>137</v>
      </c>
      <c r="D299" s="224" t="s">
        <v>138</v>
      </c>
      <c r="E299" s="225" t="s">
        <v>139</v>
      </c>
      <c r="F299" s="226">
        <v>305.52600000000001</v>
      </c>
      <c r="G299" s="35"/>
      <c r="H299" s="36"/>
    </row>
    <row r="300" spans="1:8" s="2" customFormat="1" ht="16.899999999999999" customHeight="1">
      <c r="A300" s="35"/>
      <c r="B300" s="36"/>
      <c r="C300" s="227" t="s">
        <v>3</v>
      </c>
      <c r="D300" s="227" t="s">
        <v>207</v>
      </c>
      <c r="E300" s="19" t="s">
        <v>3</v>
      </c>
      <c r="F300" s="228">
        <v>0</v>
      </c>
      <c r="G300" s="35"/>
      <c r="H300" s="36"/>
    </row>
    <row r="301" spans="1:8" s="2" customFormat="1" ht="16.899999999999999" customHeight="1">
      <c r="A301" s="35"/>
      <c r="B301" s="36"/>
      <c r="C301" s="227" t="s">
        <v>3</v>
      </c>
      <c r="D301" s="227" t="s">
        <v>208</v>
      </c>
      <c r="E301" s="19" t="s">
        <v>3</v>
      </c>
      <c r="F301" s="228">
        <v>0</v>
      </c>
      <c r="G301" s="35"/>
      <c r="H301" s="36"/>
    </row>
    <row r="302" spans="1:8" s="2" customFormat="1" ht="16.899999999999999" customHeight="1">
      <c r="A302" s="35"/>
      <c r="B302" s="36"/>
      <c r="C302" s="227" t="s">
        <v>3</v>
      </c>
      <c r="D302" s="227" t="s">
        <v>209</v>
      </c>
      <c r="E302" s="19" t="s">
        <v>3</v>
      </c>
      <c r="F302" s="228">
        <v>0</v>
      </c>
      <c r="G302" s="35"/>
      <c r="H302" s="36"/>
    </row>
    <row r="303" spans="1:8" s="2" customFormat="1" ht="16.899999999999999" customHeight="1">
      <c r="A303" s="35"/>
      <c r="B303" s="36"/>
      <c r="C303" s="227" t="s">
        <v>3</v>
      </c>
      <c r="D303" s="227" t="s">
        <v>271</v>
      </c>
      <c r="E303" s="19" t="s">
        <v>3</v>
      </c>
      <c r="F303" s="228">
        <v>0</v>
      </c>
      <c r="G303" s="35"/>
      <c r="H303" s="36"/>
    </row>
    <row r="304" spans="1:8" s="2" customFormat="1" ht="16.899999999999999" customHeight="1">
      <c r="A304" s="35"/>
      <c r="B304" s="36"/>
      <c r="C304" s="227" t="s">
        <v>3</v>
      </c>
      <c r="D304" s="227" t="s">
        <v>792</v>
      </c>
      <c r="E304" s="19" t="s">
        <v>3</v>
      </c>
      <c r="F304" s="228">
        <v>26.454999999999998</v>
      </c>
      <c r="G304" s="35"/>
      <c r="H304" s="36"/>
    </row>
    <row r="305" spans="1:8" s="2" customFormat="1" ht="16.899999999999999" customHeight="1">
      <c r="A305" s="35"/>
      <c r="B305" s="36"/>
      <c r="C305" s="227" t="s">
        <v>3</v>
      </c>
      <c r="D305" s="227" t="s">
        <v>793</v>
      </c>
      <c r="E305" s="19" t="s">
        <v>3</v>
      </c>
      <c r="F305" s="228">
        <v>3.4609999999999999</v>
      </c>
      <c r="G305" s="35"/>
      <c r="H305" s="36"/>
    </row>
    <row r="306" spans="1:8" s="2" customFormat="1" ht="16.899999999999999" customHeight="1">
      <c r="A306" s="35"/>
      <c r="B306" s="36"/>
      <c r="C306" s="227" t="s">
        <v>3</v>
      </c>
      <c r="D306" s="227" t="s">
        <v>794</v>
      </c>
      <c r="E306" s="19" t="s">
        <v>3</v>
      </c>
      <c r="F306" s="228">
        <v>103.068</v>
      </c>
      <c r="G306" s="35"/>
      <c r="H306" s="36"/>
    </row>
    <row r="307" spans="1:8" s="2" customFormat="1" ht="16.899999999999999" customHeight="1">
      <c r="A307" s="35"/>
      <c r="B307" s="36"/>
      <c r="C307" s="227" t="s">
        <v>3</v>
      </c>
      <c r="D307" s="227" t="s">
        <v>795</v>
      </c>
      <c r="E307" s="19" t="s">
        <v>3</v>
      </c>
      <c r="F307" s="228">
        <v>5.81</v>
      </c>
      <c r="G307" s="35"/>
      <c r="H307" s="36"/>
    </row>
    <row r="308" spans="1:8" s="2" customFormat="1" ht="16.899999999999999" customHeight="1">
      <c r="A308" s="35"/>
      <c r="B308" s="36"/>
      <c r="C308" s="227" t="s">
        <v>3</v>
      </c>
      <c r="D308" s="227" t="s">
        <v>276</v>
      </c>
      <c r="E308" s="19" t="s">
        <v>3</v>
      </c>
      <c r="F308" s="228">
        <v>0</v>
      </c>
      <c r="G308" s="35"/>
      <c r="H308" s="36"/>
    </row>
    <row r="309" spans="1:8" s="2" customFormat="1" ht="16.899999999999999" customHeight="1">
      <c r="A309" s="35"/>
      <c r="B309" s="36"/>
      <c r="C309" s="227" t="s">
        <v>3</v>
      </c>
      <c r="D309" s="227" t="s">
        <v>796</v>
      </c>
      <c r="E309" s="19" t="s">
        <v>3</v>
      </c>
      <c r="F309" s="228">
        <v>8.4239999999999995</v>
      </c>
      <c r="G309" s="35"/>
      <c r="H309" s="36"/>
    </row>
    <row r="310" spans="1:8" s="2" customFormat="1" ht="16.899999999999999" customHeight="1">
      <c r="A310" s="35"/>
      <c r="B310" s="36"/>
      <c r="C310" s="227" t="s">
        <v>3</v>
      </c>
      <c r="D310" s="227" t="s">
        <v>280</v>
      </c>
      <c r="E310" s="19" t="s">
        <v>3</v>
      </c>
      <c r="F310" s="228">
        <v>0</v>
      </c>
      <c r="G310" s="35"/>
      <c r="H310" s="36"/>
    </row>
    <row r="311" spans="1:8" s="2" customFormat="1" ht="16.899999999999999" customHeight="1">
      <c r="A311" s="35"/>
      <c r="B311" s="36"/>
      <c r="C311" s="227" t="s">
        <v>3</v>
      </c>
      <c r="D311" s="227" t="s">
        <v>797</v>
      </c>
      <c r="E311" s="19" t="s">
        <v>3</v>
      </c>
      <c r="F311" s="228">
        <v>29.363</v>
      </c>
      <c r="G311" s="35"/>
      <c r="H311" s="36"/>
    </row>
    <row r="312" spans="1:8" s="2" customFormat="1" ht="16.899999999999999" customHeight="1">
      <c r="A312" s="35"/>
      <c r="B312" s="36"/>
      <c r="C312" s="227" t="s">
        <v>3</v>
      </c>
      <c r="D312" s="227" t="s">
        <v>798</v>
      </c>
      <c r="E312" s="19" t="s">
        <v>3</v>
      </c>
      <c r="F312" s="228">
        <v>0.14899999999999999</v>
      </c>
      <c r="G312" s="35"/>
      <c r="H312" s="36"/>
    </row>
    <row r="313" spans="1:8" s="2" customFormat="1" ht="16.899999999999999" customHeight="1">
      <c r="A313" s="35"/>
      <c r="B313" s="36"/>
      <c r="C313" s="227" t="s">
        <v>3</v>
      </c>
      <c r="D313" s="227" t="s">
        <v>283</v>
      </c>
      <c r="E313" s="19" t="s">
        <v>3</v>
      </c>
      <c r="F313" s="228">
        <v>0</v>
      </c>
      <c r="G313" s="35"/>
      <c r="H313" s="36"/>
    </row>
    <row r="314" spans="1:8" s="2" customFormat="1" ht="16.899999999999999" customHeight="1">
      <c r="A314" s="35"/>
      <c r="B314" s="36"/>
      <c r="C314" s="227" t="s">
        <v>3</v>
      </c>
      <c r="D314" s="227" t="s">
        <v>799</v>
      </c>
      <c r="E314" s="19" t="s">
        <v>3</v>
      </c>
      <c r="F314" s="228">
        <v>17.63</v>
      </c>
      <c r="G314" s="35"/>
      <c r="H314" s="36"/>
    </row>
    <row r="315" spans="1:8" s="2" customFormat="1" ht="16.899999999999999" customHeight="1">
      <c r="A315" s="35"/>
      <c r="B315" s="36"/>
      <c r="C315" s="227" t="s">
        <v>3</v>
      </c>
      <c r="D315" s="227" t="s">
        <v>800</v>
      </c>
      <c r="E315" s="19" t="s">
        <v>3</v>
      </c>
      <c r="F315" s="228">
        <v>0.94499999999999995</v>
      </c>
      <c r="G315" s="35"/>
      <c r="H315" s="36"/>
    </row>
    <row r="316" spans="1:8" s="2" customFormat="1" ht="16.899999999999999" customHeight="1">
      <c r="A316" s="35"/>
      <c r="B316" s="36"/>
      <c r="C316" s="227" t="s">
        <v>3</v>
      </c>
      <c r="D316" s="227" t="s">
        <v>285</v>
      </c>
      <c r="E316" s="19" t="s">
        <v>3</v>
      </c>
      <c r="F316" s="228">
        <v>0</v>
      </c>
      <c r="G316" s="35"/>
      <c r="H316" s="36"/>
    </row>
    <row r="317" spans="1:8" s="2" customFormat="1" ht="16.899999999999999" customHeight="1">
      <c r="A317" s="35"/>
      <c r="B317" s="36"/>
      <c r="C317" s="227" t="s">
        <v>3</v>
      </c>
      <c r="D317" s="227" t="s">
        <v>801</v>
      </c>
      <c r="E317" s="19" t="s">
        <v>3</v>
      </c>
      <c r="F317" s="228">
        <v>1.782</v>
      </c>
      <c r="G317" s="35"/>
      <c r="H317" s="36"/>
    </row>
    <row r="318" spans="1:8" s="2" customFormat="1" ht="16.899999999999999" customHeight="1">
      <c r="A318" s="35"/>
      <c r="B318" s="36"/>
      <c r="C318" s="227" t="s">
        <v>3</v>
      </c>
      <c r="D318" s="227" t="s">
        <v>287</v>
      </c>
      <c r="E318" s="19" t="s">
        <v>3</v>
      </c>
      <c r="F318" s="228">
        <v>0</v>
      </c>
      <c r="G318" s="35"/>
      <c r="H318" s="36"/>
    </row>
    <row r="319" spans="1:8" s="2" customFormat="1" ht="16.899999999999999" customHeight="1">
      <c r="A319" s="35"/>
      <c r="B319" s="36"/>
      <c r="C319" s="227" t="s">
        <v>3</v>
      </c>
      <c r="D319" s="227" t="s">
        <v>802</v>
      </c>
      <c r="E319" s="19" t="s">
        <v>3</v>
      </c>
      <c r="F319" s="228">
        <v>20.140999999999998</v>
      </c>
      <c r="G319" s="35"/>
      <c r="H319" s="36"/>
    </row>
    <row r="320" spans="1:8" s="2" customFormat="1" ht="16.899999999999999" customHeight="1">
      <c r="A320" s="35"/>
      <c r="B320" s="36"/>
      <c r="C320" s="227" t="s">
        <v>3</v>
      </c>
      <c r="D320" s="227" t="s">
        <v>803</v>
      </c>
      <c r="E320" s="19" t="s">
        <v>3</v>
      </c>
      <c r="F320" s="228">
        <v>11.417</v>
      </c>
      <c r="G320" s="35"/>
      <c r="H320" s="36"/>
    </row>
    <row r="321" spans="1:8" s="2" customFormat="1" ht="16.899999999999999" customHeight="1">
      <c r="A321" s="35"/>
      <c r="B321" s="36"/>
      <c r="C321" s="227" t="s">
        <v>3</v>
      </c>
      <c r="D321" s="227" t="s">
        <v>290</v>
      </c>
      <c r="E321" s="19" t="s">
        <v>3</v>
      </c>
      <c r="F321" s="228">
        <v>0</v>
      </c>
      <c r="G321" s="35"/>
      <c r="H321" s="36"/>
    </row>
    <row r="322" spans="1:8" s="2" customFormat="1" ht="16.899999999999999" customHeight="1">
      <c r="A322" s="35"/>
      <c r="B322" s="36"/>
      <c r="C322" s="227" t="s">
        <v>3</v>
      </c>
      <c r="D322" s="227" t="s">
        <v>804</v>
      </c>
      <c r="E322" s="19" t="s">
        <v>3</v>
      </c>
      <c r="F322" s="228">
        <v>13.75</v>
      </c>
      <c r="G322" s="35"/>
      <c r="H322" s="36"/>
    </row>
    <row r="323" spans="1:8" s="2" customFormat="1" ht="16.899999999999999" customHeight="1">
      <c r="A323" s="35"/>
      <c r="B323" s="36"/>
      <c r="C323" s="227" t="s">
        <v>3</v>
      </c>
      <c r="D323" s="227" t="s">
        <v>805</v>
      </c>
      <c r="E323" s="19" t="s">
        <v>3</v>
      </c>
      <c r="F323" s="228">
        <v>7.2450000000000001</v>
      </c>
      <c r="G323" s="35"/>
      <c r="H323" s="36"/>
    </row>
    <row r="324" spans="1:8" s="2" customFormat="1" ht="16.899999999999999" customHeight="1">
      <c r="A324" s="35"/>
      <c r="B324" s="36"/>
      <c r="C324" s="227" t="s">
        <v>3</v>
      </c>
      <c r="D324" s="227" t="s">
        <v>293</v>
      </c>
      <c r="E324" s="19" t="s">
        <v>3</v>
      </c>
      <c r="F324" s="228">
        <v>0</v>
      </c>
      <c r="G324" s="35"/>
      <c r="H324" s="36"/>
    </row>
    <row r="325" spans="1:8" s="2" customFormat="1" ht="16.899999999999999" customHeight="1">
      <c r="A325" s="35"/>
      <c r="B325" s="36"/>
      <c r="C325" s="227" t="s">
        <v>3</v>
      </c>
      <c r="D325" s="227" t="s">
        <v>806</v>
      </c>
      <c r="E325" s="19" t="s">
        <v>3</v>
      </c>
      <c r="F325" s="228">
        <v>26.405999999999999</v>
      </c>
      <c r="G325" s="35"/>
      <c r="H325" s="36"/>
    </row>
    <row r="326" spans="1:8" s="2" customFormat="1" ht="16.899999999999999" customHeight="1">
      <c r="A326" s="35"/>
      <c r="B326" s="36"/>
      <c r="C326" s="227" t="s">
        <v>3</v>
      </c>
      <c r="D326" s="227" t="s">
        <v>296</v>
      </c>
      <c r="E326" s="19" t="s">
        <v>3</v>
      </c>
      <c r="F326" s="228">
        <v>0</v>
      </c>
      <c r="G326" s="35"/>
      <c r="H326" s="36"/>
    </row>
    <row r="327" spans="1:8" s="2" customFormat="1" ht="16.899999999999999" customHeight="1">
      <c r="A327" s="35"/>
      <c r="B327" s="36"/>
      <c r="C327" s="227" t="s">
        <v>3</v>
      </c>
      <c r="D327" s="227" t="s">
        <v>807</v>
      </c>
      <c r="E327" s="19" t="s">
        <v>3</v>
      </c>
      <c r="F327" s="228">
        <v>9.8249999999999993</v>
      </c>
      <c r="G327" s="35"/>
      <c r="H327" s="36"/>
    </row>
    <row r="328" spans="1:8" s="2" customFormat="1" ht="16.899999999999999" customHeight="1">
      <c r="A328" s="35"/>
      <c r="B328" s="36"/>
      <c r="C328" s="227" t="s">
        <v>3</v>
      </c>
      <c r="D328" s="227" t="s">
        <v>719</v>
      </c>
      <c r="E328" s="19" t="s">
        <v>3</v>
      </c>
      <c r="F328" s="228">
        <v>0</v>
      </c>
      <c r="G328" s="35"/>
      <c r="H328" s="36"/>
    </row>
    <row r="329" spans="1:8" s="2" customFormat="1" ht="16.899999999999999" customHeight="1">
      <c r="A329" s="35"/>
      <c r="B329" s="36"/>
      <c r="C329" s="227" t="s">
        <v>3</v>
      </c>
      <c r="D329" s="227" t="s">
        <v>808</v>
      </c>
      <c r="E329" s="19" t="s">
        <v>3</v>
      </c>
      <c r="F329" s="228">
        <v>14.722</v>
      </c>
      <c r="G329" s="35"/>
      <c r="H329" s="36"/>
    </row>
    <row r="330" spans="1:8" s="2" customFormat="1" ht="16.899999999999999" customHeight="1">
      <c r="A330" s="35"/>
      <c r="B330" s="36"/>
      <c r="C330" s="227" t="s">
        <v>3</v>
      </c>
      <c r="D330" s="227" t="s">
        <v>809</v>
      </c>
      <c r="E330" s="19" t="s">
        <v>3</v>
      </c>
      <c r="F330" s="228">
        <v>20.219000000000001</v>
      </c>
      <c r="G330" s="35"/>
      <c r="H330" s="36"/>
    </row>
    <row r="331" spans="1:8" s="2" customFormat="1" ht="16.899999999999999" customHeight="1">
      <c r="A331" s="35"/>
      <c r="B331" s="36"/>
      <c r="C331" s="227" t="s">
        <v>3</v>
      </c>
      <c r="D331" s="227" t="s">
        <v>810</v>
      </c>
      <c r="E331" s="19" t="s">
        <v>3</v>
      </c>
      <c r="F331" s="228">
        <v>-11.849</v>
      </c>
      <c r="G331" s="35"/>
      <c r="H331" s="36"/>
    </row>
    <row r="332" spans="1:8" s="2" customFormat="1" ht="16.899999999999999" customHeight="1">
      <c r="A332" s="35"/>
      <c r="B332" s="36"/>
      <c r="C332" s="227" t="s">
        <v>3</v>
      </c>
      <c r="D332" s="227" t="s">
        <v>811</v>
      </c>
      <c r="E332" s="19" t="s">
        <v>3</v>
      </c>
      <c r="F332" s="228">
        <v>-3.4369999999999998</v>
      </c>
      <c r="G332" s="35"/>
      <c r="H332" s="36"/>
    </row>
    <row r="333" spans="1:8" s="2" customFormat="1" ht="16.899999999999999" customHeight="1">
      <c r="A333" s="35"/>
      <c r="B333" s="36"/>
      <c r="C333" s="227" t="s">
        <v>137</v>
      </c>
      <c r="D333" s="227" t="s">
        <v>215</v>
      </c>
      <c r="E333" s="19" t="s">
        <v>3</v>
      </c>
      <c r="F333" s="228">
        <v>305.52600000000001</v>
      </c>
      <c r="G333" s="35"/>
      <c r="H333" s="36"/>
    </row>
    <row r="334" spans="1:8" s="2" customFormat="1" ht="16.899999999999999" customHeight="1">
      <c r="A334" s="35"/>
      <c r="B334" s="36"/>
      <c r="C334" s="229" t="s">
        <v>2751</v>
      </c>
      <c r="D334" s="35"/>
      <c r="E334" s="35"/>
      <c r="F334" s="35"/>
      <c r="G334" s="35"/>
      <c r="H334" s="36"/>
    </row>
    <row r="335" spans="1:8" s="2" customFormat="1" ht="16.899999999999999" customHeight="1">
      <c r="A335" s="35"/>
      <c r="B335" s="36"/>
      <c r="C335" s="227" t="s">
        <v>470</v>
      </c>
      <c r="D335" s="227" t="s">
        <v>2757</v>
      </c>
      <c r="E335" s="19" t="s">
        <v>139</v>
      </c>
      <c r="F335" s="228">
        <v>305.52600000000001</v>
      </c>
      <c r="G335" s="35"/>
      <c r="H335" s="36"/>
    </row>
    <row r="336" spans="1:8" s="2" customFormat="1" ht="16.899999999999999" customHeight="1">
      <c r="A336" s="35"/>
      <c r="B336" s="36"/>
      <c r="C336" s="227" t="s">
        <v>411</v>
      </c>
      <c r="D336" s="227" t="s">
        <v>2754</v>
      </c>
      <c r="E336" s="19" t="s">
        <v>139</v>
      </c>
      <c r="F336" s="228">
        <v>1854.557</v>
      </c>
      <c r="G336" s="35"/>
      <c r="H336" s="36"/>
    </row>
    <row r="337" spans="1:8" s="2" customFormat="1" ht="16.899999999999999" customHeight="1">
      <c r="A337" s="35"/>
      <c r="B337" s="36"/>
      <c r="C337" s="227" t="s">
        <v>419</v>
      </c>
      <c r="D337" s="227" t="s">
        <v>2755</v>
      </c>
      <c r="E337" s="19" t="s">
        <v>139</v>
      </c>
      <c r="F337" s="228">
        <v>1854.557</v>
      </c>
      <c r="G337" s="35"/>
      <c r="H337" s="36"/>
    </row>
    <row r="338" spans="1:8" s="2" customFormat="1" ht="16.899999999999999" customHeight="1">
      <c r="A338" s="35"/>
      <c r="B338" s="36"/>
      <c r="C338" s="227" t="s">
        <v>445</v>
      </c>
      <c r="D338" s="227" t="s">
        <v>2756</v>
      </c>
      <c r="E338" s="19" t="s">
        <v>139</v>
      </c>
      <c r="F338" s="228">
        <v>2657.2869999999998</v>
      </c>
      <c r="G338" s="35"/>
      <c r="H338" s="36"/>
    </row>
    <row r="339" spans="1:8" s="2" customFormat="1" ht="16.899999999999999" customHeight="1">
      <c r="A339" s="35"/>
      <c r="B339" s="36"/>
      <c r="C339" s="227" t="s">
        <v>450</v>
      </c>
      <c r="D339" s="227" t="s">
        <v>2753</v>
      </c>
      <c r="E339" s="19" t="s">
        <v>139</v>
      </c>
      <c r="F339" s="228">
        <v>1194.6600000000001</v>
      </c>
      <c r="G339" s="35"/>
      <c r="H339" s="36"/>
    </row>
    <row r="340" spans="1:8" s="2" customFormat="1" ht="16.899999999999999" customHeight="1">
      <c r="A340" s="35"/>
      <c r="B340" s="36"/>
      <c r="C340" s="227" t="s">
        <v>493</v>
      </c>
      <c r="D340" s="227" t="s">
        <v>494</v>
      </c>
      <c r="E340" s="19" t="s">
        <v>467</v>
      </c>
      <c r="F340" s="228">
        <v>627.58100000000002</v>
      </c>
      <c r="G340" s="35"/>
      <c r="H340" s="36"/>
    </row>
    <row r="341" spans="1:8" s="2" customFormat="1" ht="16.899999999999999" customHeight="1">
      <c r="A341" s="35"/>
      <c r="B341" s="36"/>
      <c r="C341" s="223" t="s">
        <v>687</v>
      </c>
      <c r="D341" s="224" t="s">
        <v>3</v>
      </c>
      <c r="E341" s="225" t="s">
        <v>3</v>
      </c>
      <c r="F341" s="226">
        <v>105.27</v>
      </c>
      <c r="G341" s="35"/>
      <c r="H341" s="36"/>
    </row>
    <row r="342" spans="1:8" s="2" customFormat="1" ht="16.899999999999999" customHeight="1">
      <c r="A342" s="35"/>
      <c r="B342" s="36"/>
      <c r="C342" s="227" t="s">
        <v>3</v>
      </c>
      <c r="D342" s="227" t="s">
        <v>207</v>
      </c>
      <c r="E342" s="19" t="s">
        <v>3</v>
      </c>
      <c r="F342" s="228">
        <v>0</v>
      </c>
      <c r="G342" s="35"/>
      <c r="H342" s="36"/>
    </row>
    <row r="343" spans="1:8" s="2" customFormat="1" ht="16.899999999999999" customHeight="1">
      <c r="A343" s="35"/>
      <c r="B343" s="36"/>
      <c r="C343" s="227" t="s">
        <v>3</v>
      </c>
      <c r="D343" s="227" t="s">
        <v>208</v>
      </c>
      <c r="E343" s="19" t="s">
        <v>3</v>
      </c>
      <c r="F343" s="228">
        <v>0</v>
      </c>
      <c r="G343" s="35"/>
      <c r="H343" s="36"/>
    </row>
    <row r="344" spans="1:8" s="2" customFormat="1" ht="16.899999999999999" customHeight="1">
      <c r="A344" s="35"/>
      <c r="B344" s="36"/>
      <c r="C344" s="227" t="s">
        <v>3</v>
      </c>
      <c r="D344" s="227" t="s">
        <v>209</v>
      </c>
      <c r="E344" s="19" t="s">
        <v>3</v>
      </c>
      <c r="F344" s="228">
        <v>0</v>
      </c>
      <c r="G344" s="35"/>
      <c r="H344" s="36"/>
    </row>
    <row r="345" spans="1:8" s="2" customFormat="1" ht="16.899999999999999" customHeight="1">
      <c r="A345" s="35"/>
      <c r="B345" s="36"/>
      <c r="C345" s="227" t="s">
        <v>3</v>
      </c>
      <c r="D345" s="227" t="s">
        <v>271</v>
      </c>
      <c r="E345" s="19" t="s">
        <v>3</v>
      </c>
      <c r="F345" s="228">
        <v>0</v>
      </c>
      <c r="G345" s="35"/>
      <c r="H345" s="36"/>
    </row>
    <row r="346" spans="1:8" s="2" customFormat="1" ht="16.899999999999999" customHeight="1">
      <c r="A346" s="35"/>
      <c r="B346" s="36"/>
      <c r="C346" s="227" t="s">
        <v>3</v>
      </c>
      <c r="D346" s="227" t="s">
        <v>814</v>
      </c>
      <c r="E346" s="19" t="s">
        <v>3</v>
      </c>
      <c r="F346" s="228">
        <v>9.8539999999999992</v>
      </c>
      <c r="G346" s="35"/>
      <c r="H346" s="36"/>
    </row>
    <row r="347" spans="1:8" s="2" customFormat="1" ht="16.899999999999999" customHeight="1">
      <c r="A347" s="35"/>
      <c r="B347" s="36"/>
      <c r="C347" s="227" t="s">
        <v>3</v>
      </c>
      <c r="D347" s="227" t="s">
        <v>815</v>
      </c>
      <c r="E347" s="19" t="s">
        <v>3</v>
      </c>
      <c r="F347" s="228">
        <v>36.098999999999997</v>
      </c>
      <c r="G347" s="35"/>
      <c r="H347" s="36"/>
    </row>
    <row r="348" spans="1:8" s="2" customFormat="1" ht="16.899999999999999" customHeight="1">
      <c r="A348" s="35"/>
      <c r="B348" s="36"/>
      <c r="C348" s="227" t="s">
        <v>3</v>
      </c>
      <c r="D348" s="227" t="s">
        <v>276</v>
      </c>
      <c r="E348" s="19" t="s">
        <v>3</v>
      </c>
      <c r="F348" s="228">
        <v>0</v>
      </c>
      <c r="G348" s="35"/>
      <c r="H348" s="36"/>
    </row>
    <row r="349" spans="1:8" s="2" customFormat="1" ht="16.899999999999999" customHeight="1">
      <c r="A349" s="35"/>
      <c r="B349" s="36"/>
      <c r="C349" s="227" t="s">
        <v>3</v>
      </c>
      <c r="D349" s="227" t="s">
        <v>816</v>
      </c>
      <c r="E349" s="19" t="s">
        <v>3</v>
      </c>
      <c r="F349" s="228">
        <v>2.8079999999999998</v>
      </c>
      <c r="G349" s="35"/>
      <c r="H349" s="36"/>
    </row>
    <row r="350" spans="1:8" s="2" customFormat="1" ht="16.899999999999999" customHeight="1">
      <c r="A350" s="35"/>
      <c r="B350" s="36"/>
      <c r="C350" s="227" t="s">
        <v>3</v>
      </c>
      <c r="D350" s="227" t="s">
        <v>280</v>
      </c>
      <c r="E350" s="19" t="s">
        <v>3</v>
      </c>
      <c r="F350" s="228">
        <v>0</v>
      </c>
      <c r="G350" s="35"/>
      <c r="H350" s="36"/>
    </row>
    <row r="351" spans="1:8" s="2" customFormat="1" ht="16.899999999999999" customHeight="1">
      <c r="A351" s="35"/>
      <c r="B351" s="36"/>
      <c r="C351" s="227" t="s">
        <v>3</v>
      </c>
      <c r="D351" s="227" t="s">
        <v>817</v>
      </c>
      <c r="E351" s="19" t="s">
        <v>3</v>
      </c>
      <c r="F351" s="228">
        <v>9.8279999999999994</v>
      </c>
      <c r="G351" s="35"/>
      <c r="H351" s="36"/>
    </row>
    <row r="352" spans="1:8" s="2" customFormat="1" ht="16.899999999999999" customHeight="1">
      <c r="A352" s="35"/>
      <c r="B352" s="36"/>
      <c r="C352" s="227" t="s">
        <v>3</v>
      </c>
      <c r="D352" s="227" t="s">
        <v>283</v>
      </c>
      <c r="E352" s="19" t="s">
        <v>3</v>
      </c>
      <c r="F352" s="228">
        <v>0</v>
      </c>
      <c r="G352" s="35"/>
      <c r="H352" s="36"/>
    </row>
    <row r="353" spans="1:8" s="2" customFormat="1" ht="16.899999999999999" customHeight="1">
      <c r="A353" s="35"/>
      <c r="B353" s="36"/>
      <c r="C353" s="227" t="s">
        <v>3</v>
      </c>
      <c r="D353" s="227" t="s">
        <v>818</v>
      </c>
      <c r="E353" s="19" t="s">
        <v>3</v>
      </c>
      <c r="F353" s="228">
        <v>6.16</v>
      </c>
      <c r="G353" s="35"/>
      <c r="H353" s="36"/>
    </row>
    <row r="354" spans="1:8" s="2" customFormat="1" ht="16.899999999999999" customHeight="1">
      <c r="A354" s="35"/>
      <c r="B354" s="36"/>
      <c r="C354" s="227" t="s">
        <v>3</v>
      </c>
      <c r="D354" s="227" t="s">
        <v>285</v>
      </c>
      <c r="E354" s="19" t="s">
        <v>3</v>
      </c>
      <c r="F354" s="228">
        <v>0</v>
      </c>
      <c r="G354" s="35"/>
      <c r="H354" s="36"/>
    </row>
    <row r="355" spans="1:8" s="2" customFormat="1" ht="16.899999999999999" customHeight="1">
      <c r="A355" s="35"/>
      <c r="B355" s="36"/>
      <c r="C355" s="227" t="s">
        <v>3</v>
      </c>
      <c r="D355" s="227" t="s">
        <v>819</v>
      </c>
      <c r="E355" s="19" t="s">
        <v>3</v>
      </c>
      <c r="F355" s="228">
        <v>0.59899999999999998</v>
      </c>
      <c r="G355" s="35"/>
      <c r="H355" s="36"/>
    </row>
    <row r="356" spans="1:8" s="2" customFormat="1" ht="16.899999999999999" customHeight="1">
      <c r="A356" s="35"/>
      <c r="B356" s="36"/>
      <c r="C356" s="227" t="s">
        <v>3</v>
      </c>
      <c r="D356" s="227" t="s">
        <v>287</v>
      </c>
      <c r="E356" s="19" t="s">
        <v>3</v>
      </c>
      <c r="F356" s="228">
        <v>0</v>
      </c>
      <c r="G356" s="35"/>
      <c r="H356" s="36"/>
    </row>
    <row r="357" spans="1:8" s="2" customFormat="1" ht="16.899999999999999" customHeight="1">
      <c r="A357" s="35"/>
      <c r="B357" s="36"/>
      <c r="C357" s="227" t="s">
        <v>3</v>
      </c>
      <c r="D357" s="227" t="s">
        <v>820</v>
      </c>
      <c r="E357" s="19" t="s">
        <v>3</v>
      </c>
      <c r="F357" s="228">
        <v>10.138999999999999</v>
      </c>
      <c r="G357" s="35"/>
      <c r="H357" s="36"/>
    </row>
    <row r="358" spans="1:8" s="2" customFormat="1" ht="16.899999999999999" customHeight="1">
      <c r="A358" s="35"/>
      <c r="B358" s="36"/>
      <c r="C358" s="227" t="s">
        <v>3</v>
      </c>
      <c r="D358" s="227" t="s">
        <v>290</v>
      </c>
      <c r="E358" s="19" t="s">
        <v>3</v>
      </c>
      <c r="F358" s="228">
        <v>0</v>
      </c>
      <c r="G358" s="35"/>
      <c r="H358" s="36"/>
    </row>
    <row r="359" spans="1:8" s="2" customFormat="1" ht="16.899999999999999" customHeight="1">
      <c r="A359" s="35"/>
      <c r="B359" s="36"/>
      <c r="C359" s="227" t="s">
        <v>3</v>
      </c>
      <c r="D359" s="227" t="s">
        <v>821</v>
      </c>
      <c r="E359" s="19" t="s">
        <v>3</v>
      </c>
      <c r="F359" s="228">
        <v>6.7569999999999997</v>
      </c>
      <c r="G359" s="35"/>
      <c r="H359" s="36"/>
    </row>
    <row r="360" spans="1:8" s="2" customFormat="1" ht="16.899999999999999" customHeight="1">
      <c r="A360" s="35"/>
      <c r="B360" s="36"/>
      <c r="C360" s="227" t="s">
        <v>3</v>
      </c>
      <c r="D360" s="227" t="s">
        <v>293</v>
      </c>
      <c r="E360" s="19" t="s">
        <v>3</v>
      </c>
      <c r="F360" s="228">
        <v>0</v>
      </c>
      <c r="G360" s="35"/>
      <c r="H360" s="36"/>
    </row>
    <row r="361" spans="1:8" s="2" customFormat="1" ht="16.899999999999999" customHeight="1">
      <c r="A361" s="35"/>
      <c r="B361" s="36"/>
      <c r="C361" s="227" t="s">
        <v>3</v>
      </c>
      <c r="D361" s="227" t="s">
        <v>822</v>
      </c>
      <c r="E361" s="19" t="s">
        <v>3</v>
      </c>
      <c r="F361" s="228">
        <v>8.7780000000000005</v>
      </c>
      <c r="G361" s="35"/>
      <c r="H361" s="36"/>
    </row>
    <row r="362" spans="1:8" s="2" customFormat="1" ht="16.899999999999999" customHeight="1">
      <c r="A362" s="35"/>
      <c r="B362" s="36"/>
      <c r="C362" s="227" t="s">
        <v>3</v>
      </c>
      <c r="D362" s="227" t="s">
        <v>296</v>
      </c>
      <c r="E362" s="19" t="s">
        <v>3</v>
      </c>
      <c r="F362" s="228">
        <v>0</v>
      </c>
      <c r="G362" s="35"/>
      <c r="H362" s="36"/>
    </row>
    <row r="363" spans="1:8" s="2" customFormat="1" ht="16.899999999999999" customHeight="1">
      <c r="A363" s="35"/>
      <c r="B363" s="36"/>
      <c r="C363" s="227" t="s">
        <v>3</v>
      </c>
      <c r="D363" s="227" t="s">
        <v>823</v>
      </c>
      <c r="E363" s="19" t="s">
        <v>3</v>
      </c>
      <c r="F363" s="228">
        <v>3.2749999999999999</v>
      </c>
      <c r="G363" s="35"/>
      <c r="H363" s="36"/>
    </row>
    <row r="364" spans="1:8" s="2" customFormat="1" ht="16.899999999999999" customHeight="1">
      <c r="A364" s="35"/>
      <c r="B364" s="36"/>
      <c r="C364" s="227" t="s">
        <v>3</v>
      </c>
      <c r="D364" s="227" t="s">
        <v>719</v>
      </c>
      <c r="E364" s="19" t="s">
        <v>3</v>
      </c>
      <c r="F364" s="228">
        <v>0</v>
      </c>
      <c r="G364" s="35"/>
      <c r="H364" s="36"/>
    </row>
    <row r="365" spans="1:8" s="2" customFormat="1" ht="16.899999999999999" customHeight="1">
      <c r="A365" s="35"/>
      <c r="B365" s="36"/>
      <c r="C365" s="227" t="s">
        <v>3</v>
      </c>
      <c r="D365" s="227" t="s">
        <v>824</v>
      </c>
      <c r="E365" s="19" t="s">
        <v>3</v>
      </c>
      <c r="F365" s="228">
        <v>10.973000000000001</v>
      </c>
      <c r="G365" s="35"/>
      <c r="H365" s="36"/>
    </row>
    <row r="366" spans="1:8" s="2" customFormat="1" ht="16.899999999999999" customHeight="1">
      <c r="A366" s="35"/>
      <c r="B366" s="36"/>
      <c r="C366" s="227" t="s">
        <v>687</v>
      </c>
      <c r="D366" s="227" t="s">
        <v>215</v>
      </c>
      <c r="E366" s="19" t="s">
        <v>3</v>
      </c>
      <c r="F366" s="228">
        <v>105.27</v>
      </c>
      <c r="G366" s="35"/>
      <c r="H366" s="36"/>
    </row>
    <row r="367" spans="1:8" s="2" customFormat="1" ht="16.899999999999999" customHeight="1">
      <c r="A367" s="35"/>
      <c r="B367" s="36"/>
      <c r="C367" s="229" t="s">
        <v>2751</v>
      </c>
      <c r="D367" s="35"/>
      <c r="E367" s="35"/>
      <c r="F367" s="35"/>
      <c r="G367" s="35"/>
      <c r="H367" s="36"/>
    </row>
    <row r="368" spans="1:8" s="2" customFormat="1" ht="16.899999999999999" customHeight="1">
      <c r="A368" s="35"/>
      <c r="B368" s="36"/>
      <c r="C368" s="227" t="s">
        <v>497</v>
      </c>
      <c r="D368" s="227" t="s">
        <v>2758</v>
      </c>
      <c r="E368" s="19" t="s">
        <v>139</v>
      </c>
      <c r="F368" s="228">
        <v>105.27</v>
      </c>
      <c r="G368" s="35"/>
      <c r="H368" s="36"/>
    </row>
    <row r="369" spans="1:8" s="2" customFormat="1" ht="16.899999999999999" customHeight="1">
      <c r="A369" s="35"/>
      <c r="B369" s="36"/>
      <c r="C369" s="227" t="s">
        <v>450</v>
      </c>
      <c r="D369" s="227" t="s">
        <v>2753</v>
      </c>
      <c r="E369" s="19" t="s">
        <v>139</v>
      </c>
      <c r="F369" s="228">
        <v>1194.6600000000001</v>
      </c>
      <c r="G369" s="35"/>
      <c r="H369" s="36"/>
    </row>
    <row r="370" spans="1:8" s="2" customFormat="1" ht="16.899999999999999" customHeight="1">
      <c r="A370" s="35"/>
      <c r="B370" s="36"/>
      <c r="C370" s="223" t="s">
        <v>689</v>
      </c>
      <c r="D370" s="224" t="s">
        <v>3</v>
      </c>
      <c r="E370" s="225" t="s">
        <v>3</v>
      </c>
      <c r="F370" s="226">
        <v>56.191000000000003</v>
      </c>
      <c r="G370" s="35"/>
      <c r="H370" s="36"/>
    </row>
    <row r="371" spans="1:8" s="2" customFormat="1" ht="16.899999999999999" customHeight="1">
      <c r="A371" s="35"/>
      <c r="B371" s="36"/>
      <c r="C371" s="227" t="s">
        <v>3</v>
      </c>
      <c r="D371" s="227" t="s">
        <v>721</v>
      </c>
      <c r="E371" s="19" t="s">
        <v>3</v>
      </c>
      <c r="F371" s="228">
        <v>0</v>
      </c>
      <c r="G371" s="35"/>
      <c r="H371" s="36"/>
    </row>
    <row r="372" spans="1:8" s="2" customFormat="1" ht="16.899999999999999" customHeight="1">
      <c r="A372" s="35"/>
      <c r="B372" s="36"/>
      <c r="C372" s="227" t="s">
        <v>3</v>
      </c>
      <c r="D372" s="227" t="s">
        <v>263</v>
      </c>
      <c r="E372" s="19" t="s">
        <v>3</v>
      </c>
      <c r="F372" s="228">
        <v>0</v>
      </c>
      <c r="G372" s="35"/>
      <c r="H372" s="36"/>
    </row>
    <row r="373" spans="1:8" s="2" customFormat="1" ht="16.899999999999999" customHeight="1">
      <c r="A373" s="35"/>
      <c r="B373" s="36"/>
      <c r="C373" s="227" t="s">
        <v>689</v>
      </c>
      <c r="D373" s="227" t="s">
        <v>722</v>
      </c>
      <c r="E373" s="19" t="s">
        <v>3</v>
      </c>
      <c r="F373" s="228">
        <v>56.191000000000003</v>
      </c>
      <c r="G373" s="35"/>
      <c r="H373" s="36"/>
    </row>
    <row r="374" spans="1:8" s="2" customFormat="1" ht="16.899999999999999" customHeight="1">
      <c r="A374" s="35"/>
      <c r="B374" s="36"/>
      <c r="C374" s="229" t="s">
        <v>2751</v>
      </c>
      <c r="D374" s="35"/>
      <c r="E374" s="35"/>
      <c r="F374" s="35"/>
      <c r="G374" s="35"/>
      <c r="H374" s="36"/>
    </row>
    <row r="375" spans="1:8" s="2" customFormat="1" ht="16.899999999999999" customHeight="1">
      <c r="A375" s="35"/>
      <c r="B375" s="36"/>
      <c r="C375" s="227" t="s">
        <v>258</v>
      </c>
      <c r="D375" s="227" t="s">
        <v>2777</v>
      </c>
      <c r="E375" s="19" t="s">
        <v>139</v>
      </c>
      <c r="F375" s="228">
        <v>56.191000000000003</v>
      </c>
      <c r="G375" s="35"/>
      <c r="H375" s="36"/>
    </row>
    <row r="376" spans="1:8" s="2" customFormat="1" ht="16.899999999999999" customHeight="1">
      <c r="A376" s="35"/>
      <c r="B376" s="36"/>
      <c r="C376" s="227" t="s">
        <v>390</v>
      </c>
      <c r="D376" s="227" t="s">
        <v>2760</v>
      </c>
      <c r="E376" s="19" t="s">
        <v>139</v>
      </c>
      <c r="F376" s="228">
        <v>497.69200000000001</v>
      </c>
      <c r="G376" s="35"/>
      <c r="H376" s="36"/>
    </row>
    <row r="377" spans="1:8" s="2" customFormat="1" ht="16.899999999999999" customHeight="1">
      <c r="A377" s="35"/>
      <c r="B377" s="36"/>
      <c r="C377" s="227" t="s">
        <v>382</v>
      </c>
      <c r="D377" s="227" t="s">
        <v>2761</v>
      </c>
      <c r="E377" s="19" t="s">
        <v>139</v>
      </c>
      <c r="F377" s="228">
        <v>248.846</v>
      </c>
      <c r="G377" s="35"/>
      <c r="H377" s="36"/>
    </row>
    <row r="378" spans="1:8" s="2" customFormat="1" ht="16.899999999999999" customHeight="1">
      <c r="A378" s="35"/>
      <c r="B378" s="36"/>
      <c r="C378" s="227" t="s">
        <v>419</v>
      </c>
      <c r="D378" s="227" t="s">
        <v>2755</v>
      </c>
      <c r="E378" s="19" t="s">
        <v>139</v>
      </c>
      <c r="F378" s="228">
        <v>746.53800000000001</v>
      </c>
      <c r="G378" s="35"/>
      <c r="H378" s="36"/>
    </row>
    <row r="379" spans="1:8" s="2" customFormat="1" ht="16.899999999999999" customHeight="1">
      <c r="A379" s="35"/>
      <c r="B379" s="36"/>
      <c r="C379" s="227" t="s">
        <v>445</v>
      </c>
      <c r="D379" s="227" t="s">
        <v>2756</v>
      </c>
      <c r="E379" s="19" t="s">
        <v>139</v>
      </c>
      <c r="F379" s="228">
        <v>2657.2869999999998</v>
      </c>
      <c r="G379" s="35"/>
      <c r="H379" s="36"/>
    </row>
    <row r="380" spans="1:8" s="2" customFormat="1" ht="16.899999999999999" customHeight="1">
      <c r="A380" s="35"/>
      <c r="B380" s="36"/>
      <c r="C380" s="223" t="s">
        <v>691</v>
      </c>
      <c r="D380" s="224" t="s">
        <v>3</v>
      </c>
      <c r="E380" s="225" t="s">
        <v>3</v>
      </c>
      <c r="F380" s="226">
        <v>56.191000000000003</v>
      </c>
      <c r="G380" s="35"/>
      <c r="H380" s="36"/>
    </row>
    <row r="381" spans="1:8" s="2" customFormat="1" ht="16.899999999999999" customHeight="1">
      <c r="A381" s="35"/>
      <c r="B381" s="36"/>
      <c r="C381" s="227" t="s">
        <v>3</v>
      </c>
      <c r="D381" s="227" t="s">
        <v>207</v>
      </c>
      <c r="E381" s="19" t="s">
        <v>3</v>
      </c>
      <c r="F381" s="228">
        <v>0</v>
      </c>
      <c r="G381" s="35"/>
      <c r="H381" s="36"/>
    </row>
    <row r="382" spans="1:8" s="2" customFormat="1" ht="16.899999999999999" customHeight="1">
      <c r="A382" s="35"/>
      <c r="B382" s="36"/>
      <c r="C382" s="227" t="s">
        <v>3</v>
      </c>
      <c r="D382" s="227" t="s">
        <v>208</v>
      </c>
      <c r="E382" s="19" t="s">
        <v>3</v>
      </c>
      <c r="F382" s="228">
        <v>0</v>
      </c>
      <c r="G382" s="35"/>
      <c r="H382" s="36"/>
    </row>
    <row r="383" spans="1:8" s="2" customFormat="1" ht="16.899999999999999" customHeight="1">
      <c r="A383" s="35"/>
      <c r="B383" s="36"/>
      <c r="C383" s="227" t="s">
        <v>3</v>
      </c>
      <c r="D383" s="227" t="s">
        <v>209</v>
      </c>
      <c r="E383" s="19" t="s">
        <v>3</v>
      </c>
      <c r="F383" s="228">
        <v>0</v>
      </c>
      <c r="G383" s="35"/>
      <c r="H383" s="36"/>
    </row>
    <row r="384" spans="1:8" s="2" customFormat="1" ht="16.899999999999999" customHeight="1">
      <c r="A384" s="35"/>
      <c r="B384" s="36"/>
      <c r="C384" s="227" t="s">
        <v>3</v>
      </c>
      <c r="D384" s="227" t="s">
        <v>707</v>
      </c>
      <c r="E384" s="19" t="s">
        <v>3</v>
      </c>
      <c r="F384" s="228">
        <v>0</v>
      </c>
      <c r="G384" s="35"/>
      <c r="H384" s="36"/>
    </row>
    <row r="385" spans="1:8" s="2" customFormat="1" ht="16.899999999999999" customHeight="1">
      <c r="A385" s="35"/>
      <c r="B385" s="36"/>
      <c r="C385" s="227" t="s">
        <v>3</v>
      </c>
      <c r="D385" s="227" t="s">
        <v>721</v>
      </c>
      <c r="E385" s="19" t="s">
        <v>3</v>
      </c>
      <c r="F385" s="228">
        <v>0</v>
      </c>
      <c r="G385" s="35"/>
      <c r="H385" s="36"/>
    </row>
    <row r="386" spans="1:8" s="2" customFormat="1" ht="16.899999999999999" customHeight="1">
      <c r="A386" s="35"/>
      <c r="B386" s="36"/>
      <c r="C386" s="227" t="s">
        <v>3</v>
      </c>
      <c r="D386" s="227" t="s">
        <v>263</v>
      </c>
      <c r="E386" s="19" t="s">
        <v>3</v>
      </c>
      <c r="F386" s="228">
        <v>0</v>
      </c>
      <c r="G386" s="35"/>
      <c r="H386" s="36"/>
    </row>
    <row r="387" spans="1:8" s="2" customFormat="1" ht="16.899999999999999" customHeight="1">
      <c r="A387" s="35"/>
      <c r="B387" s="36"/>
      <c r="C387" s="227" t="s">
        <v>691</v>
      </c>
      <c r="D387" s="227" t="s">
        <v>722</v>
      </c>
      <c r="E387" s="19" t="s">
        <v>3</v>
      </c>
      <c r="F387" s="228">
        <v>56.191000000000003</v>
      </c>
      <c r="G387" s="35"/>
      <c r="H387" s="36"/>
    </row>
    <row r="388" spans="1:8" s="2" customFormat="1" ht="16.899999999999999" customHeight="1">
      <c r="A388" s="35"/>
      <c r="B388" s="36"/>
      <c r="C388" s="229" t="s">
        <v>2751</v>
      </c>
      <c r="D388" s="35"/>
      <c r="E388" s="35"/>
      <c r="F388" s="35"/>
      <c r="G388" s="35"/>
      <c r="H388" s="36"/>
    </row>
    <row r="389" spans="1:8" s="2" customFormat="1" ht="16.899999999999999" customHeight="1">
      <c r="A389" s="35"/>
      <c r="B389" s="36"/>
      <c r="C389" s="227" t="s">
        <v>723</v>
      </c>
      <c r="D389" s="227" t="s">
        <v>2778</v>
      </c>
      <c r="E389" s="19" t="s">
        <v>139</v>
      </c>
      <c r="F389" s="228">
        <v>56.191000000000003</v>
      </c>
      <c r="G389" s="35"/>
      <c r="H389" s="36"/>
    </row>
    <row r="390" spans="1:8" s="2" customFormat="1" ht="16.899999999999999" customHeight="1">
      <c r="A390" s="35"/>
      <c r="B390" s="36"/>
      <c r="C390" s="227" t="s">
        <v>390</v>
      </c>
      <c r="D390" s="227" t="s">
        <v>2760</v>
      </c>
      <c r="E390" s="19" t="s">
        <v>139</v>
      </c>
      <c r="F390" s="228">
        <v>497.69200000000001</v>
      </c>
      <c r="G390" s="35"/>
      <c r="H390" s="36"/>
    </row>
    <row r="391" spans="1:8" s="2" customFormat="1" ht="16.899999999999999" customHeight="1">
      <c r="A391" s="35"/>
      <c r="B391" s="36"/>
      <c r="C391" s="227" t="s">
        <v>382</v>
      </c>
      <c r="D391" s="227" t="s">
        <v>2761</v>
      </c>
      <c r="E391" s="19" t="s">
        <v>139</v>
      </c>
      <c r="F391" s="228">
        <v>248.846</v>
      </c>
      <c r="G391" s="35"/>
      <c r="H391" s="36"/>
    </row>
    <row r="392" spans="1:8" s="2" customFormat="1" ht="16.899999999999999" customHeight="1">
      <c r="A392" s="35"/>
      <c r="B392" s="36"/>
      <c r="C392" s="227" t="s">
        <v>419</v>
      </c>
      <c r="D392" s="227" t="s">
        <v>2755</v>
      </c>
      <c r="E392" s="19" t="s">
        <v>139</v>
      </c>
      <c r="F392" s="228">
        <v>746.53800000000001</v>
      </c>
      <c r="G392" s="35"/>
      <c r="H392" s="36"/>
    </row>
    <row r="393" spans="1:8" s="2" customFormat="1" ht="16.899999999999999" customHeight="1">
      <c r="A393" s="35"/>
      <c r="B393" s="36"/>
      <c r="C393" s="227" t="s">
        <v>445</v>
      </c>
      <c r="D393" s="227" t="s">
        <v>2756</v>
      </c>
      <c r="E393" s="19" t="s">
        <v>139</v>
      </c>
      <c r="F393" s="228">
        <v>2657.2869999999998</v>
      </c>
      <c r="G393" s="35"/>
      <c r="H393" s="36"/>
    </row>
    <row r="394" spans="1:8" s="2" customFormat="1" ht="16.899999999999999" customHeight="1">
      <c r="A394" s="35"/>
      <c r="B394" s="36"/>
      <c r="C394" s="223" t="s">
        <v>692</v>
      </c>
      <c r="D394" s="224" t="s">
        <v>3</v>
      </c>
      <c r="E394" s="225" t="s">
        <v>3</v>
      </c>
      <c r="F394" s="226">
        <v>192.655</v>
      </c>
      <c r="G394" s="35"/>
      <c r="H394" s="36"/>
    </row>
    <row r="395" spans="1:8" s="2" customFormat="1" ht="16.899999999999999" customHeight="1">
      <c r="A395" s="35"/>
      <c r="B395" s="36"/>
      <c r="C395" s="227" t="s">
        <v>3</v>
      </c>
      <c r="D395" s="227" t="s">
        <v>207</v>
      </c>
      <c r="E395" s="19" t="s">
        <v>3</v>
      </c>
      <c r="F395" s="228">
        <v>0</v>
      </c>
      <c r="G395" s="35"/>
      <c r="H395" s="36"/>
    </row>
    <row r="396" spans="1:8" s="2" customFormat="1" ht="16.899999999999999" customHeight="1">
      <c r="A396" s="35"/>
      <c r="B396" s="36"/>
      <c r="C396" s="227" t="s">
        <v>3</v>
      </c>
      <c r="D396" s="227" t="s">
        <v>208</v>
      </c>
      <c r="E396" s="19" t="s">
        <v>3</v>
      </c>
      <c r="F396" s="228">
        <v>0</v>
      </c>
      <c r="G396" s="35"/>
      <c r="H396" s="36"/>
    </row>
    <row r="397" spans="1:8" s="2" customFormat="1" ht="16.899999999999999" customHeight="1">
      <c r="A397" s="35"/>
      <c r="B397" s="36"/>
      <c r="C397" s="227" t="s">
        <v>3</v>
      </c>
      <c r="D397" s="227" t="s">
        <v>209</v>
      </c>
      <c r="E397" s="19" t="s">
        <v>3</v>
      </c>
      <c r="F397" s="228">
        <v>0</v>
      </c>
      <c r="G397" s="35"/>
      <c r="H397" s="36"/>
    </row>
    <row r="398" spans="1:8" s="2" customFormat="1" ht="16.899999999999999" customHeight="1">
      <c r="A398" s="35"/>
      <c r="B398" s="36"/>
      <c r="C398" s="227" t="s">
        <v>3</v>
      </c>
      <c r="D398" s="227" t="s">
        <v>729</v>
      </c>
      <c r="E398" s="19" t="s">
        <v>3</v>
      </c>
      <c r="F398" s="228">
        <v>0</v>
      </c>
      <c r="G398" s="35"/>
      <c r="H398" s="36"/>
    </row>
    <row r="399" spans="1:8" s="2" customFormat="1" ht="16.899999999999999" customHeight="1">
      <c r="A399" s="35"/>
      <c r="B399" s="36"/>
      <c r="C399" s="227" t="s">
        <v>3</v>
      </c>
      <c r="D399" s="227" t="s">
        <v>263</v>
      </c>
      <c r="E399" s="19" t="s">
        <v>3</v>
      </c>
      <c r="F399" s="228">
        <v>0</v>
      </c>
      <c r="G399" s="35"/>
      <c r="H399" s="36"/>
    </row>
    <row r="400" spans="1:8" s="2" customFormat="1" ht="16.899999999999999" customHeight="1">
      <c r="A400" s="35"/>
      <c r="B400" s="36"/>
      <c r="C400" s="227" t="s">
        <v>692</v>
      </c>
      <c r="D400" s="227" t="s">
        <v>730</v>
      </c>
      <c r="E400" s="19" t="s">
        <v>3</v>
      </c>
      <c r="F400" s="228">
        <v>192.655</v>
      </c>
      <c r="G400" s="35"/>
      <c r="H400" s="36"/>
    </row>
    <row r="401" spans="1:8" s="2" customFormat="1" ht="16.899999999999999" customHeight="1">
      <c r="A401" s="35"/>
      <c r="B401" s="36"/>
      <c r="C401" s="229" t="s">
        <v>2751</v>
      </c>
      <c r="D401" s="35"/>
      <c r="E401" s="35"/>
      <c r="F401" s="35"/>
      <c r="G401" s="35"/>
      <c r="H401" s="36"/>
    </row>
    <row r="402" spans="1:8" s="2" customFormat="1" ht="16.899999999999999" customHeight="1">
      <c r="A402" s="35"/>
      <c r="B402" s="36"/>
      <c r="C402" s="227" t="s">
        <v>303</v>
      </c>
      <c r="D402" s="227" t="s">
        <v>2779</v>
      </c>
      <c r="E402" s="19" t="s">
        <v>139</v>
      </c>
      <c r="F402" s="228">
        <v>192.655</v>
      </c>
      <c r="G402" s="35"/>
      <c r="H402" s="36"/>
    </row>
    <row r="403" spans="1:8" s="2" customFormat="1" ht="16.899999999999999" customHeight="1">
      <c r="A403" s="35"/>
      <c r="B403" s="36"/>
      <c r="C403" s="227" t="s">
        <v>390</v>
      </c>
      <c r="D403" s="227" t="s">
        <v>2760</v>
      </c>
      <c r="E403" s="19" t="s">
        <v>139</v>
      </c>
      <c r="F403" s="228">
        <v>497.69200000000001</v>
      </c>
      <c r="G403" s="35"/>
      <c r="H403" s="36"/>
    </row>
    <row r="404" spans="1:8" s="2" customFormat="1" ht="16.899999999999999" customHeight="1">
      <c r="A404" s="35"/>
      <c r="B404" s="36"/>
      <c r="C404" s="227" t="s">
        <v>382</v>
      </c>
      <c r="D404" s="227" t="s">
        <v>2761</v>
      </c>
      <c r="E404" s="19" t="s">
        <v>139</v>
      </c>
      <c r="F404" s="228">
        <v>248.846</v>
      </c>
      <c r="G404" s="35"/>
      <c r="H404" s="36"/>
    </row>
    <row r="405" spans="1:8" s="2" customFormat="1" ht="16.899999999999999" customHeight="1">
      <c r="A405" s="35"/>
      <c r="B405" s="36"/>
      <c r="C405" s="227" t="s">
        <v>419</v>
      </c>
      <c r="D405" s="227" t="s">
        <v>2755</v>
      </c>
      <c r="E405" s="19" t="s">
        <v>139</v>
      </c>
      <c r="F405" s="228">
        <v>746.53800000000001</v>
      </c>
      <c r="G405" s="35"/>
      <c r="H405" s="36"/>
    </row>
    <row r="406" spans="1:8" s="2" customFormat="1" ht="16.899999999999999" customHeight="1">
      <c r="A406" s="35"/>
      <c r="B406" s="36"/>
      <c r="C406" s="227" t="s">
        <v>445</v>
      </c>
      <c r="D406" s="227" t="s">
        <v>2756</v>
      </c>
      <c r="E406" s="19" t="s">
        <v>139</v>
      </c>
      <c r="F406" s="228">
        <v>2657.2869999999998</v>
      </c>
      <c r="G406" s="35"/>
      <c r="H406" s="36"/>
    </row>
    <row r="407" spans="1:8" s="2" customFormat="1" ht="16.899999999999999" customHeight="1">
      <c r="A407" s="35"/>
      <c r="B407" s="36"/>
      <c r="C407" s="223" t="s">
        <v>694</v>
      </c>
      <c r="D407" s="224" t="s">
        <v>3</v>
      </c>
      <c r="E407" s="225" t="s">
        <v>3</v>
      </c>
      <c r="F407" s="226">
        <v>192.655</v>
      </c>
      <c r="G407" s="35"/>
      <c r="H407" s="36"/>
    </row>
    <row r="408" spans="1:8" s="2" customFormat="1" ht="16.899999999999999" customHeight="1">
      <c r="A408" s="35"/>
      <c r="B408" s="36"/>
      <c r="C408" s="227" t="s">
        <v>3</v>
      </c>
      <c r="D408" s="227" t="s">
        <v>207</v>
      </c>
      <c r="E408" s="19" t="s">
        <v>3</v>
      </c>
      <c r="F408" s="228">
        <v>0</v>
      </c>
      <c r="G408" s="35"/>
      <c r="H408" s="36"/>
    </row>
    <row r="409" spans="1:8" s="2" customFormat="1" ht="16.899999999999999" customHeight="1">
      <c r="A409" s="35"/>
      <c r="B409" s="36"/>
      <c r="C409" s="227" t="s">
        <v>3</v>
      </c>
      <c r="D409" s="227" t="s">
        <v>208</v>
      </c>
      <c r="E409" s="19" t="s">
        <v>3</v>
      </c>
      <c r="F409" s="228">
        <v>0</v>
      </c>
      <c r="G409" s="35"/>
      <c r="H409" s="36"/>
    </row>
    <row r="410" spans="1:8" s="2" customFormat="1" ht="16.899999999999999" customHeight="1">
      <c r="A410" s="35"/>
      <c r="B410" s="36"/>
      <c r="C410" s="227" t="s">
        <v>3</v>
      </c>
      <c r="D410" s="227" t="s">
        <v>209</v>
      </c>
      <c r="E410" s="19" t="s">
        <v>3</v>
      </c>
      <c r="F410" s="228">
        <v>0</v>
      </c>
      <c r="G410" s="35"/>
      <c r="H410" s="36"/>
    </row>
    <row r="411" spans="1:8" s="2" customFormat="1" ht="16.899999999999999" customHeight="1">
      <c r="A411" s="35"/>
      <c r="B411" s="36"/>
      <c r="C411" s="227" t="s">
        <v>3</v>
      </c>
      <c r="D411" s="227" t="s">
        <v>707</v>
      </c>
      <c r="E411" s="19" t="s">
        <v>3</v>
      </c>
      <c r="F411" s="228">
        <v>0</v>
      </c>
      <c r="G411" s="35"/>
      <c r="H411" s="36"/>
    </row>
    <row r="412" spans="1:8" s="2" customFormat="1" ht="16.899999999999999" customHeight="1">
      <c r="A412" s="35"/>
      <c r="B412" s="36"/>
      <c r="C412" s="227" t="s">
        <v>3</v>
      </c>
      <c r="D412" s="227" t="s">
        <v>721</v>
      </c>
      <c r="E412" s="19" t="s">
        <v>3</v>
      </c>
      <c r="F412" s="228">
        <v>0</v>
      </c>
      <c r="G412" s="35"/>
      <c r="H412" s="36"/>
    </row>
    <row r="413" spans="1:8" s="2" customFormat="1" ht="16.899999999999999" customHeight="1">
      <c r="A413" s="35"/>
      <c r="B413" s="36"/>
      <c r="C413" s="227" t="s">
        <v>3</v>
      </c>
      <c r="D413" s="227" t="s">
        <v>263</v>
      </c>
      <c r="E413" s="19" t="s">
        <v>3</v>
      </c>
      <c r="F413" s="228">
        <v>0</v>
      </c>
      <c r="G413" s="35"/>
      <c r="H413" s="36"/>
    </row>
    <row r="414" spans="1:8" s="2" customFormat="1" ht="16.899999999999999" customHeight="1">
      <c r="A414" s="35"/>
      <c r="B414" s="36"/>
      <c r="C414" s="227" t="s">
        <v>694</v>
      </c>
      <c r="D414" s="227" t="s">
        <v>730</v>
      </c>
      <c r="E414" s="19" t="s">
        <v>3</v>
      </c>
      <c r="F414" s="228">
        <v>192.655</v>
      </c>
      <c r="G414" s="35"/>
      <c r="H414" s="36"/>
    </row>
    <row r="415" spans="1:8" s="2" customFormat="1" ht="16.899999999999999" customHeight="1">
      <c r="A415" s="35"/>
      <c r="B415" s="36"/>
      <c r="C415" s="229" t="s">
        <v>2751</v>
      </c>
      <c r="D415" s="35"/>
      <c r="E415" s="35"/>
      <c r="F415" s="35"/>
      <c r="G415" s="35"/>
      <c r="H415" s="36"/>
    </row>
    <row r="416" spans="1:8" s="2" customFormat="1" ht="16.899999999999999" customHeight="1">
      <c r="A416" s="35"/>
      <c r="B416" s="36"/>
      <c r="C416" s="227" t="s">
        <v>308</v>
      </c>
      <c r="D416" s="227" t="s">
        <v>2764</v>
      </c>
      <c r="E416" s="19" t="s">
        <v>139</v>
      </c>
      <c r="F416" s="228">
        <v>192.655</v>
      </c>
      <c r="G416" s="35"/>
      <c r="H416" s="36"/>
    </row>
    <row r="417" spans="1:8" s="2" customFormat="1" ht="16.899999999999999" customHeight="1">
      <c r="A417" s="35"/>
      <c r="B417" s="36"/>
      <c r="C417" s="227" t="s">
        <v>390</v>
      </c>
      <c r="D417" s="227" t="s">
        <v>2760</v>
      </c>
      <c r="E417" s="19" t="s">
        <v>139</v>
      </c>
      <c r="F417" s="228">
        <v>497.69200000000001</v>
      </c>
      <c r="G417" s="35"/>
      <c r="H417" s="36"/>
    </row>
    <row r="418" spans="1:8" s="2" customFormat="1" ht="16.899999999999999" customHeight="1">
      <c r="A418" s="35"/>
      <c r="B418" s="36"/>
      <c r="C418" s="227" t="s">
        <v>382</v>
      </c>
      <c r="D418" s="227" t="s">
        <v>2761</v>
      </c>
      <c r="E418" s="19" t="s">
        <v>139</v>
      </c>
      <c r="F418" s="228">
        <v>248.846</v>
      </c>
      <c r="G418" s="35"/>
      <c r="H418" s="36"/>
    </row>
    <row r="419" spans="1:8" s="2" customFormat="1" ht="16.899999999999999" customHeight="1">
      <c r="A419" s="35"/>
      <c r="B419" s="36"/>
      <c r="C419" s="227" t="s">
        <v>419</v>
      </c>
      <c r="D419" s="227" t="s">
        <v>2755</v>
      </c>
      <c r="E419" s="19" t="s">
        <v>139</v>
      </c>
      <c r="F419" s="228">
        <v>746.53800000000001</v>
      </c>
      <c r="G419" s="35"/>
      <c r="H419" s="36"/>
    </row>
    <row r="420" spans="1:8" s="2" customFormat="1" ht="16.899999999999999" customHeight="1">
      <c r="A420" s="35"/>
      <c r="B420" s="36"/>
      <c r="C420" s="227" t="s">
        <v>445</v>
      </c>
      <c r="D420" s="227" t="s">
        <v>2756</v>
      </c>
      <c r="E420" s="19" t="s">
        <v>139</v>
      </c>
      <c r="F420" s="228">
        <v>2657.2869999999998</v>
      </c>
      <c r="G420" s="35"/>
      <c r="H420" s="36"/>
    </row>
    <row r="421" spans="1:8" s="2" customFormat="1" ht="16.899999999999999" customHeight="1">
      <c r="A421" s="35"/>
      <c r="B421" s="36"/>
      <c r="C421" s="223" t="s">
        <v>695</v>
      </c>
      <c r="D421" s="224" t="s">
        <v>3</v>
      </c>
      <c r="E421" s="225" t="s">
        <v>3</v>
      </c>
      <c r="F421" s="226">
        <v>272.928</v>
      </c>
      <c r="G421" s="35"/>
      <c r="H421" s="36"/>
    </row>
    <row r="422" spans="1:8" s="2" customFormat="1" ht="16.899999999999999" customHeight="1">
      <c r="A422" s="35"/>
      <c r="B422" s="36"/>
      <c r="C422" s="227" t="s">
        <v>3</v>
      </c>
      <c r="D422" s="227" t="s">
        <v>207</v>
      </c>
      <c r="E422" s="19" t="s">
        <v>3</v>
      </c>
      <c r="F422" s="228">
        <v>0</v>
      </c>
      <c r="G422" s="35"/>
      <c r="H422" s="36"/>
    </row>
    <row r="423" spans="1:8" s="2" customFormat="1" ht="16.899999999999999" customHeight="1">
      <c r="A423" s="35"/>
      <c r="B423" s="36"/>
      <c r="C423" s="227" t="s">
        <v>3</v>
      </c>
      <c r="D423" s="227" t="s">
        <v>208</v>
      </c>
      <c r="E423" s="19" t="s">
        <v>3</v>
      </c>
      <c r="F423" s="228">
        <v>0</v>
      </c>
      <c r="G423" s="35"/>
      <c r="H423" s="36"/>
    </row>
    <row r="424" spans="1:8" s="2" customFormat="1" ht="16.899999999999999" customHeight="1">
      <c r="A424" s="35"/>
      <c r="B424" s="36"/>
      <c r="C424" s="227" t="s">
        <v>3</v>
      </c>
      <c r="D424" s="227" t="s">
        <v>209</v>
      </c>
      <c r="E424" s="19" t="s">
        <v>3</v>
      </c>
      <c r="F424" s="228">
        <v>0</v>
      </c>
      <c r="G424" s="35"/>
      <c r="H424" s="36"/>
    </row>
    <row r="425" spans="1:8" s="2" customFormat="1" ht="16.899999999999999" customHeight="1">
      <c r="A425" s="35"/>
      <c r="B425" s="36"/>
      <c r="C425" s="227" t="s">
        <v>3</v>
      </c>
      <c r="D425" s="227" t="s">
        <v>729</v>
      </c>
      <c r="E425" s="19" t="s">
        <v>3</v>
      </c>
      <c r="F425" s="228">
        <v>0</v>
      </c>
      <c r="G425" s="35"/>
      <c r="H425" s="36"/>
    </row>
    <row r="426" spans="1:8" s="2" customFormat="1" ht="16.899999999999999" customHeight="1">
      <c r="A426" s="35"/>
      <c r="B426" s="36"/>
      <c r="C426" s="227" t="s">
        <v>3</v>
      </c>
      <c r="D426" s="227" t="s">
        <v>263</v>
      </c>
      <c r="E426" s="19" t="s">
        <v>3</v>
      </c>
      <c r="F426" s="228">
        <v>0</v>
      </c>
      <c r="G426" s="35"/>
      <c r="H426" s="36"/>
    </row>
    <row r="427" spans="1:8" s="2" customFormat="1" ht="16.899999999999999" customHeight="1">
      <c r="A427" s="35"/>
      <c r="B427" s="36"/>
      <c r="C427" s="227" t="s">
        <v>695</v>
      </c>
      <c r="D427" s="227" t="s">
        <v>734</v>
      </c>
      <c r="E427" s="19" t="s">
        <v>3</v>
      </c>
      <c r="F427" s="228">
        <v>272.928</v>
      </c>
      <c r="G427" s="35"/>
      <c r="H427" s="36"/>
    </row>
    <row r="428" spans="1:8" s="2" customFormat="1" ht="16.899999999999999" customHeight="1">
      <c r="A428" s="35"/>
      <c r="B428" s="36"/>
      <c r="C428" s="229" t="s">
        <v>2751</v>
      </c>
      <c r="D428" s="35"/>
      <c r="E428" s="35"/>
      <c r="F428" s="35"/>
      <c r="G428" s="35"/>
      <c r="H428" s="36"/>
    </row>
    <row r="429" spans="1:8" s="2" customFormat="1" ht="16.899999999999999" customHeight="1">
      <c r="A429" s="35"/>
      <c r="B429" s="36"/>
      <c r="C429" s="227" t="s">
        <v>316</v>
      </c>
      <c r="D429" s="227" t="s">
        <v>2780</v>
      </c>
      <c r="E429" s="19" t="s">
        <v>139</v>
      </c>
      <c r="F429" s="228">
        <v>272.928</v>
      </c>
      <c r="G429" s="35"/>
      <c r="H429" s="36"/>
    </row>
    <row r="430" spans="1:8" s="2" customFormat="1" ht="16.899999999999999" customHeight="1">
      <c r="A430" s="35"/>
      <c r="B430" s="36"/>
      <c r="C430" s="227" t="s">
        <v>397</v>
      </c>
      <c r="D430" s="227" t="s">
        <v>2766</v>
      </c>
      <c r="E430" s="19" t="s">
        <v>139</v>
      </c>
      <c r="F430" s="228">
        <v>1107.7660000000001</v>
      </c>
      <c r="G430" s="35"/>
      <c r="H430" s="36"/>
    </row>
    <row r="431" spans="1:8" s="2" customFormat="1" ht="16.899999999999999" customHeight="1">
      <c r="A431" s="35"/>
      <c r="B431" s="36"/>
      <c r="C431" s="227" t="s">
        <v>406</v>
      </c>
      <c r="D431" s="227" t="s">
        <v>2767</v>
      </c>
      <c r="E431" s="19" t="s">
        <v>139</v>
      </c>
      <c r="F431" s="228">
        <v>553.88300000000004</v>
      </c>
      <c r="G431" s="35"/>
      <c r="H431" s="36"/>
    </row>
    <row r="432" spans="1:8" s="2" customFormat="1" ht="16.899999999999999" customHeight="1">
      <c r="A432" s="35"/>
      <c r="B432" s="36"/>
      <c r="C432" s="227" t="s">
        <v>428</v>
      </c>
      <c r="D432" s="227" t="s">
        <v>2768</v>
      </c>
      <c r="E432" s="19" t="s">
        <v>139</v>
      </c>
      <c r="F432" s="228">
        <v>1577.364</v>
      </c>
      <c r="G432" s="35"/>
      <c r="H432" s="36"/>
    </row>
    <row r="433" spans="1:8" s="2" customFormat="1" ht="16.899999999999999" customHeight="1">
      <c r="A433" s="35"/>
      <c r="B433" s="36"/>
      <c r="C433" s="227" t="s">
        <v>445</v>
      </c>
      <c r="D433" s="227" t="s">
        <v>2756</v>
      </c>
      <c r="E433" s="19" t="s">
        <v>139</v>
      </c>
      <c r="F433" s="228">
        <v>2657.2869999999998</v>
      </c>
      <c r="G433" s="35"/>
      <c r="H433" s="36"/>
    </row>
    <row r="434" spans="1:8" s="2" customFormat="1" ht="16.899999999999999" customHeight="1">
      <c r="A434" s="35"/>
      <c r="B434" s="36"/>
      <c r="C434" s="223" t="s">
        <v>697</v>
      </c>
      <c r="D434" s="224" t="s">
        <v>3</v>
      </c>
      <c r="E434" s="225" t="s">
        <v>3</v>
      </c>
      <c r="F434" s="226">
        <v>272.928</v>
      </c>
      <c r="G434" s="35"/>
      <c r="H434" s="36"/>
    </row>
    <row r="435" spans="1:8" s="2" customFormat="1" ht="16.899999999999999" customHeight="1">
      <c r="A435" s="35"/>
      <c r="B435" s="36"/>
      <c r="C435" s="227" t="s">
        <v>3</v>
      </c>
      <c r="D435" s="227" t="s">
        <v>207</v>
      </c>
      <c r="E435" s="19" t="s">
        <v>3</v>
      </c>
      <c r="F435" s="228">
        <v>0</v>
      </c>
      <c r="G435" s="35"/>
      <c r="H435" s="36"/>
    </row>
    <row r="436" spans="1:8" s="2" customFormat="1" ht="16.899999999999999" customHeight="1">
      <c r="A436" s="35"/>
      <c r="B436" s="36"/>
      <c r="C436" s="227" t="s">
        <v>3</v>
      </c>
      <c r="D436" s="227" t="s">
        <v>208</v>
      </c>
      <c r="E436" s="19" t="s">
        <v>3</v>
      </c>
      <c r="F436" s="228">
        <v>0</v>
      </c>
      <c r="G436" s="35"/>
      <c r="H436" s="36"/>
    </row>
    <row r="437" spans="1:8" s="2" customFormat="1" ht="16.899999999999999" customHeight="1">
      <c r="A437" s="35"/>
      <c r="B437" s="36"/>
      <c r="C437" s="227" t="s">
        <v>3</v>
      </c>
      <c r="D437" s="227" t="s">
        <v>209</v>
      </c>
      <c r="E437" s="19" t="s">
        <v>3</v>
      </c>
      <c r="F437" s="228">
        <v>0</v>
      </c>
      <c r="G437" s="35"/>
      <c r="H437" s="36"/>
    </row>
    <row r="438" spans="1:8" s="2" customFormat="1" ht="16.899999999999999" customHeight="1">
      <c r="A438" s="35"/>
      <c r="B438" s="36"/>
      <c r="C438" s="227" t="s">
        <v>3</v>
      </c>
      <c r="D438" s="227" t="s">
        <v>707</v>
      </c>
      <c r="E438" s="19" t="s">
        <v>3</v>
      </c>
      <c r="F438" s="228">
        <v>0</v>
      </c>
      <c r="G438" s="35"/>
      <c r="H438" s="36"/>
    </row>
    <row r="439" spans="1:8" s="2" customFormat="1" ht="16.899999999999999" customHeight="1">
      <c r="A439" s="35"/>
      <c r="B439" s="36"/>
      <c r="C439" s="227" t="s">
        <v>3</v>
      </c>
      <c r="D439" s="227" t="s">
        <v>721</v>
      </c>
      <c r="E439" s="19" t="s">
        <v>3</v>
      </c>
      <c r="F439" s="228">
        <v>0</v>
      </c>
      <c r="G439" s="35"/>
      <c r="H439" s="36"/>
    </row>
    <row r="440" spans="1:8" s="2" customFormat="1" ht="16.899999999999999" customHeight="1">
      <c r="A440" s="35"/>
      <c r="B440" s="36"/>
      <c r="C440" s="227" t="s">
        <v>3</v>
      </c>
      <c r="D440" s="227" t="s">
        <v>263</v>
      </c>
      <c r="E440" s="19" t="s">
        <v>3</v>
      </c>
      <c r="F440" s="228">
        <v>0</v>
      </c>
      <c r="G440" s="35"/>
      <c r="H440" s="36"/>
    </row>
    <row r="441" spans="1:8" s="2" customFormat="1" ht="16.899999999999999" customHeight="1">
      <c r="A441" s="35"/>
      <c r="B441" s="36"/>
      <c r="C441" s="227" t="s">
        <v>697</v>
      </c>
      <c r="D441" s="227" t="s">
        <v>734</v>
      </c>
      <c r="E441" s="19" t="s">
        <v>3</v>
      </c>
      <c r="F441" s="228">
        <v>272.928</v>
      </c>
      <c r="G441" s="35"/>
      <c r="H441" s="36"/>
    </row>
    <row r="442" spans="1:8" s="2" customFormat="1" ht="16.899999999999999" customHeight="1">
      <c r="A442" s="35"/>
      <c r="B442" s="36"/>
      <c r="C442" s="229" t="s">
        <v>2751</v>
      </c>
      <c r="D442" s="35"/>
      <c r="E442" s="35"/>
      <c r="F442" s="35"/>
      <c r="G442" s="35"/>
      <c r="H442" s="36"/>
    </row>
    <row r="443" spans="1:8" s="2" customFormat="1" ht="16.899999999999999" customHeight="1">
      <c r="A443" s="35"/>
      <c r="B443" s="36"/>
      <c r="C443" s="227" t="s">
        <v>735</v>
      </c>
      <c r="D443" s="227" t="s">
        <v>2781</v>
      </c>
      <c r="E443" s="19" t="s">
        <v>139</v>
      </c>
      <c r="F443" s="228">
        <v>272.928</v>
      </c>
      <c r="G443" s="35"/>
      <c r="H443" s="36"/>
    </row>
    <row r="444" spans="1:8" s="2" customFormat="1" ht="16.899999999999999" customHeight="1">
      <c r="A444" s="35"/>
      <c r="B444" s="36"/>
      <c r="C444" s="227" t="s">
        <v>397</v>
      </c>
      <c r="D444" s="227" t="s">
        <v>2766</v>
      </c>
      <c r="E444" s="19" t="s">
        <v>139</v>
      </c>
      <c r="F444" s="228">
        <v>1107.7660000000001</v>
      </c>
      <c r="G444" s="35"/>
      <c r="H444" s="36"/>
    </row>
    <row r="445" spans="1:8" s="2" customFormat="1" ht="16.899999999999999" customHeight="1">
      <c r="A445" s="35"/>
      <c r="B445" s="36"/>
      <c r="C445" s="227" t="s">
        <v>406</v>
      </c>
      <c r="D445" s="227" t="s">
        <v>2767</v>
      </c>
      <c r="E445" s="19" t="s">
        <v>139</v>
      </c>
      <c r="F445" s="228">
        <v>553.88300000000004</v>
      </c>
      <c r="G445" s="35"/>
      <c r="H445" s="36"/>
    </row>
    <row r="446" spans="1:8" s="2" customFormat="1" ht="16.899999999999999" customHeight="1">
      <c r="A446" s="35"/>
      <c r="B446" s="36"/>
      <c r="C446" s="227" t="s">
        <v>428</v>
      </c>
      <c r="D446" s="227" t="s">
        <v>2768</v>
      </c>
      <c r="E446" s="19" t="s">
        <v>139</v>
      </c>
      <c r="F446" s="228">
        <v>1577.364</v>
      </c>
      <c r="G446" s="35"/>
      <c r="H446" s="36"/>
    </row>
    <row r="447" spans="1:8" s="2" customFormat="1" ht="16.899999999999999" customHeight="1">
      <c r="A447" s="35"/>
      <c r="B447" s="36"/>
      <c r="C447" s="227" t="s">
        <v>445</v>
      </c>
      <c r="D447" s="227" t="s">
        <v>2756</v>
      </c>
      <c r="E447" s="19" t="s">
        <v>139</v>
      </c>
      <c r="F447" s="228">
        <v>2657.2869999999998</v>
      </c>
      <c r="G447" s="35"/>
      <c r="H447" s="36"/>
    </row>
    <row r="448" spans="1:8" s="2" customFormat="1" ht="16.899999999999999" customHeight="1">
      <c r="A448" s="35"/>
      <c r="B448" s="36"/>
      <c r="C448" s="223" t="s">
        <v>699</v>
      </c>
      <c r="D448" s="224" t="s">
        <v>3</v>
      </c>
      <c r="E448" s="225" t="s">
        <v>3</v>
      </c>
      <c r="F448" s="226">
        <v>280.95499999999998</v>
      </c>
      <c r="G448" s="35"/>
      <c r="H448" s="36"/>
    </row>
    <row r="449" spans="1:8" s="2" customFormat="1" ht="16.899999999999999" customHeight="1">
      <c r="A449" s="35"/>
      <c r="B449" s="36"/>
      <c r="C449" s="227" t="s">
        <v>3</v>
      </c>
      <c r="D449" s="227" t="s">
        <v>207</v>
      </c>
      <c r="E449" s="19" t="s">
        <v>3</v>
      </c>
      <c r="F449" s="228">
        <v>0</v>
      </c>
      <c r="G449" s="35"/>
      <c r="H449" s="36"/>
    </row>
    <row r="450" spans="1:8" s="2" customFormat="1" ht="16.899999999999999" customHeight="1">
      <c r="A450" s="35"/>
      <c r="B450" s="36"/>
      <c r="C450" s="227" t="s">
        <v>3</v>
      </c>
      <c r="D450" s="227" t="s">
        <v>208</v>
      </c>
      <c r="E450" s="19" t="s">
        <v>3</v>
      </c>
      <c r="F450" s="228">
        <v>0</v>
      </c>
      <c r="G450" s="35"/>
      <c r="H450" s="36"/>
    </row>
    <row r="451" spans="1:8" s="2" customFormat="1" ht="16.899999999999999" customHeight="1">
      <c r="A451" s="35"/>
      <c r="B451" s="36"/>
      <c r="C451" s="227" t="s">
        <v>3</v>
      </c>
      <c r="D451" s="227" t="s">
        <v>209</v>
      </c>
      <c r="E451" s="19" t="s">
        <v>3</v>
      </c>
      <c r="F451" s="228">
        <v>0</v>
      </c>
      <c r="G451" s="35"/>
      <c r="H451" s="36"/>
    </row>
    <row r="452" spans="1:8" s="2" customFormat="1" ht="16.899999999999999" customHeight="1">
      <c r="A452" s="35"/>
      <c r="B452" s="36"/>
      <c r="C452" s="227" t="s">
        <v>3</v>
      </c>
      <c r="D452" s="227" t="s">
        <v>729</v>
      </c>
      <c r="E452" s="19" t="s">
        <v>3</v>
      </c>
      <c r="F452" s="228">
        <v>0</v>
      </c>
      <c r="G452" s="35"/>
      <c r="H452" s="36"/>
    </row>
    <row r="453" spans="1:8" s="2" customFormat="1" ht="16.899999999999999" customHeight="1">
      <c r="A453" s="35"/>
      <c r="B453" s="36"/>
      <c r="C453" s="227" t="s">
        <v>3</v>
      </c>
      <c r="D453" s="227" t="s">
        <v>263</v>
      </c>
      <c r="E453" s="19" t="s">
        <v>3</v>
      </c>
      <c r="F453" s="228">
        <v>0</v>
      </c>
      <c r="G453" s="35"/>
      <c r="H453" s="36"/>
    </row>
    <row r="454" spans="1:8" s="2" customFormat="1" ht="16.899999999999999" customHeight="1">
      <c r="A454" s="35"/>
      <c r="B454" s="36"/>
      <c r="C454" s="227" t="s">
        <v>699</v>
      </c>
      <c r="D454" s="227" t="s">
        <v>741</v>
      </c>
      <c r="E454" s="19" t="s">
        <v>3</v>
      </c>
      <c r="F454" s="228">
        <v>280.95499999999998</v>
      </c>
      <c r="G454" s="35"/>
      <c r="H454" s="36"/>
    </row>
    <row r="455" spans="1:8" s="2" customFormat="1" ht="16.899999999999999" customHeight="1">
      <c r="A455" s="35"/>
      <c r="B455" s="36"/>
      <c r="C455" s="229" t="s">
        <v>2751</v>
      </c>
      <c r="D455" s="35"/>
      <c r="E455" s="35"/>
      <c r="F455" s="35"/>
      <c r="G455" s="35"/>
      <c r="H455" s="36"/>
    </row>
    <row r="456" spans="1:8" s="2" customFormat="1" ht="16.899999999999999" customHeight="1">
      <c r="A456" s="35"/>
      <c r="B456" s="36"/>
      <c r="C456" s="227" t="s">
        <v>327</v>
      </c>
      <c r="D456" s="227" t="s">
        <v>2782</v>
      </c>
      <c r="E456" s="19" t="s">
        <v>139</v>
      </c>
      <c r="F456" s="228">
        <v>280.95499999999998</v>
      </c>
      <c r="G456" s="35"/>
      <c r="H456" s="36"/>
    </row>
    <row r="457" spans="1:8" s="2" customFormat="1" ht="16.899999999999999" customHeight="1">
      <c r="A457" s="35"/>
      <c r="B457" s="36"/>
      <c r="C457" s="227" t="s">
        <v>397</v>
      </c>
      <c r="D457" s="227" t="s">
        <v>2766</v>
      </c>
      <c r="E457" s="19" t="s">
        <v>139</v>
      </c>
      <c r="F457" s="228">
        <v>1107.7660000000001</v>
      </c>
      <c r="G457" s="35"/>
      <c r="H457" s="36"/>
    </row>
    <row r="458" spans="1:8" s="2" customFormat="1" ht="16.899999999999999" customHeight="1">
      <c r="A458" s="35"/>
      <c r="B458" s="36"/>
      <c r="C458" s="227" t="s">
        <v>406</v>
      </c>
      <c r="D458" s="227" t="s">
        <v>2767</v>
      </c>
      <c r="E458" s="19" t="s">
        <v>139</v>
      </c>
      <c r="F458" s="228">
        <v>553.88300000000004</v>
      </c>
      <c r="G458" s="35"/>
      <c r="H458" s="36"/>
    </row>
    <row r="459" spans="1:8" s="2" customFormat="1" ht="16.899999999999999" customHeight="1">
      <c r="A459" s="35"/>
      <c r="B459" s="36"/>
      <c r="C459" s="227" t="s">
        <v>428</v>
      </c>
      <c r="D459" s="227" t="s">
        <v>2768</v>
      </c>
      <c r="E459" s="19" t="s">
        <v>139</v>
      </c>
      <c r="F459" s="228">
        <v>1577.364</v>
      </c>
      <c r="G459" s="35"/>
      <c r="H459" s="36"/>
    </row>
    <row r="460" spans="1:8" s="2" customFormat="1" ht="16.899999999999999" customHeight="1">
      <c r="A460" s="35"/>
      <c r="B460" s="36"/>
      <c r="C460" s="227" t="s">
        <v>445</v>
      </c>
      <c r="D460" s="227" t="s">
        <v>2756</v>
      </c>
      <c r="E460" s="19" t="s">
        <v>139</v>
      </c>
      <c r="F460" s="228">
        <v>2657.2869999999998</v>
      </c>
      <c r="G460" s="35"/>
      <c r="H460" s="36"/>
    </row>
    <row r="461" spans="1:8" s="2" customFormat="1" ht="16.899999999999999" customHeight="1">
      <c r="A461" s="35"/>
      <c r="B461" s="36"/>
      <c r="C461" s="223" t="s">
        <v>701</v>
      </c>
      <c r="D461" s="224" t="s">
        <v>3</v>
      </c>
      <c r="E461" s="225" t="s">
        <v>3</v>
      </c>
      <c r="F461" s="226">
        <v>224.76400000000001</v>
      </c>
      <c r="G461" s="35"/>
      <c r="H461" s="36"/>
    </row>
    <row r="462" spans="1:8" s="2" customFormat="1" ht="16.899999999999999" customHeight="1">
      <c r="A462" s="35"/>
      <c r="B462" s="36"/>
      <c r="C462" s="227" t="s">
        <v>3</v>
      </c>
      <c r="D462" s="227" t="s">
        <v>207</v>
      </c>
      <c r="E462" s="19" t="s">
        <v>3</v>
      </c>
      <c r="F462" s="228">
        <v>0</v>
      </c>
      <c r="G462" s="35"/>
      <c r="H462" s="36"/>
    </row>
    <row r="463" spans="1:8" s="2" customFormat="1" ht="16.899999999999999" customHeight="1">
      <c r="A463" s="35"/>
      <c r="B463" s="36"/>
      <c r="C463" s="227" t="s">
        <v>3</v>
      </c>
      <c r="D463" s="227" t="s">
        <v>208</v>
      </c>
      <c r="E463" s="19" t="s">
        <v>3</v>
      </c>
      <c r="F463" s="228">
        <v>0</v>
      </c>
      <c r="G463" s="35"/>
      <c r="H463" s="36"/>
    </row>
    <row r="464" spans="1:8" s="2" customFormat="1" ht="16.899999999999999" customHeight="1">
      <c r="A464" s="35"/>
      <c r="B464" s="36"/>
      <c r="C464" s="227" t="s">
        <v>3</v>
      </c>
      <c r="D464" s="227" t="s">
        <v>209</v>
      </c>
      <c r="E464" s="19" t="s">
        <v>3</v>
      </c>
      <c r="F464" s="228">
        <v>0</v>
      </c>
      <c r="G464" s="35"/>
      <c r="H464" s="36"/>
    </row>
    <row r="465" spans="1:8" s="2" customFormat="1" ht="16.899999999999999" customHeight="1">
      <c r="A465" s="35"/>
      <c r="B465" s="36"/>
      <c r="C465" s="227" t="s">
        <v>3</v>
      </c>
      <c r="D465" s="227" t="s">
        <v>707</v>
      </c>
      <c r="E465" s="19" t="s">
        <v>3</v>
      </c>
      <c r="F465" s="228">
        <v>0</v>
      </c>
      <c r="G465" s="35"/>
      <c r="H465" s="36"/>
    </row>
    <row r="466" spans="1:8" s="2" customFormat="1" ht="16.899999999999999" customHeight="1">
      <c r="A466" s="35"/>
      <c r="B466" s="36"/>
      <c r="C466" s="227" t="s">
        <v>3</v>
      </c>
      <c r="D466" s="227" t="s">
        <v>721</v>
      </c>
      <c r="E466" s="19" t="s">
        <v>3</v>
      </c>
      <c r="F466" s="228">
        <v>0</v>
      </c>
      <c r="G466" s="35"/>
      <c r="H466" s="36"/>
    </row>
    <row r="467" spans="1:8" s="2" customFormat="1" ht="16.899999999999999" customHeight="1">
      <c r="A467" s="35"/>
      <c r="B467" s="36"/>
      <c r="C467" s="227" t="s">
        <v>3</v>
      </c>
      <c r="D467" s="227" t="s">
        <v>263</v>
      </c>
      <c r="E467" s="19" t="s">
        <v>3</v>
      </c>
      <c r="F467" s="228">
        <v>0</v>
      </c>
      <c r="G467" s="35"/>
      <c r="H467" s="36"/>
    </row>
    <row r="468" spans="1:8" s="2" customFormat="1" ht="16.899999999999999" customHeight="1">
      <c r="A468" s="35"/>
      <c r="B468" s="36"/>
      <c r="C468" s="227" t="s">
        <v>701</v>
      </c>
      <c r="D468" s="227" t="s">
        <v>743</v>
      </c>
      <c r="E468" s="19" t="s">
        <v>3</v>
      </c>
      <c r="F468" s="228">
        <v>224.76400000000001</v>
      </c>
      <c r="G468" s="35"/>
      <c r="H468" s="36"/>
    </row>
    <row r="469" spans="1:8" s="2" customFormat="1" ht="16.899999999999999" customHeight="1">
      <c r="A469" s="35"/>
      <c r="B469" s="36"/>
      <c r="C469" s="229" t="s">
        <v>2751</v>
      </c>
      <c r="D469" s="35"/>
      <c r="E469" s="35"/>
      <c r="F469" s="35"/>
      <c r="G469" s="35"/>
      <c r="H469" s="36"/>
    </row>
    <row r="470" spans="1:8" s="2" customFormat="1" ht="16.899999999999999" customHeight="1">
      <c r="A470" s="35"/>
      <c r="B470" s="36"/>
      <c r="C470" s="227" t="s">
        <v>331</v>
      </c>
      <c r="D470" s="227" t="s">
        <v>2771</v>
      </c>
      <c r="E470" s="19" t="s">
        <v>139</v>
      </c>
      <c r="F470" s="228">
        <v>224.76400000000001</v>
      </c>
      <c r="G470" s="35"/>
      <c r="H470" s="36"/>
    </row>
    <row r="471" spans="1:8" s="2" customFormat="1" ht="16.899999999999999" customHeight="1">
      <c r="A471" s="35"/>
      <c r="B471" s="36"/>
      <c r="C471" s="227" t="s">
        <v>397</v>
      </c>
      <c r="D471" s="227" t="s">
        <v>2766</v>
      </c>
      <c r="E471" s="19" t="s">
        <v>139</v>
      </c>
      <c r="F471" s="228">
        <v>1107.7660000000001</v>
      </c>
      <c r="G471" s="35"/>
      <c r="H471" s="36"/>
    </row>
    <row r="472" spans="1:8" s="2" customFormat="1" ht="16.899999999999999" customHeight="1">
      <c r="A472" s="35"/>
      <c r="B472" s="36"/>
      <c r="C472" s="227" t="s">
        <v>406</v>
      </c>
      <c r="D472" s="227" t="s">
        <v>2767</v>
      </c>
      <c r="E472" s="19" t="s">
        <v>139</v>
      </c>
      <c r="F472" s="228">
        <v>553.88300000000004</v>
      </c>
      <c r="G472" s="35"/>
      <c r="H472" s="36"/>
    </row>
    <row r="473" spans="1:8" s="2" customFormat="1" ht="16.899999999999999" customHeight="1">
      <c r="A473" s="35"/>
      <c r="B473" s="36"/>
      <c r="C473" s="227" t="s">
        <v>428</v>
      </c>
      <c r="D473" s="227" t="s">
        <v>2768</v>
      </c>
      <c r="E473" s="19" t="s">
        <v>139</v>
      </c>
      <c r="F473" s="228">
        <v>1577.364</v>
      </c>
      <c r="G473" s="35"/>
      <c r="H473" s="36"/>
    </row>
    <row r="474" spans="1:8" s="2" customFormat="1" ht="16.899999999999999" customHeight="1">
      <c r="A474" s="35"/>
      <c r="B474" s="36"/>
      <c r="C474" s="227" t="s">
        <v>445</v>
      </c>
      <c r="D474" s="227" t="s">
        <v>2756</v>
      </c>
      <c r="E474" s="19" t="s">
        <v>139</v>
      </c>
      <c r="F474" s="228">
        <v>2657.2869999999998</v>
      </c>
      <c r="G474" s="35"/>
      <c r="H474" s="36"/>
    </row>
    <row r="475" spans="1:8" s="2" customFormat="1" ht="16.899999999999999" customHeight="1">
      <c r="A475" s="35"/>
      <c r="B475" s="36"/>
      <c r="C475" s="223" t="s">
        <v>703</v>
      </c>
      <c r="D475" s="224" t="s">
        <v>3</v>
      </c>
      <c r="E475" s="225" t="s">
        <v>3</v>
      </c>
      <c r="F475" s="226">
        <v>56.191000000000003</v>
      </c>
      <c r="G475" s="35"/>
      <c r="H475" s="36"/>
    </row>
    <row r="476" spans="1:8" s="2" customFormat="1" ht="16.899999999999999" customHeight="1">
      <c r="A476" s="35"/>
      <c r="B476" s="36"/>
      <c r="C476" s="227" t="s">
        <v>3</v>
      </c>
      <c r="D476" s="227" t="s">
        <v>207</v>
      </c>
      <c r="E476" s="19" t="s">
        <v>3</v>
      </c>
      <c r="F476" s="228">
        <v>0</v>
      </c>
      <c r="G476" s="35"/>
      <c r="H476" s="36"/>
    </row>
    <row r="477" spans="1:8" s="2" customFormat="1" ht="16.899999999999999" customHeight="1">
      <c r="A477" s="35"/>
      <c r="B477" s="36"/>
      <c r="C477" s="227" t="s">
        <v>3</v>
      </c>
      <c r="D477" s="227" t="s">
        <v>208</v>
      </c>
      <c r="E477" s="19" t="s">
        <v>3</v>
      </c>
      <c r="F477" s="228">
        <v>0</v>
      </c>
      <c r="G477" s="35"/>
      <c r="H477" s="36"/>
    </row>
    <row r="478" spans="1:8" s="2" customFormat="1" ht="16.899999999999999" customHeight="1">
      <c r="A478" s="35"/>
      <c r="B478" s="36"/>
      <c r="C478" s="227" t="s">
        <v>3</v>
      </c>
      <c r="D478" s="227" t="s">
        <v>209</v>
      </c>
      <c r="E478" s="19" t="s">
        <v>3</v>
      </c>
      <c r="F478" s="228">
        <v>0</v>
      </c>
      <c r="G478" s="35"/>
      <c r="H478" s="36"/>
    </row>
    <row r="479" spans="1:8" s="2" customFormat="1" ht="16.899999999999999" customHeight="1">
      <c r="A479" s="35"/>
      <c r="B479" s="36"/>
      <c r="C479" s="227" t="s">
        <v>3</v>
      </c>
      <c r="D479" s="227" t="s">
        <v>707</v>
      </c>
      <c r="E479" s="19" t="s">
        <v>3</v>
      </c>
      <c r="F479" s="228">
        <v>0</v>
      </c>
      <c r="G479" s="35"/>
      <c r="H479" s="36"/>
    </row>
    <row r="480" spans="1:8" s="2" customFormat="1" ht="16.899999999999999" customHeight="1">
      <c r="A480" s="35"/>
      <c r="B480" s="36"/>
      <c r="C480" s="227" t="s">
        <v>3</v>
      </c>
      <c r="D480" s="227" t="s">
        <v>721</v>
      </c>
      <c r="E480" s="19" t="s">
        <v>3</v>
      </c>
      <c r="F480" s="228">
        <v>0</v>
      </c>
      <c r="G480" s="35"/>
      <c r="H480" s="36"/>
    </row>
    <row r="481" spans="1:8" s="2" customFormat="1" ht="16.899999999999999" customHeight="1">
      <c r="A481" s="35"/>
      <c r="B481" s="36"/>
      <c r="C481" s="227" t="s">
        <v>3</v>
      </c>
      <c r="D481" s="227" t="s">
        <v>263</v>
      </c>
      <c r="E481" s="19" t="s">
        <v>3</v>
      </c>
      <c r="F481" s="228">
        <v>0</v>
      </c>
      <c r="G481" s="35"/>
      <c r="H481" s="36"/>
    </row>
    <row r="482" spans="1:8" s="2" customFormat="1" ht="16.899999999999999" customHeight="1">
      <c r="A482" s="35"/>
      <c r="B482" s="36"/>
      <c r="C482" s="227" t="s">
        <v>703</v>
      </c>
      <c r="D482" s="227" t="s">
        <v>722</v>
      </c>
      <c r="E482" s="19" t="s">
        <v>3</v>
      </c>
      <c r="F482" s="228">
        <v>56.191000000000003</v>
      </c>
      <c r="G482" s="35"/>
      <c r="H482" s="36"/>
    </row>
    <row r="483" spans="1:8" s="2" customFormat="1" ht="16.899999999999999" customHeight="1">
      <c r="A483" s="35"/>
      <c r="B483" s="36"/>
      <c r="C483" s="229" t="s">
        <v>2751</v>
      </c>
      <c r="D483" s="35"/>
      <c r="E483" s="35"/>
      <c r="F483" s="35"/>
      <c r="G483" s="35"/>
      <c r="H483" s="36"/>
    </row>
    <row r="484" spans="1:8" s="2" customFormat="1" ht="16.899999999999999" customHeight="1">
      <c r="A484" s="35"/>
      <c r="B484" s="36"/>
      <c r="C484" s="227" t="s">
        <v>744</v>
      </c>
      <c r="D484" s="227" t="s">
        <v>2783</v>
      </c>
      <c r="E484" s="19" t="s">
        <v>139</v>
      </c>
      <c r="F484" s="228">
        <v>56.191000000000003</v>
      </c>
      <c r="G484" s="35"/>
      <c r="H484" s="36"/>
    </row>
    <row r="485" spans="1:8" s="2" customFormat="1" ht="16.899999999999999" customHeight="1">
      <c r="A485" s="35"/>
      <c r="B485" s="36"/>
      <c r="C485" s="227" t="s">
        <v>397</v>
      </c>
      <c r="D485" s="227" t="s">
        <v>2766</v>
      </c>
      <c r="E485" s="19" t="s">
        <v>139</v>
      </c>
      <c r="F485" s="228">
        <v>1107.7660000000001</v>
      </c>
      <c r="G485" s="35"/>
      <c r="H485" s="36"/>
    </row>
    <row r="486" spans="1:8" s="2" customFormat="1" ht="16.899999999999999" customHeight="1">
      <c r="A486" s="35"/>
      <c r="B486" s="36"/>
      <c r="C486" s="227" t="s">
        <v>406</v>
      </c>
      <c r="D486" s="227" t="s">
        <v>2767</v>
      </c>
      <c r="E486" s="19" t="s">
        <v>139</v>
      </c>
      <c r="F486" s="228">
        <v>553.88300000000004</v>
      </c>
      <c r="G486" s="35"/>
      <c r="H486" s="36"/>
    </row>
    <row r="487" spans="1:8" s="2" customFormat="1" ht="16.899999999999999" customHeight="1">
      <c r="A487" s="35"/>
      <c r="B487" s="36"/>
      <c r="C487" s="227" t="s">
        <v>436</v>
      </c>
      <c r="D487" s="227" t="s">
        <v>2773</v>
      </c>
      <c r="E487" s="19" t="s">
        <v>139</v>
      </c>
      <c r="F487" s="228">
        <v>84.287999999999997</v>
      </c>
      <c r="G487" s="35"/>
      <c r="H487" s="36"/>
    </row>
    <row r="488" spans="1:8" s="2" customFormat="1" ht="16.899999999999999" customHeight="1">
      <c r="A488" s="35"/>
      <c r="B488" s="36"/>
      <c r="C488" s="227" t="s">
        <v>445</v>
      </c>
      <c r="D488" s="227" t="s">
        <v>2756</v>
      </c>
      <c r="E488" s="19" t="s">
        <v>139</v>
      </c>
      <c r="F488" s="228">
        <v>2657.2869999999998</v>
      </c>
      <c r="G488" s="35"/>
      <c r="H488" s="36"/>
    </row>
    <row r="489" spans="1:8" s="2" customFormat="1" ht="16.899999999999999" customHeight="1">
      <c r="A489" s="35"/>
      <c r="B489" s="36"/>
      <c r="C489" s="223" t="s">
        <v>165</v>
      </c>
      <c r="D489" s="224" t="s">
        <v>3</v>
      </c>
      <c r="E489" s="225" t="s">
        <v>3</v>
      </c>
      <c r="F489" s="226">
        <v>1605.4559999999999</v>
      </c>
      <c r="G489" s="35"/>
      <c r="H489" s="36"/>
    </row>
    <row r="490" spans="1:8" s="2" customFormat="1" ht="16.899999999999999" customHeight="1">
      <c r="A490" s="35"/>
      <c r="B490" s="36"/>
      <c r="C490" s="227" t="s">
        <v>3</v>
      </c>
      <c r="D490" s="227" t="s">
        <v>207</v>
      </c>
      <c r="E490" s="19" t="s">
        <v>3</v>
      </c>
      <c r="F490" s="228">
        <v>0</v>
      </c>
      <c r="G490" s="35"/>
      <c r="H490" s="36"/>
    </row>
    <row r="491" spans="1:8" s="2" customFormat="1" ht="16.899999999999999" customHeight="1">
      <c r="A491" s="35"/>
      <c r="B491" s="36"/>
      <c r="C491" s="227" t="s">
        <v>3</v>
      </c>
      <c r="D491" s="227" t="s">
        <v>208</v>
      </c>
      <c r="E491" s="19" t="s">
        <v>3</v>
      </c>
      <c r="F491" s="228">
        <v>0</v>
      </c>
      <c r="G491" s="35"/>
      <c r="H491" s="36"/>
    </row>
    <row r="492" spans="1:8" s="2" customFormat="1" ht="16.899999999999999" customHeight="1">
      <c r="A492" s="35"/>
      <c r="B492" s="36"/>
      <c r="C492" s="227" t="s">
        <v>3</v>
      </c>
      <c r="D492" s="227" t="s">
        <v>209</v>
      </c>
      <c r="E492" s="19" t="s">
        <v>3</v>
      </c>
      <c r="F492" s="228">
        <v>0</v>
      </c>
      <c r="G492" s="35"/>
      <c r="H492" s="36"/>
    </row>
    <row r="493" spans="1:8" s="2" customFormat="1" ht="16.899999999999999" customHeight="1">
      <c r="A493" s="35"/>
      <c r="B493" s="36"/>
      <c r="C493" s="227" t="s">
        <v>3</v>
      </c>
      <c r="D493" s="227" t="s">
        <v>707</v>
      </c>
      <c r="E493" s="19" t="s">
        <v>3</v>
      </c>
      <c r="F493" s="228">
        <v>0</v>
      </c>
      <c r="G493" s="35"/>
      <c r="H493" s="36"/>
    </row>
    <row r="494" spans="1:8" s="2" customFormat="1" ht="16.899999999999999" customHeight="1">
      <c r="A494" s="35"/>
      <c r="B494" s="36"/>
      <c r="C494" s="227" t="s">
        <v>3</v>
      </c>
      <c r="D494" s="227" t="s">
        <v>708</v>
      </c>
      <c r="E494" s="19" t="s">
        <v>3</v>
      </c>
      <c r="F494" s="228">
        <v>0</v>
      </c>
      <c r="G494" s="35"/>
      <c r="H494" s="36"/>
    </row>
    <row r="495" spans="1:8" s="2" customFormat="1" ht="16.899999999999999" customHeight="1">
      <c r="A495" s="35"/>
      <c r="B495" s="36"/>
      <c r="C495" s="227" t="s">
        <v>3</v>
      </c>
      <c r="D495" s="227" t="s">
        <v>271</v>
      </c>
      <c r="E495" s="19" t="s">
        <v>3</v>
      </c>
      <c r="F495" s="228">
        <v>0</v>
      </c>
      <c r="G495" s="35"/>
      <c r="H495" s="36"/>
    </row>
    <row r="496" spans="1:8" s="2" customFormat="1" ht="16.899999999999999" customHeight="1">
      <c r="A496" s="35"/>
      <c r="B496" s="36"/>
      <c r="C496" s="227" t="s">
        <v>3</v>
      </c>
      <c r="D496" s="227" t="s">
        <v>709</v>
      </c>
      <c r="E496" s="19" t="s">
        <v>3</v>
      </c>
      <c r="F496" s="228">
        <v>163.899</v>
      </c>
      <c r="G496" s="35"/>
      <c r="H496" s="36"/>
    </row>
    <row r="497" spans="1:8" s="2" customFormat="1" ht="16.899999999999999" customHeight="1">
      <c r="A497" s="35"/>
      <c r="B497" s="36"/>
      <c r="C497" s="227" t="s">
        <v>3</v>
      </c>
      <c r="D497" s="227" t="s">
        <v>710</v>
      </c>
      <c r="E497" s="19" t="s">
        <v>3</v>
      </c>
      <c r="F497" s="228">
        <v>600.447</v>
      </c>
      <c r="G497" s="35"/>
      <c r="H497" s="36"/>
    </row>
    <row r="498" spans="1:8" s="2" customFormat="1" ht="16.899999999999999" customHeight="1">
      <c r="A498" s="35"/>
      <c r="B498" s="36"/>
      <c r="C498" s="227" t="s">
        <v>3</v>
      </c>
      <c r="D498" s="227" t="s">
        <v>276</v>
      </c>
      <c r="E498" s="19" t="s">
        <v>3</v>
      </c>
      <c r="F498" s="228">
        <v>0</v>
      </c>
      <c r="G498" s="35"/>
      <c r="H498" s="36"/>
    </row>
    <row r="499" spans="1:8" s="2" customFormat="1" ht="16.899999999999999" customHeight="1">
      <c r="A499" s="35"/>
      <c r="B499" s="36"/>
      <c r="C499" s="227" t="s">
        <v>3</v>
      </c>
      <c r="D499" s="227" t="s">
        <v>708</v>
      </c>
      <c r="E499" s="19" t="s">
        <v>3</v>
      </c>
      <c r="F499" s="228">
        <v>0</v>
      </c>
      <c r="G499" s="35"/>
      <c r="H499" s="36"/>
    </row>
    <row r="500" spans="1:8" s="2" customFormat="1" ht="16.899999999999999" customHeight="1">
      <c r="A500" s="35"/>
      <c r="B500" s="36"/>
      <c r="C500" s="227" t="s">
        <v>3</v>
      </c>
      <c r="D500" s="227" t="s">
        <v>711</v>
      </c>
      <c r="E500" s="19" t="s">
        <v>3</v>
      </c>
      <c r="F500" s="228">
        <v>59.061999999999998</v>
      </c>
      <c r="G500" s="35"/>
      <c r="H500" s="36"/>
    </row>
    <row r="501" spans="1:8" s="2" customFormat="1" ht="16.899999999999999" customHeight="1">
      <c r="A501" s="35"/>
      <c r="B501" s="36"/>
      <c r="C501" s="227" t="s">
        <v>3</v>
      </c>
      <c r="D501" s="227" t="s">
        <v>280</v>
      </c>
      <c r="E501" s="19" t="s">
        <v>3</v>
      </c>
      <c r="F501" s="228">
        <v>0</v>
      </c>
      <c r="G501" s="35"/>
      <c r="H501" s="36"/>
    </row>
    <row r="502" spans="1:8" s="2" customFormat="1" ht="16.899999999999999" customHeight="1">
      <c r="A502" s="35"/>
      <c r="B502" s="36"/>
      <c r="C502" s="227" t="s">
        <v>3</v>
      </c>
      <c r="D502" s="227" t="s">
        <v>708</v>
      </c>
      <c r="E502" s="19" t="s">
        <v>3</v>
      </c>
      <c r="F502" s="228">
        <v>0</v>
      </c>
      <c r="G502" s="35"/>
      <c r="H502" s="36"/>
    </row>
    <row r="503" spans="1:8" s="2" customFormat="1" ht="16.899999999999999" customHeight="1">
      <c r="A503" s="35"/>
      <c r="B503" s="36"/>
      <c r="C503" s="227" t="s">
        <v>3</v>
      </c>
      <c r="D503" s="227" t="s">
        <v>712</v>
      </c>
      <c r="E503" s="19" t="s">
        <v>3</v>
      </c>
      <c r="F503" s="228">
        <v>140.54</v>
      </c>
      <c r="G503" s="35"/>
      <c r="H503" s="36"/>
    </row>
    <row r="504" spans="1:8" s="2" customFormat="1" ht="16.899999999999999" customHeight="1">
      <c r="A504" s="35"/>
      <c r="B504" s="36"/>
      <c r="C504" s="227" t="s">
        <v>3</v>
      </c>
      <c r="D504" s="227" t="s">
        <v>283</v>
      </c>
      <c r="E504" s="19" t="s">
        <v>3</v>
      </c>
      <c r="F504" s="228">
        <v>0</v>
      </c>
      <c r="G504" s="35"/>
      <c r="H504" s="36"/>
    </row>
    <row r="505" spans="1:8" s="2" customFormat="1" ht="16.899999999999999" customHeight="1">
      <c r="A505" s="35"/>
      <c r="B505" s="36"/>
      <c r="C505" s="227" t="s">
        <v>3</v>
      </c>
      <c r="D505" s="227" t="s">
        <v>708</v>
      </c>
      <c r="E505" s="19" t="s">
        <v>3</v>
      </c>
      <c r="F505" s="228">
        <v>0</v>
      </c>
      <c r="G505" s="35"/>
      <c r="H505" s="36"/>
    </row>
    <row r="506" spans="1:8" s="2" customFormat="1" ht="16.899999999999999" customHeight="1">
      <c r="A506" s="35"/>
      <c r="B506" s="36"/>
      <c r="C506" s="227" t="s">
        <v>3</v>
      </c>
      <c r="D506" s="227" t="s">
        <v>713</v>
      </c>
      <c r="E506" s="19" t="s">
        <v>3</v>
      </c>
      <c r="F506" s="228">
        <v>79.465000000000003</v>
      </c>
      <c r="G506" s="35"/>
      <c r="H506" s="36"/>
    </row>
    <row r="507" spans="1:8" s="2" customFormat="1" ht="16.899999999999999" customHeight="1">
      <c r="A507" s="35"/>
      <c r="B507" s="36"/>
      <c r="C507" s="227" t="s">
        <v>3</v>
      </c>
      <c r="D507" s="227" t="s">
        <v>285</v>
      </c>
      <c r="E507" s="19" t="s">
        <v>3</v>
      </c>
      <c r="F507" s="228">
        <v>0</v>
      </c>
      <c r="G507" s="35"/>
      <c r="H507" s="36"/>
    </row>
    <row r="508" spans="1:8" s="2" customFormat="1" ht="16.899999999999999" customHeight="1">
      <c r="A508" s="35"/>
      <c r="B508" s="36"/>
      <c r="C508" s="227" t="s">
        <v>3</v>
      </c>
      <c r="D508" s="227" t="s">
        <v>708</v>
      </c>
      <c r="E508" s="19" t="s">
        <v>3</v>
      </c>
      <c r="F508" s="228">
        <v>0</v>
      </c>
      <c r="G508" s="35"/>
      <c r="H508" s="36"/>
    </row>
    <row r="509" spans="1:8" s="2" customFormat="1" ht="16.899999999999999" customHeight="1">
      <c r="A509" s="35"/>
      <c r="B509" s="36"/>
      <c r="C509" s="227" t="s">
        <v>3</v>
      </c>
      <c r="D509" s="227" t="s">
        <v>714</v>
      </c>
      <c r="E509" s="19" t="s">
        <v>3</v>
      </c>
      <c r="F509" s="228">
        <v>6.8929999999999998</v>
      </c>
      <c r="G509" s="35"/>
      <c r="H509" s="36"/>
    </row>
    <row r="510" spans="1:8" s="2" customFormat="1" ht="16.899999999999999" customHeight="1">
      <c r="A510" s="35"/>
      <c r="B510" s="36"/>
      <c r="C510" s="227" t="s">
        <v>3</v>
      </c>
      <c r="D510" s="227" t="s">
        <v>287</v>
      </c>
      <c r="E510" s="19" t="s">
        <v>3</v>
      </c>
      <c r="F510" s="228">
        <v>0</v>
      </c>
      <c r="G510" s="35"/>
      <c r="H510" s="36"/>
    </row>
    <row r="511" spans="1:8" s="2" customFormat="1" ht="16.899999999999999" customHeight="1">
      <c r="A511" s="35"/>
      <c r="B511" s="36"/>
      <c r="C511" s="227" t="s">
        <v>3</v>
      </c>
      <c r="D511" s="227" t="s">
        <v>708</v>
      </c>
      <c r="E511" s="19" t="s">
        <v>3</v>
      </c>
      <c r="F511" s="228">
        <v>0</v>
      </c>
      <c r="G511" s="35"/>
      <c r="H511" s="36"/>
    </row>
    <row r="512" spans="1:8" s="2" customFormat="1" ht="16.899999999999999" customHeight="1">
      <c r="A512" s="35"/>
      <c r="B512" s="36"/>
      <c r="C512" s="227" t="s">
        <v>3</v>
      </c>
      <c r="D512" s="227" t="s">
        <v>715</v>
      </c>
      <c r="E512" s="19" t="s">
        <v>3</v>
      </c>
      <c r="F512" s="228">
        <v>129.435</v>
      </c>
      <c r="G512" s="35"/>
      <c r="H512" s="36"/>
    </row>
    <row r="513" spans="1:8" s="2" customFormat="1" ht="16.899999999999999" customHeight="1">
      <c r="A513" s="35"/>
      <c r="B513" s="36"/>
      <c r="C513" s="227" t="s">
        <v>3</v>
      </c>
      <c r="D513" s="227" t="s">
        <v>290</v>
      </c>
      <c r="E513" s="19" t="s">
        <v>3</v>
      </c>
      <c r="F513" s="228">
        <v>0</v>
      </c>
      <c r="G513" s="35"/>
      <c r="H513" s="36"/>
    </row>
    <row r="514" spans="1:8" s="2" customFormat="1" ht="16.899999999999999" customHeight="1">
      <c r="A514" s="35"/>
      <c r="B514" s="36"/>
      <c r="C514" s="227" t="s">
        <v>3</v>
      </c>
      <c r="D514" s="227" t="s">
        <v>708</v>
      </c>
      <c r="E514" s="19" t="s">
        <v>3</v>
      </c>
      <c r="F514" s="228">
        <v>0</v>
      </c>
      <c r="G514" s="35"/>
      <c r="H514" s="36"/>
    </row>
    <row r="515" spans="1:8" s="2" customFormat="1" ht="16.899999999999999" customHeight="1">
      <c r="A515" s="35"/>
      <c r="B515" s="36"/>
      <c r="C515" s="227" t="s">
        <v>3</v>
      </c>
      <c r="D515" s="227" t="s">
        <v>716</v>
      </c>
      <c r="E515" s="19" t="s">
        <v>3</v>
      </c>
      <c r="F515" s="228">
        <v>104.279</v>
      </c>
      <c r="G515" s="35"/>
      <c r="H515" s="36"/>
    </row>
    <row r="516" spans="1:8" s="2" customFormat="1" ht="16.899999999999999" customHeight="1">
      <c r="A516" s="35"/>
      <c r="B516" s="36"/>
      <c r="C516" s="227" t="s">
        <v>3</v>
      </c>
      <c r="D516" s="227" t="s">
        <v>293</v>
      </c>
      <c r="E516" s="19" t="s">
        <v>3</v>
      </c>
      <c r="F516" s="228">
        <v>0</v>
      </c>
      <c r="G516" s="35"/>
      <c r="H516" s="36"/>
    </row>
    <row r="517" spans="1:8" s="2" customFormat="1" ht="16.899999999999999" customHeight="1">
      <c r="A517" s="35"/>
      <c r="B517" s="36"/>
      <c r="C517" s="227" t="s">
        <v>3</v>
      </c>
      <c r="D517" s="227" t="s">
        <v>708</v>
      </c>
      <c r="E517" s="19" t="s">
        <v>3</v>
      </c>
      <c r="F517" s="228">
        <v>0</v>
      </c>
      <c r="G517" s="35"/>
      <c r="H517" s="36"/>
    </row>
    <row r="518" spans="1:8" s="2" customFormat="1" ht="16.899999999999999" customHeight="1">
      <c r="A518" s="35"/>
      <c r="B518" s="36"/>
      <c r="C518" s="227" t="s">
        <v>3</v>
      </c>
      <c r="D518" s="227" t="s">
        <v>717</v>
      </c>
      <c r="E518" s="19" t="s">
        <v>3</v>
      </c>
      <c r="F518" s="228">
        <v>105.625</v>
      </c>
      <c r="G518" s="35"/>
      <c r="H518" s="36"/>
    </row>
    <row r="519" spans="1:8" s="2" customFormat="1" ht="16.899999999999999" customHeight="1">
      <c r="A519" s="35"/>
      <c r="B519" s="36"/>
      <c r="C519" s="227" t="s">
        <v>3</v>
      </c>
      <c r="D519" s="227" t="s">
        <v>296</v>
      </c>
      <c r="E519" s="19" t="s">
        <v>3</v>
      </c>
      <c r="F519" s="228">
        <v>0</v>
      </c>
      <c r="G519" s="35"/>
      <c r="H519" s="36"/>
    </row>
    <row r="520" spans="1:8" s="2" customFormat="1" ht="16.899999999999999" customHeight="1">
      <c r="A520" s="35"/>
      <c r="B520" s="36"/>
      <c r="C520" s="227" t="s">
        <v>3</v>
      </c>
      <c r="D520" s="227" t="s">
        <v>708</v>
      </c>
      <c r="E520" s="19" t="s">
        <v>3</v>
      </c>
      <c r="F520" s="228">
        <v>0</v>
      </c>
      <c r="G520" s="35"/>
      <c r="H520" s="36"/>
    </row>
    <row r="521" spans="1:8" s="2" customFormat="1" ht="16.899999999999999" customHeight="1">
      <c r="A521" s="35"/>
      <c r="B521" s="36"/>
      <c r="C521" s="227" t="s">
        <v>3</v>
      </c>
      <c r="D521" s="227" t="s">
        <v>718</v>
      </c>
      <c r="E521" s="19" t="s">
        <v>3</v>
      </c>
      <c r="F521" s="228">
        <v>33.296999999999997</v>
      </c>
      <c r="G521" s="35"/>
      <c r="H521" s="36"/>
    </row>
    <row r="522" spans="1:8" s="2" customFormat="1" ht="16.899999999999999" customHeight="1">
      <c r="A522" s="35"/>
      <c r="B522" s="36"/>
      <c r="C522" s="227" t="s">
        <v>3</v>
      </c>
      <c r="D522" s="227" t="s">
        <v>719</v>
      </c>
      <c r="E522" s="19" t="s">
        <v>3</v>
      </c>
      <c r="F522" s="228">
        <v>0</v>
      </c>
      <c r="G522" s="35"/>
      <c r="H522" s="36"/>
    </row>
    <row r="523" spans="1:8" s="2" customFormat="1" ht="16.899999999999999" customHeight="1">
      <c r="A523" s="35"/>
      <c r="B523" s="36"/>
      <c r="C523" s="227" t="s">
        <v>3</v>
      </c>
      <c r="D523" s="227" t="s">
        <v>708</v>
      </c>
      <c r="E523" s="19" t="s">
        <v>3</v>
      </c>
      <c r="F523" s="228">
        <v>0</v>
      </c>
      <c r="G523" s="35"/>
      <c r="H523" s="36"/>
    </row>
    <row r="524" spans="1:8" s="2" customFormat="1" ht="16.899999999999999" customHeight="1">
      <c r="A524" s="35"/>
      <c r="B524" s="36"/>
      <c r="C524" s="227" t="s">
        <v>3</v>
      </c>
      <c r="D524" s="227" t="s">
        <v>720</v>
      </c>
      <c r="E524" s="19" t="s">
        <v>3</v>
      </c>
      <c r="F524" s="228">
        <v>182.51400000000001</v>
      </c>
      <c r="G524" s="35"/>
      <c r="H524" s="36"/>
    </row>
    <row r="525" spans="1:8" s="2" customFormat="1" ht="16.899999999999999" customHeight="1">
      <c r="A525" s="35"/>
      <c r="B525" s="36"/>
      <c r="C525" s="227" t="s">
        <v>165</v>
      </c>
      <c r="D525" s="227" t="s">
        <v>215</v>
      </c>
      <c r="E525" s="19" t="s">
        <v>3</v>
      </c>
      <c r="F525" s="228">
        <v>1605.4559999999999</v>
      </c>
      <c r="G525" s="35"/>
      <c r="H525" s="36"/>
    </row>
    <row r="526" spans="1:8" s="2" customFormat="1" ht="16.899999999999999" customHeight="1">
      <c r="A526" s="35"/>
      <c r="B526" s="36"/>
      <c r="C526" s="229" t="s">
        <v>2751</v>
      </c>
      <c r="D526" s="35"/>
      <c r="E526" s="35"/>
      <c r="F526" s="35"/>
      <c r="G526" s="35"/>
      <c r="H526" s="36"/>
    </row>
    <row r="527" spans="1:8" s="2" customFormat="1" ht="16.899999999999999" customHeight="1">
      <c r="A527" s="35"/>
      <c r="B527" s="36"/>
      <c r="C527" s="227" t="s">
        <v>258</v>
      </c>
      <c r="D527" s="227" t="s">
        <v>2777</v>
      </c>
      <c r="E527" s="19" t="s">
        <v>139</v>
      </c>
      <c r="F527" s="228">
        <v>56.191000000000003</v>
      </c>
      <c r="G527" s="35"/>
      <c r="H527" s="36"/>
    </row>
    <row r="528" spans="1:8" s="2" customFormat="1" ht="16.899999999999999" customHeight="1">
      <c r="A528" s="35"/>
      <c r="B528" s="36"/>
      <c r="C528" s="227" t="s">
        <v>723</v>
      </c>
      <c r="D528" s="227" t="s">
        <v>2778</v>
      </c>
      <c r="E528" s="19" t="s">
        <v>139</v>
      </c>
      <c r="F528" s="228">
        <v>56.191000000000003</v>
      </c>
      <c r="G528" s="35"/>
      <c r="H528" s="36"/>
    </row>
    <row r="529" spans="1:8" s="2" customFormat="1" ht="16.899999999999999" customHeight="1">
      <c r="A529" s="35"/>
      <c r="B529" s="36"/>
      <c r="C529" s="227" t="s">
        <v>303</v>
      </c>
      <c r="D529" s="227" t="s">
        <v>2779</v>
      </c>
      <c r="E529" s="19" t="s">
        <v>139</v>
      </c>
      <c r="F529" s="228">
        <v>192.655</v>
      </c>
      <c r="G529" s="35"/>
      <c r="H529" s="36"/>
    </row>
    <row r="530" spans="1:8" s="2" customFormat="1" ht="16.899999999999999" customHeight="1">
      <c r="A530" s="35"/>
      <c r="B530" s="36"/>
      <c r="C530" s="227" t="s">
        <v>308</v>
      </c>
      <c r="D530" s="227" t="s">
        <v>2764</v>
      </c>
      <c r="E530" s="19" t="s">
        <v>139</v>
      </c>
      <c r="F530" s="228">
        <v>192.655</v>
      </c>
      <c r="G530" s="35"/>
      <c r="H530" s="36"/>
    </row>
    <row r="531" spans="1:8" s="2" customFormat="1" ht="16.899999999999999" customHeight="1">
      <c r="A531" s="35"/>
      <c r="B531" s="36"/>
      <c r="C531" s="227" t="s">
        <v>316</v>
      </c>
      <c r="D531" s="227" t="s">
        <v>2780</v>
      </c>
      <c r="E531" s="19" t="s">
        <v>139</v>
      </c>
      <c r="F531" s="228">
        <v>272.928</v>
      </c>
      <c r="G531" s="35"/>
      <c r="H531" s="36"/>
    </row>
    <row r="532" spans="1:8" s="2" customFormat="1" ht="16.899999999999999" customHeight="1">
      <c r="A532" s="35"/>
      <c r="B532" s="36"/>
      <c r="C532" s="227" t="s">
        <v>735</v>
      </c>
      <c r="D532" s="227" t="s">
        <v>2781</v>
      </c>
      <c r="E532" s="19" t="s">
        <v>139</v>
      </c>
      <c r="F532" s="228">
        <v>272.928</v>
      </c>
      <c r="G532" s="35"/>
      <c r="H532" s="36"/>
    </row>
    <row r="533" spans="1:8" s="2" customFormat="1" ht="16.899999999999999" customHeight="1">
      <c r="A533" s="35"/>
      <c r="B533" s="36"/>
      <c r="C533" s="227" t="s">
        <v>327</v>
      </c>
      <c r="D533" s="227" t="s">
        <v>2782</v>
      </c>
      <c r="E533" s="19" t="s">
        <v>139</v>
      </c>
      <c r="F533" s="228">
        <v>280.95499999999998</v>
      </c>
      <c r="G533" s="35"/>
      <c r="H533" s="36"/>
    </row>
    <row r="534" spans="1:8" s="2" customFormat="1" ht="16.899999999999999" customHeight="1">
      <c r="A534" s="35"/>
      <c r="B534" s="36"/>
      <c r="C534" s="227" t="s">
        <v>331</v>
      </c>
      <c r="D534" s="227" t="s">
        <v>2771</v>
      </c>
      <c r="E534" s="19" t="s">
        <v>139</v>
      </c>
      <c r="F534" s="228">
        <v>224.76400000000001</v>
      </c>
      <c r="G534" s="35"/>
      <c r="H534" s="36"/>
    </row>
    <row r="535" spans="1:8" s="2" customFormat="1" ht="16.899999999999999" customHeight="1">
      <c r="A535" s="35"/>
      <c r="B535" s="36"/>
      <c r="C535" s="227" t="s">
        <v>744</v>
      </c>
      <c r="D535" s="227" t="s">
        <v>2783</v>
      </c>
      <c r="E535" s="19" t="s">
        <v>139</v>
      </c>
      <c r="F535" s="228">
        <v>56.191000000000003</v>
      </c>
      <c r="G535" s="35"/>
      <c r="H535" s="36"/>
    </row>
    <row r="536" spans="1:8" s="2" customFormat="1" ht="16.899999999999999" customHeight="1">
      <c r="A536" s="35"/>
      <c r="B536" s="36"/>
      <c r="C536" s="227" t="s">
        <v>680</v>
      </c>
      <c r="D536" s="227" t="s">
        <v>2775</v>
      </c>
      <c r="E536" s="19" t="s">
        <v>467</v>
      </c>
      <c r="F536" s="228">
        <v>1364.6379999999999</v>
      </c>
      <c r="G536" s="35"/>
      <c r="H536" s="36"/>
    </row>
    <row r="537" spans="1:8" s="2" customFormat="1" ht="16.899999999999999" customHeight="1">
      <c r="A537" s="35"/>
      <c r="B537" s="36"/>
      <c r="C537" s="227" t="s">
        <v>450</v>
      </c>
      <c r="D537" s="227" t="s">
        <v>2753</v>
      </c>
      <c r="E537" s="19" t="s">
        <v>139</v>
      </c>
      <c r="F537" s="228">
        <v>1194.6600000000001</v>
      </c>
      <c r="G537" s="35"/>
      <c r="H537" s="36"/>
    </row>
    <row r="538" spans="1:8" s="2" customFormat="1" ht="26.5" customHeight="1">
      <c r="A538" s="35"/>
      <c r="B538" s="36"/>
      <c r="C538" s="222" t="s">
        <v>2784</v>
      </c>
      <c r="D538" s="222" t="s">
        <v>99</v>
      </c>
      <c r="E538" s="35"/>
      <c r="F538" s="35"/>
      <c r="G538" s="35"/>
      <c r="H538" s="36"/>
    </row>
    <row r="539" spans="1:8" s="2" customFormat="1" ht="16.899999999999999" customHeight="1">
      <c r="A539" s="35"/>
      <c r="B539" s="36"/>
      <c r="C539" s="223" t="s">
        <v>135</v>
      </c>
      <c r="D539" s="224" t="s">
        <v>3</v>
      </c>
      <c r="E539" s="225" t="s">
        <v>3</v>
      </c>
      <c r="F539" s="226">
        <v>46.393999999999998</v>
      </c>
      <c r="G539" s="35"/>
      <c r="H539" s="36"/>
    </row>
    <row r="540" spans="1:8" s="2" customFormat="1" ht="16.899999999999999" customHeight="1">
      <c r="A540" s="35"/>
      <c r="B540" s="36"/>
      <c r="C540" s="227" t="s">
        <v>3</v>
      </c>
      <c r="D540" s="227" t="s">
        <v>207</v>
      </c>
      <c r="E540" s="19" t="s">
        <v>3</v>
      </c>
      <c r="F540" s="228">
        <v>0</v>
      </c>
      <c r="G540" s="35"/>
      <c r="H540" s="36"/>
    </row>
    <row r="541" spans="1:8" s="2" customFormat="1" ht="16.899999999999999" customHeight="1">
      <c r="A541" s="35"/>
      <c r="B541" s="36"/>
      <c r="C541" s="227" t="s">
        <v>3</v>
      </c>
      <c r="D541" s="227" t="s">
        <v>208</v>
      </c>
      <c r="E541" s="19" t="s">
        <v>3</v>
      </c>
      <c r="F541" s="228">
        <v>0</v>
      </c>
      <c r="G541" s="35"/>
      <c r="H541" s="36"/>
    </row>
    <row r="542" spans="1:8" s="2" customFormat="1" ht="16.899999999999999" customHeight="1">
      <c r="A542" s="35"/>
      <c r="B542" s="36"/>
      <c r="C542" s="227" t="s">
        <v>3</v>
      </c>
      <c r="D542" s="227" t="s">
        <v>209</v>
      </c>
      <c r="E542" s="19" t="s">
        <v>3</v>
      </c>
      <c r="F542" s="228">
        <v>0</v>
      </c>
      <c r="G542" s="35"/>
      <c r="H542" s="36"/>
    </row>
    <row r="543" spans="1:8" s="2" customFormat="1" ht="16.899999999999999" customHeight="1">
      <c r="A543" s="35"/>
      <c r="B543" s="36"/>
      <c r="C543" s="227" t="s">
        <v>3</v>
      </c>
      <c r="D543" s="227" t="s">
        <v>454</v>
      </c>
      <c r="E543" s="19" t="s">
        <v>3</v>
      </c>
      <c r="F543" s="228">
        <v>0</v>
      </c>
      <c r="G543" s="35"/>
      <c r="H543" s="36"/>
    </row>
    <row r="544" spans="1:8" s="2" customFormat="1" ht="16.899999999999999" customHeight="1">
      <c r="A544" s="35"/>
      <c r="B544" s="36"/>
      <c r="C544" s="227" t="s">
        <v>3</v>
      </c>
      <c r="D544" s="227" t="s">
        <v>165</v>
      </c>
      <c r="E544" s="19" t="s">
        <v>3</v>
      </c>
      <c r="F544" s="228">
        <v>46.393999999999998</v>
      </c>
      <c r="G544" s="35"/>
      <c r="H544" s="36"/>
    </row>
    <row r="545" spans="1:8" s="2" customFormat="1" ht="16.899999999999999" customHeight="1">
      <c r="A545" s="35"/>
      <c r="B545" s="36"/>
      <c r="C545" s="227" t="s">
        <v>135</v>
      </c>
      <c r="D545" s="227" t="s">
        <v>215</v>
      </c>
      <c r="E545" s="19" t="s">
        <v>3</v>
      </c>
      <c r="F545" s="228">
        <v>46.393999999999998</v>
      </c>
      <c r="G545" s="35"/>
      <c r="H545" s="36"/>
    </row>
    <row r="546" spans="1:8" s="2" customFormat="1" ht="16.899999999999999" customHeight="1">
      <c r="A546" s="35"/>
      <c r="B546" s="36"/>
      <c r="C546" s="229" t="s">
        <v>2751</v>
      </c>
      <c r="D546" s="35"/>
      <c r="E546" s="35"/>
      <c r="F546" s="35"/>
      <c r="G546" s="35"/>
      <c r="H546" s="36"/>
    </row>
    <row r="547" spans="1:8" s="2" customFormat="1" ht="16.899999999999999" customHeight="1">
      <c r="A547" s="35"/>
      <c r="B547" s="36"/>
      <c r="C547" s="227" t="s">
        <v>450</v>
      </c>
      <c r="D547" s="227" t="s">
        <v>2753</v>
      </c>
      <c r="E547" s="19" t="s">
        <v>139</v>
      </c>
      <c r="F547" s="228">
        <v>46.393999999999998</v>
      </c>
      <c r="G547" s="35"/>
      <c r="H547" s="36"/>
    </row>
    <row r="548" spans="1:8" s="2" customFormat="1" ht="16.899999999999999" customHeight="1">
      <c r="A548" s="35"/>
      <c r="B548" s="36"/>
      <c r="C548" s="227" t="s">
        <v>419</v>
      </c>
      <c r="D548" s="227" t="s">
        <v>2755</v>
      </c>
      <c r="E548" s="19" t="s">
        <v>139</v>
      </c>
      <c r="F548" s="228">
        <v>54.84</v>
      </c>
      <c r="G548" s="35"/>
      <c r="H548" s="36"/>
    </row>
    <row r="549" spans="1:8" s="2" customFormat="1" ht="16.899999999999999" customHeight="1">
      <c r="A549" s="35"/>
      <c r="B549" s="36"/>
      <c r="C549" s="227" t="s">
        <v>445</v>
      </c>
      <c r="D549" s="227" t="s">
        <v>2756</v>
      </c>
      <c r="E549" s="19" t="s">
        <v>139</v>
      </c>
      <c r="F549" s="228">
        <v>70.846000000000004</v>
      </c>
      <c r="G549" s="35"/>
      <c r="H549" s="36"/>
    </row>
    <row r="550" spans="1:8" s="2" customFormat="1" ht="16.899999999999999" customHeight="1">
      <c r="A550" s="35"/>
      <c r="B550" s="36"/>
      <c r="C550" s="227" t="s">
        <v>465</v>
      </c>
      <c r="D550" s="227" t="s">
        <v>466</v>
      </c>
      <c r="E550" s="19" t="s">
        <v>467</v>
      </c>
      <c r="F550" s="228">
        <v>47.649000000000001</v>
      </c>
      <c r="G550" s="35"/>
      <c r="H550" s="36"/>
    </row>
    <row r="551" spans="1:8" s="2" customFormat="1" ht="16.899999999999999" customHeight="1">
      <c r="A551" s="35"/>
      <c r="B551" s="36"/>
      <c r="C551" s="223" t="s">
        <v>947</v>
      </c>
      <c r="D551" s="224" t="s">
        <v>3</v>
      </c>
      <c r="E551" s="225" t="s">
        <v>3</v>
      </c>
      <c r="F551" s="226">
        <v>18.370999999999999</v>
      </c>
      <c r="G551" s="35"/>
      <c r="H551" s="36"/>
    </row>
    <row r="552" spans="1:8" s="2" customFormat="1" ht="16.899999999999999" customHeight="1">
      <c r="A552" s="35"/>
      <c r="B552" s="36"/>
      <c r="C552" s="227" t="s">
        <v>3</v>
      </c>
      <c r="D552" s="227" t="s">
        <v>207</v>
      </c>
      <c r="E552" s="19" t="s">
        <v>3</v>
      </c>
      <c r="F552" s="228">
        <v>0</v>
      </c>
      <c r="G552" s="35"/>
      <c r="H552" s="36"/>
    </row>
    <row r="553" spans="1:8" s="2" customFormat="1" ht="16.899999999999999" customHeight="1">
      <c r="A553" s="35"/>
      <c r="B553" s="36"/>
      <c r="C553" s="227" t="s">
        <v>3</v>
      </c>
      <c r="D553" s="227" t="s">
        <v>208</v>
      </c>
      <c r="E553" s="19" t="s">
        <v>3</v>
      </c>
      <c r="F553" s="228">
        <v>0</v>
      </c>
      <c r="G553" s="35"/>
      <c r="H553" s="36"/>
    </row>
    <row r="554" spans="1:8" s="2" customFormat="1" ht="16.899999999999999" customHeight="1">
      <c r="A554" s="35"/>
      <c r="B554" s="36"/>
      <c r="C554" s="227" t="s">
        <v>3</v>
      </c>
      <c r="D554" s="227" t="s">
        <v>209</v>
      </c>
      <c r="E554" s="19" t="s">
        <v>3</v>
      </c>
      <c r="F554" s="228">
        <v>0</v>
      </c>
      <c r="G554" s="35"/>
      <c r="H554" s="36"/>
    </row>
    <row r="555" spans="1:8" s="2" customFormat="1" ht="16.899999999999999" customHeight="1">
      <c r="A555" s="35"/>
      <c r="B555" s="36"/>
      <c r="C555" s="227" t="s">
        <v>3</v>
      </c>
      <c r="D555" s="227" t="s">
        <v>1067</v>
      </c>
      <c r="E555" s="19" t="s">
        <v>3</v>
      </c>
      <c r="F555" s="228">
        <v>0</v>
      </c>
      <c r="G555" s="35"/>
      <c r="H555" s="36"/>
    </row>
    <row r="556" spans="1:8" s="2" customFormat="1" ht="16.899999999999999" customHeight="1">
      <c r="A556" s="35"/>
      <c r="B556" s="36"/>
      <c r="C556" s="227" t="s">
        <v>3</v>
      </c>
      <c r="D556" s="227" t="s">
        <v>1068</v>
      </c>
      <c r="E556" s="19" t="s">
        <v>3</v>
      </c>
      <c r="F556" s="228">
        <v>16.224</v>
      </c>
      <c r="G556" s="35"/>
      <c r="H556" s="36"/>
    </row>
    <row r="557" spans="1:8" s="2" customFormat="1" ht="16.899999999999999" customHeight="1">
      <c r="A557" s="35"/>
      <c r="B557" s="36"/>
      <c r="C557" s="227" t="s">
        <v>3</v>
      </c>
      <c r="D557" s="227" t="s">
        <v>967</v>
      </c>
      <c r="E557" s="19" t="s">
        <v>3</v>
      </c>
      <c r="F557" s="228">
        <v>0</v>
      </c>
      <c r="G557" s="35"/>
      <c r="H557" s="36"/>
    </row>
    <row r="558" spans="1:8" s="2" customFormat="1" ht="16.899999999999999" customHeight="1">
      <c r="A558" s="35"/>
      <c r="B558" s="36"/>
      <c r="C558" s="227" t="s">
        <v>3</v>
      </c>
      <c r="D558" s="227" t="s">
        <v>1069</v>
      </c>
      <c r="E558" s="19" t="s">
        <v>3</v>
      </c>
      <c r="F558" s="228">
        <v>2.1469999999999998</v>
      </c>
      <c r="G558" s="35"/>
      <c r="H558" s="36"/>
    </row>
    <row r="559" spans="1:8" s="2" customFormat="1" ht="16.899999999999999" customHeight="1">
      <c r="A559" s="35"/>
      <c r="B559" s="36"/>
      <c r="C559" s="227" t="s">
        <v>947</v>
      </c>
      <c r="D559" s="227" t="s">
        <v>215</v>
      </c>
      <c r="E559" s="19" t="s">
        <v>3</v>
      </c>
      <c r="F559" s="228">
        <v>18.370999999999999</v>
      </c>
      <c r="G559" s="35"/>
      <c r="H559" s="36"/>
    </row>
    <row r="560" spans="1:8" s="2" customFormat="1" ht="16.899999999999999" customHeight="1">
      <c r="A560" s="35"/>
      <c r="B560" s="36"/>
      <c r="C560" s="229" t="s">
        <v>2751</v>
      </c>
      <c r="D560" s="35"/>
      <c r="E560" s="35"/>
      <c r="F560" s="35"/>
      <c r="G560" s="35"/>
      <c r="H560" s="36"/>
    </row>
    <row r="561" spans="1:8" s="2" customFormat="1" ht="16.899999999999999" customHeight="1">
      <c r="A561" s="35"/>
      <c r="B561" s="36"/>
      <c r="C561" s="227" t="s">
        <v>1063</v>
      </c>
      <c r="D561" s="227" t="s">
        <v>2785</v>
      </c>
      <c r="E561" s="19" t="s">
        <v>139</v>
      </c>
      <c r="F561" s="228">
        <v>18.370999999999999</v>
      </c>
      <c r="G561" s="35"/>
      <c r="H561" s="36"/>
    </row>
    <row r="562" spans="1:8" s="2" customFormat="1" ht="16.899999999999999" customHeight="1">
      <c r="A562" s="35"/>
      <c r="B562" s="36"/>
      <c r="C562" s="227" t="s">
        <v>1091</v>
      </c>
      <c r="D562" s="227" t="s">
        <v>2786</v>
      </c>
      <c r="E562" s="19" t="s">
        <v>467</v>
      </c>
      <c r="F562" s="228">
        <v>141.09399999999999</v>
      </c>
      <c r="G562" s="35"/>
      <c r="H562" s="36"/>
    </row>
    <row r="563" spans="1:8" s="2" customFormat="1" ht="16.899999999999999" customHeight="1">
      <c r="A563" s="35"/>
      <c r="B563" s="36"/>
      <c r="C563" s="223" t="s">
        <v>949</v>
      </c>
      <c r="D563" s="224" t="s">
        <v>950</v>
      </c>
      <c r="E563" s="225" t="s">
        <v>139</v>
      </c>
      <c r="F563" s="226">
        <v>62.738999999999997</v>
      </c>
      <c r="G563" s="35"/>
      <c r="H563" s="36"/>
    </row>
    <row r="564" spans="1:8" s="2" customFormat="1" ht="16.899999999999999" customHeight="1">
      <c r="A564" s="35"/>
      <c r="B564" s="36"/>
      <c r="C564" s="227" t="s">
        <v>3</v>
      </c>
      <c r="D564" s="227" t="s">
        <v>1041</v>
      </c>
      <c r="E564" s="19" t="s">
        <v>3</v>
      </c>
      <c r="F564" s="228">
        <v>0</v>
      </c>
      <c r="G564" s="35"/>
      <c r="H564" s="36"/>
    </row>
    <row r="565" spans="1:8" s="2" customFormat="1" ht="16.899999999999999" customHeight="1">
      <c r="A565" s="35"/>
      <c r="B565" s="36"/>
      <c r="C565" s="227" t="s">
        <v>3</v>
      </c>
      <c r="D565" s="227" t="s">
        <v>1042</v>
      </c>
      <c r="E565" s="19" t="s">
        <v>3</v>
      </c>
      <c r="F565" s="228">
        <v>47.854999999999997</v>
      </c>
      <c r="G565" s="35"/>
      <c r="H565" s="36"/>
    </row>
    <row r="566" spans="1:8" s="2" customFormat="1" ht="16.899999999999999" customHeight="1">
      <c r="A566" s="35"/>
      <c r="B566" s="36"/>
      <c r="C566" s="227" t="s">
        <v>3</v>
      </c>
      <c r="D566" s="227" t="s">
        <v>1043</v>
      </c>
      <c r="E566" s="19" t="s">
        <v>3</v>
      </c>
      <c r="F566" s="228">
        <v>3.9359999999999999</v>
      </c>
      <c r="G566" s="35"/>
      <c r="H566" s="36"/>
    </row>
    <row r="567" spans="1:8" s="2" customFormat="1" ht="16.899999999999999" customHeight="1">
      <c r="A567" s="35"/>
      <c r="B567" s="36"/>
      <c r="C567" s="227" t="s">
        <v>3</v>
      </c>
      <c r="D567" s="227" t="s">
        <v>1044</v>
      </c>
      <c r="E567" s="19" t="s">
        <v>3</v>
      </c>
      <c r="F567" s="228">
        <v>0</v>
      </c>
      <c r="G567" s="35"/>
      <c r="H567" s="36"/>
    </row>
    <row r="568" spans="1:8" s="2" customFormat="1" ht="16.899999999999999" customHeight="1">
      <c r="A568" s="35"/>
      <c r="B568" s="36"/>
      <c r="C568" s="227" t="s">
        <v>3</v>
      </c>
      <c r="D568" s="227" t="s">
        <v>1045</v>
      </c>
      <c r="E568" s="19" t="s">
        <v>3</v>
      </c>
      <c r="F568" s="228">
        <v>10.948</v>
      </c>
      <c r="G568" s="35"/>
      <c r="H568" s="36"/>
    </row>
    <row r="569" spans="1:8" s="2" customFormat="1" ht="16.899999999999999" customHeight="1">
      <c r="A569" s="35"/>
      <c r="B569" s="36"/>
      <c r="C569" s="227" t="s">
        <v>949</v>
      </c>
      <c r="D569" s="227" t="s">
        <v>215</v>
      </c>
      <c r="E569" s="19" t="s">
        <v>3</v>
      </c>
      <c r="F569" s="228">
        <v>62.738999999999997</v>
      </c>
      <c r="G569" s="35"/>
      <c r="H569" s="36"/>
    </row>
    <row r="570" spans="1:8" s="2" customFormat="1" ht="16.899999999999999" customHeight="1">
      <c r="A570" s="35"/>
      <c r="B570" s="36"/>
      <c r="C570" s="229" t="s">
        <v>2751</v>
      </c>
      <c r="D570" s="35"/>
      <c r="E570" s="35"/>
      <c r="F570" s="35"/>
      <c r="G570" s="35"/>
      <c r="H570" s="36"/>
    </row>
    <row r="571" spans="1:8" s="2" customFormat="1" ht="16.899999999999999" customHeight="1">
      <c r="A571" s="35"/>
      <c r="B571" s="36"/>
      <c r="C571" s="227" t="s">
        <v>1037</v>
      </c>
      <c r="D571" s="227" t="s">
        <v>2787</v>
      </c>
      <c r="E571" s="19" t="s">
        <v>139</v>
      </c>
      <c r="F571" s="228">
        <v>62.738999999999997</v>
      </c>
      <c r="G571" s="35"/>
      <c r="H571" s="36"/>
    </row>
    <row r="572" spans="1:8" s="2" customFormat="1" ht="16.899999999999999" customHeight="1">
      <c r="A572" s="35"/>
      <c r="B572" s="36"/>
      <c r="C572" s="227" t="s">
        <v>1099</v>
      </c>
      <c r="D572" s="227" t="s">
        <v>2788</v>
      </c>
      <c r="E572" s="19" t="s">
        <v>467</v>
      </c>
      <c r="F572" s="228">
        <v>150.57400000000001</v>
      </c>
      <c r="G572" s="35"/>
      <c r="H572" s="36"/>
    </row>
    <row r="573" spans="1:8" s="2" customFormat="1" ht="16.899999999999999" customHeight="1">
      <c r="A573" s="35"/>
      <c r="B573" s="36"/>
      <c r="C573" s="223" t="s">
        <v>144</v>
      </c>
      <c r="D573" s="224" t="s">
        <v>3</v>
      </c>
      <c r="E573" s="225" t="s">
        <v>3</v>
      </c>
      <c r="F573" s="226">
        <v>1.6240000000000001</v>
      </c>
      <c r="G573" s="35"/>
      <c r="H573" s="36"/>
    </row>
    <row r="574" spans="1:8" s="2" customFormat="1" ht="16.899999999999999" customHeight="1">
      <c r="A574" s="35"/>
      <c r="B574" s="36"/>
      <c r="C574" s="227" t="s">
        <v>3</v>
      </c>
      <c r="D574" s="227" t="s">
        <v>207</v>
      </c>
      <c r="E574" s="19" t="s">
        <v>3</v>
      </c>
      <c r="F574" s="228">
        <v>0</v>
      </c>
      <c r="G574" s="35"/>
      <c r="H574" s="36"/>
    </row>
    <row r="575" spans="1:8" s="2" customFormat="1" ht="16.899999999999999" customHeight="1">
      <c r="A575" s="35"/>
      <c r="B575" s="36"/>
      <c r="C575" s="227" t="s">
        <v>3</v>
      </c>
      <c r="D575" s="227" t="s">
        <v>208</v>
      </c>
      <c r="E575" s="19" t="s">
        <v>3</v>
      </c>
      <c r="F575" s="228">
        <v>0</v>
      </c>
      <c r="G575" s="35"/>
      <c r="H575" s="36"/>
    </row>
    <row r="576" spans="1:8" s="2" customFormat="1" ht="16.899999999999999" customHeight="1">
      <c r="A576" s="35"/>
      <c r="B576" s="36"/>
      <c r="C576" s="227" t="s">
        <v>3</v>
      </c>
      <c r="D576" s="227" t="s">
        <v>209</v>
      </c>
      <c r="E576" s="19" t="s">
        <v>3</v>
      </c>
      <c r="F576" s="228">
        <v>0</v>
      </c>
      <c r="G576" s="35"/>
      <c r="H576" s="36"/>
    </row>
    <row r="577" spans="1:8" s="2" customFormat="1" ht="16.899999999999999" customHeight="1">
      <c r="A577" s="35"/>
      <c r="B577" s="36"/>
      <c r="C577" s="227" t="s">
        <v>3</v>
      </c>
      <c r="D577" s="227" t="s">
        <v>263</v>
      </c>
      <c r="E577" s="19" t="s">
        <v>3</v>
      </c>
      <c r="F577" s="228">
        <v>0</v>
      </c>
      <c r="G577" s="35"/>
      <c r="H577" s="36"/>
    </row>
    <row r="578" spans="1:8" s="2" customFormat="1" ht="16.899999999999999" customHeight="1">
      <c r="A578" s="35"/>
      <c r="B578" s="36"/>
      <c r="C578" s="227" t="s">
        <v>3</v>
      </c>
      <c r="D578" s="227" t="s">
        <v>729</v>
      </c>
      <c r="E578" s="19" t="s">
        <v>3</v>
      </c>
      <c r="F578" s="228">
        <v>0</v>
      </c>
      <c r="G578" s="35"/>
      <c r="H578" s="36"/>
    </row>
    <row r="579" spans="1:8" s="2" customFormat="1" ht="16.899999999999999" customHeight="1">
      <c r="A579" s="35"/>
      <c r="B579" s="36"/>
      <c r="C579" s="227" t="s">
        <v>3</v>
      </c>
      <c r="D579" s="227" t="s">
        <v>722</v>
      </c>
      <c r="E579" s="19" t="s">
        <v>3</v>
      </c>
      <c r="F579" s="228">
        <v>1.6240000000000001</v>
      </c>
      <c r="G579" s="35"/>
      <c r="H579" s="36"/>
    </row>
    <row r="580" spans="1:8" s="2" customFormat="1" ht="16.899999999999999" customHeight="1">
      <c r="A580" s="35"/>
      <c r="B580" s="36"/>
      <c r="C580" s="227" t="s">
        <v>144</v>
      </c>
      <c r="D580" s="227" t="s">
        <v>215</v>
      </c>
      <c r="E580" s="19" t="s">
        <v>3</v>
      </c>
      <c r="F580" s="228">
        <v>1.6240000000000001</v>
      </c>
      <c r="G580" s="35"/>
      <c r="H580" s="36"/>
    </row>
    <row r="581" spans="1:8" s="2" customFormat="1" ht="16.899999999999999" customHeight="1">
      <c r="A581" s="35"/>
      <c r="B581" s="36"/>
      <c r="C581" s="229" t="s">
        <v>2751</v>
      </c>
      <c r="D581" s="35"/>
      <c r="E581" s="35"/>
      <c r="F581" s="35"/>
      <c r="G581" s="35"/>
      <c r="H581" s="36"/>
    </row>
    <row r="582" spans="1:8" s="2" customFormat="1" ht="16.899999999999999" customHeight="1">
      <c r="A582" s="35"/>
      <c r="B582" s="36"/>
      <c r="C582" s="227" t="s">
        <v>258</v>
      </c>
      <c r="D582" s="227" t="s">
        <v>2777</v>
      </c>
      <c r="E582" s="19" t="s">
        <v>139</v>
      </c>
      <c r="F582" s="228">
        <v>1.6240000000000001</v>
      </c>
      <c r="G582" s="35"/>
      <c r="H582" s="36"/>
    </row>
    <row r="583" spans="1:8" s="2" customFormat="1" ht="16.899999999999999" customHeight="1">
      <c r="A583" s="35"/>
      <c r="B583" s="36"/>
      <c r="C583" s="227" t="s">
        <v>390</v>
      </c>
      <c r="D583" s="227" t="s">
        <v>2760</v>
      </c>
      <c r="E583" s="19" t="s">
        <v>139</v>
      </c>
      <c r="F583" s="228">
        <v>14.382</v>
      </c>
      <c r="G583" s="35"/>
      <c r="H583" s="36"/>
    </row>
    <row r="584" spans="1:8" s="2" customFormat="1" ht="16.899999999999999" customHeight="1">
      <c r="A584" s="35"/>
      <c r="B584" s="36"/>
      <c r="C584" s="227" t="s">
        <v>382</v>
      </c>
      <c r="D584" s="227" t="s">
        <v>2761</v>
      </c>
      <c r="E584" s="19" t="s">
        <v>139</v>
      </c>
      <c r="F584" s="228">
        <v>7.1909999999999998</v>
      </c>
      <c r="G584" s="35"/>
      <c r="H584" s="36"/>
    </row>
    <row r="585" spans="1:8" s="2" customFormat="1" ht="16.899999999999999" customHeight="1">
      <c r="A585" s="35"/>
      <c r="B585" s="36"/>
      <c r="C585" s="227" t="s">
        <v>419</v>
      </c>
      <c r="D585" s="227" t="s">
        <v>2755</v>
      </c>
      <c r="E585" s="19" t="s">
        <v>139</v>
      </c>
      <c r="F585" s="228">
        <v>54.84</v>
      </c>
      <c r="G585" s="35"/>
      <c r="H585" s="36"/>
    </row>
    <row r="586" spans="1:8" s="2" customFormat="1" ht="16.899999999999999" customHeight="1">
      <c r="A586" s="35"/>
      <c r="B586" s="36"/>
      <c r="C586" s="227" t="s">
        <v>419</v>
      </c>
      <c r="D586" s="227" t="s">
        <v>2755</v>
      </c>
      <c r="E586" s="19" t="s">
        <v>139</v>
      </c>
      <c r="F586" s="228">
        <v>14.382</v>
      </c>
      <c r="G586" s="35"/>
      <c r="H586" s="36"/>
    </row>
    <row r="587" spans="1:8" s="2" customFormat="1" ht="16.899999999999999" customHeight="1">
      <c r="A587" s="35"/>
      <c r="B587" s="36"/>
      <c r="C587" s="227" t="s">
        <v>445</v>
      </c>
      <c r="D587" s="227" t="s">
        <v>2756</v>
      </c>
      <c r="E587" s="19" t="s">
        <v>139</v>
      </c>
      <c r="F587" s="228">
        <v>70.846000000000004</v>
      </c>
      <c r="G587" s="35"/>
      <c r="H587" s="36"/>
    </row>
    <row r="588" spans="1:8" s="2" customFormat="1" ht="16.899999999999999" customHeight="1">
      <c r="A588" s="35"/>
      <c r="B588" s="36"/>
      <c r="C588" s="223" t="s">
        <v>146</v>
      </c>
      <c r="D588" s="224" t="s">
        <v>3</v>
      </c>
      <c r="E588" s="225" t="s">
        <v>3</v>
      </c>
      <c r="F588" s="226">
        <v>1.6240000000000001</v>
      </c>
      <c r="G588" s="35"/>
      <c r="H588" s="36"/>
    </row>
    <row r="589" spans="1:8" s="2" customFormat="1" ht="16.899999999999999" customHeight="1">
      <c r="A589" s="35"/>
      <c r="B589" s="36"/>
      <c r="C589" s="227" t="s">
        <v>3</v>
      </c>
      <c r="D589" s="227" t="s">
        <v>263</v>
      </c>
      <c r="E589" s="19" t="s">
        <v>3</v>
      </c>
      <c r="F589" s="228">
        <v>0</v>
      </c>
      <c r="G589" s="35"/>
      <c r="H589" s="36"/>
    </row>
    <row r="590" spans="1:8" s="2" customFormat="1" ht="16.899999999999999" customHeight="1">
      <c r="A590" s="35"/>
      <c r="B590" s="36"/>
      <c r="C590" s="227" t="s">
        <v>3</v>
      </c>
      <c r="D590" s="227" t="s">
        <v>729</v>
      </c>
      <c r="E590" s="19" t="s">
        <v>3</v>
      </c>
      <c r="F590" s="228">
        <v>0</v>
      </c>
      <c r="G590" s="35"/>
      <c r="H590" s="36"/>
    </row>
    <row r="591" spans="1:8" s="2" customFormat="1" ht="16.899999999999999" customHeight="1">
      <c r="A591" s="35"/>
      <c r="B591" s="36"/>
      <c r="C591" s="227" t="s">
        <v>146</v>
      </c>
      <c r="D591" s="227" t="s">
        <v>722</v>
      </c>
      <c r="E591" s="19" t="s">
        <v>3</v>
      </c>
      <c r="F591" s="228">
        <v>1.6240000000000001</v>
      </c>
      <c r="G591" s="35"/>
      <c r="H591" s="36"/>
    </row>
    <row r="592" spans="1:8" s="2" customFormat="1" ht="16.899999999999999" customHeight="1">
      <c r="A592" s="35"/>
      <c r="B592" s="36"/>
      <c r="C592" s="229" t="s">
        <v>2751</v>
      </c>
      <c r="D592" s="35"/>
      <c r="E592" s="35"/>
      <c r="F592" s="35"/>
      <c r="G592" s="35"/>
      <c r="H592" s="36"/>
    </row>
    <row r="593" spans="1:8" s="2" customFormat="1" ht="16.899999999999999" customHeight="1">
      <c r="A593" s="35"/>
      <c r="B593" s="36"/>
      <c r="C593" s="227" t="s">
        <v>963</v>
      </c>
      <c r="D593" s="227" t="s">
        <v>2789</v>
      </c>
      <c r="E593" s="19" t="s">
        <v>139</v>
      </c>
      <c r="F593" s="228">
        <v>1.6240000000000001</v>
      </c>
      <c r="G593" s="35"/>
      <c r="H593" s="36"/>
    </row>
    <row r="594" spans="1:8" s="2" customFormat="1" ht="16.899999999999999" customHeight="1">
      <c r="A594" s="35"/>
      <c r="B594" s="36"/>
      <c r="C594" s="227" t="s">
        <v>390</v>
      </c>
      <c r="D594" s="227" t="s">
        <v>2760</v>
      </c>
      <c r="E594" s="19" t="s">
        <v>139</v>
      </c>
      <c r="F594" s="228">
        <v>14.382</v>
      </c>
      <c r="G594" s="35"/>
      <c r="H594" s="36"/>
    </row>
    <row r="595" spans="1:8" s="2" customFormat="1" ht="16.899999999999999" customHeight="1">
      <c r="A595" s="35"/>
      <c r="B595" s="36"/>
      <c r="C595" s="227" t="s">
        <v>382</v>
      </c>
      <c r="D595" s="227" t="s">
        <v>2761</v>
      </c>
      <c r="E595" s="19" t="s">
        <v>139</v>
      </c>
      <c r="F595" s="228">
        <v>7.1909999999999998</v>
      </c>
      <c r="G595" s="35"/>
      <c r="H595" s="36"/>
    </row>
    <row r="596" spans="1:8" s="2" customFormat="1" ht="16.899999999999999" customHeight="1">
      <c r="A596" s="35"/>
      <c r="B596" s="36"/>
      <c r="C596" s="227" t="s">
        <v>419</v>
      </c>
      <c r="D596" s="227" t="s">
        <v>2755</v>
      </c>
      <c r="E596" s="19" t="s">
        <v>139</v>
      </c>
      <c r="F596" s="228">
        <v>54.84</v>
      </c>
      <c r="G596" s="35"/>
      <c r="H596" s="36"/>
    </row>
    <row r="597" spans="1:8" s="2" customFormat="1" ht="16.899999999999999" customHeight="1">
      <c r="A597" s="35"/>
      <c r="B597" s="36"/>
      <c r="C597" s="227" t="s">
        <v>419</v>
      </c>
      <c r="D597" s="227" t="s">
        <v>2755</v>
      </c>
      <c r="E597" s="19" t="s">
        <v>139</v>
      </c>
      <c r="F597" s="228">
        <v>14.382</v>
      </c>
      <c r="G597" s="35"/>
      <c r="H597" s="36"/>
    </row>
    <row r="598" spans="1:8" s="2" customFormat="1" ht="16.899999999999999" customHeight="1">
      <c r="A598" s="35"/>
      <c r="B598" s="36"/>
      <c r="C598" s="227" t="s">
        <v>445</v>
      </c>
      <c r="D598" s="227" t="s">
        <v>2756</v>
      </c>
      <c r="E598" s="19" t="s">
        <v>139</v>
      </c>
      <c r="F598" s="228">
        <v>70.846000000000004</v>
      </c>
      <c r="G598" s="35"/>
      <c r="H598" s="36"/>
    </row>
    <row r="599" spans="1:8" s="2" customFormat="1" ht="16.899999999999999" customHeight="1">
      <c r="A599" s="35"/>
      <c r="B599" s="36"/>
      <c r="C599" s="223" t="s">
        <v>148</v>
      </c>
      <c r="D599" s="224" t="s">
        <v>3</v>
      </c>
      <c r="E599" s="225" t="s">
        <v>3</v>
      </c>
      <c r="F599" s="226">
        <v>5.5670000000000002</v>
      </c>
      <c r="G599" s="35"/>
      <c r="H599" s="36"/>
    </row>
    <row r="600" spans="1:8" s="2" customFormat="1" ht="16.899999999999999" customHeight="1">
      <c r="A600" s="35"/>
      <c r="B600" s="36"/>
      <c r="C600" s="227" t="s">
        <v>3</v>
      </c>
      <c r="D600" s="227" t="s">
        <v>207</v>
      </c>
      <c r="E600" s="19" t="s">
        <v>3</v>
      </c>
      <c r="F600" s="228">
        <v>0</v>
      </c>
      <c r="G600" s="35"/>
      <c r="H600" s="36"/>
    </row>
    <row r="601" spans="1:8" s="2" customFormat="1" ht="16.899999999999999" customHeight="1">
      <c r="A601" s="35"/>
      <c r="B601" s="36"/>
      <c r="C601" s="227" t="s">
        <v>3</v>
      </c>
      <c r="D601" s="227" t="s">
        <v>208</v>
      </c>
      <c r="E601" s="19" t="s">
        <v>3</v>
      </c>
      <c r="F601" s="228">
        <v>0</v>
      </c>
      <c r="G601" s="35"/>
      <c r="H601" s="36"/>
    </row>
    <row r="602" spans="1:8" s="2" customFormat="1" ht="16.899999999999999" customHeight="1">
      <c r="A602" s="35"/>
      <c r="B602" s="36"/>
      <c r="C602" s="227" t="s">
        <v>3</v>
      </c>
      <c r="D602" s="227" t="s">
        <v>209</v>
      </c>
      <c r="E602" s="19" t="s">
        <v>3</v>
      </c>
      <c r="F602" s="228">
        <v>0</v>
      </c>
      <c r="G602" s="35"/>
      <c r="H602" s="36"/>
    </row>
    <row r="603" spans="1:8" s="2" customFormat="1" ht="16.899999999999999" customHeight="1">
      <c r="A603" s="35"/>
      <c r="B603" s="36"/>
      <c r="C603" s="227" t="s">
        <v>3</v>
      </c>
      <c r="D603" s="227" t="s">
        <v>263</v>
      </c>
      <c r="E603" s="19" t="s">
        <v>3</v>
      </c>
      <c r="F603" s="228">
        <v>0</v>
      </c>
      <c r="G603" s="35"/>
      <c r="H603" s="36"/>
    </row>
    <row r="604" spans="1:8" s="2" customFormat="1" ht="16.899999999999999" customHeight="1">
      <c r="A604" s="35"/>
      <c r="B604" s="36"/>
      <c r="C604" s="227" t="s">
        <v>3</v>
      </c>
      <c r="D604" s="227" t="s">
        <v>729</v>
      </c>
      <c r="E604" s="19" t="s">
        <v>3</v>
      </c>
      <c r="F604" s="228">
        <v>0</v>
      </c>
      <c r="G604" s="35"/>
      <c r="H604" s="36"/>
    </row>
    <row r="605" spans="1:8" s="2" customFormat="1" ht="16.899999999999999" customHeight="1">
      <c r="A605" s="35"/>
      <c r="B605" s="36"/>
      <c r="C605" s="227" t="s">
        <v>3</v>
      </c>
      <c r="D605" s="227" t="s">
        <v>730</v>
      </c>
      <c r="E605" s="19" t="s">
        <v>3</v>
      </c>
      <c r="F605" s="228">
        <v>5.5670000000000002</v>
      </c>
      <c r="G605" s="35"/>
      <c r="H605" s="36"/>
    </row>
    <row r="606" spans="1:8" s="2" customFormat="1" ht="16.899999999999999" customHeight="1">
      <c r="A606" s="35"/>
      <c r="B606" s="36"/>
      <c r="C606" s="227" t="s">
        <v>148</v>
      </c>
      <c r="D606" s="227" t="s">
        <v>215</v>
      </c>
      <c r="E606" s="19" t="s">
        <v>3</v>
      </c>
      <c r="F606" s="228">
        <v>5.5670000000000002</v>
      </c>
      <c r="G606" s="35"/>
      <c r="H606" s="36"/>
    </row>
    <row r="607" spans="1:8" s="2" customFormat="1" ht="16.899999999999999" customHeight="1">
      <c r="A607" s="35"/>
      <c r="B607" s="36"/>
      <c r="C607" s="229" t="s">
        <v>2751</v>
      </c>
      <c r="D607" s="35"/>
      <c r="E607" s="35"/>
      <c r="F607" s="35"/>
      <c r="G607" s="35"/>
      <c r="H607" s="36"/>
    </row>
    <row r="608" spans="1:8" s="2" customFormat="1" ht="16.899999999999999" customHeight="1">
      <c r="A608" s="35"/>
      <c r="B608" s="36"/>
      <c r="C608" s="227" t="s">
        <v>303</v>
      </c>
      <c r="D608" s="227" t="s">
        <v>2779</v>
      </c>
      <c r="E608" s="19" t="s">
        <v>139</v>
      </c>
      <c r="F608" s="228">
        <v>5.5670000000000002</v>
      </c>
      <c r="G608" s="35"/>
      <c r="H608" s="36"/>
    </row>
    <row r="609" spans="1:8" s="2" customFormat="1" ht="16.899999999999999" customHeight="1">
      <c r="A609" s="35"/>
      <c r="B609" s="36"/>
      <c r="C609" s="227" t="s">
        <v>390</v>
      </c>
      <c r="D609" s="227" t="s">
        <v>2760</v>
      </c>
      <c r="E609" s="19" t="s">
        <v>139</v>
      </c>
      <c r="F609" s="228">
        <v>14.382</v>
      </c>
      <c r="G609" s="35"/>
      <c r="H609" s="36"/>
    </row>
    <row r="610" spans="1:8" s="2" customFormat="1" ht="16.899999999999999" customHeight="1">
      <c r="A610" s="35"/>
      <c r="B610" s="36"/>
      <c r="C610" s="227" t="s">
        <v>382</v>
      </c>
      <c r="D610" s="227" t="s">
        <v>2761</v>
      </c>
      <c r="E610" s="19" t="s">
        <v>139</v>
      </c>
      <c r="F610" s="228">
        <v>7.1909999999999998</v>
      </c>
      <c r="G610" s="35"/>
      <c r="H610" s="36"/>
    </row>
    <row r="611" spans="1:8" s="2" customFormat="1" ht="16.899999999999999" customHeight="1">
      <c r="A611" s="35"/>
      <c r="B611" s="36"/>
      <c r="C611" s="227" t="s">
        <v>419</v>
      </c>
      <c r="D611" s="227" t="s">
        <v>2755</v>
      </c>
      <c r="E611" s="19" t="s">
        <v>139</v>
      </c>
      <c r="F611" s="228">
        <v>14.382</v>
      </c>
      <c r="G611" s="35"/>
      <c r="H611" s="36"/>
    </row>
    <row r="612" spans="1:8" s="2" customFormat="1" ht="16.899999999999999" customHeight="1">
      <c r="A612" s="35"/>
      <c r="B612" s="36"/>
      <c r="C612" s="227" t="s">
        <v>419</v>
      </c>
      <c r="D612" s="227" t="s">
        <v>2755</v>
      </c>
      <c r="E612" s="19" t="s">
        <v>139</v>
      </c>
      <c r="F612" s="228">
        <v>54.84</v>
      </c>
      <c r="G612" s="35"/>
      <c r="H612" s="36"/>
    </row>
    <row r="613" spans="1:8" s="2" customFormat="1" ht="16.899999999999999" customHeight="1">
      <c r="A613" s="35"/>
      <c r="B613" s="36"/>
      <c r="C613" s="227" t="s">
        <v>445</v>
      </c>
      <c r="D613" s="227" t="s">
        <v>2756</v>
      </c>
      <c r="E613" s="19" t="s">
        <v>139</v>
      </c>
      <c r="F613" s="228">
        <v>70.846000000000004</v>
      </c>
      <c r="G613" s="35"/>
      <c r="H613" s="36"/>
    </row>
    <row r="614" spans="1:8" s="2" customFormat="1" ht="16.899999999999999" customHeight="1">
      <c r="A614" s="35"/>
      <c r="B614" s="36"/>
      <c r="C614" s="223" t="s">
        <v>151</v>
      </c>
      <c r="D614" s="224" t="s">
        <v>3</v>
      </c>
      <c r="E614" s="225" t="s">
        <v>3</v>
      </c>
      <c r="F614" s="226">
        <v>5.5670000000000002</v>
      </c>
      <c r="G614" s="35"/>
      <c r="H614" s="36"/>
    </row>
    <row r="615" spans="1:8" s="2" customFormat="1" ht="16.899999999999999" customHeight="1">
      <c r="A615" s="35"/>
      <c r="B615" s="36"/>
      <c r="C615" s="227" t="s">
        <v>3</v>
      </c>
      <c r="D615" s="227" t="s">
        <v>207</v>
      </c>
      <c r="E615" s="19" t="s">
        <v>3</v>
      </c>
      <c r="F615" s="228">
        <v>0</v>
      </c>
      <c r="G615" s="35"/>
      <c r="H615" s="36"/>
    </row>
    <row r="616" spans="1:8" s="2" customFormat="1" ht="16.899999999999999" customHeight="1">
      <c r="A616" s="35"/>
      <c r="B616" s="36"/>
      <c r="C616" s="227" t="s">
        <v>3</v>
      </c>
      <c r="D616" s="227" t="s">
        <v>208</v>
      </c>
      <c r="E616" s="19" t="s">
        <v>3</v>
      </c>
      <c r="F616" s="228">
        <v>0</v>
      </c>
      <c r="G616" s="35"/>
      <c r="H616" s="36"/>
    </row>
    <row r="617" spans="1:8" s="2" customFormat="1" ht="16.899999999999999" customHeight="1">
      <c r="A617" s="35"/>
      <c r="B617" s="36"/>
      <c r="C617" s="227" t="s">
        <v>3</v>
      </c>
      <c r="D617" s="227" t="s">
        <v>209</v>
      </c>
      <c r="E617" s="19" t="s">
        <v>3</v>
      </c>
      <c r="F617" s="228">
        <v>0</v>
      </c>
      <c r="G617" s="35"/>
      <c r="H617" s="36"/>
    </row>
    <row r="618" spans="1:8" s="2" customFormat="1" ht="16.899999999999999" customHeight="1">
      <c r="A618" s="35"/>
      <c r="B618" s="36"/>
      <c r="C618" s="227" t="s">
        <v>3</v>
      </c>
      <c r="D618" s="227" t="s">
        <v>729</v>
      </c>
      <c r="E618" s="19" t="s">
        <v>3</v>
      </c>
      <c r="F618" s="228">
        <v>0</v>
      </c>
      <c r="G618" s="35"/>
      <c r="H618" s="36"/>
    </row>
    <row r="619" spans="1:8" s="2" customFormat="1" ht="16.899999999999999" customHeight="1">
      <c r="A619" s="35"/>
      <c r="B619" s="36"/>
      <c r="C619" s="227" t="s">
        <v>3</v>
      </c>
      <c r="D619" s="227" t="s">
        <v>263</v>
      </c>
      <c r="E619" s="19" t="s">
        <v>3</v>
      </c>
      <c r="F619" s="228">
        <v>0</v>
      </c>
      <c r="G619" s="35"/>
      <c r="H619" s="36"/>
    </row>
    <row r="620" spans="1:8" s="2" customFormat="1" ht="16.899999999999999" customHeight="1">
      <c r="A620" s="35"/>
      <c r="B620" s="36"/>
      <c r="C620" s="227" t="s">
        <v>151</v>
      </c>
      <c r="D620" s="227" t="s">
        <v>979</v>
      </c>
      <c r="E620" s="19" t="s">
        <v>3</v>
      </c>
      <c r="F620" s="228">
        <v>5.5670000000000002</v>
      </c>
      <c r="G620" s="35"/>
      <c r="H620" s="36"/>
    </row>
    <row r="621" spans="1:8" s="2" customFormat="1" ht="16.899999999999999" customHeight="1">
      <c r="A621" s="35"/>
      <c r="B621" s="36"/>
      <c r="C621" s="229" t="s">
        <v>2751</v>
      </c>
      <c r="D621" s="35"/>
      <c r="E621" s="35"/>
      <c r="F621" s="35"/>
      <c r="G621" s="35"/>
      <c r="H621" s="36"/>
    </row>
    <row r="622" spans="1:8" s="2" customFormat="1" ht="16.899999999999999" customHeight="1">
      <c r="A622" s="35"/>
      <c r="B622" s="36"/>
      <c r="C622" s="227" t="s">
        <v>975</v>
      </c>
      <c r="D622" s="227" t="s">
        <v>2790</v>
      </c>
      <c r="E622" s="19" t="s">
        <v>139</v>
      </c>
      <c r="F622" s="228">
        <v>5.5670000000000002</v>
      </c>
      <c r="G622" s="35"/>
      <c r="H622" s="36"/>
    </row>
    <row r="623" spans="1:8" s="2" customFormat="1" ht="16.899999999999999" customHeight="1">
      <c r="A623" s="35"/>
      <c r="B623" s="36"/>
      <c r="C623" s="227" t="s">
        <v>390</v>
      </c>
      <c r="D623" s="227" t="s">
        <v>2760</v>
      </c>
      <c r="E623" s="19" t="s">
        <v>139</v>
      </c>
      <c r="F623" s="228">
        <v>14.382</v>
      </c>
      <c r="G623" s="35"/>
      <c r="H623" s="36"/>
    </row>
    <row r="624" spans="1:8" s="2" customFormat="1" ht="16.899999999999999" customHeight="1">
      <c r="A624" s="35"/>
      <c r="B624" s="36"/>
      <c r="C624" s="227" t="s">
        <v>382</v>
      </c>
      <c r="D624" s="227" t="s">
        <v>2761</v>
      </c>
      <c r="E624" s="19" t="s">
        <v>139</v>
      </c>
      <c r="F624" s="228">
        <v>7.1909999999999998</v>
      </c>
      <c r="G624" s="35"/>
      <c r="H624" s="36"/>
    </row>
    <row r="625" spans="1:8" s="2" customFormat="1" ht="16.899999999999999" customHeight="1">
      <c r="A625" s="35"/>
      <c r="B625" s="36"/>
      <c r="C625" s="227" t="s">
        <v>419</v>
      </c>
      <c r="D625" s="227" t="s">
        <v>2755</v>
      </c>
      <c r="E625" s="19" t="s">
        <v>139</v>
      </c>
      <c r="F625" s="228">
        <v>14.382</v>
      </c>
      <c r="G625" s="35"/>
      <c r="H625" s="36"/>
    </row>
    <row r="626" spans="1:8" s="2" customFormat="1" ht="16.899999999999999" customHeight="1">
      <c r="A626" s="35"/>
      <c r="B626" s="36"/>
      <c r="C626" s="227" t="s">
        <v>419</v>
      </c>
      <c r="D626" s="227" t="s">
        <v>2755</v>
      </c>
      <c r="E626" s="19" t="s">
        <v>139</v>
      </c>
      <c r="F626" s="228">
        <v>54.84</v>
      </c>
      <c r="G626" s="35"/>
      <c r="H626" s="36"/>
    </row>
    <row r="627" spans="1:8" s="2" customFormat="1" ht="16.899999999999999" customHeight="1">
      <c r="A627" s="35"/>
      <c r="B627" s="36"/>
      <c r="C627" s="227" t="s">
        <v>445</v>
      </c>
      <c r="D627" s="227" t="s">
        <v>2756</v>
      </c>
      <c r="E627" s="19" t="s">
        <v>139</v>
      </c>
      <c r="F627" s="228">
        <v>70.846000000000004</v>
      </c>
      <c r="G627" s="35"/>
      <c r="H627" s="36"/>
    </row>
    <row r="628" spans="1:8" s="2" customFormat="1" ht="16.899999999999999" customHeight="1">
      <c r="A628" s="35"/>
      <c r="B628" s="36"/>
      <c r="C628" s="223" t="s">
        <v>154</v>
      </c>
      <c r="D628" s="224" t="s">
        <v>3</v>
      </c>
      <c r="E628" s="225" t="s">
        <v>3</v>
      </c>
      <c r="F628" s="226">
        <v>7.8869999999999996</v>
      </c>
      <c r="G628" s="35"/>
      <c r="H628" s="36"/>
    </row>
    <row r="629" spans="1:8" s="2" customFormat="1" ht="16.899999999999999" customHeight="1">
      <c r="A629" s="35"/>
      <c r="B629" s="36"/>
      <c r="C629" s="227" t="s">
        <v>3</v>
      </c>
      <c r="D629" s="227" t="s">
        <v>207</v>
      </c>
      <c r="E629" s="19" t="s">
        <v>3</v>
      </c>
      <c r="F629" s="228">
        <v>0</v>
      </c>
      <c r="G629" s="35"/>
      <c r="H629" s="36"/>
    </row>
    <row r="630" spans="1:8" s="2" customFormat="1" ht="16.899999999999999" customHeight="1">
      <c r="A630" s="35"/>
      <c r="B630" s="36"/>
      <c r="C630" s="227" t="s">
        <v>3</v>
      </c>
      <c r="D630" s="227" t="s">
        <v>208</v>
      </c>
      <c r="E630" s="19" t="s">
        <v>3</v>
      </c>
      <c r="F630" s="228">
        <v>0</v>
      </c>
      <c r="G630" s="35"/>
      <c r="H630" s="36"/>
    </row>
    <row r="631" spans="1:8" s="2" customFormat="1" ht="16.899999999999999" customHeight="1">
      <c r="A631" s="35"/>
      <c r="B631" s="36"/>
      <c r="C631" s="227" t="s">
        <v>3</v>
      </c>
      <c r="D631" s="227" t="s">
        <v>209</v>
      </c>
      <c r="E631" s="19" t="s">
        <v>3</v>
      </c>
      <c r="F631" s="228">
        <v>0</v>
      </c>
      <c r="G631" s="35"/>
      <c r="H631" s="36"/>
    </row>
    <row r="632" spans="1:8" s="2" customFormat="1" ht="16.899999999999999" customHeight="1">
      <c r="A632" s="35"/>
      <c r="B632" s="36"/>
      <c r="C632" s="227" t="s">
        <v>3</v>
      </c>
      <c r="D632" s="227" t="s">
        <v>263</v>
      </c>
      <c r="E632" s="19" t="s">
        <v>3</v>
      </c>
      <c r="F632" s="228">
        <v>0</v>
      </c>
      <c r="G632" s="35"/>
      <c r="H632" s="36"/>
    </row>
    <row r="633" spans="1:8" s="2" customFormat="1" ht="16.899999999999999" customHeight="1">
      <c r="A633" s="35"/>
      <c r="B633" s="36"/>
      <c r="C633" s="227" t="s">
        <v>3</v>
      </c>
      <c r="D633" s="227" t="s">
        <v>729</v>
      </c>
      <c r="E633" s="19" t="s">
        <v>3</v>
      </c>
      <c r="F633" s="228">
        <v>0</v>
      </c>
      <c r="G633" s="35"/>
      <c r="H633" s="36"/>
    </row>
    <row r="634" spans="1:8" s="2" customFormat="1" ht="16.899999999999999" customHeight="1">
      <c r="A634" s="35"/>
      <c r="B634" s="36"/>
      <c r="C634" s="227" t="s">
        <v>3</v>
      </c>
      <c r="D634" s="227" t="s">
        <v>734</v>
      </c>
      <c r="E634" s="19" t="s">
        <v>3</v>
      </c>
      <c r="F634" s="228">
        <v>7.8869999999999996</v>
      </c>
      <c r="G634" s="35"/>
      <c r="H634" s="36"/>
    </row>
    <row r="635" spans="1:8" s="2" customFormat="1" ht="16.899999999999999" customHeight="1">
      <c r="A635" s="35"/>
      <c r="B635" s="36"/>
      <c r="C635" s="227" t="s">
        <v>154</v>
      </c>
      <c r="D635" s="227" t="s">
        <v>215</v>
      </c>
      <c r="E635" s="19" t="s">
        <v>3</v>
      </c>
      <c r="F635" s="228">
        <v>7.8869999999999996</v>
      </c>
      <c r="G635" s="35"/>
      <c r="H635" s="36"/>
    </row>
    <row r="636" spans="1:8" s="2" customFormat="1" ht="16.899999999999999" customHeight="1">
      <c r="A636" s="35"/>
      <c r="B636" s="36"/>
      <c r="C636" s="229" t="s">
        <v>2751</v>
      </c>
      <c r="D636" s="35"/>
      <c r="E636" s="35"/>
      <c r="F636" s="35"/>
      <c r="G636" s="35"/>
      <c r="H636" s="36"/>
    </row>
    <row r="637" spans="1:8" s="2" customFormat="1" ht="16.899999999999999" customHeight="1">
      <c r="A637" s="35"/>
      <c r="B637" s="36"/>
      <c r="C637" s="227" t="s">
        <v>316</v>
      </c>
      <c r="D637" s="227" t="s">
        <v>2780</v>
      </c>
      <c r="E637" s="19" t="s">
        <v>139</v>
      </c>
      <c r="F637" s="228">
        <v>7.8869999999999996</v>
      </c>
      <c r="G637" s="35"/>
      <c r="H637" s="36"/>
    </row>
    <row r="638" spans="1:8" s="2" customFormat="1" ht="16.899999999999999" customHeight="1">
      <c r="A638" s="35"/>
      <c r="B638" s="36"/>
      <c r="C638" s="227" t="s">
        <v>397</v>
      </c>
      <c r="D638" s="227" t="s">
        <v>2766</v>
      </c>
      <c r="E638" s="19" t="s">
        <v>139</v>
      </c>
      <c r="F638" s="228">
        <v>64.024000000000001</v>
      </c>
      <c r="G638" s="35"/>
      <c r="H638" s="36"/>
    </row>
    <row r="639" spans="1:8" s="2" customFormat="1" ht="16.899999999999999" customHeight="1">
      <c r="A639" s="35"/>
      <c r="B639" s="36"/>
      <c r="C639" s="227" t="s">
        <v>406</v>
      </c>
      <c r="D639" s="227" t="s">
        <v>2767</v>
      </c>
      <c r="E639" s="19" t="s">
        <v>139</v>
      </c>
      <c r="F639" s="228">
        <v>16.006</v>
      </c>
      <c r="G639" s="35"/>
      <c r="H639" s="36"/>
    </row>
    <row r="640" spans="1:8" s="2" customFormat="1" ht="16.899999999999999" customHeight="1">
      <c r="A640" s="35"/>
      <c r="B640" s="36"/>
      <c r="C640" s="227" t="s">
        <v>428</v>
      </c>
      <c r="D640" s="227" t="s">
        <v>2768</v>
      </c>
      <c r="E640" s="19" t="s">
        <v>139</v>
      </c>
      <c r="F640" s="228">
        <v>30.388000000000002</v>
      </c>
      <c r="G640" s="35"/>
      <c r="H640" s="36"/>
    </row>
    <row r="641" spans="1:8" s="2" customFormat="1" ht="16.899999999999999" customHeight="1">
      <c r="A641" s="35"/>
      <c r="B641" s="36"/>
      <c r="C641" s="227" t="s">
        <v>428</v>
      </c>
      <c r="D641" s="227" t="s">
        <v>2768</v>
      </c>
      <c r="E641" s="19" t="s">
        <v>139</v>
      </c>
      <c r="F641" s="228">
        <v>15.194000000000001</v>
      </c>
      <c r="G641" s="35"/>
      <c r="H641" s="36"/>
    </row>
    <row r="642" spans="1:8" s="2" customFormat="1" ht="16.899999999999999" customHeight="1">
      <c r="A642" s="35"/>
      <c r="B642" s="36"/>
      <c r="C642" s="227" t="s">
        <v>445</v>
      </c>
      <c r="D642" s="227" t="s">
        <v>2756</v>
      </c>
      <c r="E642" s="19" t="s">
        <v>139</v>
      </c>
      <c r="F642" s="228">
        <v>70.846000000000004</v>
      </c>
      <c r="G642" s="35"/>
      <c r="H642" s="36"/>
    </row>
    <row r="643" spans="1:8" s="2" customFormat="1" ht="16.899999999999999" customHeight="1">
      <c r="A643" s="35"/>
      <c r="B643" s="36"/>
      <c r="C643" s="223" t="s">
        <v>157</v>
      </c>
      <c r="D643" s="224" t="s">
        <v>3</v>
      </c>
      <c r="E643" s="225" t="s">
        <v>3</v>
      </c>
      <c r="F643" s="226">
        <v>7.8869999999999996</v>
      </c>
      <c r="G643" s="35"/>
      <c r="H643" s="36"/>
    </row>
    <row r="644" spans="1:8" s="2" customFormat="1" ht="16.899999999999999" customHeight="1">
      <c r="A644" s="35"/>
      <c r="B644" s="36"/>
      <c r="C644" s="227" t="s">
        <v>3</v>
      </c>
      <c r="D644" s="227" t="s">
        <v>207</v>
      </c>
      <c r="E644" s="19" t="s">
        <v>3</v>
      </c>
      <c r="F644" s="228">
        <v>0</v>
      </c>
      <c r="G644" s="35"/>
      <c r="H644" s="36"/>
    </row>
    <row r="645" spans="1:8" s="2" customFormat="1" ht="16.899999999999999" customHeight="1">
      <c r="A645" s="35"/>
      <c r="B645" s="36"/>
      <c r="C645" s="227" t="s">
        <v>3</v>
      </c>
      <c r="D645" s="227" t="s">
        <v>208</v>
      </c>
      <c r="E645" s="19" t="s">
        <v>3</v>
      </c>
      <c r="F645" s="228">
        <v>0</v>
      </c>
      <c r="G645" s="35"/>
      <c r="H645" s="36"/>
    </row>
    <row r="646" spans="1:8" s="2" customFormat="1" ht="16.899999999999999" customHeight="1">
      <c r="A646" s="35"/>
      <c r="B646" s="36"/>
      <c r="C646" s="227" t="s">
        <v>3</v>
      </c>
      <c r="D646" s="227" t="s">
        <v>209</v>
      </c>
      <c r="E646" s="19" t="s">
        <v>3</v>
      </c>
      <c r="F646" s="228">
        <v>0</v>
      </c>
      <c r="G646" s="35"/>
      <c r="H646" s="36"/>
    </row>
    <row r="647" spans="1:8" s="2" customFormat="1" ht="16.899999999999999" customHeight="1">
      <c r="A647" s="35"/>
      <c r="B647" s="36"/>
      <c r="C647" s="227" t="s">
        <v>3</v>
      </c>
      <c r="D647" s="227" t="s">
        <v>729</v>
      </c>
      <c r="E647" s="19" t="s">
        <v>3</v>
      </c>
      <c r="F647" s="228">
        <v>0</v>
      </c>
      <c r="G647" s="35"/>
      <c r="H647" s="36"/>
    </row>
    <row r="648" spans="1:8" s="2" customFormat="1" ht="16.899999999999999" customHeight="1">
      <c r="A648" s="35"/>
      <c r="B648" s="36"/>
      <c r="C648" s="227" t="s">
        <v>3</v>
      </c>
      <c r="D648" s="227" t="s">
        <v>263</v>
      </c>
      <c r="E648" s="19" t="s">
        <v>3</v>
      </c>
      <c r="F648" s="228">
        <v>0</v>
      </c>
      <c r="G648" s="35"/>
      <c r="H648" s="36"/>
    </row>
    <row r="649" spans="1:8" s="2" customFormat="1" ht="16.899999999999999" customHeight="1">
      <c r="A649" s="35"/>
      <c r="B649" s="36"/>
      <c r="C649" s="227" t="s">
        <v>157</v>
      </c>
      <c r="D649" s="227" t="s">
        <v>985</v>
      </c>
      <c r="E649" s="19" t="s">
        <v>3</v>
      </c>
      <c r="F649" s="228">
        <v>7.8869999999999996</v>
      </c>
      <c r="G649" s="35"/>
      <c r="H649" s="36"/>
    </row>
    <row r="650" spans="1:8" s="2" customFormat="1" ht="16.899999999999999" customHeight="1">
      <c r="A650" s="35"/>
      <c r="B650" s="36"/>
      <c r="C650" s="229" t="s">
        <v>2751</v>
      </c>
      <c r="D650" s="35"/>
      <c r="E650" s="35"/>
      <c r="F650" s="35"/>
      <c r="G650" s="35"/>
      <c r="H650" s="36"/>
    </row>
    <row r="651" spans="1:8" s="2" customFormat="1" ht="16.899999999999999" customHeight="1">
      <c r="A651" s="35"/>
      <c r="B651" s="36"/>
      <c r="C651" s="227" t="s">
        <v>981</v>
      </c>
      <c r="D651" s="227" t="s">
        <v>2791</v>
      </c>
      <c r="E651" s="19" t="s">
        <v>139</v>
      </c>
      <c r="F651" s="228">
        <v>7.8869999999999996</v>
      </c>
      <c r="G651" s="35"/>
      <c r="H651" s="36"/>
    </row>
    <row r="652" spans="1:8" s="2" customFormat="1" ht="16.899999999999999" customHeight="1">
      <c r="A652" s="35"/>
      <c r="B652" s="36"/>
      <c r="C652" s="227" t="s">
        <v>397</v>
      </c>
      <c r="D652" s="227" t="s">
        <v>2766</v>
      </c>
      <c r="E652" s="19" t="s">
        <v>139</v>
      </c>
      <c r="F652" s="228">
        <v>64.024000000000001</v>
      </c>
      <c r="G652" s="35"/>
      <c r="H652" s="36"/>
    </row>
    <row r="653" spans="1:8" s="2" customFormat="1" ht="16.899999999999999" customHeight="1">
      <c r="A653" s="35"/>
      <c r="B653" s="36"/>
      <c r="C653" s="227" t="s">
        <v>406</v>
      </c>
      <c r="D653" s="227" t="s">
        <v>2767</v>
      </c>
      <c r="E653" s="19" t="s">
        <v>139</v>
      </c>
      <c r="F653" s="228">
        <v>16.006</v>
      </c>
      <c r="G653" s="35"/>
      <c r="H653" s="36"/>
    </row>
    <row r="654" spans="1:8" s="2" customFormat="1" ht="16.899999999999999" customHeight="1">
      <c r="A654" s="35"/>
      <c r="B654" s="36"/>
      <c r="C654" s="227" t="s">
        <v>428</v>
      </c>
      <c r="D654" s="227" t="s">
        <v>2768</v>
      </c>
      <c r="E654" s="19" t="s">
        <v>139</v>
      </c>
      <c r="F654" s="228">
        <v>30.388000000000002</v>
      </c>
      <c r="G654" s="35"/>
      <c r="H654" s="36"/>
    </row>
    <row r="655" spans="1:8" s="2" customFormat="1" ht="16.899999999999999" customHeight="1">
      <c r="A655" s="35"/>
      <c r="B655" s="36"/>
      <c r="C655" s="227" t="s">
        <v>428</v>
      </c>
      <c r="D655" s="227" t="s">
        <v>2768</v>
      </c>
      <c r="E655" s="19" t="s">
        <v>139</v>
      </c>
      <c r="F655" s="228">
        <v>15.194000000000001</v>
      </c>
      <c r="G655" s="35"/>
      <c r="H655" s="36"/>
    </row>
    <row r="656" spans="1:8" s="2" customFormat="1" ht="16.899999999999999" customHeight="1">
      <c r="A656" s="35"/>
      <c r="B656" s="36"/>
      <c r="C656" s="227" t="s">
        <v>445</v>
      </c>
      <c r="D656" s="227" t="s">
        <v>2756</v>
      </c>
      <c r="E656" s="19" t="s">
        <v>139</v>
      </c>
      <c r="F656" s="228">
        <v>70.846000000000004</v>
      </c>
      <c r="G656" s="35"/>
      <c r="H656" s="36"/>
    </row>
    <row r="657" spans="1:8" s="2" customFormat="1" ht="16.899999999999999" customHeight="1">
      <c r="A657" s="35"/>
      <c r="B657" s="36"/>
      <c r="C657" s="223" t="s">
        <v>160</v>
      </c>
      <c r="D657" s="224" t="s">
        <v>3</v>
      </c>
      <c r="E657" s="225" t="s">
        <v>3</v>
      </c>
      <c r="F657" s="226">
        <v>8.1189999999999998</v>
      </c>
      <c r="G657" s="35"/>
      <c r="H657" s="36"/>
    </row>
    <row r="658" spans="1:8" s="2" customFormat="1" ht="16.899999999999999" customHeight="1">
      <c r="A658" s="35"/>
      <c r="B658" s="36"/>
      <c r="C658" s="227" t="s">
        <v>3</v>
      </c>
      <c r="D658" s="227" t="s">
        <v>207</v>
      </c>
      <c r="E658" s="19" t="s">
        <v>3</v>
      </c>
      <c r="F658" s="228">
        <v>0</v>
      </c>
      <c r="G658" s="35"/>
      <c r="H658" s="36"/>
    </row>
    <row r="659" spans="1:8" s="2" customFormat="1" ht="16.899999999999999" customHeight="1">
      <c r="A659" s="35"/>
      <c r="B659" s="36"/>
      <c r="C659" s="227" t="s">
        <v>3</v>
      </c>
      <c r="D659" s="227" t="s">
        <v>208</v>
      </c>
      <c r="E659" s="19" t="s">
        <v>3</v>
      </c>
      <c r="F659" s="228">
        <v>0</v>
      </c>
      <c r="G659" s="35"/>
      <c r="H659" s="36"/>
    </row>
    <row r="660" spans="1:8" s="2" customFormat="1" ht="16.899999999999999" customHeight="1">
      <c r="A660" s="35"/>
      <c r="B660" s="36"/>
      <c r="C660" s="227" t="s">
        <v>3</v>
      </c>
      <c r="D660" s="227" t="s">
        <v>209</v>
      </c>
      <c r="E660" s="19" t="s">
        <v>3</v>
      </c>
      <c r="F660" s="228">
        <v>0</v>
      </c>
      <c r="G660" s="35"/>
      <c r="H660" s="36"/>
    </row>
    <row r="661" spans="1:8" s="2" customFormat="1" ht="16.899999999999999" customHeight="1">
      <c r="A661" s="35"/>
      <c r="B661" s="36"/>
      <c r="C661" s="227" t="s">
        <v>3</v>
      </c>
      <c r="D661" s="227" t="s">
        <v>729</v>
      </c>
      <c r="E661" s="19" t="s">
        <v>3</v>
      </c>
      <c r="F661" s="228">
        <v>0</v>
      </c>
      <c r="G661" s="35"/>
      <c r="H661" s="36"/>
    </row>
    <row r="662" spans="1:8" s="2" customFormat="1" ht="16.899999999999999" customHeight="1">
      <c r="A662" s="35"/>
      <c r="B662" s="36"/>
      <c r="C662" s="227" t="s">
        <v>3</v>
      </c>
      <c r="D662" s="227" t="s">
        <v>263</v>
      </c>
      <c r="E662" s="19" t="s">
        <v>3</v>
      </c>
      <c r="F662" s="228">
        <v>0</v>
      </c>
      <c r="G662" s="35"/>
      <c r="H662" s="36"/>
    </row>
    <row r="663" spans="1:8" s="2" customFormat="1" ht="16.899999999999999" customHeight="1">
      <c r="A663" s="35"/>
      <c r="B663" s="36"/>
      <c r="C663" s="227" t="s">
        <v>3</v>
      </c>
      <c r="D663" s="227" t="s">
        <v>987</v>
      </c>
      <c r="E663" s="19" t="s">
        <v>3</v>
      </c>
      <c r="F663" s="228">
        <v>8.1189999999999998</v>
      </c>
      <c r="G663" s="35"/>
      <c r="H663" s="36"/>
    </row>
    <row r="664" spans="1:8" s="2" customFormat="1" ht="16.899999999999999" customHeight="1">
      <c r="A664" s="35"/>
      <c r="B664" s="36"/>
      <c r="C664" s="227" t="s">
        <v>160</v>
      </c>
      <c r="D664" s="227" t="s">
        <v>215</v>
      </c>
      <c r="E664" s="19" t="s">
        <v>3</v>
      </c>
      <c r="F664" s="228">
        <v>8.1189999999999998</v>
      </c>
      <c r="G664" s="35"/>
      <c r="H664" s="36"/>
    </row>
    <row r="665" spans="1:8" s="2" customFormat="1" ht="16.899999999999999" customHeight="1">
      <c r="A665" s="35"/>
      <c r="B665" s="36"/>
      <c r="C665" s="229" t="s">
        <v>2751</v>
      </c>
      <c r="D665" s="35"/>
      <c r="E665" s="35"/>
      <c r="F665" s="35"/>
      <c r="G665" s="35"/>
      <c r="H665" s="36"/>
    </row>
    <row r="666" spans="1:8" s="2" customFormat="1" ht="16.899999999999999" customHeight="1">
      <c r="A666" s="35"/>
      <c r="B666" s="36"/>
      <c r="C666" s="227" t="s">
        <v>327</v>
      </c>
      <c r="D666" s="227" t="s">
        <v>2782</v>
      </c>
      <c r="E666" s="19" t="s">
        <v>139</v>
      </c>
      <c r="F666" s="228">
        <v>8.1189999999999998</v>
      </c>
      <c r="G666" s="35"/>
      <c r="H666" s="36"/>
    </row>
    <row r="667" spans="1:8" s="2" customFormat="1" ht="16.899999999999999" customHeight="1">
      <c r="A667" s="35"/>
      <c r="B667" s="36"/>
      <c r="C667" s="227" t="s">
        <v>397</v>
      </c>
      <c r="D667" s="227" t="s">
        <v>2766</v>
      </c>
      <c r="E667" s="19" t="s">
        <v>139</v>
      </c>
      <c r="F667" s="228">
        <v>64.024000000000001</v>
      </c>
      <c r="G667" s="35"/>
      <c r="H667" s="36"/>
    </row>
    <row r="668" spans="1:8" s="2" customFormat="1" ht="16.899999999999999" customHeight="1">
      <c r="A668" s="35"/>
      <c r="B668" s="36"/>
      <c r="C668" s="227" t="s">
        <v>406</v>
      </c>
      <c r="D668" s="227" t="s">
        <v>2767</v>
      </c>
      <c r="E668" s="19" t="s">
        <v>139</v>
      </c>
      <c r="F668" s="228">
        <v>16.006</v>
      </c>
      <c r="G668" s="35"/>
      <c r="H668" s="36"/>
    </row>
    <row r="669" spans="1:8" s="2" customFormat="1" ht="16.899999999999999" customHeight="1">
      <c r="A669" s="35"/>
      <c r="B669" s="36"/>
      <c r="C669" s="227" t="s">
        <v>428</v>
      </c>
      <c r="D669" s="227" t="s">
        <v>2768</v>
      </c>
      <c r="E669" s="19" t="s">
        <v>139</v>
      </c>
      <c r="F669" s="228">
        <v>30.388000000000002</v>
      </c>
      <c r="G669" s="35"/>
      <c r="H669" s="36"/>
    </row>
    <row r="670" spans="1:8" s="2" customFormat="1" ht="16.899999999999999" customHeight="1">
      <c r="A670" s="35"/>
      <c r="B670" s="36"/>
      <c r="C670" s="227" t="s">
        <v>428</v>
      </c>
      <c r="D670" s="227" t="s">
        <v>2768</v>
      </c>
      <c r="E670" s="19" t="s">
        <v>139</v>
      </c>
      <c r="F670" s="228">
        <v>15.194000000000001</v>
      </c>
      <c r="G670" s="35"/>
      <c r="H670" s="36"/>
    </row>
    <row r="671" spans="1:8" s="2" customFormat="1" ht="16.899999999999999" customHeight="1">
      <c r="A671" s="35"/>
      <c r="B671" s="36"/>
      <c r="C671" s="227" t="s">
        <v>445</v>
      </c>
      <c r="D671" s="227" t="s">
        <v>2756</v>
      </c>
      <c r="E671" s="19" t="s">
        <v>139</v>
      </c>
      <c r="F671" s="228">
        <v>70.846000000000004</v>
      </c>
      <c r="G671" s="35"/>
      <c r="H671" s="36"/>
    </row>
    <row r="672" spans="1:8" s="2" customFormat="1" ht="16.899999999999999" customHeight="1">
      <c r="A672" s="35"/>
      <c r="B672" s="36"/>
      <c r="C672" s="223" t="s">
        <v>162</v>
      </c>
      <c r="D672" s="224" t="s">
        <v>3</v>
      </c>
      <c r="E672" s="225" t="s">
        <v>3</v>
      </c>
      <c r="F672" s="226">
        <v>6.4950000000000001</v>
      </c>
      <c r="G672" s="35"/>
      <c r="H672" s="36"/>
    </row>
    <row r="673" spans="1:8" s="2" customFormat="1" ht="16.899999999999999" customHeight="1">
      <c r="A673" s="35"/>
      <c r="B673" s="36"/>
      <c r="C673" s="227" t="s">
        <v>3</v>
      </c>
      <c r="D673" s="227" t="s">
        <v>207</v>
      </c>
      <c r="E673" s="19" t="s">
        <v>3</v>
      </c>
      <c r="F673" s="228">
        <v>0</v>
      </c>
      <c r="G673" s="35"/>
      <c r="H673" s="36"/>
    </row>
    <row r="674" spans="1:8" s="2" customFormat="1" ht="16.899999999999999" customHeight="1">
      <c r="A674" s="35"/>
      <c r="B674" s="36"/>
      <c r="C674" s="227" t="s">
        <v>3</v>
      </c>
      <c r="D674" s="227" t="s">
        <v>208</v>
      </c>
      <c r="E674" s="19" t="s">
        <v>3</v>
      </c>
      <c r="F674" s="228">
        <v>0</v>
      </c>
      <c r="G674" s="35"/>
      <c r="H674" s="36"/>
    </row>
    <row r="675" spans="1:8" s="2" customFormat="1" ht="16.899999999999999" customHeight="1">
      <c r="A675" s="35"/>
      <c r="B675" s="36"/>
      <c r="C675" s="227" t="s">
        <v>3</v>
      </c>
      <c r="D675" s="227" t="s">
        <v>209</v>
      </c>
      <c r="E675" s="19" t="s">
        <v>3</v>
      </c>
      <c r="F675" s="228">
        <v>0</v>
      </c>
      <c r="G675" s="35"/>
      <c r="H675" s="36"/>
    </row>
    <row r="676" spans="1:8" s="2" customFormat="1" ht="16.899999999999999" customHeight="1">
      <c r="A676" s="35"/>
      <c r="B676" s="36"/>
      <c r="C676" s="227" t="s">
        <v>3</v>
      </c>
      <c r="D676" s="227" t="s">
        <v>729</v>
      </c>
      <c r="E676" s="19" t="s">
        <v>3</v>
      </c>
      <c r="F676" s="228">
        <v>0</v>
      </c>
      <c r="G676" s="35"/>
      <c r="H676" s="36"/>
    </row>
    <row r="677" spans="1:8" s="2" customFormat="1" ht="16.899999999999999" customHeight="1">
      <c r="A677" s="35"/>
      <c r="B677" s="36"/>
      <c r="C677" s="227" t="s">
        <v>3</v>
      </c>
      <c r="D677" s="227" t="s">
        <v>263</v>
      </c>
      <c r="E677" s="19" t="s">
        <v>3</v>
      </c>
      <c r="F677" s="228">
        <v>0</v>
      </c>
      <c r="G677" s="35"/>
      <c r="H677" s="36"/>
    </row>
    <row r="678" spans="1:8" s="2" customFormat="1" ht="16.899999999999999" customHeight="1">
      <c r="A678" s="35"/>
      <c r="B678" s="36"/>
      <c r="C678" s="227" t="s">
        <v>162</v>
      </c>
      <c r="D678" s="227" t="s">
        <v>989</v>
      </c>
      <c r="E678" s="19" t="s">
        <v>3</v>
      </c>
      <c r="F678" s="228">
        <v>6.4950000000000001</v>
      </c>
      <c r="G678" s="35"/>
      <c r="H678" s="36"/>
    </row>
    <row r="679" spans="1:8" s="2" customFormat="1" ht="16.899999999999999" customHeight="1">
      <c r="A679" s="35"/>
      <c r="B679" s="36"/>
      <c r="C679" s="229" t="s">
        <v>2751</v>
      </c>
      <c r="D679" s="35"/>
      <c r="E679" s="35"/>
      <c r="F679" s="35"/>
      <c r="G679" s="35"/>
      <c r="H679" s="36"/>
    </row>
    <row r="680" spans="1:8" s="2" customFormat="1" ht="16.899999999999999" customHeight="1">
      <c r="A680" s="35"/>
      <c r="B680" s="36"/>
      <c r="C680" s="227" t="s">
        <v>331</v>
      </c>
      <c r="D680" s="227" t="s">
        <v>2771</v>
      </c>
      <c r="E680" s="19" t="s">
        <v>139</v>
      </c>
      <c r="F680" s="228">
        <v>6.4950000000000001</v>
      </c>
      <c r="G680" s="35"/>
      <c r="H680" s="36"/>
    </row>
    <row r="681" spans="1:8" s="2" customFormat="1" ht="16.899999999999999" customHeight="1">
      <c r="A681" s="35"/>
      <c r="B681" s="36"/>
      <c r="C681" s="227" t="s">
        <v>397</v>
      </c>
      <c r="D681" s="227" t="s">
        <v>2766</v>
      </c>
      <c r="E681" s="19" t="s">
        <v>139</v>
      </c>
      <c r="F681" s="228">
        <v>64.024000000000001</v>
      </c>
      <c r="G681" s="35"/>
      <c r="H681" s="36"/>
    </row>
    <row r="682" spans="1:8" s="2" customFormat="1" ht="16.899999999999999" customHeight="1">
      <c r="A682" s="35"/>
      <c r="B682" s="36"/>
      <c r="C682" s="227" t="s">
        <v>406</v>
      </c>
      <c r="D682" s="227" t="s">
        <v>2767</v>
      </c>
      <c r="E682" s="19" t="s">
        <v>139</v>
      </c>
      <c r="F682" s="228">
        <v>16.006</v>
      </c>
      <c r="G682" s="35"/>
      <c r="H682" s="36"/>
    </row>
    <row r="683" spans="1:8" s="2" customFormat="1" ht="16.899999999999999" customHeight="1">
      <c r="A683" s="35"/>
      <c r="B683" s="36"/>
      <c r="C683" s="227" t="s">
        <v>428</v>
      </c>
      <c r="D683" s="227" t="s">
        <v>2768</v>
      </c>
      <c r="E683" s="19" t="s">
        <v>139</v>
      </c>
      <c r="F683" s="228">
        <v>30.388000000000002</v>
      </c>
      <c r="G683" s="35"/>
      <c r="H683" s="36"/>
    </row>
    <row r="684" spans="1:8" s="2" customFormat="1" ht="16.899999999999999" customHeight="1">
      <c r="A684" s="35"/>
      <c r="B684" s="36"/>
      <c r="C684" s="227" t="s">
        <v>428</v>
      </c>
      <c r="D684" s="227" t="s">
        <v>2768</v>
      </c>
      <c r="E684" s="19" t="s">
        <v>139</v>
      </c>
      <c r="F684" s="228">
        <v>15.194000000000001</v>
      </c>
      <c r="G684" s="35"/>
      <c r="H684" s="36"/>
    </row>
    <row r="685" spans="1:8" s="2" customFormat="1" ht="16.899999999999999" customHeight="1">
      <c r="A685" s="35"/>
      <c r="B685" s="36"/>
      <c r="C685" s="227" t="s">
        <v>445</v>
      </c>
      <c r="D685" s="227" t="s">
        <v>2756</v>
      </c>
      <c r="E685" s="19" t="s">
        <v>139</v>
      </c>
      <c r="F685" s="228">
        <v>70.846000000000004</v>
      </c>
      <c r="G685" s="35"/>
      <c r="H685" s="36"/>
    </row>
    <row r="686" spans="1:8" s="2" customFormat="1" ht="16.899999999999999" customHeight="1">
      <c r="A686" s="35"/>
      <c r="B686" s="36"/>
      <c r="C686" s="223" t="s">
        <v>164</v>
      </c>
      <c r="D686" s="224" t="s">
        <v>3</v>
      </c>
      <c r="E686" s="225" t="s">
        <v>3</v>
      </c>
      <c r="F686" s="226">
        <v>1.6240000000000001</v>
      </c>
      <c r="G686" s="35"/>
      <c r="H686" s="36"/>
    </row>
    <row r="687" spans="1:8" s="2" customFormat="1" ht="16.899999999999999" customHeight="1">
      <c r="A687" s="35"/>
      <c r="B687" s="36"/>
      <c r="C687" s="227" t="s">
        <v>3</v>
      </c>
      <c r="D687" s="227" t="s">
        <v>207</v>
      </c>
      <c r="E687" s="19" t="s">
        <v>3</v>
      </c>
      <c r="F687" s="228">
        <v>0</v>
      </c>
      <c r="G687" s="35"/>
      <c r="H687" s="36"/>
    </row>
    <row r="688" spans="1:8" s="2" customFormat="1" ht="16.899999999999999" customHeight="1">
      <c r="A688" s="35"/>
      <c r="B688" s="36"/>
      <c r="C688" s="227" t="s">
        <v>3</v>
      </c>
      <c r="D688" s="227" t="s">
        <v>208</v>
      </c>
      <c r="E688" s="19" t="s">
        <v>3</v>
      </c>
      <c r="F688" s="228">
        <v>0</v>
      </c>
      <c r="G688" s="35"/>
      <c r="H688" s="36"/>
    </row>
    <row r="689" spans="1:8" s="2" customFormat="1" ht="16.899999999999999" customHeight="1">
      <c r="A689" s="35"/>
      <c r="B689" s="36"/>
      <c r="C689" s="227" t="s">
        <v>3</v>
      </c>
      <c r="D689" s="227" t="s">
        <v>209</v>
      </c>
      <c r="E689" s="19" t="s">
        <v>3</v>
      </c>
      <c r="F689" s="228">
        <v>0</v>
      </c>
      <c r="G689" s="35"/>
      <c r="H689" s="36"/>
    </row>
    <row r="690" spans="1:8" s="2" customFormat="1" ht="16.899999999999999" customHeight="1">
      <c r="A690" s="35"/>
      <c r="B690" s="36"/>
      <c r="C690" s="227" t="s">
        <v>3</v>
      </c>
      <c r="D690" s="227" t="s">
        <v>729</v>
      </c>
      <c r="E690" s="19" t="s">
        <v>3</v>
      </c>
      <c r="F690" s="228">
        <v>0</v>
      </c>
      <c r="G690" s="35"/>
      <c r="H690" s="36"/>
    </row>
    <row r="691" spans="1:8" s="2" customFormat="1" ht="16.899999999999999" customHeight="1">
      <c r="A691" s="35"/>
      <c r="B691" s="36"/>
      <c r="C691" s="227" t="s">
        <v>3</v>
      </c>
      <c r="D691" s="227" t="s">
        <v>263</v>
      </c>
      <c r="E691" s="19" t="s">
        <v>3</v>
      </c>
      <c r="F691" s="228">
        <v>0</v>
      </c>
      <c r="G691" s="35"/>
      <c r="H691" s="36"/>
    </row>
    <row r="692" spans="1:8" s="2" customFormat="1" ht="16.899999999999999" customHeight="1">
      <c r="A692" s="35"/>
      <c r="B692" s="36"/>
      <c r="C692" s="227" t="s">
        <v>164</v>
      </c>
      <c r="D692" s="227" t="s">
        <v>722</v>
      </c>
      <c r="E692" s="19" t="s">
        <v>3</v>
      </c>
      <c r="F692" s="228">
        <v>1.6240000000000001</v>
      </c>
      <c r="G692" s="35"/>
      <c r="H692" s="36"/>
    </row>
    <row r="693" spans="1:8" s="2" customFormat="1" ht="16.899999999999999" customHeight="1">
      <c r="A693" s="35"/>
      <c r="B693" s="36"/>
      <c r="C693" s="229" t="s">
        <v>2751</v>
      </c>
      <c r="D693" s="35"/>
      <c r="E693" s="35"/>
      <c r="F693" s="35"/>
      <c r="G693" s="35"/>
      <c r="H693" s="36"/>
    </row>
    <row r="694" spans="1:8" s="2" customFormat="1" ht="16.899999999999999" customHeight="1">
      <c r="A694" s="35"/>
      <c r="B694" s="36"/>
      <c r="C694" s="227" t="s">
        <v>337</v>
      </c>
      <c r="D694" s="227" t="s">
        <v>2772</v>
      </c>
      <c r="E694" s="19" t="s">
        <v>139</v>
      </c>
      <c r="F694" s="228">
        <v>1.6240000000000001</v>
      </c>
      <c r="G694" s="35"/>
      <c r="H694" s="36"/>
    </row>
    <row r="695" spans="1:8" s="2" customFormat="1" ht="16.899999999999999" customHeight="1">
      <c r="A695" s="35"/>
      <c r="B695" s="36"/>
      <c r="C695" s="227" t="s">
        <v>397</v>
      </c>
      <c r="D695" s="227" t="s">
        <v>2766</v>
      </c>
      <c r="E695" s="19" t="s">
        <v>139</v>
      </c>
      <c r="F695" s="228">
        <v>64.024000000000001</v>
      </c>
      <c r="G695" s="35"/>
      <c r="H695" s="36"/>
    </row>
    <row r="696" spans="1:8" s="2" customFormat="1" ht="16.899999999999999" customHeight="1">
      <c r="A696" s="35"/>
      <c r="B696" s="36"/>
      <c r="C696" s="227" t="s">
        <v>406</v>
      </c>
      <c r="D696" s="227" t="s">
        <v>2767</v>
      </c>
      <c r="E696" s="19" t="s">
        <v>139</v>
      </c>
      <c r="F696" s="228">
        <v>16.006</v>
      </c>
      <c r="G696" s="35"/>
      <c r="H696" s="36"/>
    </row>
    <row r="697" spans="1:8" s="2" customFormat="1" ht="16.899999999999999" customHeight="1">
      <c r="A697" s="35"/>
      <c r="B697" s="36"/>
      <c r="C697" s="227" t="s">
        <v>436</v>
      </c>
      <c r="D697" s="227" t="s">
        <v>2773</v>
      </c>
      <c r="E697" s="19" t="s">
        <v>139</v>
      </c>
      <c r="F697" s="228">
        <v>1.6240000000000001</v>
      </c>
      <c r="G697" s="35"/>
      <c r="H697" s="36"/>
    </row>
    <row r="698" spans="1:8" s="2" customFormat="1" ht="16.899999999999999" customHeight="1">
      <c r="A698" s="35"/>
      <c r="B698" s="36"/>
      <c r="C698" s="227" t="s">
        <v>436</v>
      </c>
      <c r="D698" s="227" t="s">
        <v>2773</v>
      </c>
      <c r="E698" s="19" t="s">
        <v>139</v>
      </c>
      <c r="F698" s="228">
        <v>0.81200000000000006</v>
      </c>
      <c r="G698" s="35"/>
      <c r="H698" s="36"/>
    </row>
    <row r="699" spans="1:8" s="2" customFormat="1" ht="16.899999999999999" customHeight="1">
      <c r="A699" s="35"/>
      <c r="B699" s="36"/>
      <c r="C699" s="227" t="s">
        <v>445</v>
      </c>
      <c r="D699" s="227" t="s">
        <v>2756</v>
      </c>
      <c r="E699" s="19" t="s">
        <v>139</v>
      </c>
      <c r="F699" s="228">
        <v>70.846000000000004</v>
      </c>
      <c r="G699" s="35"/>
      <c r="H699" s="36"/>
    </row>
    <row r="700" spans="1:8" s="2" customFormat="1" ht="16.899999999999999" customHeight="1">
      <c r="A700" s="35"/>
      <c r="B700" s="36"/>
      <c r="C700" s="223" t="s">
        <v>165</v>
      </c>
      <c r="D700" s="224" t="s">
        <v>3</v>
      </c>
      <c r="E700" s="225" t="s">
        <v>3</v>
      </c>
      <c r="F700" s="226">
        <v>46.393999999999998</v>
      </c>
      <c r="G700" s="35"/>
      <c r="H700" s="36"/>
    </row>
    <row r="701" spans="1:8" s="2" customFormat="1" ht="16.899999999999999" customHeight="1">
      <c r="A701" s="35"/>
      <c r="B701" s="36"/>
      <c r="C701" s="227" t="s">
        <v>3</v>
      </c>
      <c r="D701" s="227" t="s">
        <v>207</v>
      </c>
      <c r="E701" s="19" t="s">
        <v>3</v>
      </c>
      <c r="F701" s="228">
        <v>0</v>
      </c>
      <c r="G701" s="35"/>
      <c r="H701" s="36"/>
    </row>
    <row r="702" spans="1:8" s="2" customFormat="1" ht="16.899999999999999" customHeight="1">
      <c r="A702" s="35"/>
      <c r="B702" s="36"/>
      <c r="C702" s="227" t="s">
        <v>3</v>
      </c>
      <c r="D702" s="227" t="s">
        <v>208</v>
      </c>
      <c r="E702" s="19" t="s">
        <v>3</v>
      </c>
      <c r="F702" s="228">
        <v>0</v>
      </c>
      <c r="G702" s="35"/>
      <c r="H702" s="36"/>
    </row>
    <row r="703" spans="1:8" s="2" customFormat="1" ht="16.899999999999999" customHeight="1">
      <c r="A703" s="35"/>
      <c r="B703" s="36"/>
      <c r="C703" s="227" t="s">
        <v>3</v>
      </c>
      <c r="D703" s="227" t="s">
        <v>209</v>
      </c>
      <c r="E703" s="19" t="s">
        <v>3</v>
      </c>
      <c r="F703" s="228">
        <v>0</v>
      </c>
      <c r="G703" s="35"/>
      <c r="H703" s="36"/>
    </row>
    <row r="704" spans="1:8" s="2" customFormat="1" ht="16.899999999999999" customHeight="1">
      <c r="A704" s="35"/>
      <c r="B704" s="36"/>
      <c r="C704" s="227" t="s">
        <v>3</v>
      </c>
      <c r="D704" s="227" t="s">
        <v>967</v>
      </c>
      <c r="E704" s="19" t="s">
        <v>3</v>
      </c>
      <c r="F704" s="228">
        <v>0</v>
      </c>
      <c r="G704" s="35"/>
      <c r="H704" s="36"/>
    </row>
    <row r="705" spans="1:8" s="2" customFormat="1" ht="16.899999999999999" customHeight="1">
      <c r="A705" s="35"/>
      <c r="B705" s="36"/>
      <c r="C705" s="227" t="s">
        <v>3</v>
      </c>
      <c r="D705" s="227" t="s">
        <v>968</v>
      </c>
      <c r="E705" s="19" t="s">
        <v>3</v>
      </c>
      <c r="F705" s="228">
        <v>10.75</v>
      </c>
      <c r="G705" s="35"/>
      <c r="H705" s="36"/>
    </row>
    <row r="706" spans="1:8" s="2" customFormat="1" ht="16.899999999999999" customHeight="1">
      <c r="A706" s="35"/>
      <c r="B706" s="36"/>
      <c r="C706" s="227" t="s">
        <v>3</v>
      </c>
      <c r="D706" s="227" t="s">
        <v>969</v>
      </c>
      <c r="E706" s="19" t="s">
        <v>3</v>
      </c>
      <c r="F706" s="228">
        <v>23.734000000000002</v>
      </c>
      <c r="G706" s="35"/>
      <c r="H706" s="36"/>
    </row>
    <row r="707" spans="1:8" s="2" customFormat="1" ht="16.899999999999999" customHeight="1">
      <c r="A707" s="35"/>
      <c r="B707" s="36"/>
      <c r="C707" s="227" t="s">
        <v>3</v>
      </c>
      <c r="D707" s="227" t="s">
        <v>970</v>
      </c>
      <c r="E707" s="19" t="s">
        <v>3</v>
      </c>
      <c r="F707" s="228">
        <v>0</v>
      </c>
      <c r="G707" s="35"/>
      <c r="H707" s="36"/>
    </row>
    <row r="708" spans="1:8" s="2" customFormat="1" ht="16.899999999999999" customHeight="1">
      <c r="A708" s="35"/>
      <c r="B708" s="36"/>
      <c r="C708" s="227" t="s">
        <v>3</v>
      </c>
      <c r="D708" s="227" t="s">
        <v>971</v>
      </c>
      <c r="E708" s="19" t="s">
        <v>3</v>
      </c>
      <c r="F708" s="228">
        <v>0</v>
      </c>
      <c r="G708" s="35"/>
      <c r="H708" s="36"/>
    </row>
    <row r="709" spans="1:8" s="2" customFormat="1" ht="16.899999999999999" customHeight="1">
      <c r="A709" s="35"/>
      <c r="B709" s="36"/>
      <c r="C709" s="227" t="s">
        <v>3</v>
      </c>
      <c r="D709" s="227" t="s">
        <v>972</v>
      </c>
      <c r="E709" s="19" t="s">
        <v>3</v>
      </c>
      <c r="F709" s="228">
        <v>10.050000000000001</v>
      </c>
      <c r="G709" s="35"/>
      <c r="H709" s="36"/>
    </row>
    <row r="710" spans="1:8" s="2" customFormat="1" ht="16.899999999999999" customHeight="1">
      <c r="A710" s="35"/>
      <c r="B710" s="36"/>
      <c r="C710" s="227" t="s">
        <v>3</v>
      </c>
      <c r="D710" s="227" t="s">
        <v>973</v>
      </c>
      <c r="E710" s="19" t="s">
        <v>3</v>
      </c>
      <c r="F710" s="228">
        <v>1.86</v>
      </c>
      <c r="G710" s="35"/>
      <c r="H710" s="36"/>
    </row>
    <row r="711" spans="1:8" s="2" customFormat="1" ht="16.899999999999999" customHeight="1">
      <c r="A711" s="35"/>
      <c r="B711" s="36"/>
      <c r="C711" s="227" t="s">
        <v>165</v>
      </c>
      <c r="D711" s="227" t="s">
        <v>215</v>
      </c>
      <c r="E711" s="19" t="s">
        <v>3</v>
      </c>
      <c r="F711" s="228">
        <v>46.393999999999998</v>
      </c>
      <c r="G711" s="35"/>
      <c r="H711" s="36"/>
    </row>
    <row r="712" spans="1:8" s="2" customFormat="1" ht="16.899999999999999" customHeight="1">
      <c r="A712" s="35"/>
      <c r="B712" s="36"/>
      <c r="C712" s="229" t="s">
        <v>2751</v>
      </c>
      <c r="D712" s="35"/>
      <c r="E712" s="35"/>
      <c r="F712" s="35"/>
      <c r="G712" s="35"/>
      <c r="H712" s="36"/>
    </row>
    <row r="713" spans="1:8" s="2" customFormat="1" ht="16.899999999999999" customHeight="1">
      <c r="A713" s="35"/>
      <c r="B713" s="36"/>
      <c r="C713" s="227" t="s">
        <v>963</v>
      </c>
      <c r="D713" s="227" t="s">
        <v>2789</v>
      </c>
      <c r="E713" s="19" t="s">
        <v>139</v>
      </c>
      <c r="F713" s="228">
        <v>1.6240000000000001</v>
      </c>
      <c r="G713" s="35"/>
      <c r="H713" s="36"/>
    </row>
    <row r="714" spans="1:8" s="2" customFormat="1" ht="16.899999999999999" customHeight="1">
      <c r="A714" s="35"/>
      <c r="B714" s="36"/>
      <c r="C714" s="227" t="s">
        <v>258</v>
      </c>
      <c r="D714" s="227" t="s">
        <v>2777</v>
      </c>
      <c r="E714" s="19" t="s">
        <v>139</v>
      </c>
      <c r="F714" s="228">
        <v>1.6240000000000001</v>
      </c>
      <c r="G714" s="35"/>
      <c r="H714" s="36"/>
    </row>
    <row r="715" spans="1:8" s="2" customFormat="1" ht="16.899999999999999" customHeight="1">
      <c r="A715" s="35"/>
      <c r="B715" s="36"/>
      <c r="C715" s="227" t="s">
        <v>303</v>
      </c>
      <c r="D715" s="227" t="s">
        <v>2779</v>
      </c>
      <c r="E715" s="19" t="s">
        <v>139</v>
      </c>
      <c r="F715" s="228">
        <v>5.5670000000000002</v>
      </c>
      <c r="G715" s="35"/>
      <c r="H715" s="36"/>
    </row>
    <row r="716" spans="1:8" s="2" customFormat="1" ht="16.899999999999999" customHeight="1">
      <c r="A716" s="35"/>
      <c r="B716" s="36"/>
      <c r="C716" s="227" t="s">
        <v>975</v>
      </c>
      <c r="D716" s="227" t="s">
        <v>2790</v>
      </c>
      <c r="E716" s="19" t="s">
        <v>139</v>
      </c>
      <c r="F716" s="228">
        <v>5.5670000000000002</v>
      </c>
      <c r="G716" s="35"/>
      <c r="H716" s="36"/>
    </row>
    <row r="717" spans="1:8" s="2" customFormat="1" ht="16.899999999999999" customHeight="1">
      <c r="A717" s="35"/>
      <c r="B717" s="36"/>
      <c r="C717" s="227" t="s">
        <v>316</v>
      </c>
      <c r="D717" s="227" t="s">
        <v>2780</v>
      </c>
      <c r="E717" s="19" t="s">
        <v>139</v>
      </c>
      <c r="F717" s="228">
        <v>7.8869999999999996</v>
      </c>
      <c r="G717" s="35"/>
      <c r="H717" s="36"/>
    </row>
    <row r="718" spans="1:8" s="2" customFormat="1" ht="16.899999999999999" customHeight="1">
      <c r="A718" s="35"/>
      <c r="B718" s="36"/>
      <c r="C718" s="227" t="s">
        <v>981</v>
      </c>
      <c r="D718" s="227" t="s">
        <v>2791</v>
      </c>
      <c r="E718" s="19" t="s">
        <v>139</v>
      </c>
      <c r="F718" s="228">
        <v>7.8869999999999996</v>
      </c>
      <c r="G718" s="35"/>
      <c r="H718" s="36"/>
    </row>
    <row r="719" spans="1:8" s="2" customFormat="1" ht="16.899999999999999" customHeight="1">
      <c r="A719" s="35"/>
      <c r="B719" s="36"/>
      <c r="C719" s="227" t="s">
        <v>327</v>
      </c>
      <c r="D719" s="227" t="s">
        <v>2782</v>
      </c>
      <c r="E719" s="19" t="s">
        <v>139</v>
      </c>
      <c r="F719" s="228">
        <v>8.1189999999999998</v>
      </c>
      <c r="G719" s="35"/>
      <c r="H719" s="36"/>
    </row>
    <row r="720" spans="1:8" s="2" customFormat="1" ht="16.899999999999999" customHeight="1">
      <c r="A720" s="35"/>
      <c r="B720" s="36"/>
      <c r="C720" s="227" t="s">
        <v>331</v>
      </c>
      <c r="D720" s="227" t="s">
        <v>2771</v>
      </c>
      <c r="E720" s="19" t="s">
        <v>139</v>
      </c>
      <c r="F720" s="228">
        <v>6.4950000000000001</v>
      </c>
      <c r="G720" s="35"/>
      <c r="H720" s="36"/>
    </row>
    <row r="721" spans="1:8" s="2" customFormat="1" ht="16.899999999999999" customHeight="1">
      <c r="A721" s="35"/>
      <c r="B721" s="36"/>
      <c r="C721" s="227" t="s">
        <v>337</v>
      </c>
      <c r="D721" s="227" t="s">
        <v>2772</v>
      </c>
      <c r="E721" s="19" t="s">
        <v>139</v>
      </c>
      <c r="F721" s="228">
        <v>1.6240000000000001</v>
      </c>
      <c r="G721" s="35"/>
      <c r="H721" s="36"/>
    </row>
    <row r="722" spans="1:8" s="2" customFormat="1" ht="16.899999999999999" customHeight="1">
      <c r="A722" s="35"/>
      <c r="B722" s="36"/>
      <c r="C722" s="227" t="s">
        <v>680</v>
      </c>
      <c r="D722" s="227" t="s">
        <v>2775</v>
      </c>
      <c r="E722" s="19" t="s">
        <v>467</v>
      </c>
      <c r="F722" s="228">
        <v>39.435000000000002</v>
      </c>
      <c r="G722" s="35"/>
      <c r="H722" s="36"/>
    </row>
    <row r="723" spans="1:8" s="2" customFormat="1" ht="16.899999999999999" customHeight="1">
      <c r="A723" s="35"/>
      <c r="B723" s="36"/>
      <c r="C723" s="227" t="s">
        <v>450</v>
      </c>
      <c r="D723" s="227" t="s">
        <v>2753</v>
      </c>
      <c r="E723" s="19" t="s">
        <v>139</v>
      </c>
      <c r="F723" s="228">
        <v>46.393999999999998</v>
      </c>
      <c r="G723" s="35"/>
      <c r="H723" s="36"/>
    </row>
    <row r="724" spans="1:8" s="2" customFormat="1" ht="26.5" customHeight="1">
      <c r="A724" s="35"/>
      <c r="B724" s="36"/>
      <c r="C724" s="222" t="s">
        <v>2792</v>
      </c>
      <c r="D724" s="222" t="s">
        <v>105</v>
      </c>
      <c r="E724" s="35"/>
      <c r="F724" s="35"/>
      <c r="G724" s="35"/>
      <c r="H724" s="36"/>
    </row>
    <row r="725" spans="1:8" s="2" customFormat="1" ht="16.899999999999999" customHeight="1">
      <c r="A725" s="35"/>
      <c r="B725" s="36"/>
      <c r="C725" s="223" t="s">
        <v>1105</v>
      </c>
      <c r="D725" s="224" t="s">
        <v>3</v>
      </c>
      <c r="E725" s="225" t="s">
        <v>3</v>
      </c>
      <c r="F725" s="226">
        <v>4.2130000000000001</v>
      </c>
      <c r="G725" s="35"/>
      <c r="H725" s="36"/>
    </row>
    <row r="726" spans="1:8" s="2" customFormat="1" ht="16.899999999999999" customHeight="1">
      <c r="A726" s="35"/>
      <c r="B726" s="36"/>
      <c r="C726" s="227" t="s">
        <v>3</v>
      </c>
      <c r="D726" s="227" t="s">
        <v>207</v>
      </c>
      <c r="E726" s="19" t="s">
        <v>3</v>
      </c>
      <c r="F726" s="228">
        <v>0</v>
      </c>
      <c r="G726" s="35"/>
      <c r="H726" s="36"/>
    </row>
    <row r="727" spans="1:8" s="2" customFormat="1" ht="16.899999999999999" customHeight="1">
      <c r="A727" s="35"/>
      <c r="B727" s="36"/>
      <c r="C727" s="227" t="s">
        <v>3</v>
      </c>
      <c r="D727" s="227" t="s">
        <v>208</v>
      </c>
      <c r="E727" s="19" t="s">
        <v>3</v>
      </c>
      <c r="F727" s="228">
        <v>0</v>
      </c>
      <c r="G727" s="35"/>
      <c r="H727" s="36"/>
    </row>
    <row r="728" spans="1:8" s="2" customFormat="1" ht="16.899999999999999" customHeight="1">
      <c r="A728" s="35"/>
      <c r="B728" s="36"/>
      <c r="C728" s="227" t="s">
        <v>3</v>
      </c>
      <c r="D728" s="227" t="s">
        <v>1148</v>
      </c>
      <c r="E728" s="19" t="s">
        <v>3</v>
      </c>
      <c r="F728" s="228">
        <v>0</v>
      </c>
      <c r="G728" s="35"/>
      <c r="H728" s="36"/>
    </row>
    <row r="729" spans="1:8" s="2" customFormat="1" ht="16.899999999999999" customHeight="1">
      <c r="A729" s="35"/>
      <c r="B729" s="36"/>
      <c r="C729" s="227" t="s">
        <v>3</v>
      </c>
      <c r="D729" s="227" t="s">
        <v>1268</v>
      </c>
      <c r="E729" s="19" t="s">
        <v>3</v>
      </c>
      <c r="F729" s="228">
        <v>0</v>
      </c>
      <c r="G729" s="35"/>
      <c r="H729" s="36"/>
    </row>
    <row r="730" spans="1:8" s="2" customFormat="1" ht="16.899999999999999" customHeight="1">
      <c r="A730" s="35"/>
      <c r="B730" s="36"/>
      <c r="C730" s="227" t="s">
        <v>3</v>
      </c>
      <c r="D730" s="227" t="s">
        <v>1269</v>
      </c>
      <c r="E730" s="19" t="s">
        <v>3</v>
      </c>
      <c r="F730" s="228">
        <v>1.0880000000000001</v>
      </c>
      <c r="G730" s="35"/>
      <c r="H730" s="36"/>
    </row>
    <row r="731" spans="1:8" s="2" customFormat="1" ht="16.899999999999999" customHeight="1">
      <c r="A731" s="35"/>
      <c r="B731" s="36"/>
      <c r="C731" s="227" t="s">
        <v>3</v>
      </c>
      <c r="D731" s="227" t="s">
        <v>1270</v>
      </c>
      <c r="E731" s="19" t="s">
        <v>3</v>
      </c>
      <c r="F731" s="228">
        <v>0</v>
      </c>
      <c r="G731" s="35"/>
      <c r="H731" s="36"/>
    </row>
    <row r="732" spans="1:8" s="2" customFormat="1" ht="16.899999999999999" customHeight="1">
      <c r="A732" s="35"/>
      <c r="B732" s="36"/>
      <c r="C732" s="227" t="s">
        <v>3</v>
      </c>
      <c r="D732" s="227" t="s">
        <v>1271</v>
      </c>
      <c r="E732" s="19" t="s">
        <v>3</v>
      </c>
      <c r="F732" s="228">
        <v>3.125</v>
      </c>
      <c r="G732" s="35"/>
      <c r="H732" s="36"/>
    </row>
    <row r="733" spans="1:8" s="2" customFormat="1" ht="16.899999999999999" customHeight="1">
      <c r="A733" s="35"/>
      <c r="B733" s="36"/>
      <c r="C733" s="227" t="s">
        <v>1105</v>
      </c>
      <c r="D733" s="227" t="s">
        <v>215</v>
      </c>
      <c r="E733" s="19" t="s">
        <v>3</v>
      </c>
      <c r="F733" s="228">
        <v>4.2130000000000001</v>
      </c>
      <c r="G733" s="35"/>
      <c r="H733" s="36"/>
    </row>
    <row r="734" spans="1:8" s="2" customFormat="1" ht="16.899999999999999" customHeight="1">
      <c r="A734" s="35"/>
      <c r="B734" s="36"/>
      <c r="C734" s="229" t="s">
        <v>2751</v>
      </c>
      <c r="D734" s="35"/>
      <c r="E734" s="35"/>
      <c r="F734" s="35"/>
      <c r="G734" s="35"/>
      <c r="H734" s="36"/>
    </row>
    <row r="735" spans="1:8" s="2" customFormat="1" ht="16.899999999999999" customHeight="1">
      <c r="A735" s="35"/>
      <c r="B735" s="36"/>
      <c r="C735" s="227" t="s">
        <v>1264</v>
      </c>
      <c r="D735" s="227" t="s">
        <v>2793</v>
      </c>
      <c r="E735" s="19" t="s">
        <v>139</v>
      </c>
      <c r="F735" s="228">
        <v>4.2130000000000001</v>
      </c>
      <c r="G735" s="35"/>
      <c r="H735" s="36"/>
    </row>
    <row r="736" spans="1:8" s="2" customFormat="1" ht="16.899999999999999" customHeight="1">
      <c r="A736" s="35"/>
      <c r="B736" s="36"/>
      <c r="C736" s="227" t="s">
        <v>450</v>
      </c>
      <c r="D736" s="227" t="s">
        <v>2753</v>
      </c>
      <c r="E736" s="19" t="s">
        <v>139</v>
      </c>
      <c r="F736" s="228">
        <v>660.42100000000005</v>
      </c>
      <c r="G736" s="35"/>
      <c r="H736" s="36"/>
    </row>
    <row r="737" spans="1:8" s="2" customFormat="1" ht="16.899999999999999" customHeight="1">
      <c r="A737" s="35"/>
      <c r="B737" s="36"/>
      <c r="C737" s="223" t="s">
        <v>137</v>
      </c>
      <c r="D737" s="224" t="s">
        <v>138</v>
      </c>
      <c r="E737" s="225" t="s">
        <v>139</v>
      </c>
      <c r="F737" s="226">
        <v>263.06200000000001</v>
      </c>
      <c r="G737" s="35"/>
      <c r="H737" s="36"/>
    </row>
    <row r="738" spans="1:8" s="2" customFormat="1" ht="16.899999999999999" customHeight="1">
      <c r="A738" s="35"/>
      <c r="B738" s="36"/>
      <c r="C738" s="227" t="s">
        <v>3</v>
      </c>
      <c r="D738" s="227" t="s">
        <v>207</v>
      </c>
      <c r="E738" s="19" t="s">
        <v>3</v>
      </c>
      <c r="F738" s="228">
        <v>0</v>
      </c>
      <c r="G738" s="35"/>
      <c r="H738" s="36"/>
    </row>
    <row r="739" spans="1:8" s="2" customFormat="1" ht="16.899999999999999" customHeight="1">
      <c r="A739" s="35"/>
      <c r="B739" s="36"/>
      <c r="C739" s="227" t="s">
        <v>3</v>
      </c>
      <c r="D739" s="227" t="s">
        <v>208</v>
      </c>
      <c r="E739" s="19" t="s">
        <v>3</v>
      </c>
      <c r="F739" s="228">
        <v>0</v>
      </c>
      <c r="G739" s="35"/>
      <c r="H739" s="36"/>
    </row>
    <row r="740" spans="1:8" s="2" customFormat="1" ht="16.899999999999999" customHeight="1">
      <c r="A740" s="35"/>
      <c r="B740" s="36"/>
      <c r="C740" s="227" t="s">
        <v>3</v>
      </c>
      <c r="D740" s="227" t="s">
        <v>1148</v>
      </c>
      <c r="E740" s="19" t="s">
        <v>3</v>
      </c>
      <c r="F740" s="228">
        <v>0</v>
      </c>
      <c r="G740" s="35"/>
      <c r="H740" s="36"/>
    </row>
    <row r="741" spans="1:8" s="2" customFormat="1" ht="16.899999999999999" customHeight="1">
      <c r="A741" s="35"/>
      <c r="B741" s="36"/>
      <c r="C741" s="227" t="s">
        <v>3</v>
      </c>
      <c r="D741" s="227" t="s">
        <v>1254</v>
      </c>
      <c r="E741" s="19" t="s">
        <v>3</v>
      </c>
      <c r="F741" s="228">
        <v>143.61500000000001</v>
      </c>
      <c r="G741" s="35"/>
      <c r="H741" s="36"/>
    </row>
    <row r="742" spans="1:8" s="2" customFormat="1" ht="16.899999999999999" customHeight="1">
      <c r="A742" s="35"/>
      <c r="B742" s="36"/>
      <c r="C742" s="227" t="s">
        <v>3</v>
      </c>
      <c r="D742" s="227" t="s">
        <v>1255</v>
      </c>
      <c r="E742" s="19" t="s">
        <v>3</v>
      </c>
      <c r="F742" s="228">
        <v>-7.2720000000000002</v>
      </c>
      <c r="G742" s="35"/>
      <c r="H742" s="36"/>
    </row>
    <row r="743" spans="1:8" s="2" customFormat="1" ht="16.899999999999999" customHeight="1">
      <c r="A743" s="35"/>
      <c r="B743" s="36"/>
      <c r="C743" s="227" t="s">
        <v>3</v>
      </c>
      <c r="D743" s="227" t="s">
        <v>1256</v>
      </c>
      <c r="E743" s="19" t="s">
        <v>3</v>
      </c>
      <c r="F743" s="228">
        <v>128.60900000000001</v>
      </c>
      <c r="G743" s="35"/>
      <c r="H743" s="36"/>
    </row>
    <row r="744" spans="1:8" s="2" customFormat="1" ht="16.899999999999999" customHeight="1">
      <c r="A744" s="35"/>
      <c r="B744" s="36"/>
      <c r="C744" s="227" t="s">
        <v>3</v>
      </c>
      <c r="D744" s="227" t="s">
        <v>1257</v>
      </c>
      <c r="E744" s="19" t="s">
        <v>3</v>
      </c>
      <c r="F744" s="228">
        <v>-1.89</v>
      </c>
      <c r="G744" s="35"/>
      <c r="H744" s="36"/>
    </row>
    <row r="745" spans="1:8" s="2" customFormat="1" ht="16.899999999999999" customHeight="1">
      <c r="A745" s="35"/>
      <c r="B745" s="36"/>
      <c r="C745" s="227" t="s">
        <v>137</v>
      </c>
      <c r="D745" s="227" t="s">
        <v>215</v>
      </c>
      <c r="E745" s="19" t="s">
        <v>3</v>
      </c>
      <c r="F745" s="228">
        <v>263.06200000000001</v>
      </c>
      <c r="G745" s="35"/>
      <c r="H745" s="36"/>
    </row>
    <row r="746" spans="1:8" s="2" customFormat="1" ht="16.899999999999999" customHeight="1">
      <c r="A746" s="35"/>
      <c r="B746" s="36"/>
      <c r="C746" s="229" t="s">
        <v>2751</v>
      </c>
      <c r="D746" s="35"/>
      <c r="E746" s="35"/>
      <c r="F746" s="35"/>
      <c r="G746" s="35"/>
      <c r="H746" s="36"/>
    </row>
    <row r="747" spans="1:8" s="2" customFormat="1" ht="16.899999999999999" customHeight="1">
      <c r="A747" s="35"/>
      <c r="B747" s="36"/>
      <c r="C747" s="227" t="s">
        <v>470</v>
      </c>
      <c r="D747" s="227" t="s">
        <v>2757</v>
      </c>
      <c r="E747" s="19" t="s">
        <v>139</v>
      </c>
      <c r="F747" s="228">
        <v>263.06200000000001</v>
      </c>
      <c r="G747" s="35"/>
      <c r="H747" s="36"/>
    </row>
    <row r="748" spans="1:8" s="2" customFormat="1" ht="16.899999999999999" customHeight="1">
      <c r="A748" s="35"/>
      <c r="B748" s="36"/>
      <c r="C748" s="227" t="s">
        <v>445</v>
      </c>
      <c r="D748" s="227" t="s">
        <v>2756</v>
      </c>
      <c r="E748" s="19" t="s">
        <v>139</v>
      </c>
      <c r="F748" s="228">
        <v>1720.37</v>
      </c>
      <c r="G748" s="35"/>
      <c r="H748" s="36"/>
    </row>
    <row r="749" spans="1:8" s="2" customFormat="1" ht="16.899999999999999" customHeight="1">
      <c r="A749" s="35"/>
      <c r="B749" s="36"/>
      <c r="C749" s="227" t="s">
        <v>450</v>
      </c>
      <c r="D749" s="227" t="s">
        <v>2753</v>
      </c>
      <c r="E749" s="19" t="s">
        <v>139</v>
      </c>
      <c r="F749" s="228">
        <v>660.42100000000005</v>
      </c>
      <c r="G749" s="35"/>
      <c r="H749" s="36"/>
    </row>
    <row r="750" spans="1:8" s="2" customFormat="1" ht="16.899999999999999" customHeight="1">
      <c r="A750" s="35"/>
      <c r="B750" s="36"/>
      <c r="C750" s="227" t="s">
        <v>493</v>
      </c>
      <c r="D750" s="227" t="s">
        <v>494</v>
      </c>
      <c r="E750" s="19" t="s">
        <v>467</v>
      </c>
      <c r="F750" s="228">
        <v>540.35599999999999</v>
      </c>
      <c r="G750" s="35"/>
      <c r="H750" s="36"/>
    </row>
    <row r="751" spans="1:8" s="2" customFormat="1" ht="16.899999999999999" customHeight="1">
      <c r="A751" s="35"/>
      <c r="B751" s="36"/>
      <c r="C751" s="223" t="s">
        <v>1108</v>
      </c>
      <c r="D751" s="224" t="s">
        <v>3</v>
      </c>
      <c r="E751" s="225" t="s">
        <v>139</v>
      </c>
      <c r="F751" s="226">
        <v>75.760000000000005</v>
      </c>
      <c r="G751" s="35"/>
      <c r="H751" s="36"/>
    </row>
    <row r="752" spans="1:8" s="2" customFormat="1" ht="16.899999999999999" customHeight="1">
      <c r="A752" s="35"/>
      <c r="B752" s="36"/>
      <c r="C752" s="227" t="s">
        <v>3</v>
      </c>
      <c r="D752" s="227" t="s">
        <v>207</v>
      </c>
      <c r="E752" s="19" t="s">
        <v>3</v>
      </c>
      <c r="F752" s="228">
        <v>0</v>
      </c>
      <c r="G752" s="35"/>
      <c r="H752" s="36"/>
    </row>
    <row r="753" spans="1:8" s="2" customFormat="1" ht="16.899999999999999" customHeight="1">
      <c r="A753" s="35"/>
      <c r="B753" s="36"/>
      <c r="C753" s="227" t="s">
        <v>3</v>
      </c>
      <c r="D753" s="227" t="s">
        <v>208</v>
      </c>
      <c r="E753" s="19" t="s">
        <v>3</v>
      </c>
      <c r="F753" s="228">
        <v>0</v>
      </c>
      <c r="G753" s="35"/>
      <c r="H753" s="36"/>
    </row>
    <row r="754" spans="1:8" s="2" customFormat="1" ht="16.899999999999999" customHeight="1">
      <c r="A754" s="35"/>
      <c r="B754" s="36"/>
      <c r="C754" s="227" t="s">
        <v>3</v>
      </c>
      <c r="D754" s="227" t="s">
        <v>1148</v>
      </c>
      <c r="E754" s="19" t="s">
        <v>3</v>
      </c>
      <c r="F754" s="228">
        <v>0</v>
      </c>
      <c r="G754" s="35"/>
      <c r="H754" s="36"/>
    </row>
    <row r="755" spans="1:8" s="2" customFormat="1" ht="16.899999999999999" customHeight="1">
      <c r="A755" s="35"/>
      <c r="B755" s="36"/>
      <c r="C755" s="227" t="s">
        <v>3</v>
      </c>
      <c r="D755" s="227" t="s">
        <v>1263</v>
      </c>
      <c r="E755" s="19" t="s">
        <v>3</v>
      </c>
      <c r="F755" s="228">
        <v>75.760000000000005</v>
      </c>
      <c r="G755" s="35"/>
      <c r="H755" s="36"/>
    </row>
    <row r="756" spans="1:8" s="2" customFormat="1" ht="16.899999999999999" customHeight="1">
      <c r="A756" s="35"/>
      <c r="B756" s="36"/>
      <c r="C756" s="227" t="s">
        <v>1108</v>
      </c>
      <c r="D756" s="227" t="s">
        <v>215</v>
      </c>
      <c r="E756" s="19" t="s">
        <v>3</v>
      </c>
      <c r="F756" s="228">
        <v>75.760000000000005</v>
      </c>
      <c r="G756" s="35"/>
      <c r="H756" s="36"/>
    </row>
    <row r="757" spans="1:8" s="2" customFormat="1" ht="16.899999999999999" customHeight="1">
      <c r="A757" s="35"/>
      <c r="B757" s="36"/>
      <c r="C757" s="229" t="s">
        <v>2751</v>
      </c>
      <c r="D757" s="35"/>
      <c r="E757" s="35"/>
      <c r="F757" s="35"/>
      <c r="G757" s="35"/>
      <c r="H757" s="36"/>
    </row>
    <row r="758" spans="1:8" s="2" customFormat="1" ht="16.899999999999999" customHeight="1">
      <c r="A758" s="35"/>
      <c r="B758" s="36"/>
      <c r="C758" s="227" t="s">
        <v>1259</v>
      </c>
      <c r="D758" s="227" t="s">
        <v>2794</v>
      </c>
      <c r="E758" s="19" t="s">
        <v>139</v>
      </c>
      <c r="F758" s="228">
        <v>75.760000000000005</v>
      </c>
      <c r="G758" s="35"/>
      <c r="H758" s="36"/>
    </row>
    <row r="759" spans="1:8" s="2" customFormat="1" ht="16.899999999999999" customHeight="1">
      <c r="A759" s="35"/>
      <c r="B759" s="36"/>
      <c r="C759" s="227" t="s">
        <v>450</v>
      </c>
      <c r="D759" s="227" t="s">
        <v>2753</v>
      </c>
      <c r="E759" s="19" t="s">
        <v>139</v>
      </c>
      <c r="F759" s="228">
        <v>660.42100000000005</v>
      </c>
      <c r="G759" s="35"/>
      <c r="H759" s="36"/>
    </row>
    <row r="760" spans="1:8" s="2" customFormat="1" ht="16.899999999999999" customHeight="1">
      <c r="A760" s="35"/>
      <c r="B760" s="36"/>
      <c r="C760" s="223" t="s">
        <v>1110</v>
      </c>
      <c r="D760" s="224" t="s">
        <v>1111</v>
      </c>
      <c r="E760" s="225" t="s">
        <v>139</v>
      </c>
      <c r="F760" s="226">
        <v>55.19</v>
      </c>
      <c r="G760" s="35"/>
      <c r="H760" s="36"/>
    </row>
    <row r="761" spans="1:8" s="2" customFormat="1" ht="16.899999999999999" customHeight="1">
      <c r="A761" s="35"/>
      <c r="B761" s="36"/>
      <c r="C761" s="227" t="s">
        <v>3</v>
      </c>
      <c r="D761" s="227" t="s">
        <v>1149</v>
      </c>
      <c r="E761" s="19" t="s">
        <v>3</v>
      </c>
      <c r="F761" s="228">
        <v>0</v>
      </c>
      <c r="G761" s="35"/>
      <c r="H761" s="36"/>
    </row>
    <row r="762" spans="1:8" s="2" customFormat="1" ht="16.899999999999999" customHeight="1">
      <c r="A762" s="35"/>
      <c r="B762" s="36"/>
      <c r="C762" s="227" t="s">
        <v>3</v>
      </c>
      <c r="D762" s="227" t="s">
        <v>729</v>
      </c>
      <c r="E762" s="19" t="s">
        <v>3</v>
      </c>
      <c r="F762" s="228">
        <v>0</v>
      </c>
      <c r="G762" s="35"/>
      <c r="H762" s="36"/>
    </row>
    <row r="763" spans="1:8" s="2" customFormat="1" ht="16.899999999999999" customHeight="1">
      <c r="A763" s="35"/>
      <c r="B763" s="36"/>
      <c r="C763" s="227" t="s">
        <v>1110</v>
      </c>
      <c r="D763" s="227" t="s">
        <v>1150</v>
      </c>
      <c r="E763" s="19" t="s">
        <v>3</v>
      </c>
      <c r="F763" s="228">
        <v>55.19</v>
      </c>
      <c r="G763" s="35"/>
      <c r="H763" s="36"/>
    </row>
    <row r="764" spans="1:8" s="2" customFormat="1" ht="16.899999999999999" customHeight="1">
      <c r="A764" s="35"/>
      <c r="B764" s="36"/>
      <c r="C764" s="229" t="s">
        <v>2751</v>
      </c>
      <c r="D764" s="35"/>
      <c r="E764" s="35"/>
      <c r="F764" s="35"/>
      <c r="G764" s="35"/>
      <c r="H764" s="36"/>
    </row>
    <row r="765" spans="1:8" s="2" customFormat="1" ht="16.899999999999999" customHeight="1">
      <c r="A765" s="35"/>
      <c r="B765" s="36"/>
      <c r="C765" s="227" t="s">
        <v>266</v>
      </c>
      <c r="D765" s="227" t="s">
        <v>2762</v>
      </c>
      <c r="E765" s="19" t="s">
        <v>139</v>
      </c>
      <c r="F765" s="228">
        <v>55.19</v>
      </c>
      <c r="G765" s="35"/>
      <c r="H765" s="36"/>
    </row>
    <row r="766" spans="1:8" s="2" customFormat="1" ht="16.899999999999999" customHeight="1">
      <c r="A766" s="35"/>
      <c r="B766" s="36"/>
      <c r="C766" s="227" t="s">
        <v>390</v>
      </c>
      <c r="D766" s="227" t="s">
        <v>2760</v>
      </c>
      <c r="E766" s="19" t="s">
        <v>139</v>
      </c>
      <c r="F766" s="228">
        <v>923.18</v>
      </c>
      <c r="G766" s="35"/>
      <c r="H766" s="36"/>
    </row>
    <row r="767" spans="1:8" s="2" customFormat="1" ht="16.899999999999999" customHeight="1">
      <c r="A767" s="35"/>
      <c r="B767" s="36"/>
      <c r="C767" s="227" t="s">
        <v>382</v>
      </c>
      <c r="D767" s="227" t="s">
        <v>2761</v>
      </c>
      <c r="E767" s="19" t="s">
        <v>139</v>
      </c>
      <c r="F767" s="228">
        <v>230.79499999999999</v>
      </c>
      <c r="G767" s="35"/>
      <c r="H767" s="36"/>
    </row>
    <row r="768" spans="1:8" s="2" customFormat="1" ht="16.899999999999999" customHeight="1">
      <c r="A768" s="35"/>
      <c r="B768" s="36"/>
      <c r="C768" s="227" t="s">
        <v>419</v>
      </c>
      <c r="D768" s="227" t="s">
        <v>2755</v>
      </c>
      <c r="E768" s="19" t="s">
        <v>139</v>
      </c>
      <c r="F768" s="228">
        <v>909.08</v>
      </c>
      <c r="G768" s="35"/>
      <c r="H768" s="36"/>
    </row>
    <row r="769" spans="1:8" s="2" customFormat="1" ht="16.899999999999999" customHeight="1">
      <c r="A769" s="35"/>
      <c r="B769" s="36"/>
      <c r="C769" s="227" t="s">
        <v>419</v>
      </c>
      <c r="D769" s="227" t="s">
        <v>2755</v>
      </c>
      <c r="E769" s="19" t="s">
        <v>139</v>
      </c>
      <c r="F769" s="228">
        <v>461.59</v>
      </c>
      <c r="G769" s="35"/>
      <c r="H769" s="36"/>
    </row>
    <row r="770" spans="1:8" s="2" customFormat="1" ht="16.899999999999999" customHeight="1">
      <c r="A770" s="35"/>
      <c r="B770" s="36"/>
      <c r="C770" s="227" t="s">
        <v>445</v>
      </c>
      <c r="D770" s="227" t="s">
        <v>2756</v>
      </c>
      <c r="E770" s="19" t="s">
        <v>139</v>
      </c>
      <c r="F770" s="228">
        <v>1720.37</v>
      </c>
      <c r="G770" s="35"/>
      <c r="H770" s="36"/>
    </row>
    <row r="771" spans="1:8" s="2" customFormat="1" ht="16.899999999999999" customHeight="1">
      <c r="A771" s="35"/>
      <c r="B771" s="36"/>
      <c r="C771" s="223" t="s">
        <v>1113</v>
      </c>
      <c r="D771" s="224" t="s">
        <v>3</v>
      </c>
      <c r="E771" s="225" t="s">
        <v>3</v>
      </c>
      <c r="F771" s="226">
        <v>175.60499999999999</v>
      </c>
      <c r="G771" s="35"/>
      <c r="H771" s="36"/>
    </row>
    <row r="772" spans="1:8" s="2" customFormat="1" ht="16.899999999999999" customHeight="1">
      <c r="A772" s="35"/>
      <c r="B772" s="36"/>
      <c r="C772" s="227" t="s">
        <v>3</v>
      </c>
      <c r="D772" s="227" t="s">
        <v>207</v>
      </c>
      <c r="E772" s="19" t="s">
        <v>3</v>
      </c>
      <c r="F772" s="228">
        <v>0</v>
      </c>
      <c r="G772" s="35"/>
      <c r="H772" s="36"/>
    </row>
    <row r="773" spans="1:8" s="2" customFormat="1" ht="16.899999999999999" customHeight="1">
      <c r="A773" s="35"/>
      <c r="B773" s="36"/>
      <c r="C773" s="227" t="s">
        <v>3</v>
      </c>
      <c r="D773" s="227" t="s">
        <v>208</v>
      </c>
      <c r="E773" s="19" t="s">
        <v>3</v>
      </c>
      <c r="F773" s="228">
        <v>0</v>
      </c>
      <c r="G773" s="35"/>
      <c r="H773" s="36"/>
    </row>
    <row r="774" spans="1:8" s="2" customFormat="1" ht="16.899999999999999" customHeight="1">
      <c r="A774" s="35"/>
      <c r="B774" s="36"/>
      <c r="C774" s="227" t="s">
        <v>3</v>
      </c>
      <c r="D774" s="227" t="s">
        <v>1148</v>
      </c>
      <c r="E774" s="19" t="s">
        <v>3</v>
      </c>
      <c r="F774" s="228">
        <v>0</v>
      </c>
      <c r="G774" s="35"/>
      <c r="H774" s="36"/>
    </row>
    <row r="775" spans="1:8" s="2" customFormat="1" ht="16.899999999999999" customHeight="1">
      <c r="A775" s="35"/>
      <c r="B775" s="36"/>
      <c r="C775" s="227" t="s">
        <v>3</v>
      </c>
      <c r="D775" s="227" t="s">
        <v>1149</v>
      </c>
      <c r="E775" s="19" t="s">
        <v>3</v>
      </c>
      <c r="F775" s="228">
        <v>0</v>
      </c>
      <c r="G775" s="35"/>
      <c r="H775" s="36"/>
    </row>
    <row r="776" spans="1:8" s="2" customFormat="1" ht="16.899999999999999" customHeight="1">
      <c r="A776" s="35"/>
      <c r="B776" s="36"/>
      <c r="C776" s="227" t="s">
        <v>3</v>
      </c>
      <c r="D776" s="227" t="s">
        <v>729</v>
      </c>
      <c r="E776" s="19" t="s">
        <v>3</v>
      </c>
      <c r="F776" s="228">
        <v>0</v>
      </c>
      <c r="G776" s="35"/>
      <c r="H776" s="36"/>
    </row>
    <row r="777" spans="1:8" s="2" customFormat="1" ht="16.899999999999999" customHeight="1">
      <c r="A777" s="35"/>
      <c r="B777" s="36"/>
      <c r="C777" s="227" t="s">
        <v>1113</v>
      </c>
      <c r="D777" s="227" t="s">
        <v>1192</v>
      </c>
      <c r="E777" s="19" t="s">
        <v>3</v>
      </c>
      <c r="F777" s="228">
        <v>175.60499999999999</v>
      </c>
      <c r="G777" s="35"/>
      <c r="H777" s="36"/>
    </row>
    <row r="778" spans="1:8" s="2" customFormat="1" ht="16.899999999999999" customHeight="1">
      <c r="A778" s="35"/>
      <c r="B778" s="36"/>
      <c r="C778" s="229" t="s">
        <v>2751</v>
      </c>
      <c r="D778" s="35"/>
      <c r="E778" s="35"/>
      <c r="F778" s="35"/>
      <c r="G778" s="35"/>
      <c r="H778" s="36"/>
    </row>
    <row r="779" spans="1:8" s="2" customFormat="1" ht="16.899999999999999" customHeight="1">
      <c r="A779" s="35"/>
      <c r="B779" s="36"/>
      <c r="C779" s="227" t="s">
        <v>308</v>
      </c>
      <c r="D779" s="227" t="s">
        <v>2764</v>
      </c>
      <c r="E779" s="19" t="s">
        <v>139</v>
      </c>
      <c r="F779" s="228">
        <v>175.60499999999999</v>
      </c>
      <c r="G779" s="35"/>
      <c r="H779" s="36"/>
    </row>
    <row r="780" spans="1:8" s="2" customFormat="1" ht="16.899999999999999" customHeight="1">
      <c r="A780" s="35"/>
      <c r="B780" s="36"/>
      <c r="C780" s="227" t="s">
        <v>390</v>
      </c>
      <c r="D780" s="227" t="s">
        <v>2760</v>
      </c>
      <c r="E780" s="19" t="s">
        <v>139</v>
      </c>
      <c r="F780" s="228">
        <v>923.18</v>
      </c>
      <c r="G780" s="35"/>
      <c r="H780" s="36"/>
    </row>
    <row r="781" spans="1:8" s="2" customFormat="1" ht="16.899999999999999" customHeight="1">
      <c r="A781" s="35"/>
      <c r="B781" s="36"/>
      <c r="C781" s="227" t="s">
        <v>382</v>
      </c>
      <c r="D781" s="227" t="s">
        <v>2761</v>
      </c>
      <c r="E781" s="19" t="s">
        <v>139</v>
      </c>
      <c r="F781" s="228">
        <v>230.79499999999999</v>
      </c>
      <c r="G781" s="35"/>
      <c r="H781" s="36"/>
    </row>
    <row r="782" spans="1:8" s="2" customFormat="1" ht="16.899999999999999" customHeight="1">
      <c r="A782" s="35"/>
      <c r="B782" s="36"/>
      <c r="C782" s="227" t="s">
        <v>419</v>
      </c>
      <c r="D782" s="227" t="s">
        <v>2755</v>
      </c>
      <c r="E782" s="19" t="s">
        <v>139</v>
      </c>
      <c r="F782" s="228">
        <v>909.08</v>
      </c>
      <c r="G782" s="35"/>
      <c r="H782" s="36"/>
    </row>
    <row r="783" spans="1:8" s="2" customFormat="1" ht="16.899999999999999" customHeight="1">
      <c r="A783" s="35"/>
      <c r="B783" s="36"/>
      <c r="C783" s="227" t="s">
        <v>419</v>
      </c>
      <c r="D783" s="227" t="s">
        <v>2755</v>
      </c>
      <c r="E783" s="19" t="s">
        <v>139</v>
      </c>
      <c r="F783" s="228">
        <v>461.59</v>
      </c>
      <c r="G783" s="35"/>
      <c r="H783" s="36"/>
    </row>
    <row r="784" spans="1:8" s="2" customFormat="1" ht="16.899999999999999" customHeight="1">
      <c r="A784" s="35"/>
      <c r="B784" s="36"/>
      <c r="C784" s="227" t="s">
        <v>445</v>
      </c>
      <c r="D784" s="227" t="s">
        <v>2756</v>
      </c>
      <c r="E784" s="19" t="s">
        <v>139</v>
      </c>
      <c r="F784" s="228">
        <v>1720.37</v>
      </c>
      <c r="G784" s="35"/>
      <c r="H784" s="36"/>
    </row>
    <row r="785" spans="1:8" s="2" customFormat="1" ht="16.899999999999999" customHeight="1">
      <c r="A785" s="35"/>
      <c r="B785" s="36"/>
      <c r="C785" s="223" t="s">
        <v>1115</v>
      </c>
      <c r="D785" s="224" t="s">
        <v>3</v>
      </c>
      <c r="E785" s="225" t="s">
        <v>139</v>
      </c>
      <c r="F785" s="226">
        <v>170.58799999999999</v>
      </c>
      <c r="G785" s="35"/>
      <c r="H785" s="36"/>
    </row>
    <row r="786" spans="1:8" s="2" customFormat="1" ht="16.899999999999999" customHeight="1">
      <c r="A786" s="35"/>
      <c r="B786" s="36"/>
      <c r="C786" s="227" t="s">
        <v>3</v>
      </c>
      <c r="D786" s="227" t="s">
        <v>207</v>
      </c>
      <c r="E786" s="19" t="s">
        <v>3</v>
      </c>
      <c r="F786" s="228">
        <v>0</v>
      </c>
      <c r="G786" s="35"/>
      <c r="H786" s="36"/>
    </row>
    <row r="787" spans="1:8" s="2" customFormat="1" ht="16.899999999999999" customHeight="1">
      <c r="A787" s="35"/>
      <c r="B787" s="36"/>
      <c r="C787" s="227" t="s">
        <v>3</v>
      </c>
      <c r="D787" s="227" t="s">
        <v>208</v>
      </c>
      <c r="E787" s="19" t="s">
        <v>3</v>
      </c>
      <c r="F787" s="228">
        <v>0</v>
      </c>
      <c r="G787" s="35"/>
      <c r="H787" s="36"/>
    </row>
    <row r="788" spans="1:8" s="2" customFormat="1" ht="16.899999999999999" customHeight="1">
      <c r="A788" s="35"/>
      <c r="B788" s="36"/>
      <c r="C788" s="227" t="s">
        <v>3</v>
      </c>
      <c r="D788" s="227" t="s">
        <v>1148</v>
      </c>
      <c r="E788" s="19" t="s">
        <v>3</v>
      </c>
      <c r="F788" s="228">
        <v>0</v>
      </c>
      <c r="G788" s="35"/>
      <c r="H788" s="36"/>
    </row>
    <row r="789" spans="1:8" s="2" customFormat="1" ht="16.899999999999999" customHeight="1">
      <c r="A789" s="35"/>
      <c r="B789" s="36"/>
      <c r="C789" s="227" t="s">
        <v>3</v>
      </c>
      <c r="D789" s="227" t="s">
        <v>1149</v>
      </c>
      <c r="E789" s="19" t="s">
        <v>3</v>
      </c>
      <c r="F789" s="228">
        <v>0</v>
      </c>
      <c r="G789" s="35"/>
      <c r="H789" s="36"/>
    </row>
    <row r="790" spans="1:8" s="2" customFormat="1" ht="16.899999999999999" customHeight="1">
      <c r="A790" s="35"/>
      <c r="B790" s="36"/>
      <c r="C790" s="227" t="s">
        <v>3</v>
      </c>
      <c r="D790" s="227" t="s">
        <v>729</v>
      </c>
      <c r="E790" s="19" t="s">
        <v>3</v>
      </c>
      <c r="F790" s="228">
        <v>0</v>
      </c>
      <c r="G790" s="35"/>
      <c r="H790" s="36"/>
    </row>
    <row r="791" spans="1:8" s="2" customFormat="1" ht="16.899999999999999" customHeight="1">
      <c r="A791" s="35"/>
      <c r="B791" s="36"/>
      <c r="C791" s="227" t="s">
        <v>1115</v>
      </c>
      <c r="D791" s="227" t="s">
        <v>1195</v>
      </c>
      <c r="E791" s="19" t="s">
        <v>3</v>
      </c>
      <c r="F791" s="228">
        <v>170.58799999999999</v>
      </c>
      <c r="G791" s="35"/>
      <c r="H791" s="36"/>
    </row>
    <row r="792" spans="1:8" s="2" customFormat="1" ht="16.899999999999999" customHeight="1">
      <c r="A792" s="35"/>
      <c r="B792" s="36"/>
      <c r="C792" s="229" t="s">
        <v>2751</v>
      </c>
      <c r="D792" s="35"/>
      <c r="E792" s="35"/>
      <c r="F792" s="35"/>
      <c r="G792" s="35"/>
      <c r="H792" s="36"/>
    </row>
    <row r="793" spans="1:8" s="2" customFormat="1" ht="16.899999999999999" customHeight="1">
      <c r="A793" s="35"/>
      <c r="B793" s="36"/>
      <c r="C793" s="227" t="s">
        <v>1196</v>
      </c>
      <c r="D793" s="227" t="s">
        <v>2795</v>
      </c>
      <c r="E793" s="19" t="s">
        <v>139</v>
      </c>
      <c r="F793" s="228">
        <v>170.58799999999999</v>
      </c>
      <c r="G793" s="35"/>
      <c r="H793" s="36"/>
    </row>
    <row r="794" spans="1:8" s="2" customFormat="1" ht="16.899999999999999" customHeight="1">
      <c r="A794" s="35"/>
      <c r="B794" s="36"/>
      <c r="C794" s="227" t="s">
        <v>397</v>
      </c>
      <c r="D794" s="227" t="s">
        <v>2766</v>
      </c>
      <c r="E794" s="19" t="s">
        <v>139</v>
      </c>
      <c r="F794" s="228">
        <v>1083.7360000000001</v>
      </c>
      <c r="G794" s="35"/>
      <c r="H794" s="36"/>
    </row>
    <row r="795" spans="1:8" s="2" customFormat="1" ht="16.899999999999999" customHeight="1">
      <c r="A795" s="35"/>
      <c r="B795" s="36"/>
      <c r="C795" s="227" t="s">
        <v>406</v>
      </c>
      <c r="D795" s="227" t="s">
        <v>2767</v>
      </c>
      <c r="E795" s="19" t="s">
        <v>139</v>
      </c>
      <c r="F795" s="228">
        <v>270.93400000000003</v>
      </c>
      <c r="G795" s="35"/>
      <c r="H795" s="36"/>
    </row>
    <row r="796" spans="1:8" s="2" customFormat="1" ht="16.899999999999999" customHeight="1">
      <c r="A796" s="35"/>
      <c r="B796" s="36"/>
      <c r="C796" s="227" t="s">
        <v>428</v>
      </c>
      <c r="D796" s="227" t="s">
        <v>2768</v>
      </c>
      <c r="E796" s="19" t="s">
        <v>139</v>
      </c>
      <c r="F796" s="228">
        <v>541.86800000000005</v>
      </c>
      <c r="G796" s="35"/>
      <c r="H796" s="36"/>
    </row>
    <row r="797" spans="1:8" s="2" customFormat="1" ht="16.899999999999999" customHeight="1">
      <c r="A797" s="35"/>
      <c r="B797" s="36"/>
      <c r="C797" s="227" t="s">
        <v>428</v>
      </c>
      <c r="D797" s="227" t="s">
        <v>2768</v>
      </c>
      <c r="E797" s="19" t="s">
        <v>139</v>
      </c>
      <c r="F797" s="228">
        <v>270.93400000000003</v>
      </c>
      <c r="G797" s="35"/>
      <c r="H797" s="36"/>
    </row>
    <row r="798" spans="1:8" s="2" customFormat="1" ht="16.899999999999999" customHeight="1">
      <c r="A798" s="35"/>
      <c r="B798" s="36"/>
      <c r="C798" s="227" t="s">
        <v>445</v>
      </c>
      <c r="D798" s="227" t="s">
        <v>2756</v>
      </c>
      <c r="E798" s="19" t="s">
        <v>139</v>
      </c>
      <c r="F798" s="228">
        <v>1720.37</v>
      </c>
      <c r="G798" s="35"/>
      <c r="H798" s="36"/>
    </row>
    <row r="799" spans="1:8" s="2" customFormat="1" ht="16.899999999999999" customHeight="1">
      <c r="A799" s="35"/>
      <c r="B799" s="36"/>
      <c r="C799" s="223" t="s">
        <v>1117</v>
      </c>
      <c r="D799" s="224" t="s">
        <v>3</v>
      </c>
      <c r="E799" s="225" t="s">
        <v>139</v>
      </c>
      <c r="F799" s="226">
        <v>100.346</v>
      </c>
      <c r="G799" s="35"/>
      <c r="H799" s="36"/>
    </row>
    <row r="800" spans="1:8" s="2" customFormat="1" ht="16.899999999999999" customHeight="1">
      <c r="A800" s="35"/>
      <c r="B800" s="36"/>
      <c r="C800" s="227" t="s">
        <v>3</v>
      </c>
      <c r="D800" s="227" t="s">
        <v>207</v>
      </c>
      <c r="E800" s="19" t="s">
        <v>3</v>
      </c>
      <c r="F800" s="228">
        <v>0</v>
      </c>
      <c r="G800" s="35"/>
      <c r="H800" s="36"/>
    </row>
    <row r="801" spans="1:8" s="2" customFormat="1" ht="16.899999999999999" customHeight="1">
      <c r="A801" s="35"/>
      <c r="B801" s="36"/>
      <c r="C801" s="227" t="s">
        <v>3</v>
      </c>
      <c r="D801" s="227" t="s">
        <v>208</v>
      </c>
      <c r="E801" s="19" t="s">
        <v>3</v>
      </c>
      <c r="F801" s="228">
        <v>0</v>
      </c>
      <c r="G801" s="35"/>
      <c r="H801" s="36"/>
    </row>
    <row r="802" spans="1:8" s="2" customFormat="1" ht="16.899999999999999" customHeight="1">
      <c r="A802" s="35"/>
      <c r="B802" s="36"/>
      <c r="C802" s="227" t="s">
        <v>3</v>
      </c>
      <c r="D802" s="227" t="s">
        <v>1148</v>
      </c>
      <c r="E802" s="19" t="s">
        <v>3</v>
      </c>
      <c r="F802" s="228">
        <v>0</v>
      </c>
      <c r="G802" s="35"/>
      <c r="H802" s="36"/>
    </row>
    <row r="803" spans="1:8" s="2" customFormat="1" ht="16.899999999999999" customHeight="1">
      <c r="A803" s="35"/>
      <c r="B803" s="36"/>
      <c r="C803" s="227" t="s">
        <v>3</v>
      </c>
      <c r="D803" s="227" t="s">
        <v>1149</v>
      </c>
      <c r="E803" s="19" t="s">
        <v>3</v>
      </c>
      <c r="F803" s="228">
        <v>0</v>
      </c>
      <c r="G803" s="35"/>
      <c r="H803" s="36"/>
    </row>
    <row r="804" spans="1:8" s="2" customFormat="1" ht="16.899999999999999" customHeight="1">
      <c r="A804" s="35"/>
      <c r="B804" s="36"/>
      <c r="C804" s="227" t="s">
        <v>3</v>
      </c>
      <c r="D804" s="227" t="s">
        <v>729</v>
      </c>
      <c r="E804" s="19" t="s">
        <v>3</v>
      </c>
      <c r="F804" s="228">
        <v>0</v>
      </c>
      <c r="G804" s="35"/>
      <c r="H804" s="36"/>
    </row>
    <row r="805" spans="1:8" s="2" customFormat="1" ht="16.899999999999999" customHeight="1">
      <c r="A805" s="35"/>
      <c r="B805" s="36"/>
      <c r="C805" s="227" t="s">
        <v>1117</v>
      </c>
      <c r="D805" s="227" t="s">
        <v>1201</v>
      </c>
      <c r="E805" s="19" t="s">
        <v>3</v>
      </c>
      <c r="F805" s="228">
        <v>100.346</v>
      </c>
      <c r="G805" s="35"/>
      <c r="H805" s="36"/>
    </row>
    <row r="806" spans="1:8" s="2" customFormat="1" ht="16.899999999999999" customHeight="1">
      <c r="A806" s="35"/>
      <c r="B806" s="36"/>
      <c r="C806" s="229" t="s">
        <v>2751</v>
      </c>
      <c r="D806" s="35"/>
      <c r="E806" s="35"/>
      <c r="F806" s="35"/>
      <c r="G806" s="35"/>
      <c r="H806" s="36"/>
    </row>
    <row r="807" spans="1:8" s="2" customFormat="1" ht="16.899999999999999" customHeight="1">
      <c r="A807" s="35"/>
      <c r="B807" s="36"/>
      <c r="C807" s="227" t="s">
        <v>1202</v>
      </c>
      <c r="D807" s="227" t="s">
        <v>2796</v>
      </c>
      <c r="E807" s="19" t="s">
        <v>139</v>
      </c>
      <c r="F807" s="228">
        <v>100.346</v>
      </c>
      <c r="G807" s="35"/>
      <c r="H807" s="36"/>
    </row>
    <row r="808" spans="1:8" s="2" customFormat="1" ht="16.899999999999999" customHeight="1">
      <c r="A808" s="35"/>
      <c r="B808" s="36"/>
      <c r="C808" s="227" t="s">
        <v>397</v>
      </c>
      <c r="D808" s="227" t="s">
        <v>2766</v>
      </c>
      <c r="E808" s="19" t="s">
        <v>139</v>
      </c>
      <c r="F808" s="228">
        <v>1083.7360000000001</v>
      </c>
      <c r="G808" s="35"/>
      <c r="H808" s="36"/>
    </row>
    <row r="809" spans="1:8" s="2" customFormat="1" ht="16.899999999999999" customHeight="1">
      <c r="A809" s="35"/>
      <c r="B809" s="36"/>
      <c r="C809" s="227" t="s">
        <v>406</v>
      </c>
      <c r="D809" s="227" t="s">
        <v>2767</v>
      </c>
      <c r="E809" s="19" t="s">
        <v>139</v>
      </c>
      <c r="F809" s="228">
        <v>270.93400000000003</v>
      </c>
      <c r="G809" s="35"/>
      <c r="H809" s="36"/>
    </row>
    <row r="810" spans="1:8" s="2" customFormat="1" ht="16.899999999999999" customHeight="1">
      <c r="A810" s="35"/>
      <c r="B810" s="36"/>
      <c r="C810" s="227" t="s">
        <v>428</v>
      </c>
      <c r="D810" s="227" t="s">
        <v>2768</v>
      </c>
      <c r="E810" s="19" t="s">
        <v>139</v>
      </c>
      <c r="F810" s="228">
        <v>270.93400000000003</v>
      </c>
      <c r="G810" s="35"/>
      <c r="H810" s="36"/>
    </row>
    <row r="811" spans="1:8" s="2" customFormat="1" ht="16.899999999999999" customHeight="1">
      <c r="A811" s="35"/>
      <c r="B811" s="36"/>
      <c r="C811" s="227" t="s">
        <v>428</v>
      </c>
      <c r="D811" s="227" t="s">
        <v>2768</v>
      </c>
      <c r="E811" s="19" t="s">
        <v>139</v>
      </c>
      <c r="F811" s="228">
        <v>541.86800000000005</v>
      </c>
      <c r="G811" s="35"/>
      <c r="H811" s="36"/>
    </row>
    <row r="812" spans="1:8" s="2" customFormat="1" ht="16.899999999999999" customHeight="1">
      <c r="A812" s="35"/>
      <c r="B812" s="36"/>
      <c r="C812" s="227" t="s">
        <v>445</v>
      </c>
      <c r="D812" s="227" t="s">
        <v>2756</v>
      </c>
      <c r="E812" s="19" t="s">
        <v>139</v>
      </c>
      <c r="F812" s="228">
        <v>1720.37</v>
      </c>
      <c r="G812" s="35"/>
      <c r="H812" s="36"/>
    </row>
    <row r="813" spans="1:8" s="2" customFormat="1" ht="16.899999999999999" customHeight="1">
      <c r="A813" s="35"/>
      <c r="B813" s="36"/>
      <c r="C813" s="223" t="s">
        <v>2797</v>
      </c>
      <c r="D813" s="224" t="s">
        <v>3</v>
      </c>
      <c r="E813" s="225" t="s">
        <v>139</v>
      </c>
      <c r="F813" s="226">
        <v>1454.579</v>
      </c>
      <c r="G813" s="35"/>
      <c r="H813" s="36"/>
    </row>
    <row r="814" spans="1:8" s="2" customFormat="1" ht="16.899999999999999" customHeight="1">
      <c r="A814" s="35"/>
      <c r="B814" s="36"/>
      <c r="C814" s="223" t="s">
        <v>2798</v>
      </c>
      <c r="D814" s="224" t="s">
        <v>3</v>
      </c>
      <c r="E814" s="225" t="s">
        <v>3</v>
      </c>
      <c r="F814" s="226">
        <v>174.54900000000001</v>
      </c>
      <c r="G814" s="35"/>
      <c r="H814" s="36"/>
    </row>
    <row r="815" spans="1:8" s="2" customFormat="1" ht="16.899999999999999" customHeight="1">
      <c r="A815" s="35"/>
      <c r="B815" s="36"/>
      <c r="C815" s="223" t="s">
        <v>2799</v>
      </c>
      <c r="D815" s="224" t="s">
        <v>3</v>
      </c>
      <c r="E815" s="225" t="s">
        <v>3</v>
      </c>
      <c r="F815" s="226">
        <v>218.18700000000001</v>
      </c>
      <c r="G815" s="35"/>
      <c r="H815" s="36"/>
    </row>
    <row r="816" spans="1:8" s="2" customFormat="1" ht="16.899999999999999" customHeight="1">
      <c r="A816" s="35"/>
      <c r="B816" s="36"/>
      <c r="C816" s="223" t="s">
        <v>2800</v>
      </c>
      <c r="D816" s="224" t="s">
        <v>3</v>
      </c>
      <c r="E816" s="225" t="s">
        <v>3</v>
      </c>
      <c r="F816" s="226">
        <v>43.637</v>
      </c>
      <c r="G816" s="35"/>
      <c r="H816" s="36"/>
    </row>
    <row r="817" spans="1:8" s="2" customFormat="1" ht="16.899999999999999" customHeight="1">
      <c r="A817" s="35"/>
      <c r="B817" s="36"/>
      <c r="C817" s="223" t="s">
        <v>2801</v>
      </c>
      <c r="D817" s="224" t="s">
        <v>3</v>
      </c>
      <c r="E817" s="225" t="s">
        <v>3</v>
      </c>
      <c r="F817" s="226">
        <v>5.665</v>
      </c>
      <c r="G817" s="35"/>
      <c r="H817" s="36"/>
    </row>
    <row r="818" spans="1:8" s="2" customFormat="1" ht="16.899999999999999" customHeight="1">
      <c r="A818" s="35"/>
      <c r="B818" s="36"/>
      <c r="C818" s="223" t="s">
        <v>2802</v>
      </c>
      <c r="D818" s="224" t="s">
        <v>3</v>
      </c>
      <c r="E818" s="225" t="s">
        <v>139</v>
      </c>
      <c r="F818" s="226">
        <v>282.59300000000002</v>
      </c>
      <c r="G818" s="35"/>
      <c r="H818" s="36"/>
    </row>
    <row r="819" spans="1:8" s="2" customFormat="1" ht="16.899999999999999" customHeight="1">
      <c r="A819" s="35"/>
      <c r="B819" s="36"/>
      <c r="C819" s="223" t="s">
        <v>2803</v>
      </c>
      <c r="D819" s="224" t="s">
        <v>3</v>
      </c>
      <c r="E819" s="225" t="s">
        <v>3</v>
      </c>
      <c r="F819" s="226">
        <v>29.672000000000001</v>
      </c>
      <c r="G819" s="35"/>
      <c r="H819" s="36"/>
    </row>
    <row r="820" spans="1:8" s="2" customFormat="1" ht="16.899999999999999" customHeight="1">
      <c r="A820" s="35"/>
      <c r="B820" s="36"/>
      <c r="C820" s="223" t="s">
        <v>2804</v>
      </c>
      <c r="D820" s="224" t="s">
        <v>3</v>
      </c>
      <c r="E820" s="225" t="s">
        <v>3</v>
      </c>
      <c r="F820" s="226">
        <v>42.389000000000003</v>
      </c>
      <c r="G820" s="35"/>
      <c r="H820" s="36"/>
    </row>
    <row r="821" spans="1:8" s="2" customFormat="1" ht="16.899999999999999" customHeight="1">
      <c r="A821" s="35"/>
      <c r="B821" s="36"/>
      <c r="C821" s="223" t="s">
        <v>2805</v>
      </c>
      <c r="D821" s="224" t="s">
        <v>3</v>
      </c>
      <c r="E821" s="225" t="s">
        <v>3</v>
      </c>
      <c r="F821" s="226">
        <v>12.717000000000001</v>
      </c>
      <c r="G821" s="35"/>
      <c r="H821" s="36"/>
    </row>
    <row r="822" spans="1:8" s="2" customFormat="1" ht="16.899999999999999" customHeight="1">
      <c r="A822" s="35"/>
      <c r="B822" s="36"/>
      <c r="C822" s="223" t="s">
        <v>2806</v>
      </c>
      <c r="D822" s="224" t="s">
        <v>2807</v>
      </c>
      <c r="E822" s="225" t="s">
        <v>3</v>
      </c>
      <c r="F822" s="226">
        <v>251.79</v>
      </c>
      <c r="G822" s="35"/>
      <c r="H822" s="36"/>
    </row>
    <row r="823" spans="1:8" s="2" customFormat="1" ht="16.899999999999999" customHeight="1">
      <c r="A823" s="35"/>
      <c r="B823" s="36"/>
      <c r="C823" s="223" t="s">
        <v>2808</v>
      </c>
      <c r="D823" s="224" t="s">
        <v>3</v>
      </c>
      <c r="E823" s="225" t="s">
        <v>3</v>
      </c>
      <c r="F823" s="226">
        <v>26.437999999999999</v>
      </c>
      <c r="G823" s="35"/>
      <c r="H823" s="36"/>
    </row>
    <row r="824" spans="1:8" s="2" customFormat="1" ht="16.899999999999999" customHeight="1">
      <c r="A824" s="35"/>
      <c r="B824" s="36"/>
      <c r="C824" s="223" t="s">
        <v>2809</v>
      </c>
      <c r="D824" s="224" t="s">
        <v>3</v>
      </c>
      <c r="E824" s="225" t="s">
        <v>3</v>
      </c>
      <c r="F824" s="226">
        <v>37.768999999999998</v>
      </c>
      <c r="G824" s="35"/>
      <c r="H824" s="36"/>
    </row>
    <row r="825" spans="1:8" s="2" customFormat="1" ht="16.899999999999999" customHeight="1">
      <c r="A825" s="35"/>
      <c r="B825" s="36"/>
      <c r="C825" s="223" t="s">
        <v>2810</v>
      </c>
      <c r="D825" s="224" t="s">
        <v>3</v>
      </c>
      <c r="E825" s="225" t="s">
        <v>3</v>
      </c>
      <c r="F825" s="226">
        <v>11.331</v>
      </c>
      <c r="G825" s="35"/>
      <c r="H825" s="36"/>
    </row>
    <row r="826" spans="1:8" s="2" customFormat="1" ht="16.899999999999999" customHeight="1">
      <c r="A826" s="35"/>
      <c r="B826" s="36"/>
      <c r="C826" s="223" t="s">
        <v>2811</v>
      </c>
      <c r="D826" s="224" t="s">
        <v>3</v>
      </c>
      <c r="E826" s="225" t="s">
        <v>3</v>
      </c>
      <c r="F826" s="226">
        <v>270.54000000000002</v>
      </c>
      <c r="G826" s="35"/>
      <c r="H826" s="36"/>
    </row>
    <row r="827" spans="1:8" s="2" customFormat="1" ht="16.899999999999999" customHeight="1">
      <c r="A827" s="35"/>
      <c r="B827" s="36"/>
      <c r="C827" s="223" t="s">
        <v>2812</v>
      </c>
      <c r="D827" s="224" t="s">
        <v>3</v>
      </c>
      <c r="E827" s="225" t="s">
        <v>3</v>
      </c>
      <c r="F827" s="226">
        <v>6.0380000000000003</v>
      </c>
      <c r="G827" s="35"/>
      <c r="H827" s="36"/>
    </row>
    <row r="828" spans="1:8" s="2" customFormat="1" ht="16.899999999999999" customHeight="1">
      <c r="A828" s="35"/>
      <c r="B828" s="36"/>
      <c r="C828" s="223" t="s">
        <v>2813</v>
      </c>
      <c r="D828" s="224" t="s">
        <v>3</v>
      </c>
      <c r="E828" s="225" t="s">
        <v>3</v>
      </c>
      <c r="F828" s="226">
        <v>0.63400000000000001</v>
      </c>
      <c r="G828" s="35"/>
      <c r="H828" s="36"/>
    </row>
    <row r="829" spans="1:8" s="2" customFormat="1" ht="16.899999999999999" customHeight="1">
      <c r="A829" s="35"/>
      <c r="B829" s="36"/>
      <c r="C829" s="223" t="s">
        <v>2814</v>
      </c>
      <c r="D829" s="224" t="s">
        <v>3</v>
      </c>
      <c r="E829" s="225" t="s">
        <v>3</v>
      </c>
      <c r="F829" s="226">
        <v>0.90600000000000003</v>
      </c>
      <c r="G829" s="35"/>
      <c r="H829" s="36"/>
    </row>
    <row r="830" spans="1:8" s="2" customFormat="1" ht="16.899999999999999" customHeight="1">
      <c r="A830" s="35"/>
      <c r="B830" s="36"/>
      <c r="C830" s="223" t="s">
        <v>2815</v>
      </c>
      <c r="D830" s="224" t="s">
        <v>3</v>
      </c>
      <c r="E830" s="225" t="s">
        <v>3</v>
      </c>
      <c r="F830" s="226">
        <v>0.27200000000000002</v>
      </c>
      <c r="G830" s="35"/>
      <c r="H830" s="36"/>
    </row>
    <row r="831" spans="1:8" s="2" customFormat="1" ht="16.899999999999999" customHeight="1">
      <c r="A831" s="35"/>
      <c r="B831" s="36"/>
      <c r="C831" s="223" t="s">
        <v>2816</v>
      </c>
      <c r="D831" s="224" t="s">
        <v>3</v>
      </c>
      <c r="E831" s="225" t="s">
        <v>3</v>
      </c>
      <c r="F831" s="226">
        <v>2.1890000000000001</v>
      </c>
      <c r="G831" s="35"/>
      <c r="H831" s="36"/>
    </row>
    <row r="832" spans="1:8" s="2" customFormat="1" ht="16.899999999999999" customHeight="1">
      <c r="A832" s="35"/>
      <c r="B832" s="36"/>
      <c r="C832" s="223" t="s">
        <v>2817</v>
      </c>
      <c r="D832" s="224" t="s">
        <v>3</v>
      </c>
      <c r="E832" s="225" t="s">
        <v>3</v>
      </c>
      <c r="F832" s="226">
        <v>0.23</v>
      </c>
      <c r="G832" s="35"/>
      <c r="H832" s="36"/>
    </row>
    <row r="833" spans="1:8" s="2" customFormat="1" ht="16.899999999999999" customHeight="1">
      <c r="A833" s="35"/>
      <c r="B833" s="36"/>
      <c r="C833" s="223" t="s">
        <v>2818</v>
      </c>
      <c r="D833" s="224" t="s">
        <v>3</v>
      </c>
      <c r="E833" s="225" t="s">
        <v>3</v>
      </c>
      <c r="F833" s="226">
        <v>0.32800000000000001</v>
      </c>
      <c r="G833" s="35"/>
      <c r="H833" s="36"/>
    </row>
    <row r="834" spans="1:8" s="2" customFormat="1" ht="16.899999999999999" customHeight="1">
      <c r="A834" s="35"/>
      <c r="B834" s="36"/>
      <c r="C834" s="223" t="s">
        <v>2819</v>
      </c>
      <c r="D834" s="224" t="s">
        <v>3</v>
      </c>
      <c r="E834" s="225" t="s">
        <v>3</v>
      </c>
      <c r="F834" s="226">
        <v>9.9000000000000005E-2</v>
      </c>
      <c r="G834" s="35"/>
      <c r="H834" s="36"/>
    </row>
    <row r="835" spans="1:8" s="2" customFormat="1" ht="16.899999999999999" customHeight="1">
      <c r="A835" s="35"/>
      <c r="B835" s="36"/>
      <c r="C835" s="223" t="s">
        <v>2820</v>
      </c>
      <c r="D835" s="224" t="s">
        <v>3</v>
      </c>
      <c r="E835" s="225" t="s">
        <v>3</v>
      </c>
      <c r="F835" s="226">
        <v>5.4050000000000002</v>
      </c>
      <c r="G835" s="35"/>
      <c r="H835" s="36"/>
    </row>
    <row r="836" spans="1:8" s="2" customFormat="1" ht="16.899999999999999" customHeight="1">
      <c r="A836" s="35"/>
      <c r="B836" s="36"/>
      <c r="C836" s="223" t="s">
        <v>2821</v>
      </c>
      <c r="D836" s="224" t="s">
        <v>3</v>
      </c>
      <c r="E836" s="225" t="s">
        <v>3</v>
      </c>
      <c r="F836" s="226">
        <v>0.56799999999999995</v>
      </c>
      <c r="G836" s="35"/>
      <c r="H836" s="36"/>
    </row>
    <row r="837" spans="1:8" s="2" customFormat="1" ht="16.899999999999999" customHeight="1">
      <c r="A837" s="35"/>
      <c r="B837" s="36"/>
      <c r="C837" s="223" t="s">
        <v>2822</v>
      </c>
      <c r="D837" s="224" t="s">
        <v>3</v>
      </c>
      <c r="E837" s="225" t="s">
        <v>3</v>
      </c>
      <c r="F837" s="226">
        <v>0.81100000000000005</v>
      </c>
      <c r="G837" s="35"/>
      <c r="H837" s="36"/>
    </row>
    <row r="838" spans="1:8" s="2" customFormat="1" ht="16.899999999999999" customHeight="1">
      <c r="A838" s="35"/>
      <c r="B838" s="36"/>
      <c r="C838" s="223" t="s">
        <v>2823</v>
      </c>
      <c r="D838" s="224" t="s">
        <v>3</v>
      </c>
      <c r="E838" s="225" t="s">
        <v>3</v>
      </c>
      <c r="F838" s="226">
        <v>0.24299999999999999</v>
      </c>
      <c r="G838" s="35"/>
      <c r="H838" s="36"/>
    </row>
    <row r="839" spans="1:8" s="2" customFormat="1" ht="16.899999999999999" customHeight="1">
      <c r="A839" s="35"/>
      <c r="B839" s="36"/>
      <c r="C839" s="223" t="s">
        <v>2824</v>
      </c>
      <c r="D839" s="224" t="s">
        <v>3</v>
      </c>
      <c r="E839" s="225" t="s">
        <v>3</v>
      </c>
      <c r="F839" s="226">
        <v>1.802</v>
      </c>
      <c r="G839" s="35"/>
      <c r="H839" s="36"/>
    </row>
    <row r="840" spans="1:8" s="2" customFormat="1" ht="16.899999999999999" customHeight="1">
      <c r="A840" s="35"/>
      <c r="B840" s="36"/>
      <c r="C840" s="223" t="s">
        <v>2825</v>
      </c>
      <c r="D840" s="224" t="s">
        <v>3</v>
      </c>
      <c r="E840" s="225" t="s">
        <v>3</v>
      </c>
      <c r="F840" s="226">
        <v>0.189</v>
      </c>
      <c r="G840" s="35"/>
      <c r="H840" s="36"/>
    </row>
    <row r="841" spans="1:8" s="2" customFormat="1" ht="16.899999999999999" customHeight="1">
      <c r="A841" s="35"/>
      <c r="B841" s="36"/>
      <c r="C841" s="223" t="s">
        <v>2826</v>
      </c>
      <c r="D841" s="224" t="s">
        <v>3</v>
      </c>
      <c r="E841" s="225" t="s">
        <v>3</v>
      </c>
      <c r="F841" s="226">
        <v>0.27</v>
      </c>
      <c r="G841" s="35"/>
      <c r="H841" s="36"/>
    </row>
    <row r="842" spans="1:8" s="2" customFormat="1" ht="16.899999999999999" customHeight="1">
      <c r="A842" s="35"/>
      <c r="B842" s="36"/>
      <c r="C842" s="223" t="s">
        <v>2827</v>
      </c>
      <c r="D842" s="224" t="s">
        <v>3</v>
      </c>
      <c r="E842" s="225" t="s">
        <v>3</v>
      </c>
      <c r="F842" s="226">
        <v>8.1000000000000003E-2</v>
      </c>
      <c r="G842" s="35"/>
      <c r="H842" s="36"/>
    </row>
    <row r="843" spans="1:8" s="2" customFormat="1" ht="16.899999999999999" customHeight="1">
      <c r="A843" s="35"/>
      <c r="B843" s="36"/>
      <c r="C843" s="223" t="s">
        <v>2828</v>
      </c>
      <c r="D843" s="224" t="s">
        <v>3</v>
      </c>
      <c r="E843" s="225" t="s">
        <v>3</v>
      </c>
      <c r="F843" s="226">
        <v>28.407</v>
      </c>
      <c r="G843" s="35"/>
      <c r="H843" s="36"/>
    </row>
    <row r="844" spans="1:8" s="2" customFormat="1" ht="16.899999999999999" customHeight="1">
      <c r="A844" s="35"/>
      <c r="B844" s="36"/>
      <c r="C844" s="223" t="s">
        <v>2829</v>
      </c>
      <c r="D844" s="224" t="s">
        <v>3</v>
      </c>
      <c r="E844" s="225" t="s">
        <v>3</v>
      </c>
      <c r="F844" s="226">
        <v>40.581000000000003</v>
      </c>
      <c r="G844" s="35"/>
      <c r="H844" s="36"/>
    </row>
    <row r="845" spans="1:8" s="2" customFormat="1" ht="16.899999999999999" customHeight="1">
      <c r="A845" s="35"/>
      <c r="B845" s="36"/>
      <c r="C845" s="223" t="s">
        <v>2830</v>
      </c>
      <c r="D845" s="224" t="s">
        <v>3</v>
      </c>
      <c r="E845" s="225" t="s">
        <v>3</v>
      </c>
      <c r="F845" s="226">
        <v>12.173999999999999</v>
      </c>
      <c r="G845" s="35"/>
      <c r="H845" s="36"/>
    </row>
    <row r="846" spans="1:8" s="2" customFormat="1" ht="16.899999999999999" customHeight="1">
      <c r="A846" s="35"/>
      <c r="B846" s="36"/>
      <c r="C846" s="223" t="s">
        <v>2831</v>
      </c>
      <c r="D846" s="224" t="s">
        <v>3</v>
      </c>
      <c r="E846" s="225" t="s">
        <v>139</v>
      </c>
      <c r="F846" s="226">
        <v>24.206</v>
      </c>
      <c r="G846" s="35"/>
      <c r="H846" s="36"/>
    </row>
    <row r="847" spans="1:8" s="2" customFormat="1" ht="16.899999999999999" customHeight="1">
      <c r="A847" s="35"/>
      <c r="B847" s="36"/>
      <c r="C847" s="223" t="s">
        <v>2832</v>
      </c>
      <c r="D847" s="224" t="s">
        <v>3</v>
      </c>
      <c r="E847" s="225" t="s">
        <v>3</v>
      </c>
      <c r="F847" s="226">
        <v>0.50800000000000001</v>
      </c>
      <c r="G847" s="35"/>
      <c r="H847" s="36"/>
    </row>
    <row r="848" spans="1:8" s="2" customFormat="1" ht="16.899999999999999" customHeight="1">
      <c r="A848" s="35"/>
      <c r="B848" s="36"/>
      <c r="C848" s="223" t="s">
        <v>2833</v>
      </c>
      <c r="D848" s="224" t="s">
        <v>3</v>
      </c>
      <c r="E848" s="225" t="s">
        <v>3</v>
      </c>
      <c r="F848" s="226">
        <v>2.6869999999999998</v>
      </c>
      <c r="G848" s="35"/>
      <c r="H848" s="36"/>
    </row>
    <row r="849" spans="1:8" s="2" customFormat="1" ht="16.899999999999999" customHeight="1">
      <c r="A849" s="35"/>
      <c r="B849" s="36"/>
      <c r="C849" s="223" t="s">
        <v>2834</v>
      </c>
      <c r="D849" s="224" t="s">
        <v>3</v>
      </c>
      <c r="E849" s="225" t="s">
        <v>3</v>
      </c>
      <c r="F849" s="226">
        <v>3.5579999999999998</v>
      </c>
      <c r="G849" s="35"/>
      <c r="H849" s="36"/>
    </row>
    <row r="850" spans="1:8" s="2" customFormat="1" ht="16.899999999999999" customHeight="1">
      <c r="A850" s="35"/>
      <c r="B850" s="36"/>
      <c r="C850" s="223" t="s">
        <v>2835</v>
      </c>
      <c r="D850" s="224" t="s">
        <v>3</v>
      </c>
      <c r="E850" s="225" t="s">
        <v>3</v>
      </c>
      <c r="F850" s="226">
        <v>0.50800000000000001</v>
      </c>
      <c r="G850" s="35"/>
      <c r="H850" s="36"/>
    </row>
    <row r="851" spans="1:8" s="2" customFormat="1" ht="16.899999999999999" customHeight="1">
      <c r="A851" s="35"/>
      <c r="B851" s="36"/>
      <c r="C851" s="223" t="s">
        <v>2836</v>
      </c>
      <c r="D851" s="224" t="s">
        <v>3</v>
      </c>
      <c r="E851" s="225" t="s">
        <v>3</v>
      </c>
      <c r="F851" s="226">
        <v>8.5180000000000007</v>
      </c>
      <c r="G851" s="35"/>
      <c r="H851" s="36"/>
    </row>
    <row r="852" spans="1:8" s="2" customFormat="1" ht="16.899999999999999" customHeight="1">
      <c r="A852" s="35"/>
      <c r="B852" s="36"/>
      <c r="C852" s="223" t="s">
        <v>2837</v>
      </c>
      <c r="D852" s="224" t="s">
        <v>3</v>
      </c>
      <c r="E852" s="225" t="s">
        <v>3</v>
      </c>
      <c r="F852" s="226">
        <v>0.17899999999999999</v>
      </c>
      <c r="G852" s="35"/>
      <c r="H852" s="36"/>
    </row>
    <row r="853" spans="1:8" s="2" customFormat="1" ht="16.899999999999999" customHeight="1">
      <c r="A853" s="35"/>
      <c r="B853" s="36"/>
      <c r="C853" s="223" t="s">
        <v>2838</v>
      </c>
      <c r="D853" s="224" t="s">
        <v>3</v>
      </c>
      <c r="E853" s="225" t="s">
        <v>3</v>
      </c>
      <c r="F853" s="226">
        <v>0.94499999999999995</v>
      </c>
      <c r="G853" s="35"/>
      <c r="H853" s="36"/>
    </row>
    <row r="854" spans="1:8" s="2" customFormat="1" ht="16.899999999999999" customHeight="1">
      <c r="A854" s="35"/>
      <c r="B854" s="36"/>
      <c r="C854" s="223" t="s">
        <v>2839</v>
      </c>
      <c r="D854" s="224" t="s">
        <v>3</v>
      </c>
      <c r="E854" s="225" t="s">
        <v>3</v>
      </c>
      <c r="F854" s="226">
        <v>1.252</v>
      </c>
      <c r="G854" s="35"/>
      <c r="H854" s="36"/>
    </row>
    <row r="855" spans="1:8" s="2" customFormat="1" ht="16.899999999999999" customHeight="1">
      <c r="A855" s="35"/>
      <c r="B855" s="36"/>
      <c r="C855" s="223" t="s">
        <v>2840</v>
      </c>
      <c r="D855" s="224" t="s">
        <v>3</v>
      </c>
      <c r="E855" s="225" t="s">
        <v>3</v>
      </c>
      <c r="F855" s="226">
        <v>0.17899999999999999</v>
      </c>
      <c r="G855" s="35"/>
      <c r="H855" s="36"/>
    </row>
    <row r="856" spans="1:8" s="2" customFormat="1" ht="16.899999999999999" customHeight="1">
      <c r="A856" s="35"/>
      <c r="B856" s="36"/>
      <c r="C856" s="223" t="s">
        <v>2841</v>
      </c>
      <c r="D856" s="224" t="s">
        <v>3</v>
      </c>
      <c r="E856" s="225" t="s">
        <v>3</v>
      </c>
      <c r="F856" s="226">
        <v>6.7670000000000003</v>
      </c>
      <c r="G856" s="35"/>
      <c r="H856" s="36"/>
    </row>
    <row r="857" spans="1:8" s="2" customFormat="1" ht="16.899999999999999" customHeight="1">
      <c r="A857" s="35"/>
      <c r="B857" s="36"/>
      <c r="C857" s="223" t="s">
        <v>2842</v>
      </c>
      <c r="D857" s="224" t="s">
        <v>3</v>
      </c>
      <c r="E857" s="225" t="s">
        <v>3</v>
      </c>
      <c r="F857" s="226">
        <v>0.14199999999999999</v>
      </c>
      <c r="G857" s="35"/>
      <c r="H857" s="36"/>
    </row>
    <row r="858" spans="1:8" s="2" customFormat="1" ht="16.899999999999999" customHeight="1">
      <c r="A858" s="35"/>
      <c r="B858" s="36"/>
      <c r="C858" s="223" t="s">
        <v>2843</v>
      </c>
      <c r="D858" s="224" t="s">
        <v>3</v>
      </c>
      <c r="E858" s="225" t="s">
        <v>3</v>
      </c>
      <c r="F858" s="226">
        <v>0.751</v>
      </c>
      <c r="G858" s="35"/>
      <c r="H858" s="36"/>
    </row>
    <row r="859" spans="1:8" s="2" customFormat="1" ht="16.899999999999999" customHeight="1">
      <c r="A859" s="35"/>
      <c r="B859" s="36"/>
      <c r="C859" s="223" t="s">
        <v>2844</v>
      </c>
      <c r="D859" s="224" t="s">
        <v>3</v>
      </c>
      <c r="E859" s="225" t="s">
        <v>3</v>
      </c>
      <c r="F859" s="226">
        <v>0.995</v>
      </c>
      <c r="G859" s="35"/>
      <c r="H859" s="36"/>
    </row>
    <row r="860" spans="1:8" s="2" customFormat="1" ht="16.899999999999999" customHeight="1">
      <c r="A860" s="35"/>
      <c r="B860" s="36"/>
      <c r="C860" s="223" t="s">
        <v>2845</v>
      </c>
      <c r="D860" s="224" t="s">
        <v>3</v>
      </c>
      <c r="E860" s="225" t="s">
        <v>3</v>
      </c>
      <c r="F860" s="226">
        <v>0.14199999999999999</v>
      </c>
      <c r="G860" s="35"/>
      <c r="H860" s="36"/>
    </row>
    <row r="861" spans="1:8" s="2" customFormat="1" ht="16.899999999999999" customHeight="1">
      <c r="A861" s="35"/>
      <c r="B861" s="36"/>
      <c r="C861" s="223" t="s">
        <v>2846</v>
      </c>
      <c r="D861" s="224" t="s">
        <v>3</v>
      </c>
      <c r="E861" s="225" t="s">
        <v>3</v>
      </c>
      <c r="F861" s="226">
        <v>6.7530000000000001</v>
      </c>
      <c r="G861" s="35"/>
      <c r="H861" s="36"/>
    </row>
    <row r="862" spans="1:8" s="2" customFormat="1" ht="16.899999999999999" customHeight="1">
      <c r="A862" s="35"/>
      <c r="B862" s="36"/>
      <c r="C862" s="223" t="s">
        <v>2847</v>
      </c>
      <c r="D862" s="224" t="s">
        <v>3</v>
      </c>
      <c r="E862" s="225" t="s">
        <v>3</v>
      </c>
      <c r="F862" s="226">
        <v>0.14199999999999999</v>
      </c>
      <c r="G862" s="35"/>
      <c r="H862" s="36"/>
    </row>
    <row r="863" spans="1:8" s="2" customFormat="1" ht="16.899999999999999" customHeight="1">
      <c r="A863" s="35"/>
      <c r="B863" s="36"/>
      <c r="C863" s="223" t="s">
        <v>2848</v>
      </c>
      <c r="D863" s="224" t="s">
        <v>3</v>
      </c>
      <c r="E863" s="225" t="s">
        <v>3</v>
      </c>
      <c r="F863" s="226">
        <v>0.75</v>
      </c>
      <c r="G863" s="35"/>
      <c r="H863" s="36"/>
    </row>
    <row r="864" spans="1:8" s="2" customFormat="1" ht="16.899999999999999" customHeight="1">
      <c r="A864" s="35"/>
      <c r="B864" s="36"/>
      <c r="C864" s="223" t="s">
        <v>2849</v>
      </c>
      <c r="D864" s="224" t="s">
        <v>3</v>
      </c>
      <c r="E864" s="225" t="s">
        <v>3</v>
      </c>
      <c r="F864" s="226">
        <v>0.99299999999999999</v>
      </c>
      <c r="G864" s="35"/>
      <c r="H864" s="36"/>
    </row>
    <row r="865" spans="1:8" s="2" customFormat="1" ht="16.899999999999999" customHeight="1">
      <c r="A865" s="35"/>
      <c r="B865" s="36"/>
      <c r="C865" s="223" t="s">
        <v>2850</v>
      </c>
      <c r="D865" s="224" t="s">
        <v>3</v>
      </c>
      <c r="E865" s="225" t="s">
        <v>3</v>
      </c>
      <c r="F865" s="226">
        <v>0.14199999999999999</v>
      </c>
      <c r="G865" s="35"/>
      <c r="H865" s="36"/>
    </row>
    <row r="866" spans="1:8" s="2" customFormat="1" ht="16.899999999999999" customHeight="1">
      <c r="A866" s="35"/>
      <c r="B866" s="36"/>
      <c r="C866" s="223" t="s">
        <v>2851</v>
      </c>
      <c r="D866" s="224" t="s">
        <v>3</v>
      </c>
      <c r="E866" s="225" t="s">
        <v>3</v>
      </c>
      <c r="F866" s="226">
        <v>570.52300000000002</v>
      </c>
      <c r="G866" s="35"/>
      <c r="H866" s="36"/>
    </row>
    <row r="867" spans="1:8" s="2" customFormat="1" ht="16.899999999999999" customHeight="1">
      <c r="A867" s="35"/>
      <c r="B867" s="36"/>
      <c r="C867" s="223" t="s">
        <v>2852</v>
      </c>
      <c r="D867" s="224" t="s">
        <v>3</v>
      </c>
      <c r="E867" s="225" t="s">
        <v>3</v>
      </c>
      <c r="F867" s="226">
        <v>11.981</v>
      </c>
      <c r="G867" s="35"/>
      <c r="H867" s="36"/>
    </row>
    <row r="868" spans="1:8" s="2" customFormat="1" ht="16.899999999999999" customHeight="1">
      <c r="A868" s="35"/>
      <c r="B868" s="36"/>
      <c r="C868" s="223" t="s">
        <v>2853</v>
      </c>
      <c r="D868" s="224" t="s">
        <v>3</v>
      </c>
      <c r="E868" s="225" t="s">
        <v>3</v>
      </c>
      <c r="F868" s="226">
        <v>63.328000000000003</v>
      </c>
      <c r="G868" s="35"/>
      <c r="H868" s="36"/>
    </row>
    <row r="869" spans="1:8" s="2" customFormat="1" ht="16.899999999999999" customHeight="1">
      <c r="A869" s="35"/>
      <c r="B869" s="36"/>
      <c r="C869" s="223" t="s">
        <v>2854</v>
      </c>
      <c r="D869" s="224" t="s">
        <v>3</v>
      </c>
      <c r="E869" s="225" t="s">
        <v>3</v>
      </c>
      <c r="F869" s="226">
        <v>83.867000000000004</v>
      </c>
      <c r="G869" s="35"/>
      <c r="H869" s="36"/>
    </row>
    <row r="870" spans="1:8" s="2" customFormat="1" ht="16.899999999999999" customHeight="1">
      <c r="A870" s="35"/>
      <c r="B870" s="36"/>
      <c r="C870" s="223" t="s">
        <v>2855</v>
      </c>
      <c r="D870" s="224" t="s">
        <v>3</v>
      </c>
      <c r="E870" s="225" t="s">
        <v>3</v>
      </c>
      <c r="F870" s="226">
        <v>11.981</v>
      </c>
      <c r="G870" s="35"/>
      <c r="H870" s="36"/>
    </row>
    <row r="871" spans="1:8" s="2" customFormat="1" ht="16.899999999999999" customHeight="1">
      <c r="A871" s="35"/>
      <c r="B871" s="36"/>
      <c r="C871" s="223" t="s">
        <v>2856</v>
      </c>
      <c r="D871" s="224" t="s">
        <v>3</v>
      </c>
      <c r="E871" s="225" t="s">
        <v>3</v>
      </c>
      <c r="F871" s="226">
        <v>5.7149999999999999</v>
      </c>
      <c r="G871" s="35"/>
      <c r="H871" s="36"/>
    </row>
    <row r="872" spans="1:8" s="2" customFormat="1" ht="16.899999999999999" customHeight="1">
      <c r="A872" s="35"/>
      <c r="B872" s="36"/>
      <c r="C872" s="223" t="s">
        <v>2857</v>
      </c>
      <c r="D872" s="224" t="s">
        <v>3</v>
      </c>
      <c r="E872" s="225" t="s">
        <v>3</v>
      </c>
      <c r="F872" s="226">
        <v>0.12</v>
      </c>
      <c r="G872" s="35"/>
      <c r="H872" s="36"/>
    </row>
    <row r="873" spans="1:8" s="2" customFormat="1" ht="16.899999999999999" customHeight="1">
      <c r="A873" s="35"/>
      <c r="B873" s="36"/>
      <c r="C873" s="223" t="s">
        <v>2858</v>
      </c>
      <c r="D873" s="224" t="s">
        <v>3</v>
      </c>
      <c r="E873" s="225" t="s">
        <v>3</v>
      </c>
      <c r="F873" s="226">
        <v>0.63400000000000001</v>
      </c>
      <c r="G873" s="35"/>
      <c r="H873" s="36"/>
    </row>
    <row r="874" spans="1:8" s="2" customFormat="1" ht="16.899999999999999" customHeight="1">
      <c r="A874" s="35"/>
      <c r="B874" s="36"/>
      <c r="C874" s="223" t="s">
        <v>2859</v>
      </c>
      <c r="D874" s="224" t="s">
        <v>3</v>
      </c>
      <c r="E874" s="225" t="s">
        <v>3</v>
      </c>
      <c r="F874" s="226">
        <v>0.84</v>
      </c>
      <c r="G874" s="35"/>
      <c r="H874" s="36"/>
    </row>
    <row r="875" spans="1:8" s="2" customFormat="1" ht="16.899999999999999" customHeight="1">
      <c r="A875" s="35"/>
      <c r="B875" s="36"/>
      <c r="C875" s="223" t="s">
        <v>2860</v>
      </c>
      <c r="D875" s="224" t="s">
        <v>3</v>
      </c>
      <c r="E875" s="225" t="s">
        <v>3</v>
      </c>
      <c r="F875" s="226">
        <v>0.12</v>
      </c>
      <c r="G875" s="35"/>
      <c r="H875" s="36"/>
    </row>
    <row r="876" spans="1:8" s="2" customFormat="1" ht="16.899999999999999" customHeight="1">
      <c r="A876" s="35"/>
      <c r="B876" s="36"/>
      <c r="C876" s="223" t="s">
        <v>2861</v>
      </c>
      <c r="D876" s="224" t="s">
        <v>3</v>
      </c>
      <c r="E876" s="225" t="s">
        <v>139</v>
      </c>
      <c r="F876" s="226">
        <v>406.1</v>
      </c>
      <c r="G876" s="35"/>
      <c r="H876" s="36"/>
    </row>
    <row r="877" spans="1:8" s="2" customFormat="1" ht="16.899999999999999" customHeight="1">
      <c r="A877" s="35"/>
      <c r="B877" s="36"/>
      <c r="C877" s="223" t="s">
        <v>1128</v>
      </c>
      <c r="D877" s="224" t="s">
        <v>3</v>
      </c>
      <c r="E877" s="225" t="s">
        <v>3</v>
      </c>
      <c r="F877" s="226">
        <v>75</v>
      </c>
      <c r="G877" s="35"/>
      <c r="H877" s="36"/>
    </row>
    <row r="878" spans="1:8" s="2" customFormat="1" ht="16.899999999999999" customHeight="1">
      <c r="A878" s="35"/>
      <c r="B878" s="36"/>
      <c r="C878" s="227" t="s">
        <v>3</v>
      </c>
      <c r="D878" s="227" t="s">
        <v>207</v>
      </c>
      <c r="E878" s="19" t="s">
        <v>3</v>
      </c>
      <c r="F878" s="228">
        <v>0</v>
      </c>
      <c r="G878" s="35"/>
      <c r="H878" s="36"/>
    </row>
    <row r="879" spans="1:8" s="2" customFormat="1" ht="16.899999999999999" customHeight="1">
      <c r="A879" s="35"/>
      <c r="B879" s="36"/>
      <c r="C879" s="227" t="s">
        <v>3</v>
      </c>
      <c r="D879" s="227" t="s">
        <v>208</v>
      </c>
      <c r="E879" s="19" t="s">
        <v>3</v>
      </c>
      <c r="F879" s="228">
        <v>0</v>
      </c>
      <c r="G879" s="35"/>
      <c r="H879" s="36"/>
    </row>
    <row r="880" spans="1:8" s="2" customFormat="1" ht="16.899999999999999" customHeight="1">
      <c r="A880" s="35"/>
      <c r="B880" s="36"/>
      <c r="C880" s="227" t="s">
        <v>3</v>
      </c>
      <c r="D880" s="227" t="s">
        <v>1313</v>
      </c>
      <c r="E880" s="19" t="s">
        <v>3</v>
      </c>
      <c r="F880" s="228">
        <v>0</v>
      </c>
      <c r="G880" s="35"/>
      <c r="H880" s="36"/>
    </row>
    <row r="881" spans="1:8" s="2" customFormat="1" ht="16.899999999999999" customHeight="1">
      <c r="A881" s="35"/>
      <c r="B881" s="36"/>
      <c r="C881" s="227" t="s">
        <v>3</v>
      </c>
      <c r="D881" s="227" t="s">
        <v>1314</v>
      </c>
      <c r="E881" s="19" t="s">
        <v>3</v>
      </c>
      <c r="F881" s="228">
        <v>75</v>
      </c>
      <c r="G881" s="35"/>
      <c r="H881" s="36"/>
    </row>
    <row r="882" spans="1:8" s="2" customFormat="1" ht="16.899999999999999" customHeight="1">
      <c r="A882" s="35"/>
      <c r="B882" s="36"/>
      <c r="C882" s="227" t="s">
        <v>1128</v>
      </c>
      <c r="D882" s="227" t="s">
        <v>215</v>
      </c>
      <c r="E882" s="19" t="s">
        <v>3</v>
      </c>
      <c r="F882" s="228">
        <v>75</v>
      </c>
      <c r="G882" s="35"/>
      <c r="H882" s="36"/>
    </row>
    <row r="883" spans="1:8" s="2" customFormat="1" ht="16.899999999999999" customHeight="1">
      <c r="A883" s="35"/>
      <c r="B883" s="36"/>
      <c r="C883" s="229" t="s">
        <v>2751</v>
      </c>
      <c r="D883" s="35"/>
      <c r="E883" s="35"/>
      <c r="F883" s="35"/>
      <c r="G883" s="35"/>
      <c r="H883" s="36"/>
    </row>
    <row r="884" spans="1:8" s="2" customFormat="1" ht="16.899999999999999" customHeight="1">
      <c r="A884" s="35"/>
      <c r="B884" s="36"/>
      <c r="C884" s="227" t="s">
        <v>1316</v>
      </c>
      <c r="D884" s="227" t="s">
        <v>2862</v>
      </c>
      <c r="E884" s="19" t="s">
        <v>200</v>
      </c>
      <c r="F884" s="228">
        <v>75</v>
      </c>
      <c r="G884" s="35"/>
      <c r="H884" s="36"/>
    </row>
    <row r="885" spans="1:8" s="2" customFormat="1" ht="16.899999999999999" customHeight="1">
      <c r="A885" s="35"/>
      <c r="B885" s="36"/>
      <c r="C885" s="227" t="s">
        <v>1547</v>
      </c>
      <c r="D885" s="227" t="s">
        <v>2863</v>
      </c>
      <c r="E885" s="19" t="s">
        <v>467</v>
      </c>
      <c r="F885" s="228">
        <v>5.2999999999999999E-2</v>
      </c>
      <c r="G885" s="35"/>
      <c r="H885" s="36"/>
    </row>
    <row r="886" spans="1:8" s="2" customFormat="1" ht="16.899999999999999" customHeight="1">
      <c r="A886" s="35"/>
      <c r="B886" s="36"/>
      <c r="C886" s="223" t="s">
        <v>689</v>
      </c>
      <c r="D886" s="224" t="s">
        <v>3</v>
      </c>
      <c r="E886" s="225" t="s">
        <v>3</v>
      </c>
      <c r="F886" s="226">
        <v>55.19</v>
      </c>
      <c r="G886" s="35"/>
      <c r="H886" s="36"/>
    </row>
    <row r="887" spans="1:8" s="2" customFormat="1" ht="16.899999999999999" customHeight="1">
      <c r="A887" s="35"/>
      <c r="B887" s="36"/>
      <c r="C887" s="227" t="s">
        <v>3</v>
      </c>
      <c r="D887" s="227" t="s">
        <v>207</v>
      </c>
      <c r="E887" s="19" t="s">
        <v>3</v>
      </c>
      <c r="F887" s="228">
        <v>0</v>
      </c>
      <c r="G887" s="35"/>
      <c r="H887" s="36"/>
    </row>
    <row r="888" spans="1:8" s="2" customFormat="1" ht="16.899999999999999" customHeight="1">
      <c r="A888" s="35"/>
      <c r="B888" s="36"/>
      <c r="C888" s="227" t="s">
        <v>3</v>
      </c>
      <c r="D888" s="227" t="s">
        <v>208</v>
      </c>
      <c r="E888" s="19" t="s">
        <v>3</v>
      </c>
      <c r="F888" s="228">
        <v>0</v>
      </c>
      <c r="G888" s="35"/>
      <c r="H888" s="36"/>
    </row>
    <row r="889" spans="1:8" s="2" customFormat="1" ht="16.899999999999999" customHeight="1">
      <c r="A889" s="35"/>
      <c r="B889" s="36"/>
      <c r="C889" s="227" t="s">
        <v>3</v>
      </c>
      <c r="D889" s="227" t="s">
        <v>1148</v>
      </c>
      <c r="E889" s="19" t="s">
        <v>3</v>
      </c>
      <c r="F889" s="228">
        <v>0</v>
      </c>
      <c r="G889" s="35"/>
      <c r="H889" s="36"/>
    </row>
    <row r="890" spans="1:8" s="2" customFormat="1" ht="16.899999999999999" customHeight="1">
      <c r="A890" s="35"/>
      <c r="B890" s="36"/>
      <c r="C890" s="227" t="s">
        <v>3</v>
      </c>
      <c r="D890" s="227" t="s">
        <v>1149</v>
      </c>
      <c r="E890" s="19" t="s">
        <v>3</v>
      </c>
      <c r="F890" s="228">
        <v>0</v>
      </c>
      <c r="G890" s="35"/>
      <c r="H890" s="36"/>
    </row>
    <row r="891" spans="1:8" s="2" customFormat="1" ht="16.899999999999999" customHeight="1">
      <c r="A891" s="35"/>
      <c r="B891" s="36"/>
      <c r="C891" s="227" t="s">
        <v>3</v>
      </c>
      <c r="D891" s="227" t="s">
        <v>729</v>
      </c>
      <c r="E891" s="19" t="s">
        <v>3</v>
      </c>
      <c r="F891" s="228">
        <v>0</v>
      </c>
      <c r="G891" s="35"/>
      <c r="H891" s="36"/>
    </row>
    <row r="892" spans="1:8" s="2" customFormat="1" ht="16.899999999999999" customHeight="1">
      <c r="A892" s="35"/>
      <c r="B892" s="36"/>
      <c r="C892" s="227" t="s">
        <v>3</v>
      </c>
      <c r="D892" s="227" t="s">
        <v>1150</v>
      </c>
      <c r="E892" s="19" t="s">
        <v>3</v>
      </c>
      <c r="F892" s="228">
        <v>55.19</v>
      </c>
      <c r="G892" s="35"/>
      <c r="H892" s="36"/>
    </row>
    <row r="893" spans="1:8" s="2" customFormat="1" ht="16.899999999999999" customHeight="1">
      <c r="A893" s="35"/>
      <c r="B893" s="36"/>
      <c r="C893" s="227" t="s">
        <v>689</v>
      </c>
      <c r="D893" s="227" t="s">
        <v>215</v>
      </c>
      <c r="E893" s="19" t="s">
        <v>3</v>
      </c>
      <c r="F893" s="228">
        <v>55.19</v>
      </c>
      <c r="G893" s="35"/>
      <c r="H893" s="36"/>
    </row>
    <row r="894" spans="1:8" s="2" customFormat="1" ht="16.899999999999999" customHeight="1">
      <c r="A894" s="35"/>
      <c r="B894" s="36"/>
      <c r="C894" s="229" t="s">
        <v>2751</v>
      </c>
      <c r="D894" s="35"/>
      <c r="E894" s="35"/>
      <c r="F894" s="35"/>
      <c r="G894" s="35"/>
      <c r="H894" s="36"/>
    </row>
    <row r="895" spans="1:8" s="2" customFormat="1" ht="16.899999999999999" customHeight="1">
      <c r="A895" s="35"/>
      <c r="B895" s="36"/>
      <c r="C895" s="227" t="s">
        <v>258</v>
      </c>
      <c r="D895" s="227" t="s">
        <v>2759</v>
      </c>
      <c r="E895" s="19" t="s">
        <v>139</v>
      </c>
      <c r="F895" s="228">
        <v>55.19</v>
      </c>
      <c r="G895" s="35"/>
      <c r="H895" s="36"/>
    </row>
    <row r="896" spans="1:8" s="2" customFormat="1" ht="16.899999999999999" customHeight="1">
      <c r="A896" s="35"/>
      <c r="B896" s="36"/>
      <c r="C896" s="227" t="s">
        <v>390</v>
      </c>
      <c r="D896" s="227" t="s">
        <v>2760</v>
      </c>
      <c r="E896" s="19" t="s">
        <v>139</v>
      </c>
      <c r="F896" s="228">
        <v>923.18</v>
      </c>
      <c r="G896" s="35"/>
      <c r="H896" s="36"/>
    </row>
    <row r="897" spans="1:8" s="2" customFormat="1" ht="16.899999999999999" customHeight="1">
      <c r="A897" s="35"/>
      <c r="B897" s="36"/>
      <c r="C897" s="227" t="s">
        <v>382</v>
      </c>
      <c r="D897" s="227" t="s">
        <v>2761</v>
      </c>
      <c r="E897" s="19" t="s">
        <v>139</v>
      </c>
      <c r="F897" s="228">
        <v>230.79499999999999</v>
      </c>
      <c r="G897" s="35"/>
      <c r="H897" s="36"/>
    </row>
    <row r="898" spans="1:8" s="2" customFormat="1" ht="16.899999999999999" customHeight="1">
      <c r="A898" s="35"/>
      <c r="B898" s="36"/>
      <c r="C898" s="227" t="s">
        <v>419</v>
      </c>
      <c r="D898" s="227" t="s">
        <v>2755</v>
      </c>
      <c r="E898" s="19" t="s">
        <v>139</v>
      </c>
      <c r="F898" s="228">
        <v>909.08</v>
      </c>
      <c r="G898" s="35"/>
      <c r="H898" s="36"/>
    </row>
    <row r="899" spans="1:8" s="2" customFormat="1" ht="16.899999999999999" customHeight="1">
      <c r="A899" s="35"/>
      <c r="B899" s="36"/>
      <c r="C899" s="227" t="s">
        <v>419</v>
      </c>
      <c r="D899" s="227" t="s">
        <v>2755</v>
      </c>
      <c r="E899" s="19" t="s">
        <v>139</v>
      </c>
      <c r="F899" s="228">
        <v>461.59</v>
      </c>
      <c r="G899" s="35"/>
      <c r="H899" s="36"/>
    </row>
    <row r="900" spans="1:8" s="2" customFormat="1" ht="16.899999999999999" customHeight="1">
      <c r="A900" s="35"/>
      <c r="B900" s="36"/>
      <c r="C900" s="227" t="s">
        <v>445</v>
      </c>
      <c r="D900" s="227" t="s">
        <v>2756</v>
      </c>
      <c r="E900" s="19" t="s">
        <v>139</v>
      </c>
      <c r="F900" s="228">
        <v>1720.37</v>
      </c>
      <c r="G900" s="35"/>
      <c r="H900" s="36"/>
    </row>
    <row r="901" spans="1:8" s="2" customFormat="1" ht="16.899999999999999" customHeight="1">
      <c r="A901" s="35"/>
      <c r="B901" s="36"/>
      <c r="C901" s="223" t="s">
        <v>692</v>
      </c>
      <c r="D901" s="224" t="s">
        <v>3</v>
      </c>
      <c r="E901" s="225" t="s">
        <v>3</v>
      </c>
      <c r="F901" s="226">
        <v>175.60499999999999</v>
      </c>
      <c r="G901" s="35"/>
      <c r="H901" s="36"/>
    </row>
    <row r="902" spans="1:8" s="2" customFormat="1" ht="16.899999999999999" customHeight="1">
      <c r="A902" s="35"/>
      <c r="B902" s="36"/>
      <c r="C902" s="227" t="s">
        <v>3</v>
      </c>
      <c r="D902" s="227" t="s">
        <v>207</v>
      </c>
      <c r="E902" s="19" t="s">
        <v>3</v>
      </c>
      <c r="F902" s="228">
        <v>0</v>
      </c>
      <c r="G902" s="35"/>
      <c r="H902" s="36"/>
    </row>
    <row r="903" spans="1:8" s="2" customFormat="1" ht="16.899999999999999" customHeight="1">
      <c r="A903" s="35"/>
      <c r="B903" s="36"/>
      <c r="C903" s="227" t="s">
        <v>3</v>
      </c>
      <c r="D903" s="227" t="s">
        <v>208</v>
      </c>
      <c r="E903" s="19" t="s">
        <v>3</v>
      </c>
      <c r="F903" s="228">
        <v>0</v>
      </c>
      <c r="G903" s="35"/>
      <c r="H903" s="36"/>
    </row>
    <row r="904" spans="1:8" s="2" customFormat="1" ht="16.899999999999999" customHeight="1">
      <c r="A904" s="35"/>
      <c r="B904" s="36"/>
      <c r="C904" s="227" t="s">
        <v>3</v>
      </c>
      <c r="D904" s="227" t="s">
        <v>1148</v>
      </c>
      <c r="E904" s="19" t="s">
        <v>3</v>
      </c>
      <c r="F904" s="228">
        <v>0</v>
      </c>
      <c r="G904" s="35"/>
      <c r="H904" s="36"/>
    </row>
    <row r="905" spans="1:8" s="2" customFormat="1" ht="16.899999999999999" customHeight="1">
      <c r="A905" s="35"/>
      <c r="B905" s="36"/>
      <c r="C905" s="227" t="s">
        <v>3</v>
      </c>
      <c r="D905" s="227" t="s">
        <v>1149</v>
      </c>
      <c r="E905" s="19" t="s">
        <v>3</v>
      </c>
      <c r="F905" s="228">
        <v>0</v>
      </c>
      <c r="G905" s="35"/>
      <c r="H905" s="36"/>
    </row>
    <row r="906" spans="1:8" s="2" customFormat="1" ht="16.899999999999999" customHeight="1">
      <c r="A906" s="35"/>
      <c r="B906" s="36"/>
      <c r="C906" s="227" t="s">
        <v>3</v>
      </c>
      <c r="D906" s="227" t="s">
        <v>729</v>
      </c>
      <c r="E906" s="19" t="s">
        <v>3</v>
      </c>
      <c r="F906" s="228">
        <v>0</v>
      </c>
      <c r="G906" s="35"/>
      <c r="H906" s="36"/>
    </row>
    <row r="907" spans="1:8" s="2" customFormat="1" ht="16.899999999999999" customHeight="1">
      <c r="A907" s="35"/>
      <c r="B907" s="36"/>
      <c r="C907" s="227" t="s">
        <v>3</v>
      </c>
      <c r="D907" s="227" t="s">
        <v>1192</v>
      </c>
      <c r="E907" s="19" t="s">
        <v>3</v>
      </c>
      <c r="F907" s="228">
        <v>175.60499999999999</v>
      </c>
      <c r="G907" s="35"/>
      <c r="H907" s="36"/>
    </row>
    <row r="908" spans="1:8" s="2" customFormat="1" ht="16.899999999999999" customHeight="1">
      <c r="A908" s="35"/>
      <c r="B908" s="36"/>
      <c r="C908" s="227" t="s">
        <v>692</v>
      </c>
      <c r="D908" s="227" t="s">
        <v>215</v>
      </c>
      <c r="E908" s="19" t="s">
        <v>3</v>
      </c>
      <c r="F908" s="228">
        <v>175.60499999999999</v>
      </c>
      <c r="G908" s="35"/>
      <c r="H908" s="36"/>
    </row>
    <row r="909" spans="1:8" s="2" customFormat="1" ht="16.899999999999999" customHeight="1">
      <c r="A909" s="35"/>
      <c r="B909" s="36"/>
      <c r="C909" s="229" t="s">
        <v>2751</v>
      </c>
      <c r="D909" s="35"/>
      <c r="E909" s="35"/>
      <c r="F909" s="35"/>
      <c r="G909" s="35"/>
      <c r="H909" s="36"/>
    </row>
    <row r="910" spans="1:8" s="2" customFormat="1" ht="16.899999999999999" customHeight="1">
      <c r="A910" s="35"/>
      <c r="B910" s="36"/>
      <c r="C910" s="227" t="s">
        <v>303</v>
      </c>
      <c r="D910" s="227" t="s">
        <v>2763</v>
      </c>
      <c r="E910" s="19" t="s">
        <v>139</v>
      </c>
      <c r="F910" s="228">
        <v>175.60499999999999</v>
      </c>
      <c r="G910" s="35"/>
      <c r="H910" s="36"/>
    </row>
    <row r="911" spans="1:8" s="2" customFormat="1" ht="16.899999999999999" customHeight="1">
      <c r="A911" s="35"/>
      <c r="B911" s="36"/>
      <c r="C911" s="227" t="s">
        <v>390</v>
      </c>
      <c r="D911" s="227" t="s">
        <v>2760</v>
      </c>
      <c r="E911" s="19" t="s">
        <v>139</v>
      </c>
      <c r="F911" s="228">
        <v>923.18</v>
      </c>
      <c r="G911" s="35"/>
      <c r="H911" s="36"/>
    </row>
    <row r="912" spans="1:8" s="2" customFormat="1" ht="16.899999999999999" customHeight="1">
      <c r="A912" s="35"/>
      <c r="B912" s="36"/>
      <c r="C912" s="227" t="s">
        <v>382</v>
      </c>
      <c r="D912" s="227" t="s">
        <v>2761</v>
      </c>
      <c r="E912" s="19" t="s">
        <v>139</v>
      </c>
      <c r="F912" s="228">
        <v>230.79499999999999</v>
      </c>
      <c r="G912" s="35"/>
      <c r="H912" s="36"/>
    </row>
    <row r="913" spans="1:8" s="2" customFormat="1" ht="16.899999999999999" customHeight="1">
      <c r="A913" s="35"/>
      <c r="B913" s="36"/>
      <c r="C913" s="227" t="s">
        <v>419</v>
      </c>
      <c r="D913" s="227" t="s">
        <v>2755</v>
      </c>
      <c r="E913" s="19" t="s">
        <v>139</v>
      </c>
      <c r="F913" s="228">
        <v>909.08</v>
      </c>
      <c r="G913" s="35"/>
      <c r="H913" s="36"/>
    </row>
    <row r="914" spans="1:8" s="2" customFormat="1" ht="16.899999999999999" customHeight="1">
      <c r="A914" s="35"/>
      <c r="B914" s="36"/>
      <c r="C914" s="227" t="s">
        <v>419</v>
      </c>
      <c r="D914" s="227" t="s">
        <v>2755</v>
      </c>
      <c r="E914" s="19" t="s">
        <v>139</v>
      </c>
      <c r="F914" s="228">
        <v>461.59</v>
      </c>
      <c r="G914" s="35"/>
      <c r="H914" s="36"/>
    </row>
    <row r="915" spans="1:8" s="2" customFormat="1" ht="16.899999999999999" customHeight="1">
      <c r="A915" s="35"/>
      <c r="B915" s="36"/>
      <c r="C915" s="227" t="s">
        <v>445</v>
      </c>
      <c r="D915" s="227" t="s">
        <v>2756</v>
      </c>
      <c r="E915" s="19" t="s">
        <v>139</v>
      </c>
      <c r="F915" s="228">
        <v>1720.37</v>
      </c>
      <c r="G915" s="35"/>
      <c r="H915" s="36"/>
    </row>
    <row r="916" spans="1:8" s="2" customFormat="1" ht="16.899999999999999" customHeight="1">
      <c r="A916" s="35"/>
      <c r="B916" s="36"/>
      <c r="C916" s="223" t="s">
        <v>695</v>
      </c>
      <c r="D916" s="224" t="s">
        <v>3</v>
      </c>
      <c r="E916" s="225" t="s">
        <v>3</v>
      </c>
      <c r="F916" s="226">
        <v>170.58799999999999</v>
      </c>
      <c r="G916" s="35"/>
      <c r="H916" s="36"/>
    </row>
    <row r="917" spans="1:8" s="2" customFormat="1" ht="16.899999999999999" customHeight="1">
      <c r="A917" s="35"/>
      <c r="B917" s="36"/>
      <c r="C917" s="227" t="s">
        <v>3</v>
      </c>
      <c r="D917" s="227" t="s">
        <v>207</v>
      </c>
      <c r="E917" s="19" t="s">
        <v>3</v>
      </c>
      <c r="F917" s="228">
        <v>0</v>
      </c>
      <c r="G917" s="35"/>
      <c r="H917" s="36"/>
    </row>
    <row r="918" spans="1:8" s="2" customFormat="1" ht="16.899999999999999" customHeight="1">
      <c r="A918" s="35"/>
      <c r="B918" s="36"/>
      <c r="C918" s="227" t="s">
        <v>3</v>
      </c>
      <c r="D918" s="227" t="s">
        <v>208</v>
      </c>
      <c r="E918" s="19" t="s">
        <v>3</v>
      </c>
      <c r="F918" s="228">
        <v>0</v>
      </c>
      <c r="G918" s="35"/>
      <c r="H918" s="36"/>
    </row>
    <row r="919" spans="1:8" s="2" customFormat="1" ht="16.899999999999999" customHeight="1">
      <c r="A919" s="35"/>
      <c r="B919" s="36"/>
      <c r="C919" s="227" t="s">
        <v>3</v>
      </c>
      <c r="D919" s="227" t="s">
        <v>1148</v>
      </c>
      <c r="E919" s="19" t="s">
        <v>3</v>
      </c>
      <c r="F919" s="228">
        <v>0</v>
      </c>
      <c r="G919" s="35"/>
      <c r="H919" s="36"/>
    </row>
    <row r="920" spans="1:8" s="2" customFormat="1" ht="16.899999999999999" customHeight="1">
      <c r="A920" s="35"/>
      <c r="B920" s="36"/>
      <c r="C920" s="227" t="s">
        <v>3</v>
      </c>
      <c r="D920" s="227" t="s">
        <v>1149</v>
      </c>
      <c r="E920" s="19" t="s">
        <v>3</v>
      </c>
      <c r="F920" s="228">
        <v>0</v>
      </c>
      <c r="G920" s="35"/>
      <c r="H920" s="36"/>
    </row>
    <row r="921" spans="1:8" s="2" customFormat="1" ht="16.899999999999999" customHeight="1">
      <c r="A921" s="35"/>
      <c r="B921" s="36"/>
      <c r="C921" s="227" t="s">
        <v>3</v>
      </c>
      <c r="D921" s="227" t="s">
        <v>729</v>
      </c>
      <c r="E921" s="19" t="s">
        <v>3</v>
      </c>
      <c r="F921" s="228">
        <v>0</v>
      </c>
      <c r="G921" s="35"/>
      <c r="H921" s="36"/>
    </row>
    <row r="922" spans="1:8" s="2" customFormat="1" ht="16.899999999999999" customHeight="1">
      <c r="A922" s="35"/>
      <c r="B922" s="36"/>
      <c r="C922" s="227" t="s">
        <v>3</v>
      </c>
      <c r="D922" s="227" t="s">
        <v>1195</v>
      </c>
      <c r="E922" s="19" t="s">
        <v>3</v>
      </c>
      <c r="F922" s="228">
        <v>170.58799999999999</v>
      </c>
      <c r="G922" s="35"/>
      <c r="H922" s="36"/>
    </row>
    <row r="923" spans="1:8" s="2" customFormat="1" ht="16.899999999999999" customHeight="1">
      <c r="A923" s="35"/>
      <c r="B923" s="36"/>
      <c r="C923" s="227" t="s">
        <v>695</v>
      </c>
      <c r="D923" s="227" t="s">
        <v>215</v>
      </c>
      <c r="E923" s="19" t="s">
        <v>3</v>
      </c>
      <c r="F923" s="228">
        <v>170.58799999999999</v>
      </c>
      <c r="G923" s="35"/>
      <c r="H923" s="36"/>
    </row>
    <row r="924" spans="1:8" s="2" customFormat="1" ht="16.899999999999999" customHeight="1">
      <c r="A924" s="35"/>
      <c r="B924" s="36"/>
      <c r="C924" s="229" t="s">
        <v>2751</v>
      </c>
      <c r="D924" s="35"/>
      <c r="E924" s="35"/>
      <c r="F924" s="35"/>
      <c r="G924" s="35"/>
      <c r="H924" s="36"/>
    </row>
    <row r="925" spans="1:8" s="2" customFormat="1" ht="16.899999999999999" customHeight="1">
      <c r="A925" s="35"/>
      <c r="B925" s="36"/>
      <c r="C925" s="227" t="s">
        <v>316</v>
      </c>
      <c r="D925" s="227" t="s">
        <v>2765</v>
      </c>
      <c r="E925" s="19" t="s">
        <v>139</v>
      </c>
      <c r="F925" s="228">
        <v>170.58799999999999</v>
      </c>
      <c r="G925" s="35"/>
      <c r="H925" s="36"/>
    </row>
    <row r="926" spans="1:8" s="2" customFormat="1" ht="16.899999999999999" customHeight="1">
      <c r="A926" s="35"/>
      <c r="B926" s="36"/>
      <c r="C926" s="227" t="s">
        <v>397</v>
      </c>
      <c r="D926" s="227" t="s">
        <v>2766</v>
      </c>
      <c r="E926" s="19" t="s">
        <v>139</v>
      </c>
      <c r="F926" s="228">
        <v>1083.7360000000001</v>
      </c>
      <c r="G926" s="35"/>
      <c r="H926" s="36"/>
    </row>
    <row r="927" spans="1:8" s="2" customFormat="1" ht="16.899999999999999" customHeight="1">
      <c r="A927" s="35"/>
      <c r="B927" s="36"/>
      <c r="C927" s="227" t="s">
        <v>406</v>
      </c>
      <c r="D927" s="227" t="s">
        <v>2767</v>
      </c>
      <c r="E927" s="19" t="s">
        <v>139</v>
      </c>
      <c r="F927" s="228">
        <v>270.93400000000003</v>
      </c>
      <c r="G927" s="35"/>
      <c r="H927" s="36"/>
    </row>
    <row r="928" spans="1:8" s="2" customFormat="1" ht="16.899999999999999" customHeight="1">
      <c r="A928" s="35"/>
      <c r="B928" s="36"/>
      <c r="C928" s="227" t="s">
        <v>428</v>
      </c>
      <c r="D928" s="227" t="s">
        <v>2768</v>
      </c>
      <c r="E928" s="19" t="s">
        <v>139</v>
      </c>
      <c r="F928" s="228">
        <v>541.86800000000005</v>
      </c>
      <c r="G928" s="35"/>
      <c r="H928" s="36"/>
    </row>
    <row r="929" spans="1:8" s="2" customFormat="1" ht="16.899999999999999" customHeight="1">
      <c r="A929" s="35"/>
      <c r="B929" s="36"/>
      <c r="C929" s="227" t="s">
        <v>428</v>
      </c>
      <c r="D929" s="227" t="s">
        <v>2768</v>
      </c>
      <c r="E929" s="19" t="s">
        <v>139</v>
      </c>
      <c r="F929" s="228">
        <v>270.93400000000003</v>
      </c>
      <c r="G929" s="35"/>
      <c r="H929" s="36"/>
    </row>
    <row r="930" spans="1:8" s="2" customFormat="1" ht="16.899999999999999" customHeight="1">
      <c r="A930" s="35"/>
      <c r="B930" s="36"/>
      <c r="C930" s="227" t="s">
        <v>445</v>
      </c>
      <c r="D930" s="227" t="s">
        <v>2756</v>
      </c>
      <c r="E930" s="19" t="s">
        <v>139</v>
      </c>
      <c r="F930" s="228">
        <v>1720.37</v>
      </c>
      <c r="G930" s="35"/>
      <c r="H930" s="36"/>
    </row>
    <row r="931" spans="1:8" s="2" customFormat="1" ht="16.899999999999999" customHeight="1">
      <c r="A931" s="35"/>
      <c r="B931" s="36"/>
      <c r="C931" s="223" t="s">
        <v>1121</v>
      </c>
      <c r="D931" s="224" t="s">
        <v>3</v>
      </c>
      <c r="E931" s="225" t="s">
        <v>3</v>
      </c>
      <c r="F931" s="226">
        <v>100.346</v>
      </c>
      <c r="G931" s="35"/>
      <c r="H931" s="36"/>
    </row>
    <row r="932" spans="1:8" s="2" customFormat="1" ht="16.899999999999999" customHeight="1">
      <c r="A932" s="35"/>
      <c r="B932" s="36"/>
      <c r="C932" s="227" t="s">
        <v>3</v>
      </c>
      <c r="D932" s="227" t="s">
        <v>207</v>
      </c>
      <c r="E932" s="19" t="s">
        <v>3</v>
      </c>
      <c r="F932" s="228">
        <v>0</v>
      </c>
      <c r="G932" s="35"/>
      <c r="H932" s="36"/>
    </row>
    <row r="933" spans="1:8" s="2" customFormat="1" ht="16.899999999999999" customHeight="1">
      <c r="A933" s="35"/>
      <c r="B933" s="36"/>
      <c r="C933" s="227" t="s">
        <v>3</v>
      </c>
      <c r="D933" s="227" t="s">
        <v>208</v>
      </c>
      <c r="E933" s="19" t="s">
        <v>3</v>
      </c>
      <c r="F933" s="228">
        <v>0</v>
      </c>
      <c r="G933" s="35"/>
      <c r="H933" s="36"/>
    </row>
    <row r="934" spans="1:8" s="2" customFormat="1" ht="16.899999999999999" customHeight="1">
      <c r="A934" s="35"/>
      <c r="B934" s="36"/>
      <c r="C934" s="227" t="s">
        <v>3</v>
      </c>
      <c r="D934" s="227" t="s">
        <v>1148</v>
      </c>
      <c r="E934" s="19" t="s">
        <v>3</v>
      </c>
      <c r="F934" s="228">
        <v>0</v>
      </c>
      <c r="G934" s="35"/>
      <c r="H934" s="36"/>
    </row>
    <row r="935" spans="1:8" s="2" customFormat="1" ht="16.899999999999999" customHeight="1">
      <c r="A935" s="35"/>
      <c r="B935" s="36"/>
      <c r="C935" s="227" t="s">
        <v>3</v>
      </c>
      <c r="D935" s="227" t="s">
        <v>1149</v>
      </c>
      <c r="E935" s="19" t="s">
        <v>3</v>
      </c>
      <c r="F935" s="228">
        <v>0</v>
      </c>
      <c r="G935" s="35"/>
      <c r="H935" s="36"/>
    </row>
    <row r="936" spans="1:8" s="2" customFormat="1" ht="16.899999999999999" customHeight="1">
      <c r="A936" s="35"/>
      <c r="B936" s="36"/>
      <c r="C936" s="227" t="s">
        <v>3</v>
      </c>
      <c r="D936" s="227" t="s">
        <v>729</v>
      </c>
      <c r="E936" s="19" t="s">
        <v>3</v>
      </c>
      <c r="F936" s="228">
        <v>0</v>
      </c>
      <c r="G936" s="35"/>
      <c r="H936" s="36"/>
    </row>
    <row r="937" spans="1:8" s="2" customFormat="1" ht="16.899999999999999" customHeight="1">
      <c r="A937" s="35"/>
      <c r="B937" s="36"/>
      <c r="C937" s="227" t="s">
        <v>3</v>
      </c>
      <c r="D937" s="227" t="s">
        <v>1201</v>
      </c>
      <c r="E937" s="19" t="s">
        <v>3</v>
      </c>
      <c r="F937" s="228">
        <v>100.346</v>
      </c>
      <c r="G937" s="35"/>
      <c r="H937" s="36"/>
    </row>
    <row r="938" spans="1:8" s="2" customFormat="1" ht="16.899999999999999" customHeight="1">
      <c r="A938" s="35"/>
      <c r="B938" s="36"/>
      <c r="C938" s="227" t="s">
        <v>1121</v>
      </c>
      <c r="D938" s="227" t="s">
        <v>215</v>
      </c>
      <c r="E938" s="19" t="s">
        <v>3</v>
      </c>
      <c r="F938" s="228">
        <v>100.346</v>
      </c>
      <c r="G938" s="35"/>
      <c r="H938" s="36"/>
    </row>
    <row r="939" spans="1:8" s="2" customFormat="1" ht="16.899999999999999" customHeight="1">
      <c r="A939" s="35"/>
      <c r="B939" s="36"/>
      <c r="C939" s="229" t="s">
        <v>2751</v>
      </c>
      <c r="D939" s="35"/>
      <c r="E939" s="35"/>
      <c r="F939" s="35"/>
      <c r="G939" s="35"/>
      <c r="H939" s="36"/>
    </row>
    <row r="940" spans="1:8" s="2" customFormat="1" ht="16.899999999999999" customHeight="1">
      <c r="A940" s="35"/>
      <c r="B940" s="36"/>
      <c r="C940" s="227" t="s">
        <v>327</v>
      </c>
      <c r="D940" s="227" t="s">
        <v>2770</v>
      </c>
      <c r="E940" s="19" t="s">
        <v>139</v>
      </c>
      <c r="F940" s="228">
        <v>100.346</v>
      </c>
      <c r="G940" s="35"/>
      <c r="H940" s="36"/>
    </row>
    <row r="941" spans="1:8" s="2" customFormat="1" ht="16.899999999999999" customHeight="1">
      <c r="A941" s="35"/>
      <c r="B941" s="36"/>
      <c r="C941" s="227" t="s">
        <v>397</v>
      </c>
      <c r="D941" s="227" t="s">
        <v>2766</v>
      </c>
      <c r="E941" s="19" t="s">
        <v>139</v>
      </c>
      <c r="F941" s="228">
        <v>1083.7360000000001</v>
      </c>
      <c r="G941" s="35"/>
      <c r="H941" s="36"/>
    </row>
    <row r="942" spans="1:8" s="2" customFormat="1" ht="16.899999999999999" customHeight="1">
      <c r="A942" s="35"/>
      <c r="B942" s="36"/>
      <c r="C942" s="227" t="s">
        <v>406</v>
      </c>
      <c r="D942" s="227" t="s">
        <v>2767</v>
      </c>
      <c r="E942" s="19" t="s">
        <v>139</v>
      </c>
      <c r="F942" s="228">
        <v>270.93400000000003</v>
      </c>
      <c r="G942" s="35"/>
      <c r="H942" s="36"/>
    </row>
    <row r="943" spans="1:8" s="2" customFormat="1" ht="16.899999999999999" customHeight="1">
      <c r="A943" s="35"/>
      <c r="B943" s="36"/>
      <c r="C943" s="227" t="s">
        <v>428</v>
      </c>
      <c r="D943" s="227" t="s">
        <v>2768</v>
      </c>
      <c r="E943" s="19" t="s">
        <v>139</v>
      </c>
      <c r="F943" s="228">
        <v>270.93400000000003</v>
      </c>
      <c r="G943" s="35"/>
      <c r="H943" s="36"/>
    </row>
    <row r="944" spans="1:8" s="2" customFormat="1" ht="16.899999999999999" customHeight="1">
      <c r="A944" s="35"/>
      <c r="B944" s="36"/>
      <c r="C944" s="227" t="s">
        <v>428</v>
      </c>
      <c r="D944" s="227" t="s">
        <v>2768</v>
      </c>
      <c r="E944" s="19" t="s">
        <v>139</v>
      </c>
      <c r="F944" s="228">
        <v>541.86800000000005</v>
      </c>
      <c r="G944" s="35"/>
      <c r="H944" s="36"/>
    </row>
    <row r="945" spans="1:8" s="2" customFormat="1" ht="16.899999999999999" customHeight="1">
      <c r="A945" s="35"/>
      <c r="B945" s="36"/>
      <c r="C945" s="227" t="s">
        <v>445</v>
      </c>
      <c r="D945" s="227" t="s">
        <v>2756</v>
      </c>
      <c r="E945" s="19" t="s">
        <v>139</v>
      </c>
      <c r="F945" s="228">
        <v>1720.37</v>
      </c>
      <c r="G945" s="35"/>
      <c r="H945" s="36"/>
    </row>
    <row r="946" spans="1:8" s="2" customFormat="1" ht="16.899999999999999" customHeight="1">
      <c r="A946" s="35"/>
      <c r="B946" s="36"/>
      <c r="C946" s="223" t="s">
        <v>1122</v>
      </c>
      <c r="D946" s="224" t="s">
        <v>1123</v>
      </c>
      <c r="E946" s="225" t="s">
        <v>139</v>
      </c>
      <c r="F946" s="226">
        <v>1003.456</v>
      </c>
      <c r="G946" s="35"/>
      <c r="H946" s="36"/>
    </row>
    <row r="947" spans="1:8" s="2" customFormat="1" ht="16.899999999999999" customHeight="1">
      <c r="A947" s="35"/>
      <c r="B947" s="36"/>
      <c r="C947" s="227" t="s">
        <v>3</v>
      </c>
      <c r="D947" s="227" t="s">
        <v>207</v>
      </c>
      <c r="E947" s="19" t="s">
        <v>3</v>
      </c>
      <c r="F947" s="228">
        <v>0</v>
      </c>
      <c r="G947" s="35"/>
      <c r="H947" s="36"/>
    </row>
    <row r="948" spans="1:8" s="2" customFormat="1" ht="16.899999999999999" customHeight="1">
      <c r="A948" s="35"/>
      <c r="B948" s="36"/>
      <c r="C948" s="227" t="s">
        <v>3</v>
      </c>
      <c r="D948" s="227" t="s">
        <v>208</v>
      </c>
      <c r="E948" s="19" t="s">
        <v>3</v>
      </c>
      <c r="F948" s="228">
        <v>0</v>
      </c>
      <c r="G948" s="35"/>
      <c r="H948" s="36"/>
    </row>
    <row r="949" spans="1:8" s="2" customFormat="1" ht="16.899999999999999" customHeight="1">
      <c r="A949" s="35"/>
      <c r="B949" s="36"/>
      <c r="C949" s="227" t="s">
        <v>3</v>
      </c>
      <c r="D949" s="227" t="s">
        <v>1148</v>
      </c>
      <c r="E949" s="19" t="s">
        <v>3</v>
      </c>
      <c r="F949" s="228">
        <v>0</v>
      </c>
      <c r="G949" s="35"/>
      <c r="H949" s="36"/>
    </row>
    <row r="950" spans="1:8" s="2" customFormat="1" ht="16.899999999999999" customHeight="1">
      <c r="A950" s="35"/>
      <c r="B950" s="36"/>
      <c r="C950" s="227" t="s">
        <v>3</v>
      </c>
      <c r="D950" s="227" t="s">
        <v>1152</v>
      </c>
      <c r="E950" s="19" t="s">
        <v>3</v>
      </c>
      <c r="F950" s="228">
        <v>0</v>
      </c>
      <c r="G950" s="35"/>
      <c r="H950" s="36"/>
    </row>
    <row r="951" spans="1:8" s="2" customFormat="1" ht="16.899999999999999" customHeight="1">
      <c r="A951" s="35"/>
      <c r="B951" s="36"/>
      <c r="C951" s="227" t="s">
        <v>3</v>
      </c>
      <c r="D951" s="227" t="s">
        <v>1153</v>
      </c>
      <c r="E951" s="19" t="s">
        <v>3</v>
      </c>
      <c r="F951" s="228">
        <v>0</v>
      </c>
      <c r="G951" s="35"/>
      <c r="H951" s="36"/>
    </row>
    <row r="952" spans="1:8" s="2" customFormat="1" ht="16.899999999999999" customHeight="1">
      <c r="A952" s="35"/>
      <c r="B952" s="36"/>
      <c r="C952" s="227" t="s">
        <v>3</v>
      </c>
      <c r="D952" s="227" t="s">
        <v>1154</v>
      </c>
      <c r="E952" s="19" t="s">
        <v>3</v>
      </c>
      <c r="F952" s="228">
        <v>0</v>
      </c>
      <c r="G952" s="35"/>
      <c r="H952" s="36"/>
    </row>
    <row r="953" spans="1:8" s="2" customFormat="1" ht="16.899999999999999" customHeight="1">
      <c r="A953" s="35"/>
      <c r="B953" s="36"/>
      <c r="C953" s="227" t="s">
        <v>3</v>
      </c>
      <c r="D953" s="227" t="s">
        <v>1155</v>
      </c>
      <c r="E953" s="19" t="s">
        <v>3</v>
      </c>
      <c r="F953" s="228">
        <v>405.13</v>
      </c>
      <c r="G953" s="35"/>
      <c r="H953" s="36"/>
    </row>
    <row r="954" spans="1:8" s="2" customFormat="1" ht="16.899999999999999" customHeight="1">
      <c r="A954" s="35"/>
      <c r="B954" s="36"/>
      <c r="C954" s="227" t="s">
        <v>3</v>
      </c>
      <c r="D954" s="227" t="s">
        <v>1156</v>
      </c>
      <c r="E954" s="19" t="s">
        <v>3</v>
      </c>
      <c r="F954" s="228">
        <v>0</v>
      </c>
      <c r="G954" s="35"/>
      <c r="H954" s="36"/>
    </row>
    <row r="955" spans="1:8" s="2" customFormat="1" ht="16.899999999999999" customHeight="1">
      <c r="A955" s="35"/>
      <c r="B955" s="36"/>
      <c r="C955" s="227" t="s">
        <v>3</v>
      </c>
      <c r="D955" s="227" t="s">
        <v>1157</v>
      </c>
      <c r="E955" s="19" t="s">
        <v>3</v>
      </c>
      <c r="F955" s="228">
        <v>0</v>
      </c>
      <c r="G955" s="35"/>
      <c r="H955" s="36"/>
    </row>
    <row r="956" spans="1:8" s="2" customFormat="1" ht="16.899999999999999" customHeight="1">
      <c r="A956" s="35"/>
      <c r="B956" s="36"/>
      <c r="C956" s="227" t="s">
        <v>3</v>
      </c>
      <c r="D956" s="227" t="s">
        <v>1158</v>
      </c>
      <c r="E956" s="19" t="s">
        <v>3</v>
      </c>
      <c r="F956" s="228">
        <v>36.735999999999997</v>
      </c>
      <c r="G956" s="35"/>
      <c r="H956" s="36"/>
    </row>
    <row r="957" spans="1:8" s="2" customFormat="1" ht="16.899999999999999" customHeight="1">
      <c r="A957" s="35"/>
      <c r="B957" s="36"/>
      <c r="C957" s="227" t="s">
        <v>3</v>
      </c>
      <c r="D957" s="227" t="s">
        <v>1159</v>
      </c>
      <c r="E957" s="19" t="s">
        <v>3</v>
      </c>
      <c r="F957" s="228">
        <v>0</v>
      </c>
      <c r="G957" s="35"/>
      <c r="H957" s="36"/>
    </row>
    <row r="958" spans="1:8" s="2" customFormat="1" ht="16.899999999999999" customHeight="1">
      <c r="A958" s="35"/>
      <c r="B958" s="36"/>
      <c r="C958" s="227" t="s">
        <v>3</v>
      </c>
      <c r="D958" s="227" t="s">
        <v>1160</v>
      </c>
      <c r="E958" s="19" t="s">
        <v>3</v>
      </c>
      <c r="F958" s="228">
        <v>0</v>
      </c>
      <c r="G958" s="35"/>
      <c r="H958" s="36"/>
    </row>
    <row r="959" spans="1:8" s="2" customFormat="1" ht="16.899999999999999" customHeight="1">
      <c r="A959" s="35"/>
      <c r="B959" s="36"/>
      <c r="C959" s="227" t="s">
        <v>3</v>
      </c>
      <c r="D959" s="227" t="s">
        <v>1161</v>
      </c>
      <c r="E959" s="19" t="s">
        <v>3</v>
      </c>
      <c r="F959" s="228">
        <v>32.69</v>
      </c>
      <c r="G959" s="35"/>
      <c r="H959" s="36"/>
    </row>
    <row r="960" spans="1:8" s="2" customFormat="1" ht="16.899999999999999" customHeight="1">
      <c r="A960" s="35"/>
      <c r="B960" s="36"/>
      <c r="C960" s="227" t="s">
        <v>3</v>
      </c>
      <c r="D960" s="227" t="s">
        <v>1162</v>
      </c>
      <c r="E960" s="19" t="s">
        <v>3</v>
      </c>
      <c r="F960" s="228">
        <v>0</v>
      </c>
      <c r="G960" s="35"/>
      <c r="H960" s="36"/>
    </row>
    <row r="961" spans="1:8" s="2" customFormat="1" ht="16.899999999999999" customHeight="1">
      <c r="A961" s="35"/>
      <c r="B961" s="36"/>
      <c r="C961" s="227" t="s">
        <v>3</v>
      </c>
      <c r="D961" s="227" t="s">
        <v>1163</v>
      </c>
      <c r="E961" s="19" t="s">
        <v>3</v>
      </c>
      <c r="F961" s="228">
        <v>0</v>
      </c>
      <c r="G961" s="35"/>
      <c r="H961" s="36"/>
    </row>
    <row r="962" spans="1:8" s="2" customFormat="1" ht="16.899999999999999" customHeight="1">
      <c r="A962" s="35"/>
      <c r="B962" s="36"/>
      <c r="C962" s="227" t="s">
        <v>3</v>
      </c>
      <c r="D962" s="227" t="s">
        <v>1164</v>
      </c>
      <c r="E962" s="19" t="s">
        <v>3</v>
      </c>
      <c r="F962" s="228">
        <v>35.527000000000001</v>
      </c>
      <c r="G962" s="35"/>
      <c r="H962" s="36"/>
    </row>
    <row r="963" spans="1:8" s="2" customFormat="1" ht="16.899999999999999" customHeight="1">
      <c r="A963" s="35"/>
      <c r="B963" s="36"/>
      <c r="C963" s="227" t="s">
        <v>3</v>
      </c>
      <c r="D963" s="227" t="s">
        <v>1165</v>
      </c>
      <c r="E963" s="19" t="s">
        <v>3</v>
      </c>
      <c r="F963" s="228">
        <v>0</v>
      </c>
      <c r="G963" s="35"/>
      <c r="H963" s="36"/>
    </row>
    <row r="964" spans="1:8" s="2" customFormat="1" ht="16.899999999999999" customHeight="1">
      <c r="A964" s="35"/>
      <c r="B964" s="36"/>
      <c r="C964" s="227" t="s">
        <v>3</v>
      </c>
      <c r="D964" s="227" t="s">
        <v>1163</v>
      </c>
      <c r="E964" s="19" t="s">
        <v>3</v>
      </c>
      <c r="F964" s="228">
        <v>0</v>
      </c>
      <c r="G964" s="35"/>
      <c r="H964" s="36"/>
    </row>
    <row r="965" spans="1:8" s="2" customFormat="1" ht="16.899999999999999" customHeight="1">
      <c r="A965" s="35"/>
      <c r="B965" s="36"/>
      <c r="C965" s="227" t="s">
        <v>3</v>
      </c>
      <c r="D965" s="227" t="s">
        <v>1166</v>
      </c>
      <c r="E965" s="19" t="s">
        <v>3</v>
      </c>
      <c r="F965" s="228">
        <v>34.472000000000001</v>
      </c>
      <c r="G965" s="35"/>
      <c r="H965" s="36"/>
    </row>
    <row r="966" spans="1:8" s="2" customFormat="1" ht="16.899999999999999" customHeight="1">
      <c r="A966" s="35"/>
      <c r="B966" s="36"/>
      <c r="C966" s="227" t="s">
        <v>3</v>
      </c>
      <c r="D966" s="227" t="s">
        <v>1167</v>
      </c>
      <c r="E966" s="19" t="s">
        <v>3</v>
      </c>
      <c r="F966" s="228">
        <v>0</v>
      </c>
      <c r="G966" s="35"/>
      <c r="H966" s="36"/>
    </row>
    <row r="967" spans="1:8" s="2" customFormat="1" ht="16.899999999999999" customHeight="1">
      <c r="A967" s="35"/>
      <c r="B967" s="36"/>
      <c r="C967" s="227" t="s">
        <v>3</v>
      </c>
      <c r="D967" s="227" t="s">
        <v>1168</v>
      </c>
      <c r="E967" s="19" t="s">
        <v>3</v>
      </c>
      <c r="F967" s="228">
        <v>0</v>
      </c>
      <c r="G967" s="35"/>
      <c r="H967" s="36"/>
    </row>
    <row r="968" spans="1:8" s="2" customFormat="1" ht="16.899999999999999" customHeight="1">
      <c r="A968" s="35"/>
      <c r="B968" s="36"/>
      <c r="C968" s="227" t="s">
        <v>3</v>
      </c>
      <c r="D968" s="227" t="s">
        <v>1169</v>
      </c>
      <c r="E968" s="19" t="s">
        <v>3</v>
      </c>
      <c r="F968" s="228">
        <v>35.880000000000003</v>
      </c>
      <c r="G968" s="35"/>
      <c r="H968" s="36"/>
    </row>
    <row r="969" spans="1:8" s="2" customFormat="1" ht="16.899999999999999" customHeight="1">
      <c r="A969" s="35"/>
      <c r="B969" s="36"/>
      <c r="C969" s="227" t="s">
        <v>3</v>
      </c>
      <c r="D969" s="227" t="s">
        <v>1170</v>
      </c>
      <c r="E969" s="19" t="s">
        <v>3</v>
      </c>
      <c r="F969" s="228">
        <v>0</v>
      </c>
      <c r="G969" s="35"/>
      <c r="H969" s="36"/>
    </row>
    <row r="970" spans="1:8" s="2" customFormat="1" ht="16.899999999999999" customHeight="1">
      <c r="A970" s="35"/>
      <c r="B970" s="36"/>
      <c r="C970" s="227" t="s">
        <v>3</v>
      </c>
      <c r="D970" s="227" t="s">
        <v>1168</v>
      </c>
      <c r="E970" s="19" t="s">
        <v>3</v>
      </c>
      <c r="F970" s="228">
        <v>0</v>
      </c>
      <c r="G970" s="35"/>
      <c r="H970" s="36"/>
    </row>
    <row r="971" spans="1:8" s="2" customFormat="1" ht="16.899999999999999" customHeight="1">
      <c r="A971" s="35"/>
      <c r="B971" s="36"/>
      <c r="C971" s="227" t="s">
        <v>3</v>
      </c>
      <c r="D971" s="227" t="s">
        <v>1171</v>
      </c>
      <c r="E971" s="19" t="s">
        <v>3</v>
      </c>
      <c r="F971" s="228">
        <v>36.18</v>
      </c>
      <c r="G971" s="35"/>
      <c r="H971" s="36"/>
    </row>
    <row r="972" spans="1:8" s="2" customFormat="1" ht="16.899999999999999" customHeight="1">
      <c r="A972" s="35"/>
      <c r="B972" s="36"/>
      <c r="C972" s="227" t="s">
        <v>3</v>
      </c>
      <c r="D972" s="227" t="s">
        <v>1172</v>
      </c>
      <c r="E972" s="19" t="s">
        <v>3</v>
      </c>
      <c r="F972" s="228">
        <v>0</v>
      </c>
      <c r="G972" s="35"/>
      <c r="H972" s="36"/>
    </row>
    <row r="973" spans="1:8" s="2" customFormat="1" ht="16.899999999999999" customHeight="1">
      <c r="A973" s="35"/>
      <c r="B973" s="36"/>
      <c r="C973" s="227" t="s">
        <v>3</v>
      </c>
      <c r="D973" s="227" t="s">
        <v>1163</v>
      </c>
      <c r="E973" s="19" t="s">
        <v>3</v>
      </c>
      <c r="F973" s="228">
        <v>0</v>
      </c>
      <c r="G973" s="35"/>
      <c r="H973" s="36"/>
    </row>
    <row r="974" spans="1:8" s="2" customFormat="1" ht="16.899999999999999" customHeight="1">
      <c r="A974" s="35"/>
      <c r="B974" s="36"/>
      <c r="C974" s="227" t="s">
        <v>3</v>
      </c>
      <c r="D974" s="227" t="s">
        <v>1173</v>
      </c>
      <c r="E974" s="19" t="s">
        <v>3</v>
      </c>
      <c r="F974" s="228">
        <v>30.888000000000002</v>
      </c>
      <c r="G974" s="35"/>
      <c r="H974" s="36"/>
    </row>
    <row r="975" spans="1:8" s="2" customFormat="1" ht="16.899999999999999" customHeight="1">
      <c r="A975" s="35"/>
      <c r="B975" s="36"/>
      <c r="C975" s="227" t="s">
        <v>3</v>
      </c>
      <c r="D975" s="227" t="s">
        <v>1174</v>
      </c>
      <c r="E975" s="19" t="s">
        <v>3</v>
      </c>
      <c r="F975" s="228">
        <v>0</v>
      </c>
      <c r="G975" s="35"/>
      <c r="H975" s="36"/>
    </row>
    <row r="976" spans="1:8" s="2" customFormat="1" ht="16.899999999999999" customHeight="1">
      <c r="A976" s="35"/>
      <c r="B976" s="36"/>
      <c r="C976" s="227" t="s">
        <v>3</v>
      </c>
      <c r="D976" s="227" t="s">
        <v>1168</v>
      </c>
      <c r="E976" s="19" t="s">
        <v>3</v>
      </c>
      <c r="F976" s="228">
        <v>0</v>
      </c>
      <c r="G976" s="35"/>
      <c r="H976" s="36"/>
    </row>
    <row r="977" spans="1:8" s="2" customFormat="1" ht="16.899999999999999" customHeight="1">
      <c r="A977" s="35"/>
      <c r="B977" s="36"/>
      <c r="C977" s="227" t="s">
        <v>3</v>
      </c>
      <c r="D977" s="227" t="s">
        <v>1175</v>
      </c>
      <c r="E977" s="19" t="s">
        <v>3</v>
      </c>
      <c r="F977" s="228">
        <v>30.026</v>
      </c>
      <c r="G977" s="35"/>
      <c r="H977" s="36"/>
    </row>
    <row r="978" spans="1:8" s="2" customFormat="1" ht="16.899999999999999" customHeight="1">
      <c r="A978" s="35"/>
      <c r="B978" s="36"/>
      <c r="C978" s="227" t="s">
        <v>3</v>
      </c>
      <c r="D978" s="227" t="s">
        <v>1176</v>
      </c>
      <c r="E978" s="19" t="s">
        <v>3</v>
      </c>
      <c r="F978" s="228">
        <v>0</v>
      </c>
      <c r="G978" s="35"/>
      <c r="H978" s="36"/>
    </row>
    <row r="979" spans="1:8" s="2" customFormat="1" ht="16.899999999999999" customHeight="1">
      <c r="A979" s="35"/>
      <c r="B979" s="36"/>
      <c r="C979" s="227" t="s">
        <v>3</v>
      </c>
      <c r="D979" s="227" t="s">
        <v>1163</v>
      </c>
      <c r="E979" s="19" t="s">
        <v>3</v>
      </c>
      <c r="F979" s="228">
        <v>0</v>
      </c>
      <c r="G979" s="35"/>
      <c r="H979" s="36"/>
    </row>
    <row r="980" spans="1:8" s="2" customFormat="1" ht="16.899999999999999" customHeight="1">
      <c r="A980" s="35"/>
      <c r="B980" s="36"/>
      <c r="C980" s="227" t="s">
        <v>3</v>
      </c>
      <c r="D980" s="227" t="s">
        <v>1177</v>
      </c>
      <c r="E980" s="19" t="s">
        <v>3</v>
      </c>
      <c r="F980" s="228">
        <v>35.655999999999999</v>
      </c>
      <c r="G980" s="35"/>
      <c r="H980" s="36"/>
    </row>
    <row r="981" spans="1:8" s="2" customFormat="1" ht="16.899999999999999" customHeight="1">
      <c r="A981" s="35"/>
      <c r="B981" s="36"/>
      <c r="C981" s="227" t="s">
        <v>3</v>
      </c>
      <c r="D981" s="227" t="s">
        <v>1178</v>
      </c>
      <c r="E981" s="19" t="s">
        <v>3</v>
      </c>
      <c r="F981" s="228">
        <v>0</v>
      </c>
      <c r="G981" s="35"/>
      <c r="H981" s="36"/>
    </row>
    <row r="982" spans="1:8" s="2" customFormat="1" ht="16.899999999999999" customHeight="1">
      <c r="A982" s="35"/>
      <c r="B982" s="36"/>
      <c r="C982" s="227" t="s">
        <v>3</v>
      </c>
      <c r="D982" s="227" t="s">
        <v>1163</v>
      </c>
      <c r="E982" s="19" t="s">
        <v>3</v>
      </c>
      <c r="F982" s="228">
        <v>0</v>
      </c>
      <c r="G982" s="35"/>
      <c r="H982" s="36"/>
    </row>
    <row r="983" spans="1:8" s="2" customFormat="1" ht="16.899999999999999" customHeight="1">
      <c r="A983" s="35"/>
      <c r="B983" s="36"/>
      <c r="C983" s="227" t="s">
        <v>3</v>
      </c>
      <c r="D983" s="227" t="s">
        <v>1179</v>
      </c>
      <c r="E983" s="19" t="s">
        <v>3</v>
      </c>
      <c r="F983" s="228">
        <v>51.154000000000003</v>
      </c>
      <c r="G983" s="35"/>
      <c r="H983" s="36"/>
    </row>
    <row r="984" spans="1:8" s="2" customFormat="1" ht="16.899999999999999" customHeight="1">
      <c r="A984" s="35"/>
      <c r="B984" s="36"/>
      <c r="C984" s="227" t="s">
        <v>3</v>
      </c>
      <c r="D984" s="227" t="s">
        <v>1180</v>
      </c>
      <c r="E984" s="19" t="s">
        <v>3</v>
      </c>
      <c r="F984" s="228">
        <v>0</v>
      </c>
      <c r="G984" s="35"/>
      <c r="H984" s="36"/>
    </row>
    <row r="985" spans="1:8" s="2" customFormat="1" ht="16.899999999999999" customHeight="1">
      <c r="A985" s="35"/>
      <c r="B985" s="36"/>
      <c r="C985" s="227" t="s">
        <v>3</v>
      </c>
      <c r="D985" s="227" t="s">
        <v>1163</v>
      </c>
      <c r="E985" s="19" t="s">
        <v>3</v>
      </c>
      <c r="F985" s="228">
        <v>0</v>
      </c>
      <c r="G985" s="35"/>
      <c r="H985" s="36"/>
    </row>
    <row r="986" spans="1:8" s="2" customFormat="1" ht="16.899999999999999" customHeight="1">
      <c r="A986" s="35"/>
      <c r="B986" s="36"/>
      <c r="C986" s="227" t="s">
        <v>3</v>
      </c>
      <c r="D986" s="227" t="s">
        <v>1181</v>
      </c>
      <c r="E986" s="19" t="s">
        <v>3</v>
      </c>
      <c r="F986" s="228">
        <v>34.103999999999999</v>
      </c>
      <c r="G986" s="35"/>
      <c r="H986" s="36"/>
    </row>
    <row r="987" spans="1:8" s="2" customFormat="1" ht="16.899999999999999" customHeight="1">
      <c r="A987" s="35"/>
      <c r="B987" s="36"/>
      <c r="C987" s="227" t="s">
        <v>3</v>
      </c>
      <c r="D987" s="227" t="s">
        <v>1182</v>
      </c>
      <c r="E987" s="19" t="s">
        <v>3</v>
      </c>
      <c r="F987" s="228">
        <v>0</v>
      </c>
      <c r="G987" s="35"/>
      <c r="H987" s="36"/>
    </row>
    <row r="988" spans="1:8" s="2" customFormat="1" ht="16.899999999999999" customHeight="1">
      <c r="A988" s="35"/>
      <c r="B988" s="36"/>
      <c r="C988" s="227" t="s">
        <v>3</v>
      </c>
      <c r="D988" s="227" t="s">
        <v>1163</v>
      </c>
      <c r="E988" s="19" t="s">
        <v>3</v>
      </c>
      <c r="F988" s="228">
        <v>0</v>
      </c>
      <c r="G988" s="35"/>
      <c r="H988" s="36"/>
    </row>
    <row r="989" spans="1:8" s="2" customFormat="1" ht="16.899999999999999" customHeight="1">
      <c r="A989" s="35"/>
      <c r="B989" s="36"/>
      <c r="C989" s="227" t="s">
        <v>3</v>
      </c>
      <c r="D989" s="227" t="s">
        <v>1183</v>
      </c>
      <c r="E989" s="19" t="s">
        <v>3</v>
      </c>
      <c r="F989" s="228">
        <v>32.426000000000002</v>
      </c>
      <c r="G989" s="35"/>
      <c r="H989" s="36"/>
    </row>
    <row r="990" spans="1:8" s="2" customFormat="1" ht="16.899999999999999" customHeight="1">
      <c r="A990" s="35"/>
      <c r="B990" s="36"/>
      <c r="C990" s="227" t="s">
        <v>3</v>
      </c>
      <c r="D990" s="227" t="s">
        <v>1184</v>
      </c>
      <c r="E990" s="19" t="s">
        <v>3</v>
      </c>
      <c r="F990" s="228">
        <v>0</v>
      </c>
      <c r="G990" s="35"/>
      <c r="H990" s="36"/>
    </row>
    <row r="991" spans="1:8" s="2" customFormat="1" ht="16.899999999999999" customHeight="1">
      <c r="A991" s="35"/>
      <c r="B991" s="36"/>
      <c r="C991" s="227" t="s">
        <v>3</v>
      </c>
      <c r="D991" s="227" t="s">
        <v>1163</v>
      </c>
      <c r="E991" s="19" t="s">
        <v>3</v>
      </c>
      <c r="F991" s="228">
        <v>0</v>
      </c>
      <c r="G991" s="35"/>
      <c r="H991" s="36"/>
    </row>
    <row r="992" spans="1:8" s="2" customFormat="1" ht="16.899999999999999" customHeight="1">
      <c r="A992" s="35"/>
      <c r="B992" s="36"/>
      <c r="C992" s="227" t="s">
        <v>3</v>
      </c>
      <c r="D992" s="227" t="s">
        <v>1185</v>
      </c>
      <c r="E992" s="19" t="s">
        <v>3</v>
      </c>
      <c r="F992" s="228">
        <v>34.677999999999997</v>
      </c>
      <c r="G992" s="35"/>
      <c r="H992" s="36"/>
    </row>
    <row r="993" spans="1:8" s="2" customFormat="1" ht="16.899999999999999" customHeight="1">
      <c r="A993" s="35"/>
      <c r="B993" s="36"/>
      <c r="C993" s="227" t="s">
        <v>3</v>
      </c>
      <c r="D993" s="227" t="s">
        <v>1186</v>
      </c>
      <c r="E993" s="19" t="s">
        <v>3</v>
      </c>
      <c r="F993" s="228">
        <v>0</v>
      </c>
      <c r="G993" s="35"/>
      <c r="H993" s="36"/>
    </row>
    <row r="994" spans="1:8" s="2" customFormat="1" ht="16.899999999999999" customHeight="1">
      <c r="A994" s="35"/>
      <c r="B994" s="36"/>
      <c r="C994" s="227" t="s">
        <v>3</v>
      </c>
      <c r="D994" s="227" t="s">
        <v>1187</v>
      </c>
      <c r="E994" s="19" t="s">
        <v>3</v>
      </c>
      <c r="F994" s="228">
        <v>0</v>
      </c>
      <c r="G994" s="35"/>
      <c r="H994" s="36"/>
    </row>
    <row r="995" spans="1:8" s="2" customFormat="1" ht="16.899999999999999" customHeight="1">
      <c r="A995" s="35"/>
      <c r="B995" s="36"/>
      <c r="C995" s="227" t="s">
        <v>3</v>
      </c>
      <c r="D995" s="227" t="s">
        <v>1188</v>
      </c>
      <c r="E995" s="19" t="s">
        <v>3</v>
      </c>
      <c r="F995" s="228">
        <v>98.24</v>
      </c>
      <c r="G995" s="35"/>
      <c r="H995" s="36"/>
    </row>
    <row r="996" spans="1:8" s="2" customFormat="1" ht="16.899999999999999" customHeight="1">
      <c r="A996" s="35"/>
      <c r="B996" s="36"/>
      <c r="C996" s="227" t="s">
        <v>3</v>
      </c>
      <c r="D996" s="227" t="s">
        <v>1189</v>
      </c>
      <c r="E996" s="19" t="s">
        <v>3</v>
      </c>
      <c r="F996" s="228">
        <v>0</v>
      </c>
      <c r="G996" s="35"/>
      <c r="H996" s="36"/>
    </row>
    <row r="997" spans="1:8" s="2" customFormat="1" ht="16.899999999999999" customHeight="1">
      <c r="A997" s="35"/>
      <c r="B997" s="36"/>
      <c r="C997" s="227" t="s">
        <v>3</v>
      </c>
      <c r="D997" s="227" t="s">
        <v>1154</v>
      </c>
      <c r="E997" s="19" t="s">
        <v>3</v>
      </c>
      <c r="F997" s="228">
        <v>0</v>
      </c>
      <c r="G997" s="35"/>
      <c r="H997" s="36"/>
    </row>
    <row r="998" spans="1:8" s="2" customFormat="1" ht="16.899999999999999" customHeight="1">
      <c r="A998" s="35"/>
      <c r="B998" s="36"/>
      <c r="C998" s="227" t="s">
        <v>3</v>
      </c>
      <c r="D998" s="227" t="s">
        <v>1190</v>
      </c>
      <c r="E998" s="19" t="s">
        <v>3</v>
      </c>
      <c r="F998" s="228">
        <v>39.668999999999997</v>
      </c>
      <c r="G998" s="35"/>
      <c r="H998" s="36"/>
    </row>
    <row r="999" spans="1:8" s="2" customFormat="1" ht="16.899999999999999" customHeight="1">
      <c r="A999" s="35"/>
      <c r="B999" s="36"/>
      <c r="C999" s="227" t="s">
        <v>1122</v>
      </c>
      <c r="D999" s="227" t="s">
        <v>215</v>
      </c>
      <c r="E999" s="19" t="s">
        <v>3</v>
      </c>
      <c r="F999" s="228">
        <v>1003.456</v>
      </c>
      <c r="G999" s="35"/>
      <c r="H999" s="36"/>
    </row>
    <row r="1000" spans="1:8" s="2" customFormat="1" ht="16.899999999999999" customHeight="1">
      <c r="A1000" s="35"/>
      <c r="B1000" s="36"/>
      <c r="C1000" s="229" t="s">
        <v>2751</v>
      </c>
      <c r="D1000" s="35"/>
      <c r="E1000" s="35"/>
      <c r="F1000" s="35"/>
      <c r="G1000" s="35"/>
      <c r="H1000" s="36"/>
    </row>
    <row r="1001" spans="1:8" s="2" customFormat="1" ht="16.899999999999999" customHeight="1">
      <c r="A1001" s="35"/>
      <c r="B1001" s="36"/>
      <c r="C1001" s="227" t="s">
        <v>266</v>
      </c>
      <c r="D1001" s="227" t="s">
        <v>2762</v>
      </c>
      <c r="E1001" s="19" t="s">
        <v>139</v>
      </c>
      <c r="F1001" s="228">
        <v>55.19</v>
      </c>
      <c r="G1001" s="35"/>
      <c r="H1001" s="36"/>
    </row>
    <row r="1002" spans="1:8" s="2" customFormat="1" ht="16.899999999999999" customHeight="1">
      <c r="A1002" s="35"/>
      <c r="B1002" s="36"/>
      <c r="C1002" s="227" t="s">
        <v>251</v>
      </c>
      <c r="D1002" s="227" t="s">
        <v>2774</v>
      </c>
      <c r="E1002" s="19" t="s">
        <v>139</v>
      </c>
      <c r="F1002" s="228">
        <v>250.864</v>
      </c>
      <c r="G1002" s="35"/>
      <c r="H1002" s="36"/>
    </row>
    <row r="1003" spans="1:8" s="2" customFormat="1" ht="16.899999999999999" customHeight="1">
      <c r="A1003" s="35"/>
      <c r="B1003" s="36"/>
      <c r="C1003" s="227" t="s">
        <v>258</v>
      </c>
      <c r="D1003" s="227" t="s">
        <v>2759</v>
      </c>
      <c r="E1003" s="19" t="s">
        <v>139</v>
      </c>
      <c r="F1003" s="228">
        <v>55.19</v>
      </c>
      <c r="G1003" s="35"/>
      <c r="H1003" s="36"/>
    </row>
    <row r="1004" spans="1:8" s="2" customFormat="1" ht="16.899999999999999" customHeight="1">
      <c r="A1004" s="35"/>
      <c r="B1004" s="36"/>
      <c r="C1004" s="227" t="s">
        <v>303</v>
      </c>
      <c r="D1004" s="227" t="s">
        <v>2763</v>
      </c>
      <c r="E1004" s="19" t="s">
        <v>139</v>
      </c>
      <c r="F1004" s="228">
        <v>175.60499999999999</v>
      </c>
      <c r="G1004" s="35"/>
      <c r="H1004" s="36"/>
    </row>
    <row r="1005" spans="1:8" s="2" customFormat="1" ht="16.899999999999999" customHeight="1">
      <c r="A1005" s="35"/>
      <c r="B1005" s="36"/>
      <c r="C1005" s="227" t="s">
        <v>308</v>
      </c>
      <c r="D1005" s="227" t="s">
        <v>2764</v>
      </c>
      <c r="E1005" s="19" t="s">
        <v>139</v>
      </c>
      <c r="F1005" s="228">
        <v>175.60499999999999</v>
      </c>
      <c r="G1005" s="35"/>
      <c r="H1005" s="36"/>
    </row>
    <row r="1006" spans="1:8" s="2" customFormat="1" ht="16.899999999999999" customHeight="1">
      <c r="A1006" s="35"/>
      <c r="B1006" s="36"/>
      <c r="C1006" s="227" t="s">
        <v>316</v>
      </c>
      <c r="D1006" s="227" t="s">
        <v>2765</v>
      </c>
      <c r="E1006" s="19" t="s">
        <v>139</v>
      </c>
      <c r="F1006" s="228">
        <v>170.58799999999999</v>
      </c>
      <c r="G1006" s="35"/>
      <c r="H1006" s="36"/>
    </row>
    <row r="1007" spans="1:8" s="2" customFormat="1" ht="16.899999999999999" customHeight="1">
      <c r="A1007" s="35"/>
      <c r="B1007" s="36"/>
      <c r="C1007" s="227" t="s">
        <v>1196</v>
      </c>
      <c r="D1007" s="227" t="s">
        <v>2795</v>
      </c>
      <c r="E1007" s="19" t="s">
        <v>139</v>
      </c>
      <c r="F1007" s="228">
        <v>170.58799999999999</v>
      </c>
      <c r="G1007" s="35"/>
      <c r="H1007" s="36"/>
    </row>
    <row r="1008" spans="1:8" s="2" customFormat="1" ht="16.899999999999999" customHeight="1">
      <c r="A1008" s="35"/>
      <c r="B1008" s="36"/>
      <c r="C1008" s="227" t="s">
        <v>327</v>
      </c>
      <c r="D1008" s="227" t="s">
        <v>2770</v>
      </c>
      <c r="E1008" s="19" t="s">
        <v>139</v>
      </c>
      <c r="F1008" s="228">
        <v>100.346</v>
      </c>
      <c r="G1008" s="35"/>
      <c r="H1008" s="36"/>
    </row>
    <row r="1009" spans="1:8" s="2" customFormat="1" ht="16.899999999999999" customHeight="1">
      <c r="A1009" s="35"/>
      <c r="B1009" s="36"/>
      <c r="C1009" s="227" t="s">
        <v>1202</v>
      </c>
      <c r="D1009" s="227" t="s">
        <v>2796</v>
      </c>
      <c r="E1009" s="19" t="s">
        <v>139</v>
      </c>
      <c r="F1009" s="228">
        <v>100.346</v>
      </c>
      <c r="G1009" s="35"/>
      <c r="H1009" s="36"/>
    </row>
    <row r="1010" spans="1:8" s="2" customFormat="1" ht="16.899999999999999" customHeight="1">
      <c r="A1010" s="35"/>
      <c r="B1010" s="36"/>
      <c r="C1010" s="227" t="s">
        <v>680</v>
      </c>
      <c r="D1010" s="227" t="s">
        <v>2775</v>
      </c>
      <c r="E1010" s="19" t="s">
        <v>467</v>
      </c>
      <c r="F1010" s="228">
        <v>852.93799999999999</v>
      </c>
      <c r="G1010" s="35"/>
      <c r="H1010" s="36"/>
    </row>
    <row r="1011" spans="1:8" s="2" customFormat="1" ht="16.899999999999999" customHeight="1">
      <c r="A1011" s="35"/>
      <c r="B1011" s="36"/>
      <c r="C1011" s="227" t="s">
        <v>450</v>
      </c>
      <c r="D1011" s="227" t="s">
        <v>2753</v>
      </c>
      <c r="E1011" s="19" t="s">
        <v>139</v>
      </c>
      <c r="F1011" s="228">
        <v>660.42100000000005</v>
      </c>
      <c r="G1011" s="35"/>
      <c r="H1011" s="36"/>
    </row>
    <row r="1012" spans="1:8" s="2" customFormat="1" ht="16.899999999999999" customHeight="1">
      <c r="A1012" s="35"/>
      <c r="B1012" s="36"/>
      <c r="C1012" s="223" t="s">
        <v>1125</v>
      </c>
      <c r="D1012" s="224" t="s">
        <v>1126</v>
      </c>
      <c r="E1012" s="225" t="s">
        <v>139</v>
      </c>
      <c r="F1012" s="226">
        <v>660.42100000000005</v>
      </c>
      <c r="G1012" s="35"/>
      <c r="H1012" s="36"/>
    </row>
    <row r="1013" spans="1:8" s="2" customFormat="1" ht="16.899999999999999" customHeight="1">
      <c r="A1013" s="35"/>
      <c r="B1013" s="36"/>
      <c r="C1013" s="227" t="s">
        <v>3</v>
      </c>
      <c r="D1013" s="227" t="s">
        <v>207</v>
      </c>
      <c r="E1013" s="19" t="s">
        <v>3</v>
      </c>
      <c r="F1013" s="228">
        <v>0</v>
      </c>
      <c r="G1013" s="35"/>
      <c r="H1013" s="36"/>
    </row>
    <row r="1014" spans="1:8" s="2" customFormat="1" ht="16.899999999999999" customHeight="1">
      <c r="A1014" s="35"/>
      <c r="B1014" s="36"/>
      <c r="C1014" s="227" t="s">
        <v>3</v>
      </c>
      <c r="D1014" s="227" t="s">
        <v>208</v>
      </c>
      <c r="E1014" s="19" t="s">
        <v>3</v>
      </c>
      <c r="F1014" s="228">
        <v>0</v>
      </c>
      <c r="G1014" s="35"/>
      <c r="H1014" s="36"/>
    </row>
    <row r="1015" spans="1:8" s="2" customFormat="1" ht="16.899999999999999" customHeight="1">
      <c r="A1015" s="35"/>
      <c r="B1015" s="36"/>
      <c r="C1015" s="227" t="s">
        <v>3</v>
      </c>
      <c r="D1015" s="227" t="s">
        <v>1148</v>
      </c>
      <c r="E1015" s="19" t="s">
        <v>3</v>
      </c>
      <c r="F1015" s="228">
        <v>0</v>
      </c>
      <c r="G1015" s="35"/>
      <c r="H1015" s="36"/>
    </row>
    <row r="1016" spans="1:8" s="2" customFormat="1" ht="16.899999999999999" customHeight="1">
      <c r="A1016" s="35"/>
      <c r="B1016" s="36"/>
      <c r="C1016" s="227" t="s">
        <v>3</v>
      </c>
      <c r="D1016" s="227" t="s">
        <v>454</v>
      </c>
      <c r="E1016" s="19" t="s">
        <v>3</v>
      </c>
      <c r="F1016" s="228">
        <v>0</v>
      </c>
      <c r="G1016" s="35"/>
      <c r="H1016" s="36"/>
    </row>
    <row r="1017" spans="1:8" s="2" customFormat="1" ht="16.899999999999999" customHeight="1">
      <c r="A1017" s="35"/>
      <c r="B1017" s="36"/>
      <c r="C1017" s="227" t="s">
        <v>3</v>
      </c>
      <c r="D1017" s="227" t="s">
        <v>1248</v>
      </c>
      <c r="E1017" s="19" t="s">
        <v>3</v>
      </c>
      <c r="F1017" s="228">
        <v>0</v>
      </c>
      <c r="G1017" s="35"/>
      <c r="H1017" s="36"/>
    </row>
    <row r="1018" spans="1:8" s="2" customFormat="1" ht="16.899999999999999" customHeight="1">
      <c r="A1018" s="35"/>
      <c r="B1018" s="36"/>
      <c r="C1018" s="227" t="s">
        <v>3</v>
      </c>
      <c r="D1018" s="227" t="s">
        <v>1122</v>
      </c>
      <c r="E1018" s="19" t="s">
        <v>3</v>
      </c>
      <c r="F1018" s="228">
        <v>1003.456</v>
      </c>
      <c r="G1018" s="35"/>
      <c r="H1018" s="36"/>
    </row>
    <row r="1019" spans="1:8" s="2" customFormat="1" ht="16.899999999999999" customHeight="1">
      <c r="A1019" s="35"/>
      <c r="B1019" s="36"/>
      <c r="C1019" s="227" t="s">
        <v>3</v>
      </c>
      <c r="D1019" s="227" t="s">
        <v>1249</v>
      </c>
      <c r="E1019" s="19" t="s">
        <v>3</v>
      </c>
      <c r="F1019" s="228">
        <v>-75.760000000000005</v>
      </c>
      <c r="G1019" s="35"/>
      <c r="H1019" s="36"/>
    </row>
    <row r="1020" spans="1:8" s="2" customFormat="1" ht="16.899999999999999" customHeight="1">
      <c r="A1020" s="35"/>
      <c r="B1020" s="36"/>
      <c r="C1020" s="227" t="s">
        <v>3</v>
      </c>
      <c r="D1020" s="227" t="s">
        <v>457</v>
      </c>
      <c r="E1020" s="19" t="s">
        <v>3</v>
      </c>
      <c r="F1020" s="228">
        <v>-263.06200000000001</v>
      </c>
      <c r="G1020" s="35"/>
      <c r="H1020" s="36"/>
    </row>
    <row r="1021" spans="1:8" s="2" customFormat="1" ht="16.899999999999999" customHeight="1">
      <c r="A1021" s="35"/>
      <c r="B1021" s="36"/>
      <c r="C1021" s="227" t="s">
        <v>3</v>
      </c>
      <c r="D1021" s="227" t="s">
        <v>1250</v>
      </c>
      <c r="E1021" s="19" t="s">
        <v>3</v>
      </c>
      <c r="F1021" s="228">
        <v>-4.2130000000000001</v>
      </c>
      <c r="G1021" s="35"/>
      <c r="H1021" s="36"/>
    </row>
    <row r="1022" spans="1:8" s="2" customFormat="1" ht="16.899999999999999" customHeight="1">
      <c r="A1022" s="35"/>
      <c r="B1022" s="36"/>
      <c r="C1022" s="227" t="s">
        <v>1125</v>
      </c>
      <c r="D1022" s="227" t="s">
        <v>215</v>
      </c>
      <c r="E1022" s="19" t="s">
        <v>3</v>
      </c>
      <c r="F1022" s="228">
        <v>660.42100000000005</v>
      </c>
      <c r="G1022" s="35"/>
      <c r="H1022" s="36"/>
    </row>
    <row r="1023" spans="1:8" s="2" customFormat="1" ht="16.899999999999999" customHeight="1">
      <c r="A1023" s="35"/>
      <c r="B1023" s="36"/>
      <c r="C1023" s="229" t="s">
        <v>2751</v>
      </c>
      <c r="D1023" s="35"/>
      <c r="E1023" s="35"/>
      <c r="F1023" s="35"/>
      <c r="G1023" s="35"/>
      <c r="H1023" s="36"/>
    </row>
    <row r="1024" spans="1:8" s="2" customFormat="1" ht="16.899999999999999" customHeight="1">
      <c r="A1024" s="35"/>
      <c r="B1024" s="36"/>
      <c r="C1024" s="227" t="s">
        <v>450</v>
      </c>
      <c r="D1024" s="227" t="s">
        <v>2753</v>
      </c>
      <c r="E1024" s="19" t="s">
        <v>139</v>
      </c>
      <c r="F1024" s="228">
        <v>660.42100000000005</v>
      </c>
      <c r="G1024" s="35"/>
      <c r="H1024" s="36"/>
    </row>
    <row r="1025" spans="1:8" s="2" customFormat="1" ht="16.899999999999999" customHeight="1">
      <c r="A1025" s="35"/>
      <c r="B1025" s="36"/>
      <c r="C1025" s="227" t="s">
        <v>419</v>
      </c>
      <c r="D1025" s="227" t="s">
        <v>2755</v>
      </c>
      <c r="E1025" s="19" t="s">
        <v>139</v>
      </c>
      <c r="F1025" s="228">
        <v>909.08</v>
      </c>
      <c r="G1025" s="35"/>
      <c r="H1025" s="36"/>
    </row>
    <row r="1026" spans="1:8" s="2" customFormat="1" ht="16.899999999999999" customHeight="1">
      <c r="A1026" s="35"/>
      <c r="B1026" s="36"/>
      <c r="C1026" s="227" t="s">
        <v>445</v>
      </c>
      <c r="D1026" s="227" t="s">
        <v>2756</v>
      </c>
      <c r="E1026" s="19" t="s">
        <v>139</v>
      </c>
      <c r="F1026" s="228">
        <v>1720.37</v>
      </c>
      <c r="G1026" s="35"/>
      <c r="H1026" s="36"/>
    </row>
    <row r="1027" spans="1:8" s="2" customFormat="1" ht="16.899999999999999" customHeight="1">
      <c r="A1027" s="35"/>
      <c r="B1027" s="36"/>
      <c r="C1027" s="227" t="s">
        <v>1251</v>
      </c>
      <c r="D1027" s="227" t="s">
        <v>466</v>
      </c>
      <c r="E1027" s="19" t="s">
        <v>467</v>
      </c>
      <c r="F1027" s="228">
        <v>678.28499999999997</v>
      </c>
      <c r="G1027" s="35"/>
      <c r="H1027" s="36"/>
    </row>
    <row r="1028" spans="1:8" s="2" customFormat="1" ht="26.5" customHeight="1">
      <c r="A1028" s="35"/>
      <c r="B1028" s="36"/>
      <c r="C1028" s="222" t="s">
        <v>2864</v>
      </c>
      <c r="D1028" s="222" t="s">
        <v>108</v>
      </c>
      <c r="E1028" s="35"/>
      <c r="F1028" s="35"/>
      <c r="G1028" s="35"/>
      <c r="H1028" s="36"/>
    </row>
    <row r="1029" spans="1:8" s="2" customFormat="1" ht="16.899999999999999" customHeight="1">
      <c r="A1029" s="35"/>
      <c r="B1029" s="36"/>
      <c r="C1029" s="223" t="s">
        <v>135</v>
      </c>
      <c r="D1029" s="224" t="s">
        <v>3</v>
      </c>
      <c r="E1029" s="225" t="s">
        <v>3</v>
      </c>
      <c r="F1029" s="226">
        <v>443.80599999999998</v>
      </c>
      <c r="G1029" s="35"/>
      <c r="H1029" s="36"/>
    </row>
    <row r="1030" spans="1:8" s="2" customFormat="1" ht="16.899999999999999" customHeight="1">
      <c r="A1030" s="35"/>
      <c r="B1030" s="36"/>
      <c r="C1030" s="227" t="s">
        <v>3</v>
      </c>
      <c r="D1030" s="227" t="s">
        <v>207</v>
      </c>
      <c r="E1030" s="19" t="s">
        <v>3</v>
      </c>
      <c r="F1030" s="228">
        <v>0</v>
      </c>
      <c r="G1030" s="35"/>
      <c r="H1030" s="36"/>
    </row>
    <row r="1031" spans="1:8" s="2" customFormat="1" ht="16.899999999999999" customHeight="1">
      <c r="A1031" s="35"/>
      <c r="B1031" s="36"/>
      <c r="C1031" s="227" t="s">
        <v>3</v>
      </c>
      <c r="D1031" s="227" t="s">
        <v>208</v>
      </c>
      <c r="E1031" s="19" t="s">
        <v>3</v>
      </c>
      <c r="F1031" s="228">
        <v>0</v>
      </c>
      <c r="G1031" s="35"/>
      <c r="H1031" s="36"/>
    </row>
    <row r="1032" spans="1:8" s="2" customFormat="1" ht="16.899999999999999" customHeight="1">
      <c r="A1032" s="35"/>
      <c r="B1032" s="36"/>
      <c r="C1032" s="227" t="s">
        <v>3</v>
      </c>
      <c r="D1032" s="227" t="s">
        <v>1148</v>
      </c>
      <c r="E1032" s="19" t="s">
        <v>3</v>
      </c>
      <c r="F1032" s="228">
        <v>0</v>
      </c>
      <c r="G1032" s="35"/>
      <c r="H1032" s="36"/>
    </row>
    <row r="1033" spans="1:8" s="2" customFormat="1" ht="16.899999999999999" customHeight="1">
      <c r="A1033" s="35"/>
      <c r="B1033" s="36"/>
      <c r="C1033" s="227" t="s">
        <v>3</v>
      </c>
      <c r="D1033" s="227" t="s">
        <v>454</v>
      </c>
      <c r="E1033" s="19" t="s">
        <v>3</v>
      </c>
      <c r="F1033" s="228">
        <v>0</v>
      </c>
      <c r="G1033" s="35"/>
      <c r="H1033" s="36"/>
    </row>
    <row r="1034" spans="1:8" s="2" customFormat="1" ht="16.899999999999999" customHeight="1">
      <c r="A1034" s="35"/>
      <c r="B1034" s="36"/>
      <c r="C1034" s="227" t="s">
        <v>3</v>
      </c>
      <c r="D1034" s="227" t="s">
        <v>1635</v>
      </c>
      <c r="E1034" s="19" t="s">
        <v>3</v>
      </c>
      <c r="F1034" s="228">
        <v>0</v>
      </c>
      <c r="G1034" s="35"/>
      <c r="H1034" s="36"/>
    </row>
    <row r="1035" spans="1:8" s="2" customFormat="1" ht="16.899999999999999" customHeight="1">
      <c r="A1035" s="35"/>
      <c r="B1035" s="36"/>
      <c r="C1035" s="227" t="s">
        <v>3</v>
      </c>
      <c r="D1035" s="227" t="s">
        <v>165</v>
      </c>
      <c r="E1035" s="19" t="s">
        <v>3</v>
      </c>
      <c r="F1035" s="228">
        <v>697.91700000000003</v>
      </c>
      <c r="G1035" s="35"/>
      <c r="H1035" s="36"/>
    </row>
    <row r="1036" spans="1:8" s="2" customFormat="1" ht="16.899999999999999" customHeight="1">
      <c r="A1036" s="35"/>
      <c r="B1036" s="36"/>
      <c r="C1036" s="227" t="s">
        <v>3</v>
      </c>
      <c r="D1036" s="227" t="s">
        <v>1636</v>
      </c>
      <c r="E1036" s="19" t="s">
        <v>3</v>
      </c>
      <c r="F1036" s="228">
        <v>-63.33</v>
      </c>
      <c r="G1036" s="35"/>
      <c r="H1036" s="36"/>
    </row>
    <row r="1037" spans="1:8" s="2" customFormat="1" ht="16.899999999999999" customHeight="1">
      <c r="A1037" s="35"/>
      <c r="B1037" s="36"/>
      <c r="C1037" s="227" t="s">
        <v>3</v>
      </c>
      <c r="D1037" s="227" t="s">
        <v>789</v>
      </c>
      <c r="E1037" s="19" t="s">
        <v>3</v>
      </c>
      <c r="F1037" s="228">
        <v>-190.78100000000001</v>
      </c>
      <c r="G1037" s="35"/>
      <c r="H1037" s="36"/>
    </row>
    <row r="1038" spans="1:8" s="2" customFormat="1" ht="16.899999999999999" customHeight="1">
      <c r="A1038" s="35"/>
      <c r="B1038" s="36"/>
      <c r="C1038" s="227" t="s">
        <v>135</v>
      </c>
      <c r="D1038" s="227" t="s">
        <v>215</v>
      </c>
      <c r="E1038" s="19" t="s">
        <v>3</v>
      </c>
      <c r="F1038" s="228">
        <v>443.80599999999998</v>
      </c>
      <c r="G1038" s="35"/>
      <c r="H1038" s="36"/>
    </row>
    <row r="1039" spans="1:8" s="2" customFormat="1" ht="16.899999999999999" customHeight="1">
      <c r="A1039" s="35"/>
      <c r="B1039" s="36"/>
      <c r="C1039" s="229" t="s">
        <v>2751</v>
      </c>
      <c r="D1039" s="35"/>
      <c r="E1039" s="35"/>
      <c r="F1039" s="35"/>
      <c r="G1039" s="35"/>
      <c r="H1039" s="36"/>
    </row>
    <row r="1040" spans="1:8" s="2" customFormat="1" ht="16.899999999999999" customHeight="1">
      <c r="A1040" s="35"/>
      <c r="B1040" s="36"/>
      <c r="C1040" s="227" t="s">
        <v>450</v>
      </c>
      <c r="D1040" s="227" t="s">
        <v>2753</v>
      </c>
      <c r="E1040" s="19" t="s">
        <v>139</v>
      </c>
      <c r="F1040" s="228">
        <v>443.80599999999998</v>
      </c>
      <c r="G1040" s="35"/>
      <c r="H1040" s="36"/>
    </row>
    <row r="1041" spans="1:8" s="2" customFormat="1" ht="16.899999999999999" customHeight="1">
      <c r="A1041" s="35"/>
      <c r="B1041" s="36"/>
      <c r="C1041" s="227" t="s">
        <v>445</v>
      </c>
      <c r="D1041" s="227" t="s">
        <v>2756</v>
      </c>
      <c r="E1041" s="19" t="s">
        <v>139</v>
      </c>
      <c r="F1041" s="228">
        <v>1196.652</v>
      </c>
      <c r="G1041" s="35"/>
      <c r="H1041" s="36"/>
    </row>
    <row r="1042" spans="1:8" s="2" customFormat="1" ht="16.899999999999999" customHeight="1">
      <c r="A1042" s="35"/>
      <c r="B1042" s="36"/>
      <c r="C1042" s="227" t="s">
        <v>465</v>
      </c>
      <c r="D1042" s="227" t="s">
        <v>466</v>
      </c>
      <c r="E1042" s="19" t="s">
        <v>467</v>
      </c>
      <c r="F1042" s="228">
        <v>455.81099999999998</v>
      </c>
      <c r="G1042" s="35"/>
      <c r="H1042" s="36"/>
    </row>
    <row r="1043" spans="1:8" s="2" customFormat="1" ht="16.899999999999999" customHeight="1">
      <c r="A1043" s="35"/>
      <c r="B1043" s="36"/>
      <c r="C1043" s="223" t="s">
        <v>1553</v>
      </c>
      <c r="D1043" s="224" t="s">
        <v>3</v>
      </c>
      <c r="E1043" s="225" t="s">
        <v>3</v>
      </c>
      <c r="F1043" s="226">
        <v>63.33</v>
      </c>
      <c r="G1043" s="35"/>
      <c r="H1043" s="36"/>
    </row>
    <row r="1044" spans="1:8" s="2" customFormat="1" ht="16.899999999999999" customHeight="1">
      <c r="A1044" s="35"/>
      <c r="B1044" s="36"/>
      <c r="C1044" s="227" t="s">
        <v>3</v>
      </c>
      <c r="D1044" s="227" t="s">
        <v>207</v>
      </c>
      <c r="E1044" s="19" t="s">
        <v>3</v>
      </c>
      <c r="F1044" s="228">
        <v>0</v>
      </c>
      <c r="G1044" s="35"/>
      <c r="H1044" s="36"/>
    </row>
    <row r="1045" spans="1:8" s="2" customFormat="1" ht="16.899999999999999" customHeight="1">
      <c r="A1045" s="35"/>
      <c r="B1045" s="36"/>
      <c r="C1045" s="227" t="s">
        <v>3</v>
      </c>
      <c r="D1045" s="227" t="s">
        <v>208</v>
      </c>
      <c r="E1045" s="19" t="s">
        <v>3</v>
      </c>
      <c r="F1045" s="228">
        <v>0</v>
      </c>
      <c r="G1045" s="35"/>
      <c r="H1045" s="36"/>
    </row>
    <row r="1046" spans="1:8" s="2" customFormat="1" ht="16.899999999999999" customHeight="1">
      <c r="A1046" s="35"/>
      <c r="B1046" s="36"/>
      <c r="C1046" s="227" t="s">
        <v>3</v>
      </c>
      <c r="D1046" s="227" t="s">
        <v>1148</v>
      </c>
      <c r="E1046" s="19" t="s">
        <v>3</v>
      </c>
      <c r="F1046" s="228">
        <v>0</v>
      </c>
      <c r="G1046" s="35"/>
      <c r="H1046" s="36"/>
    </row>
    <row r="1047" spans="1:8" s="2" customFormat="1" ht="16.899999999999999" customHeight="1">
      <c r="A1047" s="35"/>
      <c r="B1047" s="36"/>
      <c r="C1047" s="227" t="s">
        <v>3</v>
      </c>
      <c r="D1047" s="227" t="s">
        <v>1646</v>
      </c>
      <c r="E1047" s="19" t="s">
        <v>3</v>
      </c>
      <c r="F1047" s="228">
        <v>63.33</v>
      </c>
      <c r="G1047" s="35"/>
      <c r="H1047" s="36"/>
    </row>
    <row r="1048" spans="1:8" s="2" customFormat="1" ht="16.899999999999999" customHeight="1">
      <c r="A1048" s="35"/>
      <c r="B1048" s="36"/>
      <c r="C1048" s="227" t="s">
        <v>1553</v>
      </c>
      <c r="D1048" s="227" t="s">
        <v>215</v>
      </c>
      <c r="E1048" s="19" t="s">
        <v>3</v>
      </c>
      <c r="F1048" s="228">
        <v>63.33</v>
      </c>
      <c r="G1048" s="35"/>
      <c r="H1048" s="36"/>
    </row>
    <row r="1049" spans="1:8" s="2" customFormat="1" ht="16.899999999999999" customHeight="1">
      <c r="A1049" s="35"/>
      <c r="B1049" s="36"/>
      <c r="C1049" s="229" t="s">
        <v>2751</v>
      </c>
      <c r="D1049" s="35"/>
      <c r="E1049" s="35"/>
      <c r="F1049" s="35"/>
      <c r="G1049" s="35"/>
      <c r="H1049" s="36"/>
    </row>
    <row r="1050" spans="1:8" s="2" customFormat="1" ht="16.899999999999999" customHeight="1">
      <c r="A1050" s="35"/>
      <c r="B1050" s="36"/>
      <c r="C1050" s="227" t="s">
        <v>1259</v>
      </c>
      <c r="D1050" s="227" t="s">
        <v>2794</v>
      </c>
      <c r="E1050" s="19" t="s">
        <v>139</v>
      </c>
      <c r="F1050" s="228">
        <v>63.33</v>
      </c>
      <c r="G1050" s="35"/>
      <c r="H1050" s="36"/>
    </row>
    <row r="1051" spans="1:8" s="2" customFormat="1" ht="16.899999999999999" customHeight="1">
      <c r="A1051" s="35"/>
      <c r="B1051" s="36"/>
      <c r="C1051" s="227" t="s">
        <v>450</v>
      </c>
      <c r="D1051" s="227" t="s">
        <v>2753</v>
      </c>
      <c r="E1051" s="19" t="s">
        <v>139</v>
      </c>
      <c r="F1051" s="228">
        <v>443.80599999999998</v>
      </c>
      <c r="G1051" s="35"/>
      <c r="H1051" s="36"/>
    </row>
    <row r="1052" spans="1:8" s="2" customFormat="1" ht="16.899999999999999" customHeight="1">
      <c r="A1052" s="35"/>
      <c r="B1052" s="36"/>
      <c r="C1052" s="223" t="s">
        <v>137</v>
      </c>
      <c r="D1052" s="224" t="s">
        <v>138</v>
      </c>
      <c r="E1052" s="225" t="s">
        <v>139</v>
      </c>
      <c r="F1052" s="226">
        <v>190.78100000000001</v>
      </c>
      <c r="G1052" s="35"/>
      <c r="H1052" s="36"/>
    </row>
    <row r="1053" spans="1:8" s="2" customFormat="1" ht="16.899999999999999" customHeight="1">
      <c r="A1053" s="35"/>
      <c r="B1053" s="36"/>
      <c r="C1053" s="227" t="s">
        <v>3</v>
      </c>
      <c r="D1053" s="227" t="s">
        <v>207</v>
      </c>
      <c r="E1053" s="19" t="s">
        <v>3</v>
      </c>
      <c r="F1053" s="228">
        <v>0</v>
      </c>
      <c r="G1053" s="35"/>
      <c r="H1053" s="36"/>
    </row>
    <row r="1054" spans="1:8" s="2" customFormat="1" ht="16.899999999999999" customHeight="1">
      <c r="A1054" s="35"/>
      <c r="B1054" s="36"/>
      <c r="C1054" s="227" t="s">
        <v>3</v>
      </c>
      <c r="D1054" s="227" t="s">
        <v>208</v>
      </c>
      <c r="E1054" s="19" t="s">
        <v>3</v>
      </c>
      <c r="F1054" s="228">
        <v>0</v>
      </c>
      <c r="G1054" s="35"/>
      <c r="H1054" s="36"/>
    </row>
    <row r="1055" spans="1:8" s="2" customFormat="1" ht="16.899999999999999" customHeight="1">
      <c r="A1055" s="35"/>
      <c r="B1055" s="36"/>
      <c r="C1055" s="227" t="s">
        <v>3</v>
      </c>
      <c r="D1055" s="227" t="s">
        <v>1148</v>
      </c>
      <c r="E1055" s="19" t="s">
        <v>3</v>
      </c>
      <c r="F1055" s="228">
        <v>0</v>
      </c>
      <c r="G1055" s="35"/>
      <c r="H1055" s="36"/>
    </row>
    <row r="1056" spans="1:8" s="2" customFormat="1" ht="16.899999999999999" customHeight="1">
      <c r="A1056" s="35"/>
      <c r="B1056" s="36"/>
      <c r="C1056" s="227" t="s">
        <v>3</v>
      </c>
      <c r="D1056" s="227" t="s">
        <v>1639</v>
      </c>
      <c r="E1056" s="19" t="s">
        <v>3</v>
      </c>
      <c r="F1056" s="228">
        <v>0</v>
      </c>
      <c r="G1056" s="35"/>
      <c r="H1056" s="36"/>
    </row>
    <row r="1057" spans="1:8" s="2" customFormat="1" ht="16.899999999999999" customHeight="1">
      <c r="A1057" s="35"/>
      <c r="B1057" s="36"/>
      <c r="C1057" s="227" t="s">
        <v>3</v>
      </c>
      <c r="D1057" s="227" t="s">
        <v>1640</v>
      </c>
      <c r="E1057" s="19" t="s">
        <v>3</v>
      </c>
      <c r="F1057" s="228">
        <v>184.38900000000001</v>
      </c>
      <c r="G1057" s="35"/>
      <c r="H1057" s="36"/>
    </row>
    <row r="1058" spans="1:8" s="2" customFormat="1" ht="16.899999999999999" customHeight="1">
      <c r="A1058" s="35"/>
      <c r="B1058" s="36"/>
      <c r="C1058" s="227" t="s">
        <v>3</v>
      </c>
      <c r="D1058" s="227" t="s">
        <v>1641</v>
      </c>
      <c r="E1058" s="19" t="s">
        <v>3</v>
      </c>
      <c r="F1058" s="228">
        <v>6.9160000000000004</v>
      </c>
      <c r="G1058" s="35"/>
      <c r="H1058" s="36"/>
    </row>
    <row r="1059" spans="1:8" s="2" customFormat="1" ht="16.899999999999999" customHeight="1">
      <c r="A1059" s="35"/>
      <c r="B1059" s="36"/>
      <c r="C1059" s="227" t="s">
        <v>3</v>
      </c>
      <c r="D1059" s="227" t="s">
        <v>1642</v>
      </c>
      <c r="E1059" s="19" t="s">
        <v>3</v>
      </c>
      <c r="F1059" s="228">
        <v>-0.496</v>
      </c>
      <c r="G1059" s="35"/>
      <c r="H1059" s="36"/>
    </row>
    <row r="1060" spans="1:8" s="2" customFormat="1" ht="16.899999999999999" customHeight="1">
      <c r="A1060" s="35"/>
      <c r="B1060" s="36"/>
      <c r="C1060" s="227" t="s">
        <v>3</v>
      </c>
      <c r="D1060" s="227" t="s">
        <v>1643</v>
      </c>
      <c r="E1060" s="19" t="s">
        <v>3</v>
      </c>
      <c r="F1060" s="228">
        <v>-2.8000000000000001E-2</v>
      </c>
      <c r="G1060" s="35"/>
      <c r="H1060" s="36"/>
    </row>
    <row r="1061" spans="1:8" s="2" customFormat="1" ht="16.899999999999999" customHeight="1">
      <c r="A1061" s="35"/>
      <c r="B1061" s="36"/>
      <c r="C1061" s="227" t="s">
        <v>137</v>
      </c>
      <c r="D1061" s="227" t="s">
        <v>215</v>
      </c>
      <c r="E1061" s="19" t="s">
        <v>3</v>
      </c>
      <c r="F1061" s="228">
        <v>190.78100000000001</v>
      </c>
      <c r="G1061" s="35"/>
      <c r="H1061" s="36"/>
    </row>
    <row r="1062" spans="1:8" s="2" customFormat="1" ht="16.899999999999999" customHeight="1">
      <c r="A1062" s="35"/>
      <c r="B1062" s="36"/>
      <c r="C1062" s="229" t="s">
        <v>2751</v>
      </c>
      <c r="D1062" s="35"/>
      <c r="E1062" s="35"/>
      <c r="F1062" s="35"/>
      <c r="G1062" s="35"/>
      <c r="H1062" s="36"/>
    </row>
    <row r="1063" spans="1:8" s="2" customFormat="1" ht="16.899999999999999" customHeight="1">
      <c r="A1063" s="35"/>
      <c r="B1063" s="36"/>
      <c r="C1063" s="227" t="s">
        <v>470</v>
      </c>
      <c r="D1063" s="227" t="s">
        <v>2757</v>
      </c>
      <c r="E1063" s="19" t="s">
        <v>139</v>
      </c>
      <c r="F1063" s="228">
        <v>190.78100000000001</v>
      </c>
      <c r="G1063" s="35"/>
      <c r="H1063" s="36"/>
    </row>
    <row r="1064" spans="1:8" s="2" customFormat="1" ht="16.899999999999999" customHeight="1">
      <c r="A1064" s="35"/>
      <c r="B1064" s="36"/>
      <c r="C1064" s="227" t="s">
        <v>445</v>
      </c>
      <c r="D1064" s="227" t="s">
        <v>2756</v>
      </c>
      <c r="E1064" s="19" t="s">
        <v>139</v>
      </c>
      <c r="F1064" s="228">
        <v>1196.652</v>
      </c>
      <c r="G1064" s="35"/>
      <c r="H1064" s="36"/>
    </row>
    <row r="1065" spans="1:8" s="2" customFormat="1" ht="16.899999999999999" customHeight="1">
      <c r="A1065" s="35"/>
      <c r="B1065" s="36"/>
      <c r="C1065" s="227" t="s">
        <v>450</v>
      </c>
      <c r="D1065" s="227" t="s">
        <v>2753</v>
      </c>
      <c r="E1065" s="19" t="s">
        <v>139</v>
      </c>
      <c r="F1065" s="228">
        <v>443.80599999999998</v>
      </c>
      <c r="G1065" s="35"/>
      <c r="H1065" s="36"/>
    </row>
    <row r="1066" spans="1:8" s="2" customFormat="1" ht="16.899999999999999" customHeight="1">
      <c r="A1066" s="35"/>
      <c r="B1066" s="36"/>
      <c r="C1066" s="227" t="s">
        <v>493</v>
      </c>
      <c r="D1066" s="227" t="s">
        <v>494</v>
      </c>
      <c r="E1066" s="19" t="s">
        <v>467</v>
      </c>
      <c r="F1066" s="228">
        <v>391.88299999999998</v>
      </c>
      <c r="G1066" s="35"/>
      <c r="H1066" s="36"/>
    </row>
    <row r="1067" spans="1:8" s="2" customFormat="1" ht="16.899999999999999" customHeight="1">
      <c r="A1067" s="35"/>
      <c r="B1067" s="36"/>
      <c r="C1067" s="223" t="s">
        <v>689</v>
      </c>
      <c r="D1067" s="224" t="s">
        <v>3</v>
      </c>
      <c r="E1067" s="225" t="s">
        <v>3</v>
      </c>
      <c r="F1067" s="226">
        <v>38.384999999999998</v>
      </c>
      <c r="G1067" s="35"/>
      <c r="H1067" s="36"/>
    </row>
    <row r="1068" spans="1:8" s="2" customFormat="1" ht="16.899999999999999" customHeight="1">
      <c r="A1068" s="35"/>
      <c r="B1068" s="36"/>
      <c r="C1068" s="227" t="s">
        <v>3</v>
      </c>
      <c r="D1068" s="227" t="s">
        <v>729</v>
      </c>
      <c r="E1068" s="19" t="s">
        <v>3</v>
      </c>
      <c r="F1068" s="228">
        <v>0</v>
      </c>
      <c r="G1068" s="35"/>
      <c r="H1068" s="36"/>
    </row>
    <row r="1069" spans="1:8" s="2" customFormat="1" ht="16.899999999999999" customHeight="1">
      <c r="A1069" s="35"/>
      <c r="B1069" s="36"/>
      <c r="C1069" s="227" t="s">
        <v>3</v>
      </c>
      <c r="D1069" s="227" t="s">
        <v>1149</v>
      </c>
      <c r="E1069" s="19" t="s">
        <v>3</v>
      </c>
      <c r="F1069" s="228">
        <v>0</v>
      </c>
      <c r="G1069" s="35"/>
      <c r="H1069" s="36"/>
    </row>
    <row r="1070" spans="1:8" s="2" customFormat="1" ht="16.899999999999999" customHeight="1">
      <c r="A1070" s="35"/>
      <c r="B1070" s="36"/>
      <c r="C1070" s="227" t="s">
        <v>689</v>
      </c>
      <c r="D1070" s="227" t="s">
        <v>1584</v>
      </c>
      <c r="E1070" s="19" t="s">
        <v>3</v>
      </c>
      <c r="F1070" s="228">
        <v>38.384999999999998</v>
      </c>
      <c r="G1070" s="35"/>
      <c r="H1070" s="36"/>
    </row>
    <row r="1071" spans="1:8" s="2" customFormat="1" ht="16.899999999999999" customHeight="1">
      <c r="A1071" s="35"/>
      <c r="B1071" s="36"/>
      <c r="C1071" s="229" t="s">
        <v>2751</v>
      </c>
      <c r="D1071" s="35"/>
      <c r="E1071" s="35"/>
      <c r="F1071" s="35"/>
      <c r="G1071" s="35"/>
      <c r="H1071" s="36"/>
    </row>
    <row r="1072" spans="1:8" s="2" customFormat="1" ht="16.899999999999999" customHeight="1">
      <c r="A1072" s="35"/>
      <c r="B1072" s="36"/>
      <c r="C1072" s="227" t="s">
        <v>258</v>
      </c>
      <c r="D1072" s="227" t="s">
        <v>2777</v>
      </c>
      <c r="E1072" s="19" t="s">
        <v>139</v>
      </c>
      <c r="F1072" s="228">
        <v>38.384999999999998</v>
      </c>
      <c r="G1072" s="35"/>
      <c r="H1072" s="36"/>
    </row>
    <row r="1073" spans="1:8" s="2" customFormat="1" ht="16.899999999999999" customHeight="1">
      <c r="A1073" s="35"/>
      <c r="B1073" s="36"/>
      <c r="C1073" s="227" t="s">
        <v>390</v>
      </c>
      <c r="D1073" s="227" t="s">
        <v>2760</v>
      </c>
      <c r="E1073" s="19" t="s">
        <v>139</v>
      </c>
      <c r="F1073" s="228">
        <v>321.04000000000002</v>
      </c>
      <c r="G1073" s="35"/>
      <c r="H1073" s="36"/>
    </row>
    <row r="1074" spans="1:8" s="2" customFormat="1" ht="16.899999999999999" customHeight="1">
      <c r="A1074" s="35"/>
      <c r="B1074" s="36"/>
      <c r="C1074" s="227" t="s">
        <v>382</v>
      </c>
      <c r="D1074" s="227" t="s">
        <v>2761</v>
      </c>
      <c r="E1074" s="19" t="s">
        <v>139</v>
      </c>
      <c r="F1074" s="228">
        <v>160.52000000000001</v>
      </c>
      <c r="G1074" s="35"/>
      <c r="H1074" s="36"/>
    </row>
    <row r="1075" spans="1:8" s="2" customFormat="1" ht="16.899999999999999" customHeight="1">
      <c r="A1075" s="35"/>
      <c r="B1075" s="36"/>
      <c r="C1075" s="227" t="s">
        <v>419</v>
      </c>
      <c r="D1075" s="227" t="s">
        <v>2755</v>
      </c>
      <c r="E1075" s="19" t="s">
        <v>139</v>
      </c>
      <c r="F1075" s="228">
        <v>321.04000000000002</v>
      </c>
      <c r="G1075" s="35"/>
      <c r="H1075" s="36"/>
    </row>
    <row r="1076" spans="1:8" s="2" customFormat="1" ht="16.899999999999999" customHeight="1">
      <c r="A1076" s="35"/>
      <c r="B1076" s="36"/>
      <c r="C1076" s="227" t="s">
        <v>419</v>
      </c>
      <c r="D1076" s="227" t="s">
        <v>2755</v>
      </c>
      <c r="E1076" s="19" t="s">
        <v>139</v>
      </c>
      <c r="F1076" s="228">
        <v>160.52000000000001</v>
      </c>
      <c r="G1076" s="35"/>
      <c r="H1076" s="36"/>
    </row>
    <row r="1077" spans="1:8" s="2" customFormat="1" ht="16.899999999999999" customHeight="1">
      <c r="A1077" s="35"/>
      <c r="B1077" s="36"/>
      <c r="C1077" s="227" t="s">
        <v>445</v>
      </c>
      <c r="D1077" s="227" t="s">
        <v>2756</v>
      </c>
      <c r="E1077" s="19" t="s">
        <v>139</v>
      </c>
      <c r="F1077" s="228">
        <v>1196.652</v>
      </c>
      <c r="G1077" s="35"/>
      <c r="H1077" s="36"/>
    </row>
    <row r="1078" spans="1:8" s="2" customFormat="1" ht="16.899999999999999" customHeight="1">
      <c r="A1078" s="35"/>
      <c r="B1078" s="36"/>
      <c r="C1078" s="223" t="s">
        <v>2132</v>
      </c>
      <c r="D1078" s="224" t="s">
        <v>3</v>
      </c>
      <c r="E1078" s="225" t="s">
        <v>3</v>
      </c>
      <c r="F1078" s="226">
        <v>51.256999999999998</v>
      </c>
      <c r="G1078" s="35"/>
      <c r="H1078" s="36"/>
    </row>
    <row r="1079" spans="1:8" s="2" customFormat="1" ht="16.899999999999999" customHeight="1">
      <c r="A1079" s="35"/>
      <c r="B1079" s="36"/>
      <c r="C1079" s="223" t="s">
        <v>691</v>
      </c>
      <c r="D1079" s="224" t="s">
        <v>3</v>
      </c>
      <c r="E1079" s="225" t="s">
        <v>3</v>
      </c>
      <c r="F1079" s="226">
        <v>38.384999999999998</v>
      </c>
      <c r="G1079" s="35"/>
      <c r="H1079" s="36"/>
    </row>
    <row r="1080" spans="1:8" s="2" customFormat="1" ht="16.899999999999999" customHeight="1">
      <c r="A1080" s="35"/>
      <c r="B1080" s="36"/>
      <c r="C1080" s="227" t="s">
        <v>3</v>
      </c>
      <c r="D1080" s="227" t="s">
        <v>207</v>
      </c>
      <c r="E1080" s="19" t="s">
        <v>3</v>
      </c>
      <c r="F1080" s="228">
        <v>0</v>
      </c>
      <c r="G1080" s="35"/>
      <c r="H1080" s="36"/>
    </row>
    <row r="1081" spans="1:8" s="2" customFormat="1" ht="16.899999999999999" customHeight="1">
      <c r="A1081" s="35"/>
      <c r="B1081" s="36"/>
      <c r="C1081" s="227" t="s">
        <v>3</v>
      </c>
      <c r="D1081" s="227" t="s">
        <v>208</v>
      </c>
      <c r="E1081" s="19" t="s">
        <v>3</v>
      </c>
      <c r="F1081" s="228">
        <v>0</v>
      </c>
      <c r="G1081" s="35"/>
      <c r="H1081" s="36"/>
    </row>
    <row r="1082" spans="1:8" s="2" customFormat="1" ht="16.899999999999999" customHeight="1">
      <c r="A1082" s="35"/>
      <c r="B1082" s="36"/>
      <c r="C1082" s="227" t="s">
        <v>3</v>
      </c>
      <c r="D1082" s="227" t="s">
        <v>1148</v>
      </c>
      <c r="E1082" s="19" t="s">
        <v>3</v>
      </c>
      <c r="F1082" s="228">
        <v>0</v>
      </c>
      <c r="G1082" s="35"/>
      <c r="H1082" s="36"/>
    </row>
    <row r="1083" spans="1:8" s="2" customFormat="1" ht="16.899999999999999" customHeight="1">
      <c r="A1083" s="35"/>
      <c r="B1083" s="36"/>
      <c r="C1083" s="227" t="s">
        <v>3</v>
      </c>
      <c r="D1083" s="227" t="s">
        <v>707</v>
      </c>
      <c r="E1083" s="19" t="s">
        <v>3</v>
      </c>
      <c r="F1083" s="228">
        <v>0</v>
      </c>
      <c r="G1083" s="35"/>
      <c r="H1083" s="36"/>
    </row>
    <row r="1084" spans="1:8" s="2" customFormat="1" ht="16.899999999999999" customHeight="1">
      <c r="A1084" s="35"/>
      <c r="B1084" s="36"/>
      <c r="C1084" s="227" t="s">
        <v>3</v>
      </c>
      <c r="D1084" s="227" t="s">
        <v>729</v>
      </c>
      <c r="E1084" s="19" t="s">
        <v>3</v>
      </c>
      <c r="F1084" s="228">
        <v>0</v>
      </c>
      <c r="G1084" s="35"/>
      <c r="H1084" s="36"/>
    </row>
    <row r="1085" spans="1:8" s="2" customFormat="1" ht="16.899999999999999" customHeight="1">
      <c r="A1085" s="35"/>
      <c r="B1085" s="36"/>
      <c r="C1085" s="227" t="s">
        <v>3</v>
      </c>
      <c r="D1085" s="227" t="s">
        <v>1149</v>
      </c>
      <c r="E1085" s="19" t="s">
        <v>3</v>
      </c>
      <c r="F1085" s="228">
        <v>0</v>
      </c>
      <c r="G1085" s="35"/>
      <c r="H1085" s="36"/>
    </row>
    <row r="1086" spans="1:8" s="2" customFormat="1" ht="16.899999999999999" customHeight="1">
      <c r="A1086" s="35"/>
      <c r="B1086" s="36"/>
      <c r="C1086" s="227" t="s">
        <v>691</v>
      </c>
      <c r="D1086" s="227" t="s">
        <v>1584</v>
      </c>
      <c r="E1086" s="19" t="s">
        <v>3</v>
      </c>
      <c r="F1086" s="228">
        <v>38.384999999999998</v>
      </c>
      <c r="G1086" s="35"/>
      <c r="H1086" s="36"/>
    </row>
    <row r="1087" spans="1:8" s="2" customFormat="1" ht="16.899999999999999" customHeight="1">
      <c r="A1087" s="35"/>
      <c r="B1087" s="36"/>
      <c r="C1087" s="229" t="s">
        <v>2751</v>
      </c>
      <c r="D1087" s="35"/>
      <c r="E1087" s="35"/>
      <c r="F1087" s="35"/>
      <c r="G1087" s="35"/>
      <c r="H1087" s="36"/>
    </row>
    <row r="1088" spans="1:8" s="2" customFormat="1" ht="16.899999999999999" customHeight="1">
      <c r="A1088" s="35"/>
      <c r="B1088" s="36"/>
      <c r="C1088" s="227" t="s">
        <v>1585</v>
      </c>
      <c r="D1088" s="227" t="s">
        <v>2865</v>
      </c>
      <c r="E1088" s="19" t="s">
        <v>139</v>
      </c>
      <c r="F1088" s="228">
        <v>38.384999999999998</v>
      </c>
      <c r="G1088" s="35"/>
      <c r="H1088" s="36"/>
    </row>
    <row r="1089" spans="1:8" s="2" customFormat="1" ht="16.899999999999999" customHeight="1">
      <c r="A1089" s="35"/>
      <c r="B1089" s="36"/>
      <c r="C1089" s="227" t="s">
        <v>390</v>
      </c>
      <c r="D1089" s="227" t="s">
        <v>2760</v>
      </c>
      <c r="E1089" s="19" t="s">
        <v>139</v>
      </c>
      <c r="F1089" s="228">
        <v>321.04000000000002</v>
      </c>
      <c r="G1089" s="35"/>
      <c r="H1089" s="36"/>
    </row>
    <row r="1090" spans="1:8" s="2" customFormat="1" ht="16.899999999999999" customHeight="1">
      <c r="A1090" s="35"/>
      <c r="B1090" s="36"/>
      <c r="C1090" s="227" t="s">
        <v>382</v>
      </c>
      <c r="D1090" s="227" t="s">
        <v>2761</v>
      </c>
      <c r="E1090" s="19" t="s">
        <v>139</v>
      </c>
      <c r="F1090" s="228">
        <v>160.52000000000001</v>
      </c>
      <c r="G1090" s="35"/>
      <c r="H1090" s="36"/>
    </row>
    <row r="1091" spans="1:8" s="2" customFormat="1" ht="16.899999999999999" customHeight="1">
      <c r="A1091" s="35"/>
      <c r="B1091" s="36"/>
      <c r="C1091" s="227" t="s">
        <v>419</v>
      </c>
      <c r="D1091" s="227" t="s">
        <v>2755</v>
      </c>
      <c r="E1091" s="19" t="s">
        <v>139</v>
      </c>
      <c r="F1091" s="228">
        <v>321.04000000000002</v>
      </c>
      <c r="G1091" s="35"/>
      <c r="H1091" s="36"/>
    </row>
    <row r="1092" spans="1:8" s="2" customFormat="1" ht="16.899999999999999" customHeight="1">
      <c r="A1092" s="35"/>
      <c r="B1092" s="36"/>
      <c r="C1092" s="227" t="s">
        <v>419</v>
      </c>
      <c r="D1092" s="227" t="s">
        <v>2755</v>
      </c>
      <c r="E1092" s="19" t="s">
        <v>139</v>
      </c>
      <c r="F1092" s="228">
        <v>160.52000000000001</v>
      </c>
      <c r="G1092" s="35"/>
      <c r="H1092" s="36"/>
    </row>
    <row r="1093" spans="1:8" s="2" customFormat="1" ht="16.899999999999999" customHeight="1">
      <c r="A1093" s="35"/>
      <c r="B1093" s="36"/>
      <c r="C1093" s="227" t="s">
        <v>445</v>
      </c>
      <c r="D1093" s="227" t="s">
        <v>2756</v>
      </c>
      <c r="E1093" s="19" t="s">
        <v>139</v>
      </c>
      <c r="F1093" s="228">
        <v>1196.652</v>
      </c>
      <c r="G1093" s="35"/>
      <c r="H1093" s="36"/>
    </row>
    <row r="1094" spans="1:8" s="2" customFormat="1" ht="16.899999999999999" customHeight="1">
      <c r="A1094" s="35"/>
      <c r="B1094" s="36"/>
      <c r="C1094" s="223" t="s">
        <v>2135</v>
      </c>
      <c r="D1094" s="224" t="s">
        <v>3</v>
      </c>
      <c r="E1094" s="225" t="s">
        <v>3</v>
      </c>
      <c r="F1094" s="226">
        <v>119.599</v>
      </c>
      <c r="G1094" s="35"/>
      <c r="H1094" s="36"/>
    </row>
    <row r="1095" spans="1:8" s="2" customFormat="1" ht="16.899999999999999" customHeight="1">
      <c r="A1095" s="35"/>
      <c r="B1095" s="36"/>
      <c r="C1095" s="223" t="s">
        <v>692</v>
      </c>
      <c r="D1095" s="224" t="s">
        <v>3</v>
      </c>
      <c r="E1095" s="225" t="s">
        <v>3</v>
      </c>
      <c r="F1095" s="226">
        <v>122.13500000000001</v>
      </c>
      <c r="G1095" s="35"/>
      <c r="H1095" s="36"/>
    </row>
    <row r="1096" spans="1:8" s="2" customFormat="1" ht="16.899999999999999" customHeight="1">
      <c r="A1096" s="35"/>
      <c r="B1096" s="36"/>
      <c r="C1096" s="227" t="s">
        <v>3</v>
      </c>
      <c r="D1096" s="227" t="s">
        <v>207</v>
      </c>
      <c r="E1096" s="19" t="s">
        <v>3</v>
      </c>
      <c r="F1096" s="228">
        <v>0</v>
      </c>
      <c r="G1096" s="35"/>
      <c r="H1096" s="36"/>
    </row>
    <row r="1097" spans="1:8" s="2" customFormat="1" ht="16.899999999999999" customHeight="1">
      <c r="A1097" s="35"/>
      <c r="B1097" s="36"/>
      <c r="C1097" s="227" t="s">
        <v>3</v>
      </c>
      <c r="D1097" s="227" t="s">
        <v>208</v>
      </c>
      <c r="E1097" s="19" t="s">
        <v>3</v>
      </c>
      <c r="F1097" s="228">
        <v>0</v>
      </c>
      <c r="G1097" s="35"/>
      <c r="H1097" s="36"/>
    </row>
    <row r="1098" spans="1:8" s="2" customFormat="1" ht="16.899999999999999" customHeight="1">
      <c r="A1098" s="35"/>
      <c r="B1098" s="36"/>
      <c r="C1098" s="227" t="s">
        <v>3</v>
      </c>
      <c r="D1098" s="227" t="s">
        <v>1148</v>
      </c>
      <c r="E1098" s="19" t="s">
        <v>3</v>
      </c>
      <c r="F1098" s="228">
        <v>0</v>
      </c>
      <c r="G1098" s="35"/>
      <c r="H1098" s="36"/>
    </row>
    <row r="1099" spans="1:8" s="2" customFormat="1" ht="16.899999999999999" customHeight="1">
      <c r="A1099" s="35"/>
      <c r="B1099" s="36"/>
      <c r="C1099" s="227" t="s">
        <v>3</v>
      </c>
      <c r="D1099" s="227" t="s">
        <v>729</v>
      </c>
      <c r="E1099" s="19" t="s">
        <v>3</v>
      </c>
      <c r="F1099" s="228">
        <v>0</v>
      </c>
      <c r="G1099" s="35"/>
      <c r="H1099" s="36"/>
    </row>
    <row r="1100" spans="1:8" s="2" customFormat="1" ht="16.899999999999999" customHeight="1">
      <c r="A1100" s="35"/>
      <c r="B1100" s="36"/>
      <c r="C1100" s="227" t="s">
        <v>3</v>
      </c>
      <c r="D1100" s="227" t="s">
        <v>1149</v>
      </c>
      <c r="E1100" s="19" t="s">
        <v>3</v>
      </c>
      <c r="F1100" s="228">
        <v>0</v>
      </c>
      <c r="G1100" s="35"/>
      <c r="H1100" s="36"/>
    </row>
    <row r="1101" spans="1:8" s="2" customFormat="1" ht="16.899999999999999" customHeight="1">
      <c r="A1101" s="35"/>
      <c r="B1101" s="36"/>
      <c r="C1101" s="227" t="s">
        <v>692</v>
      </c>
      <c r="D1101" s="227" t="s">
        <v>741</v>
      </c>
      <c r="E1101" s="19" t="s">
        <v>3</v>
      </c>
      <c r="F1101" s="228">
        <v>122.13500000000001</v>
      </c>
      <c r="G1101" s="35"/>
      <c r="H1101" s="36"/>
    </row>
    <row r="1102" spans="1:8" s="2" customFormat="1" ht="16.899999999999999" customHeight="1">
      <c r="A1102" s="35"/>
      <c r="B1102" s="36"/>
      <c r="C1102" s="229" t="s">
        <v>2751</v>
      </c>
      <c r="D1102" s="35"/>
      <c r="E1102" s="35"/>
      <c r="F1102" s="35"/>
      <c r="G1102" s="35"/>
      <c r="H1102" s="36"/>
    </row>
    <row r="1103" spans="1:8" s="2" customFormat="1" ht="16.899999999999999" customHeight="1">
      <c r="A1103" s="35"/>
      <c r="B1103" s="36"/>
      <c r="C1103" s="227" t="s">
        <v>303</v>
      </c>
      <c r="D1103" s="227" t="s">
        <v>2779</v>
      </c>
      <c r="E1103" s="19" t="s">
        <v>139</v>
      </c>
      <c r="F1103" s="228">
        <v>122.13500000000001</v>
      </c>
      <c r="G1103" s="35"/>
      <c r="H1103" s="36"/>
    </row>
    <row r="1104" spans="1:8" s="2" customFormat="1" ht="16.899999999999999" customHeight="1">
      <c r="A1104" s="35"/>
      <c r="B1104" s="36"/>
      <c r="C1104" s="227" t="s">
        <v>390</v>
      </c>
      <c r="D1104" s="227" t="s">
        <v>2760</v>
      </c>
      <c r="E1104" s="19" t="s">
        <v>139</v>
      </c>
      <c r="F1104" s="228">
        <v>321.04000000000002</v>
      </c>
      <c r="G1104" s="35"/>
      <c r="H1104" s="36"/>
    </row>
    <row r="1105" spans="1:8" s="2" customFormat="1" ht="16.899999999999999" customHeight="1">
      <c r="A1105" s="35"/>
      <c r="B1105" s="36"/>
      <c r="C1105" s="227" t="s">
        <v>382</v>
      </c>
      <c r="D1105" s="227" t="s">
        <v>2761</v>
      </c>
      <c r="E1105" s="19" t="s">
        <v>139</v>
      </c>
      <c r="F1105" s="228">
        <v>160.52000000000001</v>
      </c>
      <c r="G1105" s="35"/>
      <c r="H1105" s="36"/>
    </row>
    <row r="1106" spans="1:8" s="2" customFormat="1" ht="16.899999999999999" customHeight="1">
      <c r="A1106" s="35"/>
      <c r="B1106" s="36"/>
      <c r="C1106" s="227" t="s">
        <v>419</v>
      </c>
      <c r="D1106" s="227" t="s">
        <v>2755</v>
      </c>
      <c r="E1106" s="19" t="s">
        <v>139</v>
      </c>
      <c r="F1106" s="228">
        <v>160.52000000000001</v>
      </c>
      <c r="G1106" s="35"/>
      <c r="H1106" s="36"/>
    </row>
    <row r="1107" spans="1:8" s="2" customFormat="1" ht="16.899999999999999" customHeight="1">
      <c r="A1107" s="35"/>
      <c r="B1107" s="36"/>
      <c r="C1107" s="227" t="s">
        <v>419</v>
      </c>
      <c r="D1107" s="227" t="s">
        <v>2755</v>
      </c>
      <c r="E1107" s="19" t="s">
        <v>139</v>
      </c>
      <c r="F1107" s="228">
        <v>321.04000000000002</v>
      </c>
      <c r="G1107" s="35"/>
      <c r="H1107" s="36"/>
    </row>
    <row r="1108" spans="1:8" s="2" customFormat="1" ht="16.899999999999999" customHeight="1">
      <c r="A1108" s="35"/>
      <c r="B1108" s="36"/>
      <c r="C1108" s="227" t="s">
        <v>445</v>
      </c>
      <c r="D1108" s="227" t="s">
        <v>2756</v>
      </c>
      <c r="E1108" s="19" t="s">
        <v>139</v>
      </c>
      <c r="F1108" s="228">
        <v>1196.652</v>
      </c>
      <c r="G1108" s="35"/>
      <c r="H1108" s="36"/>
    </row>
    <row r="1109" spans="1:8" s="2" customFormat="1" ht="16.899999999999999" customHeight="1">
      <c r="A1109" s="35"/>
      <c r="B1109" s="36"/>
      <c r="C1109" s="223" t="s">
        <v>2138</v>
      </c>
      <c r="D1109" s="224" t="s">
        <v>3</v>
      </c>
      <c r="E1109" s="225" t="s">
        <v>3</v>
      </c>
      <c r="F1109" s="226">
        <v>175.73699999999999</v>
      </c>
      <c r="G1109" s="35"/>
      <c r="H1109" s="36"/>
    </row>
    <row r="1110" spans="1:8" s="2" customFormat="1" ht="16.899999999999999" customHeight="1">
      <c r="A1110" s="35"/>
      <c r="B1110" s="36"/>
      <c r="C1110" s="223" t="s">
        <v>694</v>
      </c>
      <c r="D1110" s="224" t="s">
        <v>3</v>
      </c>
      <c r="E1110" s="225" t="s">
        <v>3</v>
      </c>
      <c r="F1110" s="226">
        <v>122.13500000000001</v>
      </c>
      <c r="G1110" s="35"/>
      <c r="H1110" s="36"/>
    </row>
    <row r="1111" spans="1:8" s="2" customFormat="1" ht="16.899999999999999" customHeight="1">
      <c r="A1111" s="35"/>
      <c r="B1111" s="36"/>
      <c r="C1111" s="227" t="s">
        <v>3</v>
      </c>
      <c r="D1111" s="227" t="s">
        <v>207</v>
      </c>
      <c r="E1111" s="19" t="s">
        <v>3</v>
      </c>
      <c r="F1111" s="228">
        <v>0</v>
      </c>
      <c r="G1111" s="35"/>
      <c r="H1111" s="36"/>
    </row>
    <row r="1112" spans="1:8" s="2" customFormat="1" ht="16.899999999999999" customHeight="1">
      <c r="A1112" s="35"/>
      <c r="B1112" s="36"/>
      <c r="C1112" s="227" t="s">
        <v>3</v>
      </c>
      <c r="D1112" s="227" t="s">
        <v>208</v>
      </c>
      <c r="E1112" s="19" t="s">
        <v>3</v>
      </c>
      <c r="F1112" s="228">
        <v>0</v>
      </c>
      <c r="G1112" s="35"/>
      <c r="H1112" s="36"/>
    </row>
    <row r="1113" spans="1:8" s="2" customFormat="1" ht="16.899999999999999" customHeight="1">
      <c r="A1113" s="35"/>
      <c r="B1113" s="36"/>
      <c r="C1113" s="227" t="s">
        <v>3</v>
      </c>
      <c r="D1113" s="227" t="s">
        <v>1148</v>
      </c>
      <c r="E1113" s="19" t="s">
        <v>3</v>
      </c>
      <c r="F1113" s="228">
        <v>0</v>
      </c>
      <c r="G1113" s="35"/>
      <c r="H1113" s="36"/>
    </row>
    <row r="1114" spans="1:8" s="2" customFormat="1" ht="16.899999999999999" customHeight="1">
      <c r="A1114" s="35"/>
      <c r="B1114" s="36"/>
      <c r="C1114" s="227" t="s">
        <v>3</v>
      </c>
      <c r="D1114" s="227" t="s">
        <v>707</v>
      </c>
      <c r="E1114" s="19" t="s">
        <v>3</v>
      </c>
      <c r="F1114" s="228">
        <v>0</v>
      </c>
      <c r="G1114" s="35"/>
      <c r="H1114" s="36"/>
    </row>
    <row r="1115" spans="1:8" s="2" customFormat="1" ht="16.899999999999999" customHeight="1">
      <c r="A1115" s="35"/>
      <c r="B1115" s="36"/>
      <c r="C1115" s="227" t="s">
        <v>3</v>
      </c>
      <c r="D1115" s="227" t="s">
        <v>729</v>
      </c>
      <c r="E1115" s="19" t="s">
        <v>3</v>
      </c>
      <c r="F1115" s="228">
        <v>0</v>
      </c>
      <c r="G1115" s="35"/>
      <c r="H1115" s="36"/>
    </row>
    <row r="1116" spans="1:8" s="2" customFormat="1" ht="16.899999999999999" customHeight="1">
      <c r="A1116" s="35"/>
      <c r="B1116" s="36"/>
      <c r="C1116" s="227" t="s">
        <v>3</v>
      </c>
      <c r="D1116" s="227" t="s">
        <v>1149</v>
      </c>
      <c r="E1116" s="19" t="s">
        <v>3</v>
      </c>
      <c r="F1116" s="228">
        <v>0</v>
      </c>
      <c r="G1116" s="35"/>
      <c r="H1116" s="36"/>
    </row>
    <row r="1117" spans="1:8" s="2" customFormat="1" ht="16.899999999999999" customHeight="1">
      <c r="A1117" s="35"/>
      <c r="B1117" s="36"/>
      <c r="C1117" s="227" t="s">
        <v>694</v>
      </c>
      <c r="D1117" s="227" t="s">
        <v>741</v>
      </c>
      <c r="E1117" s="19" t="s">
        <v>3</v>
      </c>
      <c r="F1117" s="228">
        <v>122.13500000000001</v>
      </c>
      <c r="G1117" s="35"/>
      <c r="H1117" s="36"/>
    </row>
    <row r="1118" spans="1:8" s="2" customFormat="1" ht="16.899999999999999" customHeight="1">
      <c r="A1118" s="35"/>
      <c r="B1118" s="36"/>
      <c r="C1118" s="229" t="s">
        <v>2751</v>
      </c>
      <c r="D1118" s="35"/>
      <c r="E1118" s="35"/>
      <c r="F1118" s="35"/>
      <c r="G1118" s="35"/>
      <c r="H1118" s="36"/>
    </row>
    <row r="1119" spans="1:8" s="2" customFormat="1" ht="16.899999999999999" customHeight="1">
      <c r="A1119" s="35"/>
      <c r="B1119" s="36"/>
      <c r="C1119" s="227" t="s">
        <v>308</v>
      </c>
      <c r="D1119" s="227" t="s">
        <v>2764</v>
      </c>
      <c r="E1119" s="19" t="s">
        <v>139</v>
      </c>
      <c r="F1119" s="228">
        <v>122.13500000000001</v>
      </c>
      <c r="G1119" s="35"/>
      <c r="H1119" s="36"/>
    </row>
    <row r="1120" spans="1:8" s="2" customFormat="1" ht="16.899999999999999" customHeight="1">
      <c r="A1120" s="35"/>
      <c r="B1120" s="36"/>
      <c r="C1120" s="227" t="s">
        <v>390</v>
      </c>
      <c r="D1120" s="227" t="s">
        <v>2760</v>
      </c>
      <c r="E1120" s="19" t="s">
        <v>139</v>
      </c>
      <c r="F1120" s="228">
        <v>321.04000000000002</v>
      </c>
      <c r="G1120" s="35"/>
      <c r="H1120" s="36"/>
    </row>
    <row r="1121" spans="1:8" s="2" customFormat="1" ht="16.899999999999999" customHeight="1">
      <c r="A1121" s="35"/>
      <c r="B1121" s="36"/>
      <c r="C1121" s="227" t="s">
        <v>382</v>
      </c>
      <c r="D1121" s="227" t="s">
        <v>2761</v>
      </c>
      <c r="E1121" s="19" t="s">
        <v>139</v>
      </c>
      <c r="F1121" s="228">
        <v>160.52000000000001</v>
      </c>
      <c r="G1121" s="35"/>
      <c r="H1121" s="36"/>
    </row>
    <row r="1122" spans="1:8" s="2" customFormat="1" ht="16.899999999999999" customHeight="1">
      <c r="A1122" s="35"/>
      <c r="B1122" s="36"/>
      <c r="C1122" s="227" t="s">
        <v>419</v>
      </c>
      <c r="D1122" s="227" t="s">
        <v>2755</v>
      </c>
      <c r="E1122" s="19" t="s">
        <v>139</v>
      </c>
      <c r="F1122" s="228">
        <v>160.52000000000001</v>
      </c>
      <c r="G1122" s="35"/>
      <c r="H1122" s="36"/>
    </row>
    <row r="1123" spans="1:8" s="2" customFormat="1" ht="16.899999999999999" customHeight="1">
      <c r="A1123" s="35"/>
      <c r="B1123" s="36"/>
      <c r="C1123" s="227" t="s">
        <v>419</v>
      </c>
      <c r="D1123" s="227" t="s">
        <v>2755</v>
      </c>
      <c r="E1123" s="19" t="s">
        <v>139</v>
      </c>
      <c r="F1123" s="228">
        <v>321.04000000000002</v>
      </c>
      <c r="G1123" s="35"/>
      <c r="H1123" s="36"/>
    </row>
    <row r="1124" spans="1:8" s="2" customFormat="1" ht="16.899999999999999" customHeight="1">
      <c r="A1124" s="35"/>
      <c r="B1124" s="36"/>
      <c r="C1124" s="227" t="s">
        <v>445</v>
      </c>
      <c r="D1124" s="227" t="s">
        <v>2756</v>
      </c>
      <c r="E1124" s="19" t="s">
        <v>139</v>
      </c>
      <c r="F1124" s="228">
        <v>1196.652</v>
      </c>
      <c r="G1124" s="35"/>
      <c r="H1124" s="36"/>
    </row>
    <row r="1125" spans="1:8" s="2" customFormat="1" ht="16.899999999999999" customHeight="1">
      <c r="A1125" s="35"/>
      <c r="B1125" s="36"/>
      <c r="C1125" s="223" t="s">
        <v>2141</v>
      </c>
      <c r="D1125" s="224" t="s">
        <v>3</v>
      </c>
      <c r="E1125" s="225" t="s">
        <v>3</v>
      </c>
      <c r="F1125" s="226">
        <v>410.053</v>
      </c>
      <c r="G1125" s="35"/>
      <c r="H1125" s="36"/>
    </row>
    <row r="1126" spans="1:8" s="2" customFormat="1" ht="16.899999999999999" customHeight="1">
      <c r="A1126" s="35"/>
      <c r="B1126" s="36"/>
      <c r="C1126" s="223" t="s">
        <v>695</v>
      </c>
      <c r="D1126" s="224" t="s">
        <v>3</v>
      </c>
      <c r="E1126" s="225" t="s">
        <v>3</v>
      </c>
      <c r="F1126" s="226">
        <v>118.646</v>
      </c>
      <c r="G1126" s="35"/>
      <c r="H1126" s="36"/>
    </row>
    <row r="1127" spans="1:8" s="2" customFormat="1" ht="16.899999999999999" customHeight="1">
      <c r="A1127" s="35"/>
      <c r="B1127" s="36"/>
      <c r="C1127" s="227" t="s">
        <v>3</v>
      </c>
      <c r="D1127" s="227" t="s">
        <v>207</v>
      </c>
      <c r="E1127" s="19" t="s">
        <v>3</v>
      </c>
      <c r="F1127" s="228">
        <v>0</v>
      </c>
      <c r="G1127" s="35"/>
      <c r="H1127" s="36"/>
    </row>
    <row r="1128" spans="1:8" s="2" customFormat="1" ht="16.899999999999999" customHeight="1">
      <c r="A1128" s="35"/>
      <c r="B1128" s="36"/>
      <c r="C1128" s="227" t="s">
        <v>3</v>
      </c>
      <c r="D1128" s="227" t="s">
        <v>208</v>
      </c>
      <c r="E1128" s="19" t="s">
        <v>3</v>
      </c>
      <c r="F1128" s="228">
        <v>0</v>
      </c>
      <c r="G1128" s="35"/>
      <c r="H1128" s="36"/>
    </row>
    <row r="1129" spans="1:8" s="2" customFormat="1" ht="16.899999999999999" customHeight="1">
      <c r="A1129" s="35"/>
      <c r="B1129" s="36"/>
      <c r="C1129" s="227" t="s">
        <v>3</v>
      </c>
      <c r="D1129" s="227" t="s">
        <v>1148</v>
      </c>
      <c r="E1129" s="19" t="s">
        <v>3</v>
      </c>
      <c r="F1129" s="228">
        <v>0</v>
      </c>
      <c r="G1129" s="35"/>
      <c r="H1129" s="36"/>
    </row>
    <row r="1130" spans="1:8" s="2" customFormat="1" ht="16.899999999999999" customHeight="1">
      <c r="A1130" s="35"/>
      <c r="B1130" s="36"/>
      <c r="C1130" s="227" t="s">
        <v>3</v>
      </c>
      <c r="D1130" s="227" t="s">
        <v>729</v>
      </c>
      <c r="E1130" s="19" t="s">
        <v>3</v>
      </c>
      <c r="F1130" s="228">
        <v>0</v>
      </c>
      <c r="G1130" s="35"/>
      <c r="H1130" s="36"/>
    </row>
    <row r="1131" spans="1:8" s="2" customFormat="1" ht="16.899999999999999" customHeight="1">
      <c r="A1131" s="35"/>
      <c r="B1131" s="36"/>
      <c r="C1131" s="227" t="s">
        <v>3</v>
      </c>
      <c r="D1131" s="227" t="s">
        <v>1149</v>
      </c>
      <c r="E1131" s="19" t="s">
        <v>3</v>
      </c>
      <c r="F1131" s="228">
        <v>0</v>
      </c>
      <c r="G1131" s="35"/>
      <c r="H1131" s="36"/>
    </row>
    <row r="1132" spans="1:8" s="2" customFormat="1" ht="16.899999999999999" customHeight="1">
      <c r="A1132" s="35"/>
      <c r="B1132" s="36"/>
      <c r="C1132" s="227" t="s">
        <v>695</v>
      </c>
      <c r="D1132" s="227" t="s">
        <v>734</v>
      </c>
      <c r="E1132" s="19" t="s">
        <v>3</v>
      </c>
      <c r="F1132" s="228">
        <v>118.646</v>
      </c>
      <c r="G1132" s="35"/>
      <c r="H1132" s="36"/>
    </row>
    <row r="1133" spans="1:8" s="2" customFormat="1" ht="16.899999999999999" customHeight="1">
      <c r="A1133" s="35"/>
      <c r="B1133" s="36"/>
      <c r="C1133" s="229" t="s">
        <v>2751</v>
      </c>
      <c r="D1133" s="35"/>
      <c r="E1133" s="35"/>
      <c r="F1133" s="35"/>
      <c r="G1133" s="35"/>
      <c r="H1133" s="36"/>
    </row>
    <row r="1134" spans="1:8" s="2" customFormat="1" ht="16.899999999999999" customHeight="1">
      <c r="A1134" s="35"/>
      <c r="B1134" s="36"/>
      <c r="C1134" s="227" t="s">
        <v>316</v>
      </c>
      <c r="D1134" s="227" t="s">
        <v>2780</v>
      </c>
      <c r="E1134" s="19" t="s">
        <v>139</v>
      </c>
      <c r="F1134" s="228">
        <v>118.646</v>
      </c>
      <c r="G1134" s="35"/>
      <c r="H1134" s="36"/>
    </row>
    <row r="1135" spans="1:8" s="2" customFormat="1" ht="16.899999999999999" customHeight="1">
      <c r="A1135" s="35"/>
      <c r="B1135" s="36"/>
      <c r="C1135" s="227" t="s">
        <v>397</v>
      </c>
      <c r="D1135" s="227" t="s">
        <v>2766</v>
      </c>
      <c r="E1135" s="19" t="s">
        <v>139</v>
      </c>
      <c r="F1135" s="228">
        <v>376.87599999999998</v>
      </c>
      <c r="G1135" s="35"/>
      <c r="H1135" s="36"/>
    </row>
    <row r="1136" spans="1:8" s="2" customFormat="1" ht="16.899999999999999" customHeight="1">
      <c r="A1136" s="35"/>
      <c r="B1136" s="36"/>
      <c r="C1136" s="227" t="s">
        <v>1625</v>
      </c>
      <c r="D1136" s="227" t="s">
        <v>2866</v>
      </c>
      <c r="E1136" s="19" t="s">
        <v>139</v>
      </c>
      <c r="F1136" s="228">
        <v>188.43799999999999</v>
      </c>
      <c r="G1136" s="35"/>
      <c r="H1136" s="36"/>
    </row>
    <row r="1137" spans="1:8" s="2" customFormat="1" ht="16.899999999999999" customHeight="1">
      <c r="A1137" s="35"/>
      <c r="B1137" s="36"/>
      <c r="C1137" s="227" t="s">
        <v>428</v>
      </c>
      <c r="D1137" s="227" t="s">
        <v>2768</v>
      </c>
      <c r="E1137" s="19" t="s">
        <v>139</v>
      </c>
      <c r="F1137" s="228">
        <v>188.43799999999999</v>
      </c>
      <c r="G1137" s="35"/>
      <c r="H1137" s="36"/>
    </row>
    <row r="1138" spans="1:8" s="2" customFormat="1" ht="16.899999999999999" customHeight="1">
      <c r="A1138" s="35"/>
      <c r="B1138" s="36"/>
      <c r="C1138" s="227" t="s">
        <v>428</v>
      </c>
      <c r="D1138" s="227" t="s">
        <v>2768</v>
      </c>
      <c r="E1138" s="19" t="s">
        <v>139</v>
      </c>
      <c r="F1138" s="228">
        <v>376.87599999999998</v>
      </c>
      <c r="G1138" s="35"/>
      <c r="H1138" s="36"/>
    </row>
    <row r="1139" spans="1:8" s="2" customFormat="1" ht="16.899999999999999" customHeight="1">
      <c r="A1139" s="35"/>
      <c r="B1139" s="36"/>
      <c r="C1139" s="227" t="s">
        <v>445</v>
      </c>
      <c r="D1139" s="227" t="s">
        <v>2756</v>
      </c>
      <c r="E1139" s="19" t="s">
        <v>139</v>
      </c>
      <c r="F1139" s="228">
        <v>1196.652</v>
      </c>
      <c r="G1139" s="35"/>
      <c r="H1139" s="36"/>
    </row>
    <row r="1140" spans="1:8" s="2" customFormat="1" ht="16.899999999999999" customHeight="1">
      <c r="A1140" s="35"/>
      <c r="B1140" s="36"/>
      <c r="C1140" s="223" t="s">
        <v>2144</v>
      </c>
      <c r="D1140" s="224" t="s">
        <v>3</v>
      </c>
      <c r="E1140" s="225" t="s">
        <v>3</v>
      </c>
      <c r="F1140" s="226">
        <v>248.96100000000001</v>
      </c>
      <c r="G1140" s="35"/>
      <c r="H1140" s="36"/>
    </row>
    <row r="1141" spans="1:8" s="2" customFormat="1" ht="16.899999999999999" customHeight="1">
      <c r="A1141" s="35"/>
      <c r="B1141" s="36"/>
      <c r="C1141" s="223" t="s">
        <v>697</v>
      </c>
      <c r="D1141" s="224" t="s">
        <v>3</v>
      </c>
      <c r="E1141" s="225" t="s">
        <v>3</v>
      </c>
      <c r="F1141" s="226">
        <v>118.646</v>
      </c>
      <c r="G1141" s="35"/>
      <c r="H1141" s="36"/>
    </row>
    <row r="1142" spans="1:8" s="2" customFormat="1" ht="16.899999999999999" customHeight="1">
      <c r="A1142" s="35"/>
      <c r="B1142" s="36"/>
      <c r="C1142" s="227" t="s">
        <v>3</v>
      </c>
      <c r="D1142" s="227" t="s">
        <v>207</v>
      </c>
      <c r="E1142" s="19" t="s">
        <v>3</v>
      </c>
      <c r="F1142" s="228">
        <v>0</v>
      </c>
      <c r="G1142" s="35"/>
      <c r="H1142" s="36"/>
    </row>
    <row r="1143" spans="1:8" s="2" customFormat="1" ht="16.899999999999999" customHeight="1">
      <c r="A1143" s="35"/>
      <c r="B1143" s="36"/>
      <c r="C1143" s="227" t="s">
        <v>3</v>
      </c>
      <c r="D1143" s="227" t="s">
        <v>208</v>
      </c>
      <c r="E1143" s="19" t="s">
        <v>3</v>
      </c>
      <c r="F1143" s="228">
        <v>0</v>
      </c>
      <c r="G1143" s="35"/>
      <c r="H1143" s="36"/>
    </row>
    <row r="1144" spans="1:8" s="2" customFormat="1" ht="16.899999999999999" customHeight="1">
      <c r="A1144" s="35"/>
      <c r="B1144" s="36"/>
      <c r="C1144" s="227" t="s">
        <v>3</v>
      </c>
      <c r="D1144" s="227" t="s">
        <v>1148</v>
      </c>
      <c r="E1144" s="19" t="s">
        <v>3</v>
      </c>
      <c r="F1144" s="228">
        <v>0</v>
      </c>
      <c r="G1144" s="35"/>
      <c r="H1144" s="36"/>
    </row>
    <row r="1145" spans="1:8" s="2" customFormat="1" ht="16.899999999999999" customHeight="1">
      <c r="A1145" s="35"/>
      <c r="B1145" s="36"/>
      <c r="C1145" s="227" t="s">
        <v>3</v>
      </c>
      <c r="D1145" s="227" t="s">
        <v>707</v>
      </c>
      <c r="E1145" s="19" t="s">
        <v>3</v>
      </c>
      <c r="F1145" s="228">
        <v>0</v>
      </c>
      <c r="G1145" s="35"/>
      <c r="H1145" s="36"/>
    </row>
    <row r="1146" spans="1:8" s="2" customFormat="1" ht="16.899999999999999" customHeight="1">
      <c r="A1146" s="35"/>
      <c r="B1146" s="36"/>
      <c r="C1146" s="227" t="s">
        <v>3</v>
      </c>
      <c r="D1146" s="227" t="s">
        <v>729</v>
      </c>
      <c r="E1146" s="19" t="s">
        <v>3</v>
      </c>
      <c r="F1146" s="228">
        <v>0</v>
      </c>
      <c r="G1146" s="35"/>
      <c r="H1146" s="36"/>
    </row>
    <row r="1147" spans="1:8" s="2" customFormat="1" ht="16.899999999999999" customHeight="1">
      <c r="A1147" s="35"/>
      <c r="B1147" s="36"/>
      <c r="C1147" s="227" t="s">
        <v>3</v>
      </c>
      <c r="D1147" s="227" t="s">
        <v>1149</v>
      </c>
      <c r="E1147" s="19" t="s">
        <v>3</v>
      </c>
      <c r="F1147" s="228">
        <v>0</v>
      </c>
      <c r="G1147" s="35"/>
      <c r="H1147" s="36"/>
    </row>
    <row r="1148" spans="1:8" s="2" customFormat="1" ht="16.899999999999999" customHeight="1">
      <c r="A1148" s="35"/>
      <c r="B1148" s="36"/>
      <c r="C1148" s="227" t="s">
        <v>697</v>
      </c>
      <c r="D1148" s="227" t="s">
        <v>734</v>
      </c>
      <c r="E1148" s="19" t="s">
        <v>3</v>
      </c>
      <c r="F1148" s="228">
        <v>118.646</v>
      </c>
      <c r="G1148" s="35"/>
      <c r="H1148" s="36"/>
    </row>
    <row r="1149" spans="1:8" s="2" customFormat="1" ht="16.899999999999999" customHeight="1">
      <c r="A1149" s="35"/>
      <c r="B1149" s="36"/>
      <c r="C1149" s="229" t="s">
        <v>2751</v>
      </c>
      <c r="D1149" s="35"/>
      <c r="E1149" s="35"/>
      <c r="F1149" s="35"/>
      <c r="G1149" s="35"/>
      <c r="H1149" s="36"/>
    </row>
    <row r="1150" spans="1:8" s="2" customFormat="1" ht="16.899999999999999" customHeight="1">
      <c r="A1150" s="35"/>
      <c r="B1150" s="36"/>
      <c r="C1150" s="227" t="s">
        <v>735</v>
      </c>
      <c r="D1150" s="227" t="s">
        <v>2781</v>
      </c>
      <c r="E1150" s="19" t="s">
        <v>139</v>
      </c>
      <c r="F1150" s="228">
        <v>118.646</v>
      </c>
      <c r="G1150" s="35"/>
      <c r="H1150" s="36"/>
    </row>
    <row r="1151" spans="1:8" s="2" customFormat="1" ht="16.899999999999999" customHeight="1">
      <c r="A1151" s="35"/>
      <c r="B1151" s="36"/>
      <c r="C1151" s="227" t="s">
        <v>397</v>
      </c>
      <c r="D1151" s="227" t="s">
        <v>2766</v>
      </c>
      <c r="E1151" s="19" t="s">
        <v>139</v>
      </c>
      <c r="F1151" s="228">
        <v>376.87599999999998</v>
      </c>
      <c r="G1151" s="35"/>
      <c r="H1151" s="36"/>
    </row>
    <row r="1152" spans="1:8" s="2" customFormat="1" ht="16.899999999999999" customHeight="1">
      <c r="A1152" s="35"/>
      <c r="B1152" s="36"/>
      <c r="C1152" s="227" t="s">
        <v>1625</v>
      </c>
      <c r="D1152" s="227" t="s">
        <v>2866</v>
      </c>
      <c r="E1152" s="19" t="s">
        <v>139</v>
      </c>
      <c r="F1152" s="228">
        <v>188.43799999999999</v>
      </c>
      <c r="G1152" s="35"/>
      <c r="H1152" s="36"/>
    </row>
    <row r="1153" spans="1:8" s="2" customFormat="1" ht="16.899999999999999" customHeight="1">
      <c r="A1153" s="35"/>
      <c r="B1153" s="36"/>
      <c r="C1153" s="227" t="s">
        <v>428</v>
      </c>
      <c r="D1153" s="227" t="s">
        <v>2768</v>
      </c>
      <c r="E1153" s="19" t="s">
        <v>139</v>
      </c>
      <c r="F1153" s="228">
        <v>188.43799999999999</v>
      </c>
      <c r="G1153" s="35"/>
      <c r="H1153" s="36"/>
    </row>
    <row r="1154" spans="1:8" s="2" customFormat="1" ht="16.899999999999999" customHeight="1">
      <c r="A1154" s="35"/>
      <c r="B1154" s="36"/>
      <c r="C1154" s="227" t="s">
        <v>428</v>
      </c>
      <c r="D1154" s="227" t="s">
        <v>2768</v>
      </c>
      <c r="E1154" s="19" t="s">
        <v>139</v>
      </c>
      <c r="F1154" s="228">
        <v>376.87599999999998</v>
      </c>
      <c r="G1154" s="35"/>
      <c r="H1154" s="36"/>
    </row>
    <row r="1155" spans="1:8" s="2" customFormat="1" ht="16.899999999999999" customHeight="1">
      <c r="A1155" s="35"/>
      <c r="B1155" s="36"/>
      <c r="C1155" s="227" t="s">
        <v>445</v>
      </c>
      <c r="D1155" s="227" t="s">
        <v>2756</v>
      </c>
      <c r="E1155" s="19" t="s">
        <v>139</v>
      </c>
      <c r="F1155" s="228">
        <v>1196.652</v>
      </c>
      <c r="G1155" s="35"/>
      <c r="H1155" s="36"/>
    </row>
    <row r="1156" spans="1:8" s="2" customFormat="1" ht="16.899999999999999" customHeight="1">
      <c r="A1156" s="35"/>
      <c r="B1156" s="36"/>
      <c r="C1156" s="223" t="s">
        <v>2147</v>
      </c>
      <c r="D1156" s="224" t="s">
        <v>3</v>
      </c>
      <c r="E1156" s="225" t="s">
        <v>3</v>
      </c>
      <c r="F1156" s="226">
        <v>580.90800000000002</v>
      </c>
      <c r="G1156" s="35"/>
      <c r="H1156" s="36"/>
    </row>
    <row r="1157" spans="1:8" s="2" customFormat="1" ht="16.899999999999999" customHeight="1">
      <c r="A1157" s="35"/>
      <c r="B1157" s="36"/>
      <c r="C1157" s="223" t="s">
        <v>1560</v>
      </c>
      <c r="D1157" s="224" t="s">
        <v>3</v>
      </c>
      <c r="E1157" s="225" t="s">
        <v>3</v>
      </c>
      <c r="F1157" s="226">
        <v>69.792000000000002</v>
      </c>
      <c r="G1157" s="35"/>
      <c r="H1157" s="36"/>
    </row>
    <row r="1158" spans="1:8" s="2" customFormat="1" ht="16.899999999999999" customHeight="1">
      <c r="A1158" s="35"/>
      <c r="B1158" s="36"/>
      <c r="C1158" s="227" t="s">
        <v>3</v>
      </c>
      <c r="D1158" s="227" t="s">
        <v>207</v>
      </c>
      <c r="E1158" s="19" t="s">
        <v>3</v>
      </c>
      <c r="F1158" s="228">
        <v>0</v>
      </c>
      <c r="G1158" s="35"/>
      <c r="H1158" s="36"/>
    </row>
    <row r="1159" spans="1:8" s="2" customFormat="1" ht="16.899999999999999" customHeight="1">
      <c r="A1159" s="35"/>
      <c r="B1159" s="36"/>
      <c r="C1159" s="227" t="s">
        <v>3</v>
      </c>
      <c r="D1159" s="227" t="s">
        <v>208</v>
      </c>
      <c r="E1159" s="19" t="s">
        <v>3</v>
      </c>
      <c r="F1159" s="228">
        <v>0</v>
      </c>
      <c r="G1159" s="35"/>
      <c r="H1159" s="36"/>
    </row>
    <row r="1160" spans="1:8" s="2" customFormat="1" ht="16.899999999999999" customHeight="1">
      <c r="A1160" s="35"/>
      <c r="B1160" s="36"/>
      <c r="C1160" s="227" t="s">
        <v>3</v>
      </c>
      <c r="D1160" s="227" t="s">
        <v>1148</v>
      </c>
      <c r="E1160" s="19" t="s">
        <v>3</v>
      </c>
      <c r="F1160" s="228">
        <v>0</v>
      </c>
      <c r="G1160" s="35"/>
      <c r="H1160" s="36"/>
    </row>
    <row r="1161" spans="1:8" s="2" customFormat="1" ht="16.899999999999999" customHeight="1">
      <c r="A1161" s="35"/>
      <c r="B1161" s="36"/>
      <c r="C1161" s="227" t="s">
        <v>3</v>
      </c>
      <c r="D1161" s="227" t="s">
        <v>729</v>
      </c>
      <c r="E1161" s="19" t="s">
        <v>3</v>
      </c>
      <c r="F1161" s="228">
        <v>0</v>
      </c>
      <c r="G1161" s="35"/>
      <c r="H1161" s="36"/>
    </row>
    <row r="1162" spans="1:8" s="2" customFormat="1" ht="16.899999999999999" customHeight="1">
      <c r="A1162" s="35"/>
      <c r="B1162" s="36"/>
      <c r="C1162" s="227" t="s">
        <v>3</v>
      </c>
      <c r="D1162" s="227" t="s">
        <v>1149</v>
      </c>
      <c r="E1162" s="19" t="s">
        <v>3</v>
      </c>
      <c r="F1162" s="228">
        <v>0</v>
      </c>
      <c r="G1162" s="35"/>
      <c r="H1162" s="36"/>
    </row>
    <row r="1163" spans="1:8" s="2" customFormat="1" ht="16.899999999999999" customHeight="1">
      <c r="A1163" s="35"/>
      <c r="B1163" s="36"/>
      <c r="C1163" s="227" t="s">
        <v>1560</v>
      </c>
      <c r="D1163" s="227" t="s">
        <v>1594</v>
      </c>
      <c r="E1163" s="19" t="s">
        <v>3</v>
      </c>
      <c r="F1163" s="228">
        <v>69.792000000000002</v>
      </c>
      <c r="G1163" s="35"/>
      <c r="H1163" s="36"/>
    </row>
    <row r="1164" spans="1:8" s="2" customFormat="1" ht="16.899999999999999" customHeight="1">
      <c r="A1164" s="35"/>
      <c r="B1164" s="36"/>
      <c r="C1164" s="229" t="s">
        <v>2751</v>
      </c>
      <c r="D1164" s="35"/>
      <c r="E1164" s="35"/>
      <c r="F1164" s="35"/>
      <c r="G1164" s="35"/>
      <c r="H1164" s="36"/>
    </row>
    <row r="1165" spans="1:8" s="2" customFormat="1" ht="16.899999999999999" customHeight="1">
      <c r="A1165" s="35"/>
      <c r="B1165" s="36"/>
      <c r="C1165" s="227" t="s">
        <v>327</v>
      </c>
      <c r="D1165" s="227" t="s">
        <v>2782</v>
      </c>
      <c r="E1165" s="19" t="s">
        <v>139</v>
      </c>
      <c r="F1165" s="228">
        <v>69.792000000000002</v>
      </c>
      <c r="G1165" s="35"/>
      <c r="H1165" s="36"/>
    </row>
    <row r="1166" spans="1:8" s="2" customFormat="1" ht="16.899999999999999" customHeight="1">
      <c r="A1166" s="35"/>
      <c r="B1166" s="36"/>
      <c r="C1166" s="227" t="s">
        <v>397</v>
      </c>
      <c r="D1166" s="227" t="s">
        <v>2766</v>
      </c>
      <c r="E1166" s="19" t="s">
        <v>139</v>
      </c>
      <c r="F1166" s="228">
        <v>376.87599999999998</v>
      </c>
      <c r="G1166" s="35"/>
      <c r="H1166" s="36"/>
    </row>
    <row r="1167" spans="1:8" s="2" customFormat="1" ht="16.899999999999999" customHeight="1">
      <c r="A1167" s="35"/>
      <c r="B1167" s="36"/>
      <c r="C1167" s="227" t="s">
        <v>1625</v>
      </c>
      <c r="D1167" s="227" t="s">
        <v>2866</v>
      </c>
      <c r="E1167" s="19" t="s">
        <v>139</v>
      </c>
      <c r="F1167" s="228">
        <v>188.43799999999999</v>
      </c>
      <c r="G1167" s="35"/>
      <c r="H1167" s="36"/>
    </row>
    <row r="1168" spans="1:8" s="2" customFormat="1" ht="16.899999999999999" customHeight="1">
      <c r="A1168" s="35"/>
      <c r="B1168" s="36"/>
      <c r="C1168" s="227" t="s">
        <v>428</v>
      </c>
      <c r="D1168" s="227" t="s">
        <v>2768</v>
      </c>
      <c r="E1168" s="19" t="s">
        <v>139</v>
      </c>
      <c r="F1168" s="228">
        <v>188.43799999999999</v>
      </c>
      <c r="G1168" s="35"/>
      <c r="H1168" s="36"/>
    </row>
    <row r="1169" spans="1:8" s="2" customFormat="1" ht="16.899999999999999" customHeight="1">
      <c r="A1169" s="35"/>
      <c r="B1169" s="36"/>
      <c r="C1169" s="227" t="s">
        <v>428</v>
      </c>
      <c r="D1169" s="227" t="s">
        <v>2768</v>
      </c>
      <c r="E1169" s="19" t="s">
        <v>139</v>
      </c>
      <c r="F1169" s="228">
        <v>376.87599999999998</v>
      </c>
      <c r="G1169" s="35"/>
      <c r="H1169" s="36"/>
    </row>
    <row r="1170" spans="1:8" s="2" customFormat="1" ht="16.899999999999999" customHeight="1">
      <c r="A1170" s="35"/>
      <c r="B1170" s="36"/>
      <c r="C1170" s="227" t="s">
        <v>445</v>
      </c>
      <c r="D1170" s="227" t="s">
        <v>2756</v>
      </c>
      <c r="E1170" s="19" t="s">
        <v>139</v>
      </c>
      <c r="F1170" s="228">
        <v>1196.652</v>
      </c>
      <c r="G1170" s="35"/>
      <c r="H1170" s="36"/>
    </row>
    <row r="1171" spans="1:8" s="2" customFormat="1" ht="16.899999999999999" customHeight="1">
      <c r="A1171" s="35"/>
      <c r="B1171" s="36"/>
      <c r="C1171" s="223" t="s">
        <v>160</v>
      </c>
      <c r="D1171" s="224" t="s">
        <v>3</v>
      </c>
      <c r="E1171" s="225" t="s">
        <v>3</v>
      </c>
      <c r="F1171" s="226">
        <v>256.28300000000002</v>
      </c>
      <c r="G1171" s="35"/>
      <c r="H1171" s="36"/>
    </row>
    <row r="1172" spans="1:8" s="2" customFormat="1" ht="16.899999999999999" customHeight="1">
      <c r="A1172" s="35"/>
      <c r="B1172" s="36"/>
      <c r="C1172" s="223" t="s">
        <v>701</v>
      </c>
      <c r="D1172" s="224" t="s">
        <v>3</v>
      </c>
      <c r="E1172" s="225" t="s">
        <v>3</v>
      </c>
      <c r="F1172" s="226">
        <v>69.792000000000002</v>
      </c>
      <c r="G1172" s="35"/>
      <c r="H1172" s="36"/>
    </row>
    <row r="1173" spans="1:8" s="2" customFormat="1" ht="16.899999999999999" customHeight="1">
      <c r="A1173" s="35"/>
      <c r="B1173" s="36"/>
      <c r="C1173" s="227" t="s">
        <v>3</v>
      </c>
      <c r="D1173" s="227" t="s">
        <v>207</v>
      </c>
      <c r="E1173" s="19" t="s">
        <v>3</v>
      </c>
      <c r="F1173" s="228">
        <v>0</v>
      </c>
      <c r="G1173" s="35"/>
      <c r="H1173" s="36"/>
    </row>
    <row r="1174" spans="1:8" s="2" customFormat="1" ht="16.899999999999999" customHeight="1">
      <c r="A1174" s="35"/>
      <c r="B1174" s="36"/>
      <c r="C1174" s="227" t="s">
        <v>3</v>
      </c>
      <c r="D1174" s="227" t="s">
        <v>208</v>
      </c>
      <c r="E1174" s="19" t="s">
        <v>3</v>
      </c>
      <c r="F1174" s="228">
        <v>0</v>
      </c>
      <c r="G1174" s="35"/>
      <c r="H1174" s="36"/>
    </row>
    <row r="1175" spans="1:8" s="2" customFormat="1" ht="16.899999999999999" customHeight="1">
      <c r="A1175" s="35"/>
      <c r="B1175" s="36"/>
      <c r="C1175" s="227" t="s">
        <v>3</v>
      </c>
      <c r="D1175" s="227" t="s">
        <v>1148</v>
      </c>
      <c r="E1175" s="19" t="s">
        <v>3</v>
      </c>
      <c r="F1175" s="228">
        <v>0</v>
      </c>
      <c r="G1175" s="35"/>
      <c r="H1175" s="36"/>
    </row>
    <row r="1176" spans="1:8" s="2" customFormat="1" ht="16.899999999999999" customHeight="1">
      <c r="A1176" s="35"/>
      <c r="B1176" s="36"/>
      <c r="C1176" s="227" t="s">
        <v>3</v>
      </c>
      <c r="D1176" s="227" t="s">
        <v>707</v>
      </c>
      <c r="E1176" s="19" t="s">
        <v>3</v>
      </c>
      <c r="F1176" s="228">
        <v>0</v>
      </c>
      <c r="G1176" s="35"/>
      <c r="H1176" s="36"/>
    </row>
    <row r="1177" spans="1:8" s="2" customFormat="1" ht="16.899999999999999" customHeight="1">
      <c r="A1177" s="35"/>
      <c r="B1177" s="36"/>
      <c r="C1177" s="227" t="s">
        <v>3</v>
      </c>
      <c r="D1177" s="227" t="s">
        <v>729</v>
      </c>
      <c r="E1177" s="19" t="s">
        <v>3</v>
      </c>
      <c r="F1177" s="228">
        <v>0</v>
      </c>
      <c r="G1177" s="35"/>
      <c r="H1177" s="36"/>
    </row>
    <row r="1178" spans="1:8" s="2" customFormat="1" ht="16.899999999999999" customHeight="1">
      <c r="A1178" s="35"/>
      <c r="B1178" s="36"/>
      <c r="C1178" s="227" t="s">
        <v>3</v>
      </c>
      <c r="D1178" s="227" t="s">
        <v>1149</v>
      </c>
      <c r="E1178" s="19" t="s">
        <v>3</v>
      </c>
      <c r="F1178" s="228">
        <v>0</v>
      </c>
      <c r="G1178" s="35"/>
      <c r="H1178" s="36"/>
    </row>
    <row r="1179" spans="1:8" s="2" customFormat="1" ht="16.899999999999999" customHeight="1">
      <c r="A1179" s="35"/>
      <c r="B1179" s="36"/>
      <c r="C1179" s="227" t="s">
        <v>701</v>
      </c>
      <c r="D1179" s="227" t="s">
        <v>1594</v>
      </c>
      <c r="E1179" s="19" t="s">
        <v>3</v>
      </c>
      <c r="F1179" s="228">
        <v>69.792000000000002</v>
      </c>
      <c r="G1179" s="35"/>
      <c r="H1179" s="36"/>
    </row>
    <row r="1180" spans="1:8" s="2" customFormat="1" ht="16.899999999999999" customHeight="1">
      <c r="A1180" s="35"/>
      <c r="B1180" s="36"/>
      <c r="C1180" s="229" t="s">
        <v>2751</v>
      </c>
      <c r="D1180" s="35"/>
      <c r="E1180" s="35"/>
      <c r="F1180" s="35"/>
      <c r="G1180" s="35"/>
      <c r="H1180" s="36"/>
    </row>
    <row r="1181" spans="1:8" s="2" customFormat="1" ht="16.899999999999999" customHeight="1">
      <c r="A1181" s="35"/>
      <c r="B1181" s="36"/>
      <c r="C1181" s="227" t="s">
        <v>1595</v>
      </c>
      <c r="D1181" s="227" t="s">
        <v>2867</v>
      </c>
      <c r="E1181" s="19" t="s">
        <v>139</v>
      </c>
      <c r="F1181" s="228">
        <v>69.792000000000002</v>
      </c>
      <c r="G1181" s="35"/>
      <c r="H1181" s="36"/>
    </row>
    <row r="1182" spans="1:8" s="2" customFormat="1" ht="16.899999999999999" customHeight="1">
      <c r="A1182" s="35"/>
      <c r="B1182" s="36"/>
      <c r="C1182" s="227" t="s">
        <v>397</v>
      </c>
      <c r="D1182" s="227" t="s">
        <v>2766</v>
      </c>
      <c r="E1182" s="19" t="s">
        <v>139</v>
      </c>
      <c r="F1182" s="228">
        <v>376.87599999999998</v>
      </c>
      <c r="G1182" s="35"/>
      <c r="H1182" s="36"/>
    </row>
    <row r="1183" spans="1:8" s="2" customFormat="1" ht="16.899999999999999" customHeight="1">
      <c r="A1183" s="35"/>
      <c r="B1183" s="36"/>
      <c r="C1183" s="227" t="s">
        <v>1625</v>
      </c>
      <c r="D1183" s="227" t="s">
        <v>2866</v>
      </c>
      <c r="E1183" s="19" t="s">
        <v>139</v>
      </c>
      <c r="F1183" s="228">
        <v>188.43799999999999</v>
      </c>
      <c r="G1183" s="35"/>
      <c r="H1183" s="36"/>
    </row>
    <row r="1184" spans="1:8" s="2" customFormat="1" ht="16.899999999999999" customHeight="1">
      <c r="A1184" s="35"/>
      <c r="B1184" s="36"/>
      <c r="C1184" s="227" t="s">
        <v>428</v>
      </c>
      <c r="D1184" s="227" t="s">
        <v>2768</v>
      </c>
      <c r="E1184" s="19" t="s">
        <v>139</v>
      </c>
      <c r="F1184" s="228">
        <v>188.43799999999999</v>
      </c>
      <c r="G1184" s="35"/>
      <c r="H1184" s="36"/>
    </row>
    <row r="1185" spans="1:8" s="2" customFormat="1" ht="16.899999999999999" customHeight="1">
      <c r="A1185" s="35"/>
      <c r="B1185" s="36"/>
      <c r="C1185" s="227" t="s">
        <v>428</v>
      </c>
      <c r="D1185" s="227" t="s">
        <v>2768</v>
      </c>
      <c r="E1185" s="19" t="s">
        <v>139</v>
      </c>
      <c r="F1185" s="228">
        <v>376.87599999999998</v>
      </c>
      <c r="G1185" s="35"/>
      <c r="H1185" s="36"/>
    </row>
    <row r="1186" spans="1:8" s="2" customFormat="1" ht="16.899999999999999" customHeight="1">
      <c r="A1186" s="35"/>
      <c r="B1186" s="36"/>
      <c r="C1186" s="227" t="s">
        <v>445</v>
      </c>
      <c r="D1186" s="227" t="s">
        <v>2756</v>
      </c>
      <c r="E1186" s="19" t="s">
        <v>139</v>
      </c>
      <c r="F1186" s="228">
        <v>1196.652</v>
      </c>
      <c r="G1186" s="35"/>
      <c r="H1186" s="36"/>
    </row>
    <row r="1187" spans="1:8" s="2" customFormat="1" ht="16.899999999999999" customHeight="1">
      <c r="A1187" s="35"/>
      <c r="B1187" s="36"/>
      <c r="C1187" s="223" t="s">
        <v>2868</v>
      </c>
      <c r="D1187" s="224" t="s">
        <v>3</v>
      </c>
      <c r="E1187" s="225" t="s">
        <v>3</v>
      </c>
      <c r="F1187" s="226">
        <v>478.39499999999998</v>
      </c>
      <c r="G1187" s="35"/>
      <c r="H1187" s="36"/>
    </row>
    <row r="1188" spans="1:8" s="2" customFormat="1" ht="16.899999999999999" customHeight="1">
      <c r="A1188" s="35"/>
      <c r="B1188" s="36"/>
      <c r="C1188" s="223" t="s">
        <v>165</v>
      </c>
      <c r="D1188" s="224" t="s">
        <v>3</v>
      </c>
      <c r="E1188" s="225" t="s">
        <v>3</v>
      </c>
      <c r="F1188" s="226">
        <v>697.91700000000003</v>
      </c>
      <c r="G1188" s="35"/>
      <c r="H1188" s="36"/>
    </row>
    <row r="1189" spans="1:8" s="2" customFormat="1" ht="16.899999999999999" customHeight="1">
      <c r="A1189" s="35"/>
      <c r="B1189" s="36"/>
      <c r="C1189" s="227" t="s">
        <v>3</v>
      </c>
      <c r="D1189" s="227" t="s">
        <v>207</v>
      </c>
      <c r="E1189" s="19" t="s">
        <v>3</v>
      </c>
      <c r="F1189" s="228">
        <v>0</v>
      </c>
      <c r="G1189" s="35"/>
      <c r="H1189" s="36"/>
    </row>
    <row r="1190" spans="1:8" s="2" customFormat="1" ht="16.899999999999999" customHeight="1">
      <c r="A1190" s="35"/>
      <c r="B1190" s="36"/>
      <c r="C1190" s="227" t="s">
        <v>3</v>
      </c>
      <c r="D1190" s="227" t="s">
        <v>208</v>
      </c>
      <c r="E1190" s="19" t="s">
        <v>3</v>
      </c>
      <c r="F1190" s="228">
        <v>0</v>
      </c>
      <c r="G1190" s="35"/>
      <c r="H1190" s="36"/>
    </row>
    <row r="1191" spans="1:8" s="2" customFormat="1" ht="16.899999999999999" customHeight="1">
      <c r="A1191" s="35"/>
      <c r="B1191" s="36"/>
      <c r="C1191" s="227" t="s">
        <v>3</v>
      </c>
      <c r="D1191" s="227" t="s">
        <v>1148</v>
      </c>
      <c r="E1191" s="19" t="s">
        <v>3</v>
      </c>
      <c r="F1191" s="228">
        <v>0</v>
      </c>
      <c r="G1191" s="35"/>
      <c r="H1191" s="36"/>
    </row>
    <row r="1192" spans="1:8" s="2" customFormat="1" ht="16.899999999999999" customHeight="1">
      <c r="A1192" s="35"/>
      <c r="B1192" s="36"/>
      <c r="C1192" s="227" t="s">
        <v>3</v>
      </c>
      <c r="D1192" s="227" t="s">
        <v>707</v>
      </c>
      <c r="E1192" s="19" t="s">
        <v>3</v>
      </c>
      <c r="F1192" s="228">
        <v>0</v>
      </c>
      <c r="G1192" s="35"/>
      <c r="H1192" s="36"/>
    </row>
    <row r="1193" spans="1:8" s="2" customFormat="1" ht="16.899999999999999" customHeight="1">
      <c r="A1193" s="35"/>
      <c r="B1193" s="36"/>
      <c r="C1193" s="227" t="s">
        <v>3</v>
      </c>
      <c r="D1193" s="227" t="s">
        <v>708</v>
      </c>
      <c r="E1193" s="19" t="s">
        <v>3</v>
      </c>
      <c r="F1193" s="228">
        <v>0</v>
      </c>
      <c r="G1193" s="35"/>
      <c r="H1193" s="36"/>
    </row>
    <row r="1194" spans="1:8" s="2" customFormat="1" ht="16.899999999999999" customHeight="1">
      <c r="A1194" s="35"/>
      <c r="B1194" s="36"/>
      <c r="C1194" s="227" t="s">
        <v>3</v>
      </c>
      <c r="D1194" s="227" t="s">
        <v>1564</v>
      </c>
      <c r="E1194" s="19" t="s">
        <v>3</v>
      </c>
      <c r="F1194" s="228">
        <v>0</v>
      </c>
      <c r="G1194" s="35"/>
      <c r="H1194" s="36"/>
    </row>
    <row r="1195" spans="1:8" s="2" customFormat="1" ht="16.899999999999999" customHeight="1">
      <c r="A1195" s="35"/>
      <c r="B1195" s="36"/>
      <c r="C1195" s="227" t="s">
        <v>3</v>
      </c>
      <c r="D1195" s="227" t="s">
        <v>1153</v>
      </c>
      <c r="E1195" s="19" t="s">
        <v>3</v>
      </c>
      <c r="F1195" s="228">
        <v>0</v>
      </c>
      <c r="G1195" s="35"/>
      <c r="H1195" s="36"/>
    </row>
    <row r="1196" spans="1:8" s="2" customFormat="1" ht="16.899999999999999" customHeight="1">
      <c r="A1196" s="35"/>
      <c r="B1196" s="36"/>
      <c r="C1196" s="227" t="s">
        <v>3</v>
      </c>
      <c r="D1196" s="227" t="s">
        <v>1565</v>
      </c>
      <c r="E1196" s="19" t="s">
        <v>3</v>
      </c>
      <c r="F1196" s="228">
        <v>36.472000000000001</v>
      </c>
      <c r="G1196" s="35"/>
      <c r="H1196" s="36"/>
    </row>
    <row r="1197" spans="1:8" s="2" customFormat="1" ht="16.899999999999999" customHeight="1">
      <c r="A1197" s="35"/>
      <c r="B1197" s="36"/>
      <c r="C1197" s="227" t="s">
        <v>3</v>
      </c>
      <c r="D1197" s="227" t="s">
        <v>1566</v>
      </c>
      <c r="E1197" s="19" t="s">
        <v>3</v>
      </c>
      <c r="F1197" s="228">
        <v>38.405999999999999</v>
      </c>
      <c r="G1197" s="35"/>
      <c r="H1197" s="36"/>
    </row>
    <row r="1198" spans="1:8" s="2" customFormat="1" ht="16.899999999999999" customHeight="1">
      <c r="A1198" s="35"/>
      <c r="B1198" s="36"/>
      <c r="C1198" s="227" t="s">
        <v>3</v>
      </c>
      <c r="D1198" s="227" t="s">
        <v>1156</v>
      </c>
      <c r="E1198" s="19" t="s">
        <v>3</v>
      </c>
      <c r="F1198" s="228">
        <v>0</v>
      </c>
      <c r="G1198" s="35"/>
      <c r="H1198" s="36"/>
    </row>
    <row r="1199" spans="1:8" s="2" customFormat="1" ht="16.899999999999999" customHeight="1">
      <c r="A1199" s="35"/>
      <c r="B1199" s="36"/>
      <c r="C1199" s="227" t="s">
        <v>3</v>
      </c>
      <c r="D1199" s="227" t="s">
        <v>708</v>
      </c>
      <c r="E1199" s="19" t="s">
        <v>3</v>
      </c>
      <c r="F1199" s="228">
        <v>0</v>
      </c>
      <c r="G1199" s="35"/>
      <c r="H1199" s="36"/>
    </row>
    <row r="1200" spans="1:8" s="2" customFormat="1" ht="16.899999999999999" customHeight="1">
      <c r="A1200" s="35"/>
      <c r="B1200" s="36"/>
      <c r="C1200" s="227" t="s">
        <v>3</v>
      </c>
      <c r="D1200" s="227" t="s">
        <v>1567</v>
      </c>
      <c r="E1200" s="19" t="s">
        <v>3</v>
      </c>
      <c r="F1200" s="228">
        <v>48.56</v>
      </c>
      <c r="G1200" s="35"/>
      <c r="H1200" s="36"/>
    </row>
    <row r="1201" spans="1:8" s="2" customFormat="1" ht="16.899999999999999" customHeight="1">
      <c r="A1201" s="35"/>
      <c r="B1201" s="36"/>
      <c r="C1201" s="227" t="s">
        <v>3</v>
      </c>
      <c r="D1201" s="227" t="s">
        <v>1159</v>
      </c>
      <c r="E1201" s="19" t="s">
        <v>3</v>
      </c>
      <c r="F1201" s="228">
        <v>0</v>
      </c>
      <c r="G1201" s="35"/>
      <c r="H1201" s="36"/>
    </row>
    <row r="1202" spans="1:8" s="2" customFormat="1" ht="16.899999999999999" customHeight="1">
      <c r="A1202" s="35"/>
      <c r="B1202" s="36"/>
      <c r="C1202" s="227" t="s">
        <v>3</v>
      </c>
      <c r="D1202" s="227" t="s">
        <v>708</v>
      </c>
      <c r="E1202" s="19" t="s">
        <v>3</v>
      </c>
      <c r="F1202" s="228">
        <v>0</v>
      </c>
      <c r="G1202" s="35"/>
      <c r="H1202" s="36"/>
    </row>
    <row r="1203" spans="1:8" s="2" customFormat="1" ht="16.899999999999999" customHeight="1">
      <c r="A1203" s="35"/>
      <c r="B1203" s="36"/>
      <c r="C1203" s="227" t="s">
        <v>3</v>
      </c>
      <c r="D1203" s="227" t="s">
        <v>1568</v>
      </c>
      <c r="E1203" s="19" t="s">
        <v>3</v>
      </c>
      <c r="F1203" s="228">
        <v>30.678999999999998</v>
      </c>
      <c r="G1203" s="35"/>
      <c r="H1203" s="36"/>
    </row>
    <row r="1204" spans="1:8" s="2" customFormat="1" ht="16.899999999999999" customHeight="1">
      <c r="A1204" s="35"/>
      <c r="B1204" s="36"/>
      <c r="C1204" s="227" t="s">
        <v>3</v>
      </c>
      <c r="D1204" s="227" t="s">
        <v>283</v>
      </c>
      <c r="E1204" s="19" t="s">
        <v>3</v>
      </c>
      <c r="F1204" s="228">
        <v>0</v>
      </c>
      <c r="G1204" s="35"/>
      <c r="H1204" s="36"/>
    </row>
    <row r="1205" spans="1:8" s="2" customFormat="1" ht="16.899999999999999" customHeight="1">
      <c r="A1205" s="35"/>
      <c r="B1205" s="36"/>
      <c r="C1205" s="227" t="s">
        <v>3</v>
      </c>
      <c r="D1205" s="227" t="s">
        <v>708</v>
      </c>
      <c r="E1205" s="19" t="s">
        <v>3</v>
      </c>
      <c r="F1205" s="228">
        <v>0</v>
      </c>
      <c r="G1205" s="35"/>
      <c r="H1205" s="36"/>
    </row>
    <row r="1206" spans="1:8" s="2" customFormat="1" ht="16.899999999999999" customHeight="1">
      <c r="A1206" s="35"/>
      <c r="B1206" s="36"/>
      <c r="C1206" s="227" t="s">
        <v>3</v>
      </c>
      <c r="D1206" s="227" t="s">
        <v>1569</v>
      </c>
      <c r="E1206" s="19" t="s">
        <v>3</v>
      </c>
      <c r="F1206" s="228">
        <v>25.754000000000001</v>
      </c>
      <c r="G1206" s="35"/>
      <c r="H1206" s="36"/>
    </row>
    <row r="1207" spans="1:8" s="2" customFormat="1" ht="16.899999999999999" customHeight="1">
      <c r="A1207" s="35"/>
      <c r="B1207" s="36"/>
      <c r="C1207" s="227" t="s">
        <v>3</v>
      </c>
      <c r="D1207" s="227" t="s">
        <v>1165</v>
      </c>
      <c r="E1207" s="19" t="s">
        <v>3</v>
      </c>
      <c r="F1207" s="228">
        <v>0</v>
      </c>
      <c r="G1207" s="35"/>
      <c r="H1207" s="36"/>
    </row>
    <row r="1208" spans="1:8" s="2" customFormat="1" ht="16.899999999999999" customHeight="1">
      <c r="A1208" s="35"/>
      <c r="B1208" s="36"/>
      <c r="C1208" s="227" t="s">
        <v>3</v>
      </c>
      <c r="D1208" s="227" t="s">
        <v>708</v>
      </c>
      <c r="E1208" s="19" t="s">
        <v>3</v>
      </c>
      <c r="F1208" s="228">
        <v>0</v>
      </c>
      <c r="G1208" s="35"/>
      <c r="H1208" s="36"/>
    </row>
    <row r="1209" spans="1:8" s="2" customFormat="1" ht="16.899999999999999" customHeight="1">
      <c r="A1209" s="35"/>
      <c r="B1209" s="36"/>
      <c r="C1209" s="227" t="s">
        <v>3</v>
      </c>
      <c r="D1209" s="227" t="s">
        <v>1570</v>
      </c>
      <c r="E1209" s="19" t="s">
        <v>3</v>
      </c>
      <c r="F1209" s="228">
        <v>26.42</v>
      </c>
      <c r="G1209" s="35"/>
      <c r="H1209" s="36"/>
    </row>
    <row r="1210" spans="1:8" s="2" customFormat="1" ht="16.899999999999999" customHeight="1">
      <c r="A1210" s="35"/>
      <c r="B1210" s="36"/>
      <c r="C1210" s="227" t="s">
        <v>3</v>
      </c>
      <c r="D1210" s="227" t="s">
        <v>1167</v>
      </c>
      <c r="E1210" s="19" t="s">
        <v>3</v>
      </c>
      <c r="F1210" s="228">
        <v>0</v>
      </c>
      <c r="G1210" s="35"/>
      <c r="H1210" s="36"/>
    </row>
    <row r="1211" spans="1:8" s="2" customFormat="1" ht="16.899999999999999" customHeight="1">
      <c r="A1211" s="35"/>
      <c r="B1211" s="36"/>
      <c r="C1211" s="227" t="s">
        <v>3</v>
      </c>
      <c r="D1211" s="227" t="s">
        <v>708</v>
      </c>
      <c r="E1211" s="19" t="s">
        <v>3</v>
      </c>
      <c r="F1211" s="228">
        <v>0</v>
      </c>
      <c r="G1211" s="35"/>
      <c r="H1211" s="36"/>
    </row>
    <row r="1212" spans="1:8" s="2" customFormat="1" ht="16.899999999999999" customHeight="1">
      <c r="A1212" s="35"/>
      <c r="B1212" s="36"/>
      <c r="C1212" s="227" t="s">
        <v>3</v>
      </c>
      <c r="D1212" s="227" t="s">
        <v>1571</v>
      </c>
      <c r="E1212" s="19" t="s">
        <v>3</v>
      </c>
      <c r="F1212" s="228">
        <v>48.006</v>
      </c>
      <c r="G1212" s="35"/>
      <c r="H1212" s="36"/>
    </row>
    <row r="1213" spans="1:8" s="2" customFormat="1" ht="16.899999999999999" customHeight="1">
      <c r="A1213" s="35"/>
      <c r="B1213" s="36"/>
      <c r="C1213" s="227" t="s">
        <v>3</v>
      </c>
      <c r="D1213" s="227" t="s">
        <v>1170</v>
      </c>
      <c r="E1213" s="19" t="s">
        <v>3</v>
      </c>
      <c r="F1213" s="228">
        <v>0</v>
      </c>
      <c r="G1213" s="35"/>
      <c r="H1213" s="36"/>
    </row>
    <row r="1214" spans="1:8" s="2" customFormat="1" ht="16.899999999999999" customHeight="1">
      <c r="A1214" s="35"/>
      <c r="B1214" s="36"/>
      <c r="C1214" s="227" t="s">
        <v>3</v>
      </c>
      <c r="D1214" s="227" t="s">
        <v>708</v>
      </c>
      <c r="E1214" s="19" t="s">
        <v>3</v>
      </c>
      <c r="F1214" s="228">
        <v>0</v>
      </c>
      <c r="G1214" s="35"/>
      <c r="H1214" s="36"/>
    </row>
    <row r="1215" spans="1:8" s="2" customFormat="1" ht="16.899999999999999" customHeight="1">
      <c r="A1215" s="35"/>
      <c r="B1215" s="36"/>
      <c r="C1215" s="227" t="s">
        <v>3</v>
      </c>
      <c r="D1215" s="227" t="s">
        <v>1572</v>
      </c>
      <c r="E1215" s="19" t="s">
        <v>3</v>
      </c>
      <c r="F1215" s="228">
        <v>54.75</v>
      </c>
      <c r="G1215" s="35"/>
      <c r="H1215" s="36"/>
    </row>
    <row r="1216" spans="1:8" s="2" customFormat="1" ht="16.899999999999999" customHeight="1">
      <c r="A1216" s="35"/>
      <c r="B1216" s="36"/>
      <c r="C1216" s="227" t="s">
        <v>3</v>
      </c>
      <c r="D1216" s="227" t="s">
        <v>1172</v>
      </c>
      <c r="E1216" s="19" t="s">
        <v>3</v>
      </c>
      <c r="F1216" s="228">
        <v>0</v>
      </c>
      <c r="G1216" s="35"/>
      <c r="H1216" s="36"/>
    </row>
    <row r="1217" spans="1:8" s="2" customFormat="1" ht="16.899999999999999" customHeight="1">
      <c r="A1217" s="35"/>
      <c r="B1217" s="36"/>
      <c r="C1217" s="227" t="s">
        <v>3</v>
      </c>
      <c r="D1217" s="227" t="s">
        <v>708</v>
      </c>
      <c r="E1217" s="19" t="s">
        <v>3</v>
      </c>
      <c r="F1217" s="228">
        <v>0</v>
      </c>
      <c r="G1217" s="35"/>
      <c r="H1217" s="36"/>
    </row>
    <row r="1218" spans="1:8" s="2" customFormat="1" ht="16.899999999999999" customHeight="1">
      <c r="A1218" s="35"/>
      <c r="B1218" s="36"/>
      <c r="C1218" s="227" t="s">
        <v>3</v>
      </c>
      <c r="D1218" s="227" t="s">
        <v>1573</v>
      </c>
      <c r="E1218" s="19" t="s">
        <v>3</v>
      </c>
      <c r="F1218" s="228">
        <v>31.457000000000001</v>
      </c>
      <c r="G1218" s="35"/>
      <c r="H1218" s="36"/>
    </row>
    <row r="1219" spans="1:8" s="2" customFormat="1" ht="16.899999999999999" customHeight="1">
      <c r="A1219" s="35"/>
      <c r="B1219" s="36"/>
      <c r="C1219" s="227" t="s">
        <v>3</v>
      </c>
      <c r="D1219" s="227" t="s">
        <v>1174</v>
      </c>
      <c r="E1219" s="19" t="s">
        <v>3</v>
      </c>
      <c r="F1219" s="228">
        <v>0</v>
      </c>
      <c r="G1219" s="35"/>
      <c r="H1219" s="36"/>
    </row>
    <row r="1220" spans="1:8" s="2" customFormat="1" ht="16.899999999999999" customHeight="1">
      <c r="A1220" s="35"/>
      <c r="B1220" s="36"/>
      <c r="C1220" s="227" t="s">
        <v>3</v>
      </c>
      <c r="D1220" s="227" t="s">
        <v>708</v>
      </c>
      <c r="E1220" s="19" t="s">
        <v>3</v>
      </c>
      <c r="F1220" s="228">
        <v>0</v>
      </c>
      <c r="G1220" s="35"/>
      <c r="H1220" s="36"/>
    </row>
    <row r="1221" spans="1:8" s="2" customFormat="1" ht="16.899999999999999" customHeight="1">
      <c r="A1221" s="35"/>
      <c r="B1221" s="36"/>
      <c r="C1221" s="227" t="s">
        <v>3</v>
      </c>
      <c r="D1221" s="227" t="s">
        <v>1574</v>
      </c>
      <c r="E1221" s="19" t="s">
        <v>3</v>
      </c>
      <c r="F1221" s="228">
        <v>50.917999999999999</v>
      </c>
      <c r="G1221" s="35"/>
      <c r="H1221" s="36"/>
    </row>
    <row r="1222" spans="1:8" s="2" customFormat="1" ht="16.899999999999999" customHeight="1">
      <c r="A1222" s="35"/>
      <c r="B1222" s="36"/>
      <c r="C1222" s="227" t="s">
        <v>3</v>
      </c>
      <c r="D1222" s="227" t="s">
        <v>1176</v>
      </c>
      <c r="E1222" s="19" t="s">
        <v>3</v>
      </c>
      <c r="F1222" s="228">
        <v>0</v>
      </c>
      <c r="G1222" s="35"/>
      <c r="H1222" s="36"/>
    </row>
    <row r="1223" spans="1:8" s="2" customFormat="1" ht="16.899999999999999" customHeight="1">
      <c r="A1223" s="35"/>
      <c r="B1223" s="36"/>
      <c r="C1223" s="227" t="s">
        <v>3</v>
      </c>
      <c r="D1223" s="227" t="s">
        <v>708</v>
      </c>
      <c r="E1223" s="19" t="s">
        <v>3</v>
      </c>
      <c r="F1223" s="228">
        <v>0</v>
      </c>
      <c r="G1223" s="35"/>
      <c r="H1223" s="36"/>
    </row>
    <row r="1224" spans="1:8" s="2" customFormat="1" ht="16.899999999999999" customHeight="1">
      <c r="A1224" s="35"/>
      <c r="B1224" s="36"/>
      <c r="C1224" s="227" t="s">
        <v>3</v>
      </c>
      <c r="D1224" s="227" t="s">
        <v>1575</v>
      </c>
      <c r="E1224" s="19" t="s">
        <v>3</v>
      </c>
      <c r="F1224" s="228">
        <v>24.353999999999999</v>
      </c>
      <c r="G1224" s="35"/>
      <c r="H1224" s="36"/>
    </row>
    <row r="1225" spans="1:8" s="2" customFormat="1" ht="16.899999999999999" customHeight="1">
      <c r="A1225" s="35"/>
      <c r="B1225" s="36"/>
      <c r="C1225" s="227" t="s">
        <v>3</v>
      </c>
      <c r="D1225" s="227" t="s">
        <v>1178</v>
      </c>
      <c r="E1225" s="19" t="s">
        <v>3</v>
      </c>
      <c r="F1225" s="228">
        <v>0</v>
      </c>
      <c r="G1225" s="35"/>
      <c r="H1225" s="36"/>
    </row>
    <row r="1226" spans="1:8" s="2" customFormat="1" ht="16.899999999999999" customHeight="1">
      <c r="A1226" s="35"/>
      <c r="B1226" s="36"/>
      <c r="C1226" s="227" t="s">
        <v>3</v>
      </c>
      <c r="D1226" s="227" t="s">
        <v>708</v>
      </c>
      <c r="E1226" s="19" t="s">
        <v>3</v>
      </c>
      <c r="F1226" s="228">
        <v>0</v>
      </c>
      <c r="G1226" s="35"/>
      <c r="H1226" s="36"/>
    </row>
    <row r="1227" spans="1:8" s="2" customFormat="1" ht="16.899999999999999" customHeight="1">
      <c r="A1227" s="35"/>
      <c r="B1227" s="36"/>
      <c r="C1227" s="227" t="s">
        <v>3</v>
      </c>
      <c r="D1227" s="227" t="s">
        <v>1576</v>
      </c>
      <c r="E1227" s="19" t="s">
        <v>3</v>
      </c>
      <c r="F1227" s="228">
        <v>31.864999999999998</v>
      </c>
      <c r="G1227" s="35"/>
      <c r="H1227" s="36"/>
    </row>
    <row r="1228" spans="1:8" s="2" customFormat="1" ht="16.899999999999999" customHeight="1">
      <c r="A1228" s="35"/>
      <c r="B1228" s="36"/>
      <c r="C1228" s="227" t="s">
        <v>3</v>
      </c>
      <c r="D1228" s="227" t="s">
        <v>1180</v>
      </c>
      <c r="E1228" s="19" t="s">
        <v>3</v>
      </c>
      <c r="F1228" s="228">
        <v>0</v>
      </c>
      <c r="G1228" s="35"/>
      <c r="H1228" s="36"/>
    </row>
    <row r="1229" spans="1:8" s="2" customFormat="1" ht="16.899999999999999" customHeight="1">
      <c r="A1229" s="35"/>
      <c r="B1229" s="36"/>
      <c r="C1229" s="227" t="s">
        <v>3</v>
      </c>
      <c r="D1229" s="227" t="s">
        <v>708</v>
      </c>
      <c r="E1229" s="19" t="s">
        <v>3</v>
      </c>
      <c r="F1229" s="228">
        <v>0</v>
      </c>
      <c r="G1229" s="35"/>
      <c r="H1229" s="36"/>
    </row>
    <row r="1230" spans="1:8" s="2" customFormat="1" ht="16.899999999999999" customHeight="1">
      <c r="A1230" s="35"/>
      <c r="B1230" s="36"/>
      <c r="C1230" s="227" t="s">
        <v>3</v>
      </c>
      <c r="D1230" s="227" t="s">
        <v>1577</v>
      </c>
      <c r="E1230" s="19" t="s">
        <v>3</v>
      </c>
      <c r="F1230" s="228">
        <v>27.161000000000001</v>
      </c>
      <c r="G1230" s="35"/>
      <c r="H1230" s="36"/>
    </row>
    <row r="1231" spans="1:8" s="2" customFormat="1" ht="16.899999999999999" customHeight="1">
      <c r="A1231" s="35"/>
      <c r="B1231" s="36"/>
      <c r="C1231" s="227" t="s">
        <v>3</v>
      </c>
      <c r="D1231" s="227" t="s">
        <v>1182</v>
      </c>
      <c r="E1231" s="19" t="s">
        <v>3</v>
      </c>
      <c r="F1231" s="228">
        <v>0</v>
      </c>
      <c r="G1231" s="35"/>
      <c r="H1231" s="36"/>
    </row>
    <row r="1232" spans="1:8" s="2" customFormat="1" ht="16.899999999999999" customHeight="1">
      <c r="A1232" s="35"/>
      <c r="B1232" s="36"/>
      <c r="C1232" s="227" t="s">
        <v>3</v>
      </c>
      <c r="D1232" s="227" t="s">
        <v>708</v>
      </c>
      <c r="E1232" s="19" t="s">
        <v>3</v>
      </c>
      <c r="F1232" s="228">
        <v>0</v>
      </c>
      <c r="G1232" s="35"/>
      <c r="H1232" s="36"/>
    </row>
    <row r="1233" spans="1:8" s="2" customFormat="1" ht="16.899999999999999" customHeight="1">
      <c r="A1233" s="35"/>
      <c r="B1233" s="36"/>
      <c r="C1233" s="227" t="s">
        <v>3</v>
      </c>
      <c r="D1233" s="227" t="s">
        <v>1578</v>
      </c>
      <c r="E1233" s="19" t="s">
        <v>3</v>
      </c>
      <c r="F1233" s="228">
        <v>23.963999999999999</v>
      </c>
      <c r="G1233" s="35"/>
      <c r="H1233" s="36"/>
    </row>
    <row r="1234" spans="1:8" s="2" customFormat="1" ht="16.899999999999999" customHeight="1">
      <c r="A1234" s="35"/>
      <c r="B1234" s="36"/>
      <c r="C1234" s="227" t="s">
        <v>3</v>
      </c>
      <c r="D1234" s="227" t="s">
        <v>1184</v>
      </c>
      <c r="E1234" s="19" t="s">
        <v>3</v>
      </c>
      <c r="F1234" s="228">
        <v>0</v>
      </c>
      <c r="G1234" s="35"/>
      <c r="H1234" s="36"/>
    </row>
    <row r="1235" spans="1:8" s="2" customFormat="1" ht="16.899999999999999" customHeight="1">
      <c r="A1235" s="35"/>
      <c r="B1235" s="36"/>
      <c r="C1235" s="227" t="s">
        <v>3</v>
      </c>
      <c r="D1235" s="227" t="s">
        <v>708</v>
      </c>
      <c r="E1235" s="19" t="s">
        <v>3</v>
      </c>
      <c r="F1235" s="228">
        <v>0</v>
      </c>
      <c r="G1235" s="35"/>
      <c r="H1235" s="36"/>
    </row>
    <row r="1236" spans="1:8" s="2" customFormat="1" ht="16.899999999999999" customHeight="1">
      <c r="A1236" s="35"/>
      <c r="B1236" s="36"/>
      <c r="C1236" s="227" t="s">
        <v>3</v>
      </c>
      <c r="D1236" s="227" t="s">
        <v>1579</v>
      </c>
      <c r="E1236" s="19" t="s">
        <v>3</v>
      </c>
      <c r="F1236" s="228">
        <v>26.216999999999999</v>
      </c>
      <c r="G1236" s="35"/>
      <c r="H1236" s="36"/>
    </row>
    <row r="1237" spans="1:8" s="2" customFormat="1" ht="16.899999999999999" customHeight="1">
      <c r="A1237" s="35"/>
      <c r="B1237" s="36"/>
      <c r="C1237" s="227" t="s">
        <v>3</v>
      </c>
      <c r="D1237" s="227" t="s">
        <v>1186</v>
      </c>
      <c r="E1237" s="19" t="s">
        <v>3</v>
      </c>
      <c r="F1237" s="228">
        <v>0</v>
      </c>
      <c r="G1237" s="35"/>
      <c r="H1237" s="36"/>
    </row>
    <row r="1238" spans="1:8" s="2" customFormat="1" ht="16.899999999999999" customHeight="1">
      <c r="A1238" s="35"/>
      <c r="B1238" s="36"/>
      <c r="C1238" s="227" t="s">
        <v>3</v>
      </c>
      <c r="D1238" s="227" t="s">
        <v>708</v>
      </c>
      <c r="E1238" s="19" t="s">
        <v>3</v>
      </c>
      <c r="F1238" s="228">
        <v>0</v>
      </c>
      <c r="G1238" s="35"/>
      <c r="H1238" s="36"/>
    </row>
    <row r="1239" spans="1:8" s="2" customFormat="1" ht="16.899999999999999" customHeight="1">
      <c r="A1239" s="35"/>
      <c r="B1239" s="36"/>
      <c r="C1239" s="227" t="s">
        <v>3</v>
      </c>
      <c r="D1239" s="227" t="s">
        <v>1580</v>
      </c>
      <c r="E1239" s="19" t="s">
        <v>3</v>
      </c>
      <c r="F1239" s="228">
        <v>23.364000000000001</v>
      </c>
      <c r="G1239" s="35"/>
      <c r="H1239" s="36"/>
    </row>
    <row r="1240" spans="1:8" s="2" customFormat="1" ht="16.899999999999999" customHeight="1">
      <c r="A1240" s="35"/>
      <c r="B1240" s="36"/>
      <c r="C1240" s="227" t="s">
        <v>3</v>
      </c>
      <c r="D1240" s="227" t="s">
        <v>1189</v>
      </c>
      <c r="E1240" s="19" t="s">
        <v>3</v>
      </c>
      <c r="F1240" s="228">
        <v>0</v>
      </c>
      <c r="G1240" s="35"/>
      <c r="H1240" s="36"/>
    </row>
    <row r="1241" spans="1:8" s="2" customFormat="1" ht="16.899999999999999" customHeight="1">
      <c r="A1241" s="35"/>
      <c r="B1241" s="36"/>
      <c r="C1241" s="227" t="s">
        <v>3</v>
      </c>
      <c r="D1241" s="227" t="s">
        <v>708</v>
      </c>
      <c r="E1241" s="19" t="s">
        <v>3</v>
      </c>
      <c r="F1241" s="228">
        <v>0</v>
      </c>
      <c r="G1241" s="35"/>
      <c r="H1241" s="36"/>
    </row>
    <row r="1242" spans="1:8" s="2" customFormat="1" ht="16.899999999999999" customHeight="1">
      <c r="A1242" s="35"/>
      <c r="B1242" s="36"/>
      <c r="C1242" s="227" t="s">
        <v>3</v>
      </c>
      <c r="D1242" s="227" t="s">
        <v>1581</v>
      </c>
      <c r="E1242" s="19" t="s">
        <v>3</v>
      </c>
      <c r="F1242" s="228">
        <v>54.890999999999998</v>
      </c>
      <c r="G1242" s="35"/>
      <c r="H1242" s="36"/>
    </row>
    <row r="1243" spans="1:8" s="2" customFormat="1" ht="16.899999999999999" customHeight="1">
      <c r="A1243" s="35"/>
      <c r="B1243" s="36"/>
      <c r="C1243" s="227" t="s">
        <v>3</v>
      </c>
      <c r="D1243" s="227" t="s">
        <v>1582</v>
      </c>
      <c r="E1243" s="19" t="s">
        <v>3</v>
      </c>
      <c r="F1243" s="228">
        <v>0</v>
      </c>
      <c r="G1243" s="35"/>
      <c r="H1243" s="36"/>
    </row>
    <row r="1244" spans="1:8" s="2" customFormat="1" ht="16.899999999999999" customHeight="1">
      <c r="A1244" s="35"/>
      <c r="B1244" s="36"/>
      <c r="C1244" s="227" t="s">
        <v>3</v>
      </c>
      <c r="D1244" s="227" t="s">
        <v>708</v>
      </c>
      <c r="E1244" s="19" t="s">
        <v>3</v>
      </c>
      <c r="F1244" s="228">
        <v>0</v>
      </c>
      <c r="G1244" s="35"/>
      <c r="H1244" s="36"/>
    </row>
    <row r="1245" spans="1:8" s="2" customFormat="1" ht="16.899999999999999" customHeight="1">
      <c r="A1245" s="35"/>
      <c r="B1245" s="36"/>
      <c r="C1245" s="227" t="s">
        <v>3</v>
      </c>
      <c r="D1245" s="227" t="s">
        <v>1583</v>
      </c>
      <c r="E1245" s="19" t="s">
        <v>3</v>
      </c>
      <c r="F1245" s="228">
        <v>94.679000000000002</v>
      </c>
      <c r="G1245" s="35"/>
      <c r="H1245" s="36"/>
    </row>
    <row r="1246" spans="1:8" s="2" customFormat="1" ht="16.899999999999999" customHeight="1">
      <c r="A1246" s="35"/>
      <c r="B1246" s="36"/>
      <c r="C1246" s="227" t="s">
        <v>165</v>
      </c>
      <c r="D1246" s="227" t="s">
        <v>215</v>
      </c>
      <c r="E1246" s="19" t="s">
        <v>3</v>
      </c>
      <c r="F1246" s="228">
        <v>697.91700000000003</v>
      </c>
      <c r="G1246" s="35"/>
      <c r="H1246" s="36"/>
    </row>
    <row r="1247" spans="1:8" s="2" customFormat="1" ht="16.899999999999999" customHeight="1">
      <c r="A1247" s="35"/>
      <c r="B1247" s="36"/>
      <c r="C1247" s="229" t="s">
        <v>2751</v>
      </c>
      <c r="D1247" s="35"/>
      <c r="E1247" s="35"/>
      <c r="F1247" s="35"/>
      <c r="G1247" s="35"/>
      <c r="H1247" s="36"/>
    </row>
    <row r="1248" spans="1:8" s="2" customFormat="1" ht="16.899999999999999" customHeight="1">
      <c r="A1248" s="35"/>
      <c r="B1248" s="36"/>
      <c r="C1248" s="227" t="s">
        <v>258</v>
      </c>
      <c r="D1248" s="227" t="s">
        <v>2777</v>
      </c>
      <c r="E1248" s="19" t="s">
        <v>139</v>
      </c>
      <c r="F1248" s="228">
        <v>38.384999999999998</v>
      </c>
      <c r="G1248" s="35"/>
      <c r="H1248" s="36"/>
    </row>
    <row r="1249" spans="1:8" s="2" customFormat="1" ht="16.899999999999999" customHeight="1">
      <c r="A1249" s="35"/>
      <c r="B1249" s="36"/>
      <c r="C1249" s="227" t="s">
        <v>1585</v>
      </c>
      <c r="D1249" s="227" t="s">
        <v>2865</v>
      </c>
      <c r="E1249" s="19" t="s">
        <v>139</v>
      </c>
      <c r="F1249" s="228">
        <v>38.384999999999998</v>
      </c>
      <c r="G1249" s="35"/>
      <c r="H1249" s="36"/>
    </row>
    <row r="1250" spans="1:8" s="2" customFormat="1" ht="16.899999999999999" customHeight="1">
      <c r="A1250" s="35"/>
      <c r="B1250" s="36"/>
      <c r="C1250" s="227" t="s">
        <v>303</v>
      </c>
      <c r="D1250" s="227" t="s">
        <v>2779</v>
      </c>
      <c r="E1250" s="19" t="s">
        <v>139</v>
      </c>
      <c r="F1250" s="228">
        <v>122.13500000000001</v>
      </c>
      <c r="G1250" s="35"/>
      <c r="H1250" s="36"/>
    </row>
    <row r="1251" spans="1:8" s="2" customFormat="1" ht="16.899999999999999" customHeight="1">
      <c r="A1251" s="35"/>
      <c r="B1251" s="36"/>
      <c r="C1251" s="227" t="s">
        <v>308</v>
      </c>
      <c r="D1251" s="227" t="s">
        <v>2764</v>
      </c>
      <c r="E1251" s="19" t="s">
        <v>139</v>
      </c>
      <c r="F1251" s="228">
        <v>122.13500000000001</v>
      </c>
      <c r="G1251" s="35"/>
      <c r="H1251" s="36"/>
    </row>
    <row r="1252" spans="1:8" s="2" customFormat="1" ht="16.899999999999999" customHeight="1">
      <c r="A1252" s="35"/>
      <c r="B1252" s="36"/>
      <c r="C1252" s="227" t="s">
        <v>316</v>
      </c>
      <c r="D1252" s="227" t="s">
        <v>2780</v>
      </c>
      <c r="E1252" s="19" t="s">
        <v>139</v>
      </c>
      <c r="F1252" s="228">
        <v>118.646</v>
      </c>
      <c r="G1252" s="35"/>
      <c r="H1252" s="36"/>
    </row>
    <row r="1253" spans="1:8" s="2" customFormat="1" ht="16.899999999999999" customHeight="1">
      <c r="A1253" s="35"/>
      <c r="B1253" s="36"/>
      <c r="C1253" s="227" t="s">
        <v>735</v>
      </c>
      <c r="D1253" s="227" t="s">
        <v>2781</v>
      </c>
      <c r="E1253" s="19" t="s">
        <v>139</v>
      </c>
      <c r="F1253" s="228">
        <v>118.646</v>
      </c>
      <c r="G1253" s="35"/>
      <c r="H1253" s="36"/>
    </row>
    <row r="1254" spans="1:8" s="2" customFormat="1" ht="16.899999999999999" customHeight="1">
      <c r="A1254" s="35"/>
      <c r="B1254" s="36"/>
      <c r="C1254" s="227" t="s">
        <v>327</v>
      </c>
      <c r="D1254" s="227" t="s">
        <v>2782</v>
      </c>
      <c r="E1254" s="19" t="s">
        <v>139</v>
      </c>
      <c r="F1254" s="228">
        <v>69.792000000000002</v>
      </c>
      <c r="G1254" s="35"/>
      <c r="H1254" s="36"/>
    </row>
    <row r="1255" spans="1:8" s="2" customFormat="1" ht="16.899999999999999" customHeight="1">
      <c r="A1255" s="35"/>
      <c r="B1255" s="36"/>
      <c r="C1255" s="227" t="s">
        <v>1595</v>
      </c>
      <c r="D1255" s="227" t="s">
        <v>2867</v>
      </c>
      <c r="E1255" s="19" t="s">
        <v>139</v>
      </c>
      <c r="F1255" s="228">
        <v>69.792000000000002</v>
      </c>
      <c r="G1255" s="35"/>
      <c r="H1255" s="36"/>
    </row>
    <row r="1256" spans="1:8" s="2" customFormat="1" ht="16.899999999999999" customHeight="1">
      <c r="A1256" s="35"/>
      <c r="B1256" s="36"/>
      <c r="C1256" s="227" t="s">
        <v>680</v>
      </c>
      <c r="D1256" s="227" t="s">
        <v>2775</v>
      </c>
      <c r="E1256" s="19" t="s">
        <v>467</v>
      </c>
      <c r="F1256" s="228">
        <v>593.22900000000004</v>
      </c>
      <c r="G1256" s="35"/>
      <c r="H1256" s="36"/>
    </row>
    <row r="1257" spans="1:8" s="2" customFormat="1" ht="16.899999999999999" customHeight="1">
      <c r="A1257" s="35"/>
      <c r="B1257" s="36"/>
      <c r="C1257" s="227" t="s">
        <v>450</v>
      </c>
      <c r="D1257" s="227" t="s">
        <v>2753</v>
      </c>
      <c r="E1257" s="19" t="s">
        <v>139</v>
      </c>
      <c r="F1257" s="228">
        <v>443.80599999999998</v>
      </c>
      <c r="G1257" s="35"/>
      <c r="H1257" s="36"/>
    </row>
    <row r="1258" spans="1:8" s="2" customFormat="1" ht="26.5" customHeight="1">
      <c r="A1258" s="35"/>
      <c r="B1258" s="36"/>
      <c r="C1258" s="222" t="s">
        <v>2869</v>
      </c>
      <c r="D1258" s="222" t="s">
        <v>111</v>
      </c>
      <c r="E1258" s="35"/>
      <c r="F1258" s="35"/>
      <c r="G1258" s="35"/>
      <c r="H1258" s="36"/>
    </row>
    <row r="1259" spans="1:8" s="2" customFormat="1" ht="16.899999999999999" customHeight="1">
      <c r="A1259" s="35"/>
      <c r="B1259" s="36"/>
      <c r="C1259" s="223" t="s">
        <v>2870</v>
      </c>
      <c r="D1259" s="224" t="s">
        <v>3</v>
      </c>
      <c r="E1259" s="225" t="s">
        <v>3</v>
      </c>
      <c r="F1259" s="226">
        <v>0.99099999999999999</v>
      </c>
      <c r="G1259" s="35"/>
      <c r="H1259" s="36"/>
    </row>
    <row r="1260" spans="1:8" s="2" customFormat="1" ht="16.899999999999999" customHeight="1">
      <c r="A1260" s="35"/>
      <c r="B1260" s="36"/>
      <c r="C1260" s="227" t="s">
        <v>3</v>
      </c>
      <c r="D1260" s="227" t="s">
        <v>2871</v>
      </c>
      <c r="E1260" s="19" t="s">
        <v>3</v>
      </c>
      <c r="F1260" s="228">
        <v>0</v>
      </c>
      <c r="G1260" s="35"/>
      <c r="H1260" s="36"/>
    </row>
    <row r="1261" spans="1:8" s="2" customFormat="1" ht="16.899999999999999" customHeight="1">
      <c r="A1261" s="35"/>
      <c r="B1261" s="36"/>
      <c r="C1261" s="227" t="s">
        <v>3</v>
      </c>
      <c r="D1261" s="227" t="s">
        <v>2872</v>
      </c>
      <c r="E1261" s="19" t="s">
        <v>3</v>
      </c>
      <c r="F1261" s="228">
        <v>0</v>
      </c>
      <c r="G1261" s="35"/>
      <c r="H1261" s="36"/>
    </row>
    <row r="1262" spans="1:8" s="2" customFormat="1" ht="16.899999999999999" customHeight="1">
      <c r="A1262" s="35"/>
      <c r="B1262" s="36"/>
      <c r="C1262" s="227" t="s">
        <v>3</v>
      </c>
      <c r="D1262" s="227" t="s">
        <v>2873</v>
      </c>
      <c r="E1262" s="19" t="s">
        <v>3</v>
      </c>
      <c r="F1262" s="228">
        <v>0</v>
      </c>
      <c r="G1262" s="35"/>
      <c r="H1262" s="36"/>
    </row>
    <row r="1263" spans="1:8" s="2" customFormat="1" ht="16.899999999999999" customHeight="1">
      <c r="A1263" s="35"/>
      <c r="B1263" s="36"/>
      <c r="C1263" s="227" t="s">
        <v>3</v>
      </c>
      <c r="D1263" s="227" t="s">
        <v>2874</v>
      </c>
      <c r="E1263" s="19" t="s">
        <v>3</v>
      </c>
      <c r="F1263" s="228">
        <v>0</v>
      </c>
      <c r="G1263" s="35"/>
      <c r="H1263" s="36"/>
    </row>
    <row r="1264" spans="1:8" s="2" customFormat="1" ht="16.899999999999999" customHeight="1">
      <c r="A1264" s="35"/>
      <c r="B1264" s="36"/>
      <c r="C1264" s="227" t="s">
        <v>2870</v>
      </c>
      <c r="D1264" s="227" t="s">
        <v>2875</v>
      </c>
      <c r="E1264" s="19" t="s">
        <v>3</v>
      </c>
      <c r="F1264" s="228">
        <v>0.99099999999999999</v>
      </c>
      <c r="G1264" s="35"/>
      <c r="H1264" s="36"/>
    </row>
    <row r="1265" spans="1:8" s="2" customFormat="1" ht="16.899999999999999" customHeight="1">
      <c r="A1265" s="35"/>
      <c r="B1265" s="36"/>
      <c r="C1265" s="223" t="s">
        <v>2876</v>
      </c>
      <c r="D1265" s="224" t="s">
        <v>3</v>
      </c>
      <c r="E1265" s="225" t="s">
        <v>3</v>
      </c>
      <c r="F1265" s="226">
        <v>2.3119999999999998</v>
      </c>
      <c r="G1265" s="35"/>
      <c r="H1265" s="36"/>
    </row>
    <row r="1266" spans="1:8" s="2" customFormat="1" ht="16.899999999999999" customHeight="1">
      <c r="A1266" s="35"/>
      <c r="B1266" s="36"/>
      <c r="C1266" s="227" t="s">
        <v>3</v>
      </c>
      <c r="D1266" s="227" t="s">
        <v>2873</v>
      </c>
      <c r="E1266" s="19" t="s">
        <v>3</v>
      </c>
      <c r="F1266" s="228">
        <v>0</v>
      </c>
      <c r="G1266" s="35"/>
      <c r="H1266" s="36"/>
    </row>
    <row r="1267" spans="1:8" s="2" customFormat="1" ht="16.899999999999999" customHeight="1">
      <c r="A1267" s="35"/>
      <c r="B1267" s="36"/>
      <c r="C1267" s="227" t="s">
        <v>3</v>
      </c>
      <c r="D1267" s="227" t="s">
        <v>2874</v>
      </c>
      <c r="E1267" s="19" t="s">
        <v>3</v>
      </c>
      <c r="F1267" s="228">
        <v>0</v>
      </c>
      <c r="G1267" s="35"/>
      <c r="H1267" s="36"/>
    </row>
    <row r="1268" spans="1:8" s="2" customFormat="1" ht="16.899999999999999" customHeight="1">
      <c r="A1268" s="35"/>
      <c r="B1268" s="36"/>
      <c r="C1268" s="227" t="s">
        <v>2876</v>
      </c>
      <c r="D1268" s="227" t="s">
        <v>2877</v>
      </c>
      <c r="E1268" s="19" t="s">
        <v>3</v>
      </c>
      <c r="F1268" s="228">
        <v>2.3119999999999998</v>
      </c>
      <c r="G1268" s="35"/>
      <c r="H1268" s="36"/>
    </row>
    <row r="1269" spans="1:8" s="2" customFormat="1" ht="16.899999999999999" customHeight="1">
      <c r="A1269" s="35"/>
      <c r="B1269" s="36"/>
      <c r="C1269" s="223" t="s">
        <v>2878</v>
      </c>
      <c r="D1269" s="224" t="s">
        <v>3</v>
      </c>
      <c r="E1269" s="225" t="s">
        <v>3</v>
      </c>
      <c r="F1269" s="226">
        <v>4.9550000000000001</v>
      </c>
      <c r="G1269" s="35"/>
      <c r="H1269" s="36"/>
    </row>
    <row r="1270" spans="1:8" s="2" customFormat="1" ht="16.899999999999999" customHeight="1">
      <c r="A1270" s="35"/>
      <c r="B1270" s="36"/>
      <c r="C1270" s="227" t="s">
        <v>3</v>
      </c>
      <c r="D1270" s="227" t="s">
        <v>2871</v>
      </c>
      <c r="E1270" s="19" t="s">
        <v>3</v>
      </c>
      <c r="F1270" s="228">
        <v>0</v>
      </c>
      <c r="G1270" s="35"/>
      <c r="H1270" s="36"/>
    </row>
    <row r="1271" spans="1:8" s="2" customFormat="1" ht="16.899999999999999" customHeight="1">
      <c r="A1271" s="35"/>
      <c r="B1271" s="36"/>
      <c r="C1271" s="227" t="s">
        <v>3</v>
      </c>
      <c r="D1271" s="227" t="s">
        <v>2872</v>
      </c>
      <c r="E1271" s="19" t="s">
        <v>3</v>
      </c>
      <c r="F1271" s="228">
        <v>0</v>
      </c>
      <c r="G1271" s="35"/>
      <c r="H1271" s="36"/>
    </row>
    <row r="1272" spans="1:8" s="2" customFormat="1" ht="16.899999999999999" customHeight="1">
      <c r="A1272" s="35"/>
      <c r="B1272" s="36"/>
      <c r="C1272" s="227" t="s">
        <v>3</v>
      </c>
      <c r="D1272" s="227" t="s">
        <v>2873</v>
      </c>
      <c r="E1272" s="19" t="s">
        <v>3</v>
      </c>
      <c r="F1272" s="228">
        <v>0</v>
      </c>
      <c r="G1272" s="35"/>
      <c r="H1272" s="36"/>
    </row>
    <row r="1273" spans="1:8" s="2" customFormat="1" ht="16.899999999999999" customHeight="1">
      <c r="A1273" s="35"/>
      <c r="B1273" s="36"/>
      <c r="C1273" s="227" t="s">
        <v>3</v>
      </c>
      <c r="D1273" s="227" t="s">
        <v>2874</v>
      </c>
      <c r="E1273" s="19" t="s">
        <v>3</v>
      </c>
      <c r="F1273" s="228">
        <v>0</v>
      </c>
      <c r="G1273" s="35"/>
      <c r="H1273" s="36"/>
    </row>
    <row r="1274" spans="1:8" s="2" customFormat="1" ht="16.899999999999999" customHeight="1">
      <c r="A1274" s="35"/>
      <c r="B1274" s="36"/>
      <c r="C1274" s="227" t="s">
        <v>2878</v>
      </c>
      <c r="D1274" s="227" t="s">
        <v>2879</v>
      </c>
      <c r="E1274" s="19" t="s">
        <v>3</v>
      </c>
      <c r="F1274" s="228">
        <v>4.9550000000000001</v>
      </c>
      <c r="G1274" s="35"/>
      <c r="H1274" s="36"/>
    </row>
    <row r="1275" spans="1:8" s="2" customFormat="1" ht="16.899999999999999" customHeight="1">
      <c r="A1275" s="35"/>
      <c r="B1275" s="36"/>
      <c r="C1275" s="223" t="s">
        <v>2880</v>
      </c>
      <c r="D1275" s="224" t="s">
        <v>3</v>
      </c>
      <c r="E1275" s="225" t="s">
        <v>3</v>
      </c>
      <c r="F1275" s="226">
        <v>11.561999999999999</v>
      </c>
      <c r="G1275" s="35"/>
      <c r="H1275" s="36"/>
    </row>
    <row r="1276" spans="1:8" s="2" customFormat="1" ht="16.899999999999999" customHeight="1">
      <c r="A1276" s="35"/>
      <c r="B1276" s="36"/>
      <c r="C1276" s="227" t="s">
        <v>3</v>
      </c>
      <c r="D1276" s="227" t="s">
        <v>2871</v>
      </c>
      <c r="E1276" s="19" t="s">
        <v>3</v>
      </c>
      <c r="F1276" s="228">
        <v>0</v>
      </c>
      <c r="G1276" s="35"/>
      <c r="H1276" s="36"/>
    </row>
    <row r="1277" spans="1:8" s="2" customFormat="1" ht="16.899999999999999" customHeight="1">
      <c r="A1277" s="35"/>
      <c r="B1277" s="36"/>
      <c r="C1277" s="227" t="s">
        <v>3</v>
      </c>
      <c r="D1277" s="227" t="s">
        <v>2872</v>
      </c>
      <c r="E1277" s="19" t="s">
        <v>3</v>
      </c>
      <c r="F1277" s="228">
        <v>0</v>
      </c>
      <c r="G1277" s="35"/>
      <c r="H1277" s="36"/>
    </row>
    <row r="1278" spans="1:8" s="2" customFormat="1" ht="16.899999999999999" customHeight="1">
      <c r="A1278" s="35"/>
      <c r="B1278" s="36"/>
      <c r="C1278" s="227" t="s">
        <v>3</v>
      </c>
      <c r="D1278" s="227" t="s">
        <v>2873</v>
      </c>
      <c r="E1278" s="19" t="s">
        <v>3</v>
      </c>
      <c r="F1278" s="228">
        <v>0</v>
      </c>
      <c r="G1278" s="35"/>
      <c r="H1278" s="36"/>
    </row>
    <row r="1279" spans="1:8" s="2" customFormat="1" ht="16.899999999999999" customHeight="1">
      <c r="A1279" s="35"/>
      <c r="B1279" s="36"/>
      <c r="C1279" s="227" t="s">
        <v>3</v>
      </c>
      <c r="D1279" s="227" t="s">
        <v>2874</v>
      </c>
      <c r="E1279" s="19" t="s">
        <v>3</v>
      </c>
      <c r="F1279" s="228">
        <v>0</v>
      </c>
      <c r="G1279" s="35"/>
      <c r="H1279" s="36"/>
    </row>
    <row r="1280" spans="1:8" s="2" customFormat="1" ht="16.899999999999999" customHeight="1">
      <c r="A1280" s="35"/>
      <c r="B1280" s="36"/>
      <c r="C1280" s="227" t="s">
        <v>2880</v>
      </c>
      <c r="D1280" s="227" t="s">
        <v>2881</v>
      </c>
      <c r="E1280" s="19" t="s">
        <v>3</v>
      </c>
      <c r="F1280" s="228">
        <v>11.561999999999999</v>
      </c>
      <c r="G1280" s="35"/>
      <c r="H1280" s="36"/>
    </row>
    <row r="1281" spans="1:8" s="2" customFormat="1" ht="16.899999999999999" customHeight="1">
      <c r="A1281" s="35"/>
      <c r="B1281" s="36"/>
      <c r="C1281" s="223" t="s">
        <v>2882</v>
      </c>
      <c r="D1281" s="224" t="s">
        <v>3</v>
      </c>
      <c r="E1281" s="225" t="s">
        <v>3</v>
      </c>
      <c r="F1281" s="226">
        <v>7.0789999999999997</v>
      </c>
      <c r="G1281" s="35"/>
      <c r="H1281" s="36"/>
    </row>
    <row r="1282" spans="1:8" s="2" customFormat="1" ht="16.899999999999999" customHeight="1">
      <c r="A1282" s="35"/>
      <c r="B1282" s="36"/>
      <c r="C1282" s="227" t="s">
        <v>3</v>
      </c>
      <c r="D1282" s="227" t="s">
        <v>2871</v>
      </c>
      <c r="E1282" s="19" t="s">
        <v>3</v>
      </c>
      <c r="F1282" s="228">
        <v>0</v>
      </c>
      <c r="G1282" s="35"/>
      <c r="H1282" s="36"/>
    </row>
    <row r="1283" spans="1:8" s="2" customFormat="1" ht="16.899999999999999" customHeight="1">
      <c r="A1283" s="35"/>
      <c r="B1283" s="36"/>
      <c r="C1283" s="227" t="s">
        <v>3</v>
      </c>
      <c r="D1283" s="227" t="s">
        <v>2872</v>
      </c>
      <c r="E1283" s="19" t="s">
        <v>3</v>
      </c>
      <c r="F1283" s="228">
        <v>0</v>
      </c>
      <c r="G1283" s="35"/>
      <c r="H1283" s="36"/>
    </row>
    <row r="1284" spans="1:8" s="2" customFormat="1" ht="16.899999999999999" customHeight="1">
      <c r="A1284" s="35"/>
      <c r="B1284" s="36"/>
      <c r="C1284" s="227" t="s">
        <v>3</v>
      </c>
      <c r="D1284" s="227" t="s">
        <v>2873</v>
      </c>
      <c r="E1284" s="19" t="s">
        <v>3</v>
      </c>
      <c r="F1284" s="228">
        <v>0</v>
      </c>
      <c r="G1284" s="35"/>
      <c r="H1284" s="36"/>
    </row>
    <row r="1285" spans="1:8" s="2" customFormat="1" ht="16.899999999999999" customHeight="1">
      <c r="A1285" s="35"/>
      <c r="B1285" s="36"/>
      <c r="C1285" s="227" t="s">
        <v>3</v>
      </c>
      <c r="D1285" s="227" t="s">
        <v>2874</v>
      </c>
      <c r="E1285" s="19" t="s">
        <v>3</v>
      </c>
      <c r="F1285" s="228">
        <v>0</v>
      </c>
      <c r="G1285" s="35"/>
      <c r="H1285" s="36"/>
    </row>
    <row r="1286" spans="1:8" s="2" customFormat="1" ht="16.899999999999999" customHeight="1">
      <c r="A1286" s="35"/>
      <c r="B1286" s="36"/>
      <c r="C1286" s="227" t="s">
        <v>2882</v>
      </c>
      <c r="D1286" s="227" t="s">
        <v>2883</v>
      </c>
      <c r="E1286" s="19" t="s">
        <v>3</v>
      </c>
      <c r="F1286" s="228">
        <v>7.0789999999999997</v>
      </c>
      <c r="G1286" s="35"/>
      <c r="H1286" s="36"/>
    </row>
    <row r="1287" spans="1:8" s="2" customFormat="1" ht="16.899999999999999" customHeight="1">
      <c r="A1287" s="35"/>
      <c r="B1287" s="36"/>
      <c r="C1287" s="223" t="s">
        <v>2884</v>
      </c>
      <c r="D1287" s="224" t="s">
        <v>3</v>
      </c>
      <c r="E1287" s="225" t="s">
        <v>3</v>
      </c>
      <c r="F1287" s="226">
        <v>16.516999999999999</v>
      </c>
      <c r="G1287" s="35"/>
      <c r="H1287" s="36"/>
    </row>
    <row r="1288" spans="1:8" s="2" customFormat="1" ht="16.899999999999999" customHeight="1">
      <c r="A1288" s="35"/>
      <c r="B1288" s="36"/>
      <c r="C1288" s="227" t="s">
        <v>3</v>
      </c>
      <c r="D1288" s="227" t="s">
        <v>2871</v>
      </c>
      <c r="E1288" s="19" t="s">
        <v>3</v>
      </c>
      <c r="F1288" s="228">
        <v>0</v>
      </c>
      <c r="G1288" s="35"/>
      <c r="H1288" s="36"/>
    </row>
    <row r="1289" spans="1:8" s="2" customFormat="1" ht="16.899999999999999" customHeight="1">
      <c r="A1289" s="35"/>
      <c r="B1289" s="36"/>
      <c r="C1289" s="227" t="s">
        <v>3</v>
      </c>
      <c r="D1289" s="227" t="s">
        <v>2872</v>
      </c>
      <c r="E1289" s="19" t="s">
        <v>3</v>
      </c>
      <c r="F1289" s="228">
        <v>0</v>
      </c>
      <c r="G1289" s="35"/>
      <c r="H1289" s="36"/>
    </row>
    <row r="1290" spans="1:8" s="2" customFormat="1" ht="16.899999999999999" customHeight="1">
      <c r="A1290" s="35"/>
      <c r="B1290" s="36"/>
      <c r="C1290" s="227" t="s">
        <v>3</v>
      </c>
      <c r="D1290" s="227" t="s">
        <v>2873</v>
      </c>
      <c r="E1290" s="19" t="s">
        <v>3</v>
      </c>
      <c r="F1290" s="228">
        <v>0</v>
      </c>
      <c r="G1290" s="35"/>
      <c r="H1290" s="36"/>
    </row>
    <row r="1291" spans="1:8" s="2" customFormat="1" ht="16.899999999999999" customHeight="1">
      <c r="A1291" s="35"/>
      <c r="B1291" s="36"/>
      <c r="C1291" s="227" t="s">
        <v>3</v>
      </c>
      <c r="D1291" s="227" t="s">
        <v>2874</v>
      </c>
      <c r="E1291" s="19" t="s">
        <v>3</v>
      </c>
      <c r="F1291" s="228">
        <v>0</v>
      </c>
      <c r="G1291" s="35"/>
      <c r="H1291" s="36"/>
    </row>
    <row r="1292" spans="1:8" s="2" customFormat="1" ht="16.899999999999999" customHeight="1">
      <c r="A1292" s="35"/>
      <c r="B1292" s="36"/>
      <c r="C1292" s="227" t="s">
        <v>2884</v>
      </c>
      <c r="D1292" s="227" t="s">
        <v>2885</v>
      </c>
      <c r="E1292" s="19" t="s">
        <v>3</v>
      </c>
      <c r="F1292" s="228">
        <v>16.516999999999999</v>
      </c>
      <c r="G1292" s="35"/>
      <c r="H1292" s="36"/>
    </row>
    <row r="1293" spans="1:8" s="2" customFormat="1" ht="16.899999999999999" customHeight="1">
      <c r="A1293" s="35"/>
      <c r="B1293" s="36"/>
      <c r="C1293" s="223" t="s">
        <v>2886</v>
      </c>
      <c r="D1293" s="224" t="s">
        <v>3</v>
      </c>
      <c r="E1293" s="225" t="s">
        <v>3</v>
      </c>
      <c r="F1293" s="226">
        <v>1.133</v>
      </c>
      <c r="G1293" s="35"/>
      <c r="H1293" s="36"/>
    </row>
    <row r="1294" spans="1:8" s="2" customFormat="1" ht="16.899999999999999" customHeight="1">
      <c r="A1294" s="35"/>
      <c r="B1294" s="36"/>
      <c r="C1294" s="227" t="s">
        <v>3</v>
      </c>
      <c r="D1294" s="227" t="s">
        <v>2871</v>
      </c>
      <c r="E1294" s="19" t="s">
        <v>3</v>
      </c>
      <c r="F1294" s="228">
        <v>0</v>
      </c>
      <c r="G1294" s="35"/>
      <c r="H1294" s="36"/>
    </row>
    <row r="1295" spans="1:8" s="2" customFormat="1" ht="16.899999999999999" customHeight="1">
      <c r="A1295" s="35"/>
      <c r="B1295" s="36"/>
      <c r="C1295" s="227" t="s">
        <v>3</v>
      </c>
      <c r="D1295" s="227" t="s">
        <v>2872</v>
      </c>
      <c r="E1295" s="19" t="s">
        <v>3</v>
      </c>
      <c r="F1295" s="228">
        <v>0</v>
      </c>
      <c r="G1295" s="35"/>
      <c r="H1295" s="36"/>
    </row>
    <row r="1296" spans="1:8" s="2" customFormat="1" ht="16.899999999999999" customHeight="1">
      <c r="A1296" s="35"/>
      <c r="B1296" s="36"/>
      <c r="C1296" s="227" t="s">
        <v>3</v>
      </c>
      <c r="D1296" s="227" t="s">
        <v>2873</v>
      </c>
      <c r="E1296" s="19" t="s">
        <v>3</v>
      </c>
      <c r="F1296" s="228">
        <v>0</v>
      </c>
      <c r="G1296" s="35"/>
      <c r="H1296" s="36"/>
    </row>
    <row r="1297" spans="1:8" s="2" customFormat="1" ht="16.899999999999999" customHeight="1">
      <c r="A1297" s="35"/>
      <c r="B1297" s="36"/>
      <c r="C1297" s="227" t="s">
        <v>3</v>
      </c>
      <c r="D1297" s="227" t="s">
        <v>2874</v>
      </c>
      <c r="E1297" s="19" t="s">
        <v>3</v>
      </c>
      <c r="F1297" s="228">
        <v>0</v>
      </c>
      <c r="G1297" s="35"/>
      <c r="H1297" s="36"/>
    </row>
    <row r="1298" spans="1:8" s="2" customFormat="1" ht="16.899999999999999" customHeight="1">
      <c r="A1298" s="35"/>
      <c r="B1298" s="36"/>
      <c r="C1298" s="227" t="s">
        <v>2886</v>
      </c>
      <c r="D1298" s="227" t="s">
        <v>2887</v>
      </c>
      <c r="E1298" s="19" t="s">
        <v>3</v>
      </c>
      <c r="F1298" s="228">
        <v>1.133</v>
      </c>
      <c r="G1298" s="35"/>
      <c r="H1298" s="36"/>
    </row>
    <row r="1299" spans="1:8" s="2" customFormat="1" ht="16.899999999999999" customHeight="1">
      <c r="A1299" s="35"/>
      <c r="B1299" s="36"/>
      <c r="C1299" s="223" t="s">
        <v>2888</v>
      </c>
      <c r="D1299" s="224" t="s">
        <v>3</v>
      </c>
      <c r="E1299" s="225" t="s">
        <v>3</v>
      </c>
      <c r="F1299" s="226">
        <v>2.6429999999999998</v>
      </c>
      <c r="G1299" s="35"/>
      <c r="H1299" s="36"/>
    </row>
    <row r="1300" spans="1:8" s="2" customFormat="1" ht="16.899999999999999" customHeight="1">
      <c r="A1300" s="35"/>
      <c r="B1300" s="36"/>
      <c r="C1300" s="227" t="s">
        <v>3</v>
      </c>
      <c r="D1300" s="227" t="s">
        <v>2871</v>
      </c>
      <c r="E1300" s="19" t="s">
        <v>3</v>
      </c>
      <c r="F1300" s="228">
        <v>0</v>
      </c>
      <c r="G1300" s="35"/>
      <c r="H1300" s="36"/>
    </row>
    <row r="1301" spans="1:8" s="2" customFormat="1" ht="16.899999999999999" customHeight="1">
      <c r="A1301" s="35"/>
      <c r="B1301" s="36"/>
      <c r="C1301" s="227" t="s">
        <v>3</v>
      </c>
      <c r="D1301" s="227" t="s">
        <v>2872</v>
      </c>
      <c r="E1301" s="19" t="s">
        <v>3</v>
      </c>
      <c r="F1301" s="228">
        <v>0</v>
      </c>
      <c r="G1301" s="35"/>
      <c r="H1301" s="36"/>
    </row>
    <row r="1302" spans="1:8" s="2" customFormat="1" ht="16.899999999999999" customHeight="1">
      <c r="A1302" s="35"/>
      <c r="B1302" s="36"/>
      <c r="C1302" s="227" t="s">
        <v>3</v>
      </c>
      <c r="D1302" s="227" t="s">
        <v>2873</v>
      </c>
      <c r="E1302" s="19" t="s">
        <v>3</v>
      </c>
      <c r="F1302" s="228">
        <v>0</v>
      </c>
      <c r="G1302" s="35"/>
      <c r="H1302" s="36"/>
    </row>
    <row r="1303" spans="1:8" s="2" customFormat="1" ht="16.899999999999999" customHeight="1">
      <c r="A1303" s="35"/>
      <c r="B1303" s="36"/>
      <c r="C1303" s="227" t="s">
        <v>3</v>
      </c>
      <c r="D1303" s="227" t="s">
        <v>2874</v>
      </c>
      <c r="E1303" s="19" t="s">
        <v>3</v>
      </c>
      <c r="F1303" s="228">
        <v>0</v>
      </c>
      <c r="G1303" s="35"/>
      <c r="H1303" s="36"/>
    </row>
    <row r="1304" spans="1:8" s="2" customFormat="1" ht="16.899999999999999" customHeight="1">
      <c r="A1304" s="35"/>
      <c r="B1304" s="36"/>
      <c r="C1304" s="227" t="s">
        <v>2888</v>
      </c>
      <c r="D1304" s="227" t="s">
        <v>2889</v>
      </c>
      <c r="E1304" s="19" t="s">
        <v>3</v>
      </c>
      <c r="F1304" s="228">
        <v>2.6429999999999998</v>
      </c>
      <c r="G1304" s="35"/>
      <c r="H1304" s="36"/>
    </row>
    <row r="1305" spans="1:8" s="2" customFormat="1" ht="16.899999999999999" customHeight="1">
      <c r="A1305" s="35"/>
      <c r="B1305" s="36"/>
      <c r="C1305" s="223" t="s">
        <v>2890</v>
      </c>
      <c r="D1305" s="224" t="s">
        <v>2891</v>
      </c>
      <c r="E1305" s="225" t="s">
        <v>139</v>
      </c>
      <c r="F1305" s="226">
        <v>47.19</v>
      </c>
      <c r="G1305" s="35"/>
      <c r="H1305" s="36"/>
    </row>
    <row r="1306" spans="1:8" s="2" customFormat="1" ht="16.899999999999999" customHeight="1">
      <c r="A1306" s="35"/>
      <c r="B1306" s="36"/>
      <c r="C1306" s="227" t="s">
        <v>3</v>
      </c>
      <c r="D1306" s="227" t="s">
        <v>1149</v>
      </c>
      <c r="E1306" s="19" t="s">
        <v>3</v>
      </c>
      <c r="F1306" s="228">
        <v>0</v>
      </c>
      <c r="G1306" s="35"/>
      <c r="H1306" s="36"/>
    </row>
    <row r="1307" spans="1:8" s="2" customFormat="1" ht="16.899999999999999" customHeight="1">
      <c r="A1307" s="35"/>
      <c r="B1307" s="36"/>
      <c r="C1307" s="227" t="s">
        <v>3</v>
      </c>
      <c r="D1307" s="227" t="s">
        <v>2871</v>
      </c>
      <c r="E1307" s="19" t="s">
        <v>3</v>
      </c>
      <c r="F1307" s="228">
        <v>0</v>
      </c>
      <c r="G1307" s="35"/>
      <c r="H1307" s="36"/>
    </row>
    <row r="1308" spans="1:8" s="2" customFormat="1" ht="16.899999999999999" customHeight="1">
      <c r="A1308" s="35"/>
      <c r="B1308" s="36"/>
      <c r="C1308" s="227" t="s">
        <v>3</v>
      </c>
      <c r="D1308" s="227" t="s">
        <v>2892</v>
      </c>
      <c r="E1308" s="19" t="s">
        <v>3</v>
      </c>
      <c r="F1308" s="228">
        <v>17.783999999999999</v>
      </c>
      <c r="G1308" s="35"/>
      <c r="H1308" s="36"/>
    </row>
    <row r="1309" spans="1:8" s="2" customFormat="1" ht="16.899999999999999" customHeight="1">
      <c r="A1309" s="35"/>
      <c r="B1309" s="36"/>
      <c r="C1309" s="227" t="s">
        <v>3</v>
      </c>
      <c r="D1309" s="227" t="s">
        <v>2893</v>
      </c>
      <c r="E1309" s="19" t="s">
        <v>3</v>
      </c>
      <c r="F1309" s="228">
        <v>4.6660000000000004</v>
      </c>
      <c r="G1309" s="35"/>
      <c r="H1309" s="36"/>
    </row>
    <row r="1310" spans="1:8" s="2" customFormat="1" ht="16.899999999999999" customHeight="1">
      <c r="A1310" s="35"/>
      <c r="B1310" s="36"/>
      <c r="C1310" s="227" t="s">
        <v>3</v>
      </c>
      <c r="D1310" s="227" t="s">
        <v>2872</v>
      </c>
      <c r="E1310" s="19" t="s">
        <v>3</v>
      </c>
      <c r="F1310" s="228">
        <v>0</v>
      </c>
      <c r="G1310" s="35"/>
      <c r="H1310" s="36"/>
    </row>
    <row r="1311" spans="1:8" s="2" customFormat="1" ht="16.899999999999999" customHeight="1">
      <c r="A1311" s="35"/>
      <c r="B1311" s="36"/>
      <c r="C1311" s="227" t="s">
        <v>3</v>
      </c>
      <c r="D1311" s="227" t="s">
        <v>2894</v>
      </c>
      <c r="E1311" s="19" t="s">
        <v>3</v>
      </c>
      <c r="F1311" s="228">
        <v>6.84</v>
      </c>
      <c r="G1311" s="35"/>
      <c r="H1311" s="36"/>
    </row>
    <row r="1312" spans="1:8" s="2" customFormat="1" ht="16.899999999999999" customHeight="1">
      <c r="A1312" s="35"/>
      <c r="B1312" s="36"/>
      <c r="C1312" s="227" t="s">
        <v>3</v>
      </c>
      <c r="D1312" s="227" t="s">
        <v>2895</v>
      </c>
      <c r="E1312" s="19" t="s">
        <v>3</v>
      </c>
      <c r="F1312" s="228">
        <v>3.5139999999999998</v>
      </c>
      <c r="G1312" s="35"/>
      <c r="H1312" s="36"/>
    </row>
    <row r="1313" spans="1:8" s="2" customFormat="1" ht="16.899999999999999" customHeight="1">
      <c r="A1313" s="35"/>
      <c r="B1313" s="36"/>
      <c r="C1313" s="227" t="s">
        <v>3</v>
      </c>
      <c r="D1313" s="227" t="s">
        <v>2893</v>
      </c>
      <c r="E1313" s="19" t="s">
        <v>3</v>
      </c>
      <c r="F1313" s="228">
        <v>4.6660000000000004</v>
      </c>
      <c r="G1313" s="35"/>
      <c r="H1313" s="36"/>
    </row>
    <row r="1314" spans="1:8" s="2" customFormat="1" ht="16.899999999999999" customHeight="1">
      <c r="A1314" s="35"/>
      <c r="B1314" s="36"/>
      <c r="C1314" s="227" t="s">
        <v>3</v>
      </c>
      <c r="D1314" s="227" t="s">
        <v>2896</v>
      </c>
      <c r="E1314" s="19" t="s">
        <v>3</v>
      </c>
      <c r="F1314" s="228">
        <v>9.7200000000000006</v>
      </c>
      <c r="G1314" s="35"/>
      <c r="H1314" s="36"/>
    </row>
    <row r="1315" spans="1:8" s="2" customFormat="1" ht="16.899999999999999" customHeight="1">
      <c r="A1315" s="35"/>
      <c r="B1315" s="36"/>
      <c r="C1315" s="227" t="s">
        <v>2890</v>
      </c>
      <c r="D1315" s="227" t="s">
        <v>215</v>
      </c>
      <c r="E1315" s="19" t="s">
        <v>3</v>
      </c>
      <c r="F1315" s="228">
        <v>47.19</v>
      </c>
      <c r="G1315" s="35"/>
      <c r="H1315" s="36"/>
    </row>
    <row r="1316" spans="1:8" s="2" customFormat="1" ht="16.899999999999999" customHeight="1">
      <c r="A1316" s="35"/>
      <c r="B1316" s="36"/>
      <c r="C1316" s="223" t="s">
        <v>2897</v>
      </c>
      <c r="D1316" s="224" t="s">
        <v>3</v>
      </c>
      <c r="E1316" s="225" t="s">
        <v>3</v>
      </c>
      <c r="F1316" s="226">
        <v>23.898</v>
      </c>
      <c r="G1316" s="35"/>
      <c r="H1316" s="36"/>
    </row>
    <row r="1317" spans="1:8" s="2" customFormat="1" ht="16.899999999999999" customHeight="1">
      <c r="A1317" s="35"/>
      <c r="B1317" s="36"/>
      <c r="C1317" s="227" t="s">
        <v>3</v>
      </c>
      <c r="D1317" s="227" t="s">
        <v>2898</v>
      </c>
      <c r="E1317" s="19" t="s">
        <v>3</v>
      </c>
      <c r="F1317" s="228">
        <v>0</v>
      </c>
      <c r="G1317" s="35"/>
      <c r="H1317" s="36"/>
    </row>
    <row r="1318" spans="1:8" s="2" customFormat="1" ht="16.899999999999999" customHeight="1">
      <c r="A1318" s="35"/>
      <c r="B1318" s="36"/>
      <c r="C1318" s="227" t="s">
        <v>3</v>
      </c>
      <c r="D1318" s="227" t="s">
        <v>2899</v>
      </c>
      <c r="E1318" s="19" t="s">
        <v>3</v>
      </c>
      <c r="F1318" s="228">
        <v>0</v>
      </c>
      <c r="G1318" s="35"/>
      <c r="H1318" s="36"/>
    </row>
    <row r="1319" spans="1:8" s="2" customFormat="1" ht="16.899999999999999" customHeight="1">
      <c r="A1319" s="35"/>
      <c r="B1319" s="36"/>
      <c r="C1319" s="227" t="s">
        <v>3</v>
      </c>
      <c r="D1319" s="227" t="s">
        <v>2900</v>
      </c>
      <c r="E1319" s="19" t="s">
        <v>3</v>
      </c>
      <c r="F1319" s="228">
        <v>0</v>
      </c>
      <c r="G1319" s="35"/>
      <c r="H1319" s="36"/>
    </row>
    <row r="1320" spans="1:8" s="2" customFormat="1" ht="16.899999999999999" customHeight="1">
      <c r="A1320" s="35"/>
      <c r="B1320" s="36"/>
      <c r="C1320" s="227" t="s">
        <v>3</v>
      </c>
      <c r="D1320" s="227" t="s">
        <v>2901</v>
      </c>
      <c r="E1320" s="19" t="s">
        <v>3</v>
      </c>
      <c r="F1320" s="228">
        <v>33.798000000000002</v>
      </c>
      <c r="G1320" s="35"/>
      <c r="H1320" s="36"/>
    </row>
    <row r="1321" spans="1:8" s="2" customFormat="1" ht="16.899999999999999" customHeight="1">
      <c r="A1321" s="35"/>
      <c r="B1321" s="36"/>
      <c r="C1321" s="227" t="s">
        <v>3</v>
      </c>
      <c r="D1321" s="227" t="s">
        <v>2902</v>
      </c>
      <c r="E1321" s="19" t="s">
        <v>3</v>
      </c>
      <c r="F1321" s="228">
        <v>-9.9</v>
      </c>
      <c r="G1321" s="35"/>
      <c r="H1321" s="36"/>
    </row>
    <row r="1322" spans="1:8" s="2" customFormat="1" ht="16.899999999999999" customHeight="1">
      <c r="A1322" s="35"/>
      <c r="B1322" s="36"/>
      <c r="C1322" s="227" t="s">
        <v>2897</v>
      </c>
      <c r="D1322" s="227" t="s">
        <v>215</v>
      </c>
      <c r="E1322" s="19" t="s">
        <v>3</v>
      </c>
      <c r="F1322" s="228">
        <v>23.898</v>
      </c>
      <c r="G1322" s="35"/>
      <c r="H1322" s="36"/>
    </row>
    <row r="1323" spans="1:8" s="2" customFormat="1" ht="16.899999999999999" customHeight="1">
      <c r="A1323" s="35"/>
      <c r="B1323" s="36"/>
      <c r="C1323" s="223" t="s">
        <v>2903</v>
      </c>
      <c r="D1323" s="224" t="s">
        <v>2904</v>
      </c>
      <c r="E1323" s="225" t="s">
        <v>3</v>
      </c>
      <c r="F1323" s="226">
        <v>13.391999999999999</v>
      </c>
      <c r="G1323" s="35"/>
      <c r="H1323" s="36"/>
    </row>
    <row r="1324" spans="1:8" s="2" customFormat="1" ht="16.899999999999999" customHeight="1">
      <c r="A1324" s="35"/>
      <c r="B1324" s="36"/>
      <c r="C1324" s="227" t="s">
        <v>3</v>
      </c>
      <c r="D1324" s="227" t="s">
        <v>2905</v>
      </c>
      <c r="E1324" s="19" t="s">
        <v>3</v>
      </c>
      <c r="F1324" s="228">
        <v>0</v>
      </c>
      <c r="G1324" s="35"/>
      <c r="H1324" s="36"/>
    </row>
    <row r="1325" spans="1:8" s="2" customFormat="1" ht="16.899999999999999" customHeight="1">
      <c r="A1325" s="35"/>
      <c r="B1325" s="36"/>
      <c r="C1325" s="227" t="s">
        <v>3</v>
      </c>
      <c r="D1325" s="227" t="s">
        <v>2871</v>
      </c>
      <c r="E1325" s="19" t="s">
        <v>3</v>
      </c>
      <c r="F1325" s="228">
        <v>0</v>
      </c>
      <c r="G1325" s="35"/>
      <c r="H1325" s="36"/>
    </row>
    <row r="1326" spans="1:8" s="2" customFormat="1" ht="16.899999999999999" customHeight="1">
      <c r="A1326" s="35"/>
      <c r="B1326" s="36"/>
      <c r="C1326" s="227" t="s">
        <v>3</v>
      </c>
      <c r="D1326" s="227" t="s">
        <v>2906</v>
      </c>
      <c r="E1326" s="19" t="s">
        <v>3</v>
      </c>
      <c r="F1326" s="228">
        <v>5.6159999999999997</v>
      </c>
      <c r="G1326" s="35"/>
      <c r="H1326" s="36"/>
    </row>
    <row r="1327" spans="1:8" s="2" customFormat="1" ht="16.899999999999999" customHeight="1">
      <c r="A1327" s="35"/>
      <c r="B1327" s="36"/>
      <c r="C1327" s="227" t="s">
        <v>3</v>
      </c>
      <c r="D1327" s="227" t="s">
        <v>2907</v>
      </c>
      <c r="E1327" s="19" t="s">
        <v>3</v>
      </c>
      <c r="F1327" s="228">
        <v>1.296</v>
      </c>
      <c r="G1327" s="35"/>
      <c r="H1327" s="36"/>
    </row>
    <row r="1328" spans="1:8" s="2" customFormat="1" ht="16.899999999999999" customHeight="1">
      <c r="A1328" s="35"/>
      <c r="B1328" s="36"/>
      <c r="C1328" s="227" t="s">
        <v>3</v>
      </c>
      <c r="D1328" s="227" t="s">
        <v>2872</v>
      </c>
      <c r="E1328" s="19" t="s">
        <v>3</v>
      </c>
      <c r="F1328" s="228">
        <v>0</v>
      </c>
      <c r="G1328" s="35"/>
      <c r="H1328" s="36"/>
    </row>
    <row r="1329" spans="1:8" s="2" customFormat="1" ht="16.899999999999999" customHeight="1">
      <c r="A1329" s="35"/>
      <c r="B1329" s="36"/>
      <c r="C1329" s="227" t="s">
        <v>3</v>
      </c>
      <c r="D1329" s="227" t="s">
        <v>2908</v>
      </c>
      <c r="E1329" s="19" t="s">
        <v>3</v>
      </c>
      <c r="F1329" s="228">
        <v>2.16</v>
      </c>
      <c r="G1329" s="35"/>
      <c r="H1329" s="36"/>
    </row>
    <row r="1330" spans="1:8" s="2" customFormat="1" ht="16.899999999999999" customHeight="1">
      <c r="A1330" s="35"/>
      <c r="B1330" s="36"/>
      <c r="C1330" s="227" t="s">
        <v>3</v>
      </c>
      <c r="D1330" s="227" t="s">
        <v>2909</v>
      </c>
      <c r="E1330" s="19" t="s">
        <v>3</v>
      </c>
      <c r="F1330" s="228">
        <v>0.86399999999999999</v>
      </c>
      <c r="G1330" s="35"/>
      <c r="H1330" s="36"/>
    </row>
    <row r="1331" spans="1:8" s="2" customFormat="1" ht="16.899999999999999" customHeight="1">
      <c r="A1331" s="35"/>
      <c r="B1331" s="36"/>
      <c r="C1331" s="227" t="s">
        <v>3</v>
      </c>
      <c r="D1331" s="227" t="s">
        <v>2907</v>
      </c>
      <c r="E1331" s="19" t="s">
        <v>3</v>
      </c>
      <c r="F1331" s="228">
        <v>1.296</v>
      </c>
      <c r="G1331" s="35"/>
      <c r="H1331" s="36"/>
    </row>
    <row r="1332" spans="1:8" s="2" customFormat="1" ht="16.899999999999999" customHeight="1">
      <c r="A1332" s="35"/>
      <c r="B1332" s="36"/>
      <c r="C1332" s="227" t="s">
        <v>3</v>
      </c>
      <c r="D1332" s="227" t="s">
        <v>2910</v>
      </c>
      <c r="E1332" s="19" t="s">
        <v>3</v>
      </c>
      <c r="F1332" s="228">
        <v>2.16</v>
      </c>
      <c r="G1332" s="35"/>
      <c r="H1332" s="36"/>
    </row>
    <row r="1333" spans="1:8" s="2" customFormat="1" ht="16.899999999999999" customHeight="1">
      <c r="A1333" s="35"/>
      <c r="B1333" s="36"/>
      <c r="C1333" s="227" t="s">
        <v>2903</v>
      </c>
      <c r="D1333" s="227" t="s">
        <v>215</v>
      </c>
      <c r="E1333" s="19" t="s">
        <v>3</v>
      </c>
      <c r="F1333" s="228">
        <v>13.391999999999999</v>
      </c>
      <c r="G1333" s="35"/>
      <c r="H1333" s="36"/>
    </row>
    <row r="1334" spans="1:8" s="2" customFormat="1" ht="26.5" customHeight="1">
      <c r="A1334" s="35"/>
      <c r="B1334" s="36"/>
      <c r="C1334" s="222" t="s">
        <v>2911</v>
      </c>
      <c r="D1334" s="222" t="s">
        <v>118</v>
      </c>
      <c r="E1334" s="35"/>
      <c r="F1334" s="35"/>
      <c r="G1334" s="35"/>
      <c r="H1334" s="36"/>
    </row>
    <row r="1335" spans="1:8" s="2" customFormat="1" ht="16.899999999999999" customHeight="1">
      <c r="A1335" s="35"/>
      <c r="B1335" s="36"/>
      <c r="C1335" s="223" t="s">
        <v>2912</v>
      </c>
      <c r="D1335" s="224" t="s">
        <v>3</v>
      </c>
      <c r="E1335" s="225" t="s">
        <v>3</v>
      </c>
      <c r="F1335" s="226">
        <v>0</v>
      </c>
      <c r="G1335" s="35"/>
      <c r="H1335" s="36"/>
    </row>
    <row r="1336" spans="1:8" s="2" customFormat="1" ht="16.899999999999999" customHeight="1">
      <c r="A1336" s="35"/>
      <c r="B1336" s="36"/>
      <c r="C1336" s="223" t="s">
        <v>2913</v>
      </c>
      <c r="D1336" s="224" t="s">
        <v>3</v>
      </c>
      <c r="E1336" s="225" t="s">
        <v>3</v>
      </c>
      <c r="F1336" s="226">
        <v>36.436999999999998</v>
      </c>
      <c r="G1336" s="35"/>
      <c r="H1336" s="36"/>
    </row>
    <row r="1337" spans="1:8" s="2" customFormat="1" ht="16.899999999999999" customHeight="1">
      <c r="A1337" s="35"/>
      <c r="B1337" s="36"/>
      <c r="C1337" s="227" t="s">
        <v>3</v>
      </c>
      <c r="D1337" s="227" t="s">
        <v>2914</v>
      </c>
      <c r="E1337" s="19" t="s">
        <v>3</v>
      </c>
      <c r="F1337" s="228">
        <v>0</v>
      </c>
      <c r="G1337" s="35"/>
      <c r="H1337" s="36"/>
    </row>
    <row r="1338" spans="1:8" s="2" customFormat="1" ht="16.899999999999999" customHeight="1">
      <c r="A1338" s="35"/>
      <c r="B1338" s="36"/>
      <c r="C1338" s="227" t="s">
        <v>3</v>
      </c>
      <c r="D1338" s="227" t="s">
        <v>2915</v>
      </c>
      <c r="E1338" s="19" t="s">
        <v>3</v>
      </c>
      <c r="F1338" s="228">
        <v>36.436999999999998</v>
      </c>
      <c r="G1338" s="35"/>
      <c r="H1338" s="36"/>
    </row>
    <row r="1339" spans="1:8" s="2" customFormat="1" ht="16.899999999999999" customHeight="1">
      <c r="A1339" s="35"/>
      <c r="B1339" s="36"/>
      <c r="C1339" s="227" t="s">
        <v>2913</v>
      </c>
      <c r="D1339" s="227" t="s">
        <v>2563</v>
      </c>
      <c r="E1339" s="19" t="s">
        <v>3</v>
      </c>
      <c r="F1339" s="228">
        <v>36.436999999999998</v>
      </c>
      <c r="G1339" s="35"/>
      <c r="H1339" s="36"/>
    </row>
    <row r="1340" spans="1:8" s="2" customFormat="1" ht="16.899999999999999" customHeight="1">
      <c r="A1340" s="35"/>
      <c r="B1340" s="36"/>
      <c r="C1340" s="223" t="s">
        <v>2916</v>
      </c>
      <c r="D1340" s="224" t="s">
        <v>3</v>
      </c>
      <c r="E1340" s="225" t="s">
        <v>3</v>
      </c>
      <c r="F1340" s="226">
        <v>297.72199999999998</v>
      </c>
      <c r="G1340" s="35"/>
      <c r="H1340" s="36"/>
    </row>
    <row r="1341" spans="1:8" s="2" customFormat="1" ht="16.899999999999999" customHeight="1">
      <c r="A1341" s="35"/>
      <c r="B1341" s="36"/>
      <c r="C1341" s="227" t="s">
        <v>3</v>
      </c>
      <c r="D1341" s="227" t="s">
        <v>2917</v>
      </c>
      <c r="E1341" s="19" t="s">
        <v>3</v>
      </c>
      <c r="F1341" s="228">
        <v>0</v>
      </c>
      <c r="G1341" s="35"/>
      <c r="H1341" s="36"/>
    </row>
    <row r="1342" spans="1:8" s="2" customFormat="1" ht="16.899999999999999" customHeight="1">
      <c r="A1342" s="35"/>
      <c r="B1342" s="36"/>
      <c r="C1342" s="227" t="s">
        <v>3</v>
      </c>
      <c r="D1342" s="227" t="s">
        <v>2918</v>
      </c>
      <c r="E1342" s="19" t="s">
        <v>3</v>
      </c>
      <c r="F1342" s="228">
        <v>114.384</v>
      </c>
      <c r="G1342" s="35"/>
      <c r="H1342" s="36"/>
    </row>
    <row r="1343" spans="1:8" s="2" customFormat="1" ht="16.899999999999999" customHeight="1">
      <c r="A1343" s="35"/>
      <c r="B1343" s="36"/>
      <c r="C1343" s="227" t="s">
        <v>3</v>
      </c>
      <c r="D1343" s="227" t="s">
        <v>2919</v>
      </c>
      <c r="E1343" s="19" t="s">
        <v>3</v>
      </c>
      <c r="F1343" s="228">
        <v>111.212</v>
      </c>
      <c r="G1343" s="35"/>
      <c r="H1343" s="36"/>
    </row>
    <row r="1344" spans="1:8" s="2" customFormat="1" ht="16.899999999999999" customHeight="1">
      <c r="A1344" s="35"/>
      <c r="B1344" s="36"/>
      <c r="C1344" s="227" t="s">
        <v>3</v>
      </c>
      <c r="D1344" s="227" t="s">
        <v>2920</v>
      </c>
      <c r="E1344" s="19" t="s">
        <v>3</v>
      </c>
      <c r="F1344" s="228">
        <v>72.126000000000005</v>
      </c>
      <c r="G1344" s="35"/>
      <c r="H1344" s="36"/>
    </row>
    <row r="1345" spans="1:8" s="2" customFormat="1" ht="16.899999999999999" customHeight="1">
      <c r="A1345" s="35"/>
      <c r="B1345" s="36"/>
      <c r="C1345" s="227" t="s">
        <v>2916</v>
      </c>
      <c r="D1345" s="227" t="s">
        <v>2563</v>
      </c>
      <c r="E1345" s="19" t="s">
        <v>3</v>
      </c>
      <c r="F1345" s="228">
        <v>297.72199999999998</v>
      </c>
      <c r="G1345" s="35"/>
      <c r="H1345" s="36"/>
    </row>
    <row r="1346" spans="1:8" s="2" customFormat="1" ht="16.899999999999999" customHeight="1">
      <c r="A1346" s="35"/>
      <c r="B1346" s="36"/>
      <c r="C1346" s="223" t="s">
        <v>2921</v>
      </c>
      <c r="D1346" s="224" t="s">
        <v>3</v>
      </c>
      <c r="E1346" s="225" t="s">
        <v>3</v>
      </c>
      <c r="F1346" s="226">
        <v>46</v>
      </c>
      <c r="G1346" s="35"/>
      <c r="H1346" s="36"/>
    </row>
    <row r="1347" spans="1:8" s="2" customFormat="1" ht="16.899999999999999" customHeight="1">
      <c r="A1347" s="35"/>
      <c r="B1347" s="36"/>
      <c r="C1347" s="223" t="s">
        <v>2922</v>
      </c>
      <c r="D1347" s="224" t="s">
        <v>2923</v>
      </c>
      <c r="E1347" s="225" t="s">
        <v>3</v>
      </c>
      <c r="F1347" s="226">
        <v>672</v>
      </c>
      <c r="G1347" s="35"/>
      <c r="H1347" s="36"/>
    </row>
    <row r="1348" spans="1:8" s="2" customFormat="1" ht="16.899999999999999" customHeight="1">
      <c r="A1348" s="35"/>
      <c r="B1348" s="36"/>
      <c r="C1348" s="223" t="s">
        <v>2431</v>
      </c>
      <c r="D1348" s="224" t="s">
        <v>3</v>
      </c>
      <c r="E1348" s="225" t="s">
        <v>3</v>
      </c>
      <c r="F1348" s="226">
        <v>606</v>
      </c>
      <c r="G1348" s="35"/>
      <c r="H1348" s="36"/>
    </row>
    <row r="1349" spans="1:8" s="2" customFormat="1" ht="16.899999999999999" customHeight="1">
      <c r="A1349" s="35"/>
      <c r="B1349" s="36"/>
      <c r="C1349" s="227" t="s">
        <v>3</v>
      </c>
      <c r="D1349" s="227" t="s">
        <v>2447</v>
      </c>
      <c r="E1349" s="19" t="s">
        <v>3</v>
      </c>
      <c r="F1349" s="228">
        <v>0</v>
      </c>
      <c r="G1349" s="35"/>
      <c r="H1349" s="36"/>
    </row>
    <row r="1350" spans="1:8" s="2" customFormat="1" ht="16.899999999999999" customHeight="1">
      <c r="A1350" s="35"/>
      <c r="B1350" s="36"/>
      <c r="C1350" s="227" t="s">
        <v>2431</v>
      </c>
      <c r="D1350" s="227" t="s">
        <v>2448</v>
      </c>
      <c r="E1350" s="19" t="s">
        <v>3</v>
      </c>
      <c r="F1350" s="228">
        <v>606</v>
      </c>
      <c r="G1350" s="35"/>
      <c r="H1350" s="36"/>
    </row>
    <row r="1351" spans="1:8" s="2" customFormat="1" ht="16.899999999999999" customHeight="1">
      <c r="A1351" s="35"/>
      <c r="B1351" s="36"/>
      <c r="C1351" s="223" t="s">
        <v>2118</v>
      </c>
      <c r="D1351" s="224" t="s">
        <v>3</v>
      </c>
      <c r="E1351" s="225" t="s">
        <v>3</v>
      </c>
      <c r="F1351" s="226">
        <v>606</v>
      </c>
      <c r="G1351" s="35"/>
      <c r="H1351" s="36"/>
    </row>
    <row r="1352" spans="1:8" s="2" customFormat="1" ht="16.899999999999999" customHeight="1">
      <c r="A1352" s="35"/>
      <c r="B1352" s="36"/>
      <c r="C1352" s="227" t="s">
        <v>3</v>
      </c>
      <c r="D1352" s="227" t="s">
        <v>2187</v>
      </c>
      <c r="E1352" s="19" t="s">
        <v>3</v>
      </c>
      <c r="F1352" s="228">
        <v>0</v>
      </c>
      <c r="G1352" s="35"/>
      <c r="H1352" s="36"/>
    </row>
    <row r="1353" spans="1:8" s="2" customFormat="1" ht="16.899999999999999" customHeight="1">
      <c r="A1353" s="35"/>
      <c r="B1353" s="36"/>
      <c r="C1353" s="227" t="s">
        <v>3</v>
      </c>
      <c r="D1353" s="227" t="s">
        <v>2188</v>
      </c>
      <c r="E1353" s="19" t="s">
        <v>3</v>
      </c>
      <c r="F1353" s="228">
        <v>0</v>
      </c>
      <c r="G1353" s="35"/>
      <c r="H1353" s="36"/>
    </row>
    <row r="1354" spans="1:8" s="2" customFormat="1" ht="16.899999999999999" customHeight="1">
      <c r="A1354" s="35"/>
      <c r="B1354" s="36"/>
      <c r="C1354" s="227" t="s">
        <v>3</v>
      </c>
      <c r="D1354" s="227" t="s">
        <v>2189</v>
      </c>
      <c r="E1354" s="19" t="s">
        <v>3</v>
      </c>
      <c r="F1354" s="228">
        <v>0</v>
      </c>
      <c r="G1354" s="35"/>
      <c r="H1354" s="36"/>
    </row>
    <row r="1355" spans="1:8" s="2" customFormat="1" ht="16.899999999999999" customHeight="1">
      <c r="A1355" s="35"/>
      <c r="B1355" s="36"/>
      <c r="C1355" s="227" t="s">
        <v>2118</v>
      </c>
      <c r="D1355" s="227" t="s">
        <v>2190</v>
      </c>
      <c r="E1355" s="19" t="s">
        <v>3</v>
      </c>
      <c r="F1355" s="228">
        <v>606</v>
      </c>
      <c r="G1355" s="35"/>
      <c r="H1355" s="36"/>
    </row>
    <row r="1356" spans="1:8" s="2" customFormat="1" ht="16.899999999999999" customHeight="1">
      <c r="A1356" s="35"/>
      <c r="B1356" s="36"/>
      <c r="C1356" s="223" t="s">
        <v>2924</v>
      </c>
      <c r="D1356" s="224" t="s">
        <v>3</v>
      </c>
      <c r="E1356" s="225" t="s">
        <v>3</v>
      </c>
      <c r="F1356" s="226">
        <v>1712.4449999999999</v>
      </c>
      <c r="G1356" s="35"/>
      <c r="H1356" s="36"/>
    </row>
    <row r="1357" spans="1:8" s="2" customFormat="1" ht="16.899999999999999" customHeight="1">
      <c r="A1357" s="35"/>
      <c r="B1357" s="36"/>
      <c r="C1357" s="227" t="s">
        <v>3</v>
      </c>
      <c r="D1357" s="227" t="s">
        <v>2925</v>
      </c>
      <c r="E1357" s="19" t="s">
        <v>3</v>
      </c>
      <c r="F1357" s="228">
        <v>0</v>
      </c>
      <c r="G1357" s="35"/>
      <c r="H1357" s="36"/>
    </row>
    <row r="1358" spans="1:8" s="2" customFormat="1" ht="16.899999999999999" customHeight="1">
      <c r="A1358" s="35"/>
      <c r="B1358" s="36"/>
      <c r="C1358" s="227" t="s">
        <v>2926</v>
      </c>
      <c r="D1358" s="227" t="s">
        <v>2927</v>
      </c>
      <c r="E1358" s="19" t="s">
        <v>3</v>
      </c>
      <c r="F1358" s="228">
        <v>625.09100000000001</v>
      </c>
      <c r="G1358" s="35"/>
      <c r="H1358" s="36"/>
    </row>
    <row r="1359" spans="1:8" s="2" customFormat="1" ht="16.899999999999999" customHeight="1">
      <c r="A1359" s="35"/>
      <c r="B1359" s="36"/>
      <c r="C1359" s="227" t="s">
        <v>3</v>
      </c>
      <c r="D1359" s="227" t="s">
        <v>2173</v>
      </c>
      <c r="E1359" s="19" t="s">
        <v>3</v>
      </c>
      <c r="F1359" s="228">
        <v>0</v>
      </c>
      <c r="G1359" s="35"/>
      <c r="H1359" s="36"/>
    </row>
    <row r="1360" spans="1:8" s="2" customFormat="1" ht="16.899999999999999" customHeight="1">
      <c r="A1360" s="35"/>
      <c r="B1360" s="36"/>
      <c r="C1360" s="227" t="s">
        <v>3</v>
      </c>
      <c r="D1360" s="227" t="s">
        <v>2928</v>
      </c>
      <c r="E1360" s="19" t="s">
        <v>3</v>
      </c>
      <c r="F1360" s="228">
        <v>972</v>
      </c>
      <c r="G1360" s="35"/>
      <c r="H1360" s="36"/>
    </row>
    <row r="1361" spans="1:8" s="2" customFormat="1" ht="16.899999999999999" customHeight="1">
      <c r="A1361" s="35"/>
      <c r="B1361" s="36"/>
      <c r="C1361" s="227" t="s">
        <v>3</v>
      </c>
      <c r="D1361" s="227" t="s">
        <v>2929</v>
      </c>
      <c r="E1361" s="19" t="s">
        <v>3</v>
      </c>
      <c r="F1361" s="228">
        <v>0</v>
      </c>
      <c r="G1361" s="35"/>
      <c r="H1361" s="36"/>
    </row>
    <row r="1362" spans="1:8" s="2" customFormat="1" ht="16.899999999999999" customHeight="1">
      <c r="A1362" s="35"/>
      <c r="B1362" s="36"/>
      <c r="C1362" s="227" t="s">
        <v>3</v>
      </c>
      <c r="D1362" s="227" t="s">
        <v>2930</v>
      </c>
      <c r="E1362" s="19" t="s">
        <v>3</v>
      </c>
      <c r="F1362" s="228">
        <v>29.952000000000002</v>
      </c>
      <c r="G1362" s="35"/>
      <c r="H1362" s="36"/>
    </row>
    <row r="1363" spans="1:8" s="2" customFormat="1" ht="16.899999999999999" customHeight="1">
      <c r="A1363" s="35"/>
      <c r="B1363" s="36"/>
      <c r="C1363" s="227" t="s">
        <v>3</v>
      </c>
      <c r="D1363" s="227" t="s">
        <v>2931</v>
      </c>
      <c r="E1363" s="19" t="s">
        <v>3</v>
      </c>
      <c r="F1363" s="228">
        <v>37.994</v>
      </c>
      <c r="G1363" s="35"/>
      <c r="H1363" s="36"/>
    </row>
    <row r="1364" spans="1:8" s="2" customFormat="1" ht="16.899999999999999" customHeight="1">
      <c r="A1364" s="35"/>
      <c r="B1364" s="36"/>
      <c r="C1364" s="227" t="s">
        <v>3</v>
      </c>
      <c r="D1364" s="227" t="s">
        <v>2932</v>
      </c>
      <c r="E1364" s="19" t="s">
        <v>3</v>
      </c>
      <c r="F1364" s="228">
        <v>47.408000000000001</v>
      </c>
      <c r="G1364" s="35"/>
      <c r="H1364" s="36"/>
    </row>
    <row r="1365" spans="1:8" s="2" customFormat="1" ht="16.899999999999999" customHeight="1">
      <c r="A1365" s="35"/>
      <c r="B1365" s="36"/>
      <c r="C1365" s="227" t="s">
        <v>2924</v>
      </c>
      <c r="D1365" s="227" t="s">
        <v>2563</v>
      </c>
      <c r="E1365" s="19" t="s">
        <v>3</v>
      </c>
      <c r="F1365" s="228">
        <v>1712.4449999999999</v>
      </c>
      <c r="G1365" s="35"/>
      <c r="H1365" s="36"/>
    </row>
    <row r="1366" spans="1:8" s="2" customFormat="1" ht="16.899999999999999" customHeight="1">
      <c r="A1366" s="35"/>
      <c r="B1366" s="36"/>
      <c r="C1366" s="223" t="s">
        <v>2926</v>
      </c>
      <c r="D1366" s="224" t="s">
        <v>3</v>
      </c>
      <c r="E1366" s="225" t="s">
        <v>3</v>
      </c>
      <c r="F1366" s="226">
        <v>625.09100000000001</v>
      </c>
      <c r="G1366" s="35"/>
      <c r="H1366" s="36"/>
    </row>
    <row r="1367" spans="1:8" s="2" customFormat="1" ht="16.899999999999999" customHeight="1">
      <c r="A1367" s="35"/>
      <c r="B1367" s="36"/>
      <c r="C1367" s="227" t="s">
        <v>3</v>
      </c>
      <c r="D1367" s="227" t="s">
        <v>2925</v>
      </c>
      <c r="E1367" s="19" t="s">
        <v>3</v>
      </c>
      <c r="F1367" s="228">
        <v>0</v>
      </c>
      <c r="G1367" s="35"/>
      <c r="H1367" s="36"/>
    </row>
    <row r="1368" spans="1:8" s="2" customFormat="1" ht="16.899999999999999" customHeight="1">
      <c r="A1368" s="35"/>
      <c r="B1368" s="36"/>
      <c r="C1368" s="227" t="s">
        <v>2926</v>
      </c>
      <c r="D1368" s="227" t="s">
        <v>2927</v>
      </c>
      <c r="E1368" s="19" t="s">
        <v>3</v>
      </c>
      <c r="F1368" s="228">
        <v>625.09100000000001</v>
      </c>
      <c r="G1368" s="35"/>
      <c r="H1368" s="36"/>
    </row>
    <row r="1369" spans="1:8" s="2" customFormat="1" ht="16.899999999999999" customHeight="1">
      <c r="A1369" s="35"/>
      <c r="B1369" s="36"/>
      <c r="C1369" s="223" t="s">
        <v>2933</v>
      </c>
      <c r="D1369" s="224" t="s">
        <v>3</v>
      </c>
      <c r="E1369" s="225" t="s">
        <v>3</v>
      </c>
      <c r="F1369" s="226">
        <v>972</v>
      </c>
      <c r="G1369" s="35"/>
      <c r="H1369" s="36"/>
    </row>
    <row r="1370" spans="1:8" s="2" customFormat="1" ht="16.899999999999999" customHeight="1">
      <c r="A1370" s="35"/>
      <c r="B1370" s="36"/>
      <c r="C1370" s="227" t="s">
        <v>3</v>
      </c>
      <c r="D1370" s="227" t="s">
        <v>2173</v>
      </c>
      <c r="E1370" s="19" t="s">
        <v>3</v>
      </c>
      <c r="F1370" s="228">
        <v>0</v>
      </c>
      <c r="G1370" s="35"/>
      <c r="H1370" s="36"/>
    </row>
    <row r="1371" spans="1:8" s="2" customFormat="1" ht="16.899999999999999" customHeight="1">
      <c r="A1371" s="35"/>
      <c r="B1371" s="36"/>
      <c r="C1371" s="227" t="s">
        <v>2933</v>
      </c>
      <c r="D1371" s="227" t="s">
        <v>2934</v>
      </c>
      <c r="E1371" s="19" t="s">
        <v>3</v>
      </c>
      <c r="F1371" s="228">
        <v>972</v>
      </c>
      <c r="G1371" s="35"/>
      <c r="H1371" s="36"/>
    </row>
    <row r="1372" spans="1:8" s="2" customFormat="1" ht="16.899999999999999" customHeight="1">
      <c r="A1372" s="35"/>
      <c r="B1372" s="36"/>
      <c r="C1372" s="223" t="s">
        <v>2122</v>
      </c>
      <c r="D1372" s="224" t="s">
        <v>3</v>
      </c>
      <c r="E1372" s="225" t="s">
        <v>3</v>
      </c>
      <c r="F1372" s="226">
        <v>1712.4449999999999</v>
      </c>
      <c r="G1372" s="35"/>
      <c r="H1372" s="36"/>
    </row>
    <row r="1373" spans="1:8" s="2" customFormat="1" ht="16.899999999999999" customHeight="1">
      <c r="A1373" s="35"/>
      <c r="B1373" s="36"/>
      <c r="C1373" s="227" t="s">
        <v>3</v>
      </c>
      <c r="D1373" s="227" t="s">
        <v>2925</v>
      </c>
      <c r="E1373" s="19" t="s">
        <v>3</v>
      </c>
      <c r="F1373" s="228">
        <v>0</v>
      </c>
      <c r="G1373" s="35"/>
      <c r="H1373" s="36"/>
    </row>
    <row r="1374" spans="1:8" s="2" customFormat="1" ht="16.899999999999999" customHeight="1">
      <c r="A1374" s="35"/>
      <c r="B1374" s="36"/>
      <c r="C1374" s="227" t="s">
        <v>2935</v>
      </c>
      <c r="D1374" s="227" t="s">
        <v>2927</v>
      </c>
      <c r="E1374" s="19" t="s">
        <v>3</v>
      </c>
      <c r="F1374" s="228">
        <v>625.09100000000001</v>
      </c>
      <c r="G1374" s="35"/>
      <c r="H1374" s="36"/>
    </row>
    <row r="1375" spans="1:8" s="2" customFormat="1" ht="16.899999999999999" customHeight="1">
      <c r="A1375" s="35"/>
      <c r="B1375" s="36"/>
      <c r="C1375" s="227" t="s">
        <v>3</v>
      </c>
      <c r="D1375" s="227" t="s">
        <v>2173</v>
      </c>
      <c r="E1375" s="19" t="s">
        <v>3</v>
      </c>
      <c r="F1375" s="228">
        <v>0</v>
      </c>
      <c r="G1375" s="35"/>
      <c r="H1375" s="36"/>
    </row>
    <row r="1376" spans="1:8" s="2" customFormat="1" ht="16.899999999999999" customHeight="1">
      <c r="A1376" s="35"/>
      <c r="B1376" s="36"/>
      <c r="C1376" s="227" t="s">
        <v>2933</v>
      </c>
      <c r="D1376" s="227" t="s">
        <v>2934</v>
      </c>
      <c r="E1376" s="19" t="s">
        <v>3</v>
      </c>
      <c r="F1376" s="228">
        <v>972</v>
      </c>
      <c r="G1376" s="35"/>
      <c r="H1376" s="36"/>
    </row>
    <row r="1377" spans="1:8" s="2" customFormat="1" ht="16.899999999999999" customHeight="1">
      <c r="A1377" s="35"/>
      <c r="B1377" s="36"/>
      <c r="C1377" s="227" t="s">
        <v>3</v>
      </c>
      <c r="D1377" s="227" t="s">
        <v>2929</v>
      </c>
      <c r="E1377" s="19" t="s">
        <v>3</v>
      </c>
      <c r="F1377" s="228">
        <v>0</v>
      </c>
      <c r="G1377" s="35"/>
      <c r="H1377" s="36"/>
    </row>
    <row r="1378" spans="1:8" s="2" customFormat="1" ht="16.899999999999999" customHeight="1">
      <c r="A1378" s="35"/>
      <c r="B1378" s="36"/>
      <c r="C1378" s="227" t="s">
        <v>3</v>
      </c>
      <c r="D1378" s="227" t="s">
        <v>2930</v>
      </c>
      <c r="E1378" s="19" t="s">
        <v>3</v>
      </c>
      <c r="F1378" s="228">
        <v>29.952000000000002</v>
      </c>
      <c r="G1378" s="35"/>
      <c r="H1378" s="36"/>
    </row>
    <row r="1379" spans="1:8" s="2" customFormat="1" ht="16.899999999999999" customHeight="1">
      <c r="A1379" s="35"/>
      <c r="B1379" s="36"/>
      <c r="C1379" s="227" t="s">
        <v>3</v>
      </c>
      <c r="D1379" s="227" t="s">
        <v>2931</v>
      </c>
      <c r="E1379" s="19" t="s">
        <v>3</v>
      </c>
      <c r="F1379" s="228">
        <v>37.994</v>
      </c>
      <c r="G1379" s="35"/>
      <c r="H1379" s="36"/>
    </row>
    <row r="1380" spans="1:8" s="2" customFormat="1" ht="16.899999999999999" customHeight="1">
      <c r="A1380" s="35"/>
      <c r="B1380" s="36"/>
      <c r="C1380" s="227" t="s">
        <v>3</v>
      </c>
      <c r="D1380" s="227" t="s">
        <v>2932</v>
      </c>
      <c r="E1380" s="19" t="s">
        <v>3</v>
      </c>
      <c r="F1380" s="228">
        <v>47.408000000000001</v>
      </c>
      <c r="G1380" s="35"/>
      <c r="H1380" s="36"/>
    </row>
    <row r="1381" spans="1:8" s="2" customFormat="1" ht="16.899999999999999" customHeight="1">
      <c r="A1381" s="35"/>
      <c r="B1381" s="36"/>
      <c r="C1381" s="227" t="s">
        <v>2122</v>
      </c>
      <c r="D1381" s="227" t="s">
        <v>215</v>
      </c>
      <c r="E1381" s="19" t="s">
        <v>3</v>
      </c>
      <c r="F1381" s="228">
        <v>1712.4449999999999</v>
      </c>
      <c r="G1381" s="35"/>
      <c r="H1381" s="36"/>
    </row>
    <row r="1382" spans="1:8" s="2" customFormat="1" ht="16.899999999999999" customHeight="1">
      <c r="A1382" s="35"/>
      <c r="B1382" s="36"/>
      <c r="C1382" s="223" t="s">
        <v>2935</v>
      </c>
      <c r="D1382" s="224" t="s">
        <v>3</v>
      </c>
      <c r="E1382" s="225" t="s">
        <v>3</v>
      </c>
      <c r="F1382" s="226">
        <v>625.09100000000001</v>
      </c>
      <c r="G1382" s="35"/>
      <c r="H1382" s="36"/>
    </row>
    <row r="1383" spans="1:8" s="2" customFormat="1" ht="16.899999999999999" customHeight="1">
      <c r="A1383" s="35"/>
      <c r="B1383" s="36"/>
      <c r="C1383" s="227" t="s">
        <v>3</v>
      </c>
      <c r="D1383" s="227" t="s">
        <v>2925</v>
      </c>
      <c r="E1383" s="19" t="s">
        <v>3</v>
      </c>
      <c r="F1383" s="228">
        <v>0</v>
      </c>
      <c r="G1383" s="35"/>
      <c r="H1383" s="36"/>
    </row>
    <row r="1384" spans="1:8" s="2" customFormat="1" ht="16.899999999999999" customHeight="1">
      <c r="A1384" s="35"/>
      <c r="B1384" s="36"/>
      <c r="C1384" s="227" t="s">
        <v>2935</v>
      </c>
      <c r="D1384" s="227" t="s">
        <v>2927</v>
      </c>
      <c r="E1384" s="19" t="s">
        <v>3</v>
      </c>
      <c r="F1384" s="228">
        <v>625.09100000000001</v>
      </c>
      <c r="G1384" s="35"/>
      <c r="H1384" s="36"/>
    </row>
    <row r="1385" spans="1:8" s="2" customFormat="1" ht="16.899999999999999" customHeight="1">
      <c r="A1385" s="35"/>
      <c r="B1385" s="36"/>
      <c r="C1385" s="223" t="s">
        <v>2507</v>
      </c>
      <c r="D1385" s="224" t="s">
        <v>3</v>
      </c>
      <c r="E1385" s="225" t="s">
        <v>3</v>
      </c>
      <c r="F1385" s="226">
        <v>58.097000000000001</v>
      </c>
      <c r="G1385" s="35"/>
      <c r="H1385" s="36"/>
    </row>
    <row r="1386" spans="1:8" s="2" customFormat="1" ht="16.899999999999999" customHeight="1">
      <c r="A1386" s="35"/>
      <c r="B1386" s="36"/>
      <c r="C1386" s="227" t="s">
        <v>3</v>
      </c>
      <c r="D1386" s="227" t="s">
        <v>2936</v>
      </c>
      <c r="E1386" s="19" t="s">
        <v>3</v>
      </c>
      <c r="F1386" s="228">
        <v>0</v>
      </c>
      <c r="G1386" s="35"/>
      <c r="H1386" s="36"/>
    </row>
    <row r="1387" spans="1:8" s="2" customFormat="1" ht="16.899999999999999" customHeight="1">
      <c r="A1387" s="35"/>
      <c r="B1387" s="36"/>
      <c r="C1387" s="227" t="s">
        <v>3</v>
      </c>
      <c r="D1387" s="227" t="s">
        <v>2937</v>
      </c>
      <c r="E1387" s="19" t="s">
        <v>3</v>
      </c>
      <c r="F1387" s="228">
        <v>36.173000000000002</v>
      </c>
      <c r="G1387" s="35"/>
      <c r="H1387" s="36"/>
    </row>
    <row r="1388" spans="1:8" s="2" customFormat="1" ht="16.899999999999999" customHeight="1">
      <c r="A1388" s="35"/>
      <c r="B1388" s="36"/>
      <c r="C1388" s="227" t="s">
        <v>3</v>
      </c>
      <c r="D1388" s="227" t="s">
        <v>2938</v>
      </c>
      <c r="E1388" s="19" t="s">
        <v>3</v>
      </c>
      <c r="F1388" s="228">
        <v>21.923999999999999</v>
      </c>
      <c r="G1388" s="35"/>
      <c r="H1388" s="36"/>
    </row>
    <row r="1389" spans="1:8" s="2" customFormat="1" ht="16.899999999999999" customHeight="1">
      <c r="A1389" s="35"/>
      <c r="B1389" s="36"/>
      <c r="C1389" s="227" t="s">
        <v>2507</v>
      </c>
      <c r="D1389" s="227" t="s">
        <v>215</v>
      </c>
      <c r="E1389" s="19" t="s">
        <v>3</v>
      </c>
      <c r="F1389" s="228">
        <v>58.097000000000001</v>
      </c>
      <c r="G1389" s="35"/>
      <c r="H1389" s="36"/>
    </row>
    <row r="1390" spans="1:8" s="2" customFormat="1" ht="16.899999999999999" customHeight="1">
      <c r="A1390" s="35"/>
      <c r="B1390" s="36"/>
      <c r="C1390" s="223" t="s">
        <v>2939</v>
      </c>
      <c r="D1390" s="224" t="s">
        <v>3</v>
      </c>
      <c r="E1390" s="225" t="s">
        <v>3</v>
      </c>
      <c r="F1390" s="226">
        <v>197.65</v>
      </c>
      <c r="G1390" s="35"/>
      <c r="H1390" s="36"/>
    </row>
    <row r="1391" spans="1:8" s="2" customFormat="1" ht="16.899999999999999" customHeight="1">
      <c r="A1391" s="35"/>
      <c r="B1391" s="36"/>
      <c r="C1391" s="223" t="s">
        <v>2940</v>
      </c>
      <c r="D1391" s="224" t="s">
        <v>3</v>
      </c>
      <c r="E1391" s="225" t="s">
        <v>3</v>
      </c>
      <c r="F1391" s="226">
        <v>2.88</v>
      </c>
      <c r="G1391" s="35"/>
      <c r="H1391" s="36"/>
    </row>
    <row r="1392" spans="1:8" s="2" customFormat="1" ht="16.899999999999999" customHeight="1">
      <c r="A1392" s="35"/>
      <c r="B1392" s="36"/>
      <c r="C1392" s="223" t="s">
        <v>2941</v>
      </c>
      <c r="D1392" s="224" t="s">
        <v>3</v>
      </c>
      <c r="E1392" s="225" t="s">
        <v>3</v>
      </c>
      <c r="F1392" s="226">
        <v>0</v>
      </c>
      <c r="G1392" s="35"/>
      <c r="H1392" s="36"/>
    </row>
    <row r="1393" spans="1:8" s="2" customFormat="1" ht="16.899999999999999" customHeight="1">
      <c r="A1393" s="35"/>
      <c r="B1393" s="36"/>
      <c r="C1393" s="223" t="s">
        <v>2942</v>
      </c>
      <c r="D1393" s="224" t="s">
        <v>3</v>
      </c>
      <c r="E1393" s="225" t="s">
        <v>3</v>
      </c>
      <c r="F1393" s="226">
        <v>1009.9059999999999</v>
      </c>
      <c r="G1393" s="35"/>
      <c r="H1393" s="36"/>
    </row>
    <row r="1394" spans="1:8" s="2" customFormat="1" ht="16.899999999999999" customHeight="1">
      <c r="A1394" s="35"/>
      <c r="B1394" s="36"/>
      <c r="C1394" s="227" t="s">
        <v>3</v>
      </c>
      <c r="D1394" s="227" t="s">
        <v>2943</v>
      </c>
      <c r="E1394" s="19" t="s">
        <v>3</v>
      </c>
      <c r="F1394" s="228">
        <v>0</v>
      </c>
      <c r="G1394" s="35"/>
      <c r="H1394" s="36"/>
    </row>
    <row r="1395" spans="1:8" s="2" customFormat="1" ht="16.899999999999999" customHeight="1">
      <c r="A1395" s="35"/>
      <c r="B1395" s="36"/>
      <c r="C1395" s="227" t="s">
        <v>2944</v>
      </c>
      <c r="D1395" s="227" t="s">
        <v>2945</v>
      </c>
      <c r="E1395" s="19" t="s">
        <v>3</v>
      </c>
      <c r="F1395" s="228">
        <v>638</v>
      </c>
      <c r="G1395" s="35"/>
      <c r="H1395" s="36"/>
    </row>
    <row r="1396" spans="1:8" s="2" customFormat="1" ht="16.899999999999999" customHeight="1">
      <c r="A1396" s="35"/>
      <c r="B1396" s="36"/>
      <c r="C1396" s="227" t="s">
        <v>3</v>
      </c>
      <c r="D1396" s="227" t="s">
        <v>2946</v>
      </c>
      <c r="E1396" s="19" t="s">
        <v>3</v>
      </c>
      <c r="F1396" s="228">
        <v>0</v>
      </c>
      <c r="G1396" s="35"/>
      <c r="H1396" s="36"/>
    </row>
    <row r="1397" spans="1:8" s="2" customFormat="1" ht="16.899999999999999" customHeight="1">
      <c r="A1397" s="35"/>
      <c r="B1397" s="36"/>
      <c r="C1397" s="227" t="s">
        <v>3</v>
      </c>
      <c r="D1397" s="227" t="s">
        <v>2947</v>
      </c>
      <c r="E1397" s="19" t="s">
        <v>3</v>
      </c>
      <c r="F1397" s="228">
        <v>102.14400000000001</v>
      </c>
      <c r="G1397" s="35"/>
      <c r="H1397" s="36"/>
    </row>
    <row r="1398" spans="1:8" s="2" customFormat="1" ht="16.899999999999999" customHeight="1">
      <c r="A1398" s="35"/>
      <c r="B1398" s="36"/>
      <c r="C1398" s="227" t="s">
        <v>3</v>
      </c>
      <c r="D1398" s="227" t="s">
        <v>2948</v>
      </c>
      <c r="E1398" s="19" t="s">
        <v>3</v>
      </c>
      <c r="F1398" s="228">
        <v>76.397000000000006</v>
      </c>
      <c r="G1398" s="35"/>
      <c r="H1398" s="36"/>
    </row>
    <row r="1399" spans="1:8" s="2" customFormat="1" ht="16.899999999999999" customHeight="1">
      <c r="A1399" s="35"/>
      <c r="B1399" s="36"/>
      <c r="C1399" s="227" t="s">
        <v>3</v>
      </c>
      <c r="D1399" s="227" t="s">
        <v>2949</v>
      </c>
      <c r="E1399" s="19" t="s">
        <v>3</v>
      </c>
      <c r="F1399" s="228">
        <v>193.36500000000001</v>
      </c>
      <c r="G1399" s="35"/>
      <c r="H1399" s="36"/>
    </row>
    <row r="1400" spans="1:8" s="2" customFormat="1" ht="16.899999999999999" customHeight="1">
      <c r="A1400" s="35"/>
      <c r="B1400" s="36"/>
      <c r="C1400" s="227" t="s">
        <v>2942</v>
      </c>
      <c r="D1400" s="227" t="s">
        <v>215</v>
      </c>
      <c r="E1400" s="19" t="s">
        <v>3</v>
      </c>
      <c r="F1400" s="228">
        <v>1009.9059999999999</v>
      </c>
      <c r="G1400" s="35"/>
      <c r="H1400" s="36"/>
    </row>
    <row r="1401" spans="1:8" s="2" customFormat="1" ht="16.899999999999999" customHeight="1">
      <c r="A1401" s="35"/>
      <c r="B1401" s="36"/>
      <c r="C1401" s="223" t="s">
        <v>2950</v>
      </c>
      <c r="D1401" s="224" t="s">
        <v>3</v>
      </c>
      <c r="E1401" s="225" t="s">
        <v>3</v>
      </c>
      <c r="F1401" s="226">
        <v>371.90600000000001</v>
      </c>
      <c r="G1401" s="35"/>
      <c r="H1401" s="36"/>
    </row>
    <row r="1402" spans="1:8" s="2" customFormat="1" ht="16.899999999999999" customHeight="1">
      <c r="A1402" s="35"/>
      <c r="B1402" s="36"/>
      <c r="C1402" s="227" t="s">
        <v>3</v>
      </c>
      <c r="D1402" s="227" t="s">
        <v>2946</v>
      </c>
      <c r="E1402" s="19" t="s">
        <v>3</v>
      </c>
      <c r="F1402" s="228">
        <v>0</v>
      </c>
      <c r="G1402" s="35"/>
      <c r="H1402" s="36"/>
    </row>
    <row r="1403" spans="1:8" s="2" customFormat="1" ht="16.899999999999999" customHeight="1">
      <c r="A1403" s="35"/>
      <c r="B1403" s="36"/>
      <c r="C1403" s="227" t="s">
        <v>3</v>
      </c>
      <c r="D1403" s="227" t="s">
        <v>2947</v>
      </c>
      <c r="E1403" s="19" t="s">
        <v>3</v>
      </c>
      <c r="F1403" s="228">
        <v>102.14400000000001</v>
      </c>
      <c r="G1403" s="35"/>
      <c r="H1403" s="36"/>
    </row>
    <row r="1404" spans="1:8" s="2" customFormat="1" ht="16.899999999999999" customHeight="1">
      <c r="A1404" s="35"/>
      <c r="B1404" s="36"/>
      <c r="C1404" s="227" t="s">
        <v>3</v>
      </c>
      <c r="D1404" s="227" t="s">
        <v>2948</v>
      </c>
      <c r="E1404" s="19" t="s">
        <v>3</v>
      </c>
      <c r="F1404" s="228">
        <v>76.397000000000006</v>
      </c>
      <c r="G1404" s="35"/>
      <c r="H1404" s="36"/>
    </row>
    <row r="1405" spans="1:8" s="2" customFormat="1" ht="16.899999999999999" customHeight="1">
      <c r="A1405" s="35"/>
      <c r="B1405" s="36"/>
      <c r="C1405" s="227" t="s">
        <v>3</v>
      </c>
      <c r="D1405" s="227" t="s">
        <v>2949</v>
      </c>
      <c r="E1405" s="19" t="s">
        <v>3</v>
      </c>
      <c r="F1405" s="228">
        <v>193.36500000000001</v>
      </c>
      <c r="G1405" s="35"/>
      <c r="H1405" s="36"/>
    </row>
    <row r="1406" spans="1:8" s="2" customFormat="1" ht="16.899999999999999" customHeight="1">
      <c r="A1406" s="35"/>
      <c r="B1406" s="36"/>
      <c r="C1406" s="227" t="s">
        <v>2950</v>
      </c>
      <c r="D1406" s="227" t="s">
        <v>2563</v>
      </c>
      <c r="E1406" s="19" t="s">
        <v>3</v>
      </c>
      <c r="F1406" s="228">
        <v>371.90600000000001</v>
      </c>
      <c r="G1406" s="35"/>
      <c r="H1406" s="36"/>
    </row>
    <row r="1407" spans="1:8" s="2" customFormat="1" ht="16.899999999999999" customHeight="1">
      <c r="A1407" s="35"/>
      <c r="B1407" s="36"/>
      <c r="C1407" s="223" t="s">
        <v>2951</v>
      </c>
      <c r="D1407" s="224" t="s">
        <v>3</v>
      </c>
      <c r="E1407" s="225" t="s">
        <v>3</v>
      </c>
      <c r="F1407" s="226">
        <v>1068.0029999999999</v>
      </c>
      <c r="G1407" s="35"/>
      <c r="H1407" s="36"/>
    </row>
    <row r="1408" spans="1:8" s="2" customFormat="1" ht="16.899999999999999" customHeight="1">
      <c r="A1408" s="35"/>
      <c r="B1408" s="36"/>
      <c r="C1408" s="227" t="s">
        <v>3</v>
      </c>
      <c r="D1408" s="227" t="s">
        <v>2943</v>
      </c>
      <c r="E1408" s="19" t="s">
        <v>3</v>
      </c>
      <c r="F1408" s="228">
        <v>0</v>
      </c>
      <c r="G1408" s="35"/>
      <c r="H1408" s="36"/>
    </row>
    <row r="1409" spans="1:8" s="2" customFormat="1" ht="16.899999999999999" customHeight="1">
      <c r="A1409" s="35"/>
      <c r="B1409" s="36"/>
      <c r="C1409" s="227" t="s">
        <v>3</v>
      </c>
      <c r="D1409" s="227" t="s">
        <v>2944</v>
      </c>
      <c r="E1409" s="19" t="s">
        <v>3</v>
      </c>
      <c r="F1409" s="228">
        <v>638</v>
      </c>
      <c r="G1409" s="35"/>
      <c r="H1409" s="36"/>
    </row>
    <row r="1410" spans="1:8" s="2" customFormat="1" ht="16.899999999999999" customHeight="1">
      <c r="A1410" s="35"/>
      <c r="B1410" s="36"/>
      <c r="C1410" s="227" t="s">
        <v>3</v>
      </c>
      <c r="D1410" s="227" t="s">
        <v>2952</v>
      </c>
      <c r="E1410" s="19" t="s">
        <v>3</v>
      </c>
      <c r="F1410" s="228">
        <v>0</v>
      </c>
      <c r="G1410" s="35"/>
      <c r="H1410" s="36"/>
    </row>
    <row r="1411" spans="1:8" s="2" customFormat="1" ht="16.899999999999999" customHeight="1">
      <c r="A1411" s="35"/>
      <c r="B1411" s="36"/>
      <c r="C1411" s="227" t="s">
        <v>3</v>
      </c>
      <c r="D1411" s="227" t="s">
        <v>2950</v>
      </c>
      <c r="E1411" s="19" t="s">
        <v>3</v>
      </c>
      <c r="F1411" s="228">
        <v>371.90600000000001</v>
      </c>
      <c r="G1411" s="35"/>
      <c r="H1411" s="36"/>
    </row>
    <row r="1412" spans="1:8" s="2" customFormat="1" ht="16.899999999999999" customHeight="1">
      <c r="A1412" s="35"/>
      <c r="B1412" s="36"/>
      <c r="C1412" s="227" t="s">
        <v>3</v>
      </c>
      <c r="D1412" s="227" t="s">
        <v>2936</v>
      </c>
      <c r="E1412" s="19" t="s">
        <v>3</v>
      </c>
      <c r="F1412" s="228">
        <v>0</v>
      </c>
      <c r="G1412" s="35"/>
      <c r="H1412" s="36"/>
    </row>
    <row r="1413" spans="1:8" s="2" customFormat="1" ht="16.899999999999999" customHeight="1">
      <c r="A1413" s="35"/>
      <c r="B1413" s="36"/>
      <c r="C1413" s="227" t="s">
        <v>3</v>
      </c>
      <c r="D1413" s="227" t="s">
        <v>2507</v>
      </c>
      <c r="E1413" s="19" t="s">
        <v>3</v>
      </c>
      <c r="F1413" s="228">
        <v>58.097000000000001</v>
      </c>
      <c r="G1413" s="35"/>
      <c r="H1413" s="36"/>
    </row>
    <row r="1414" spans="1:8" s="2" customFormat="1" ht="16.899999999999999" customHeight="1">
      <c r="A1414" s="35"/>
      <c r="B1414" s="36"/>
      <c r="C1414" s="227" t="s">
        <v>2951</v>
      </c>
      <c r="D1414" s="227" t="s">
        <v>215</v>
      </c>
      <c r="E1414" s="19" t="s">
        <v>3</v>
      </c>
      <c r="F1414" s="228">
        <v>1068.0029999999999</v>
      </c>
      <c r="G1414" s="35"/>
      <c r="H1414" s="36"/>
    </row>
    <row r="1415" spans="1:8" s="2" customFormat="1" ht="16.899999999999999" customHeight="1">
      <c r="A1415" s="35"/>
      <c r="B1415" s="36"/>
      <c r="C1415" s="223" t="s">
        <v>2944</v>
      </c>
      <c r="D1415" s="224" t="s">
        <v>3</v>
      </c>
      <c r="E1415" s="225" t="s">
        <v>3</v>
      </c>
      <c r="F1415" s="226">
        <v>638</v>
      </c>
      <c r="G1415" s="35"/>
      <c r="H1415" s="36"/>
    </row>
    <row r="1416" spans="1:8" s="2" customFormat="1" ht="16.899999999999999" customHeight="1">
      <c r="A1416" s="35"/>
      <c r="B1416" s="36"/>
      <c r="C1416" s="227" t="s">
        <v>3</v>
      </c>
      <c r="D1416" s="227" t="s">
        <v>2943</v>
      </c>
      <c r="E1416" s="19" t="s">
        <v>3</v>
      </c>
      <c r="F1416" s="228">
        <v>0</v>
      </c>
      <c r="G1416" s="35"/>
      <c r="H1416" s="36"/>
    </row>
    <row r="1417" spans="1:8" s="2" customFormat="1" ht="16.899999999999999" customHeight="1">
      <c r="A1417" s="35"/>
      <c r="B1417" s="36"/>
      <c r="C1417" s="227" t="s">
        <v>2944</v>
      </c>
      <c r="D1417" s="227" t="s">
        <v>2945</v>
      </c>
      <c r="E1417" s="19" t="s">
        <v>3</v>
      </c>
      <c r="F1417" s="228">
        <v>638</v>
      </c>
      <c r="G1417" s="35"/>
      <c r="H1417" s="36"/>
    </row>
    <row r="1418" spans="1:8" s="2" customFormat="1" ht="16.899999999999999" customHeight="1">
      <c r="A1418" s="35"/>
      <c r="B1418" s="36"/>
      <c r="C1418" s="223" t="s">
        <v>2953</v>
      </c>
      <c r="D1418" s="224" t="s">
        <v>3</v>
      </c>
      <c r="E1418" s="225" t="s">
        <v>3</v>
      </c>
      <c r="F1418" s="226">
        <v>1403.329</v>
      </c>
      <c r="G1418" s="35"/>
      <c r="H1418" s="36"/>
    </row>
    <row r="1419" spans="1:8" s="2" customFormat="1" ht="16.899999999999999" customHeight="1">
      <c r="A1419" s="35"/>
      <c r="B1419" s="36"/>
      <c r="C1419" s="227" t="s">
        <v>3</v>
      </c>
      <c r="D1419" s="227" t="s">
        <v>2917</v>
      </c>
      <c r="E1419" s="19" t="s">
        <v>3</v>
      </c>
      <c r="F1419" s="228">
        <v>0</v>
      </c>
      <c r="G1419" s="35"/>
      <c r="H1419" s="36"/>
    </row>
    <row r="1420" spans="1:8" s="2" customFormat="1" ht="16.899999999999999" customHeight="1">
      <c r="A1420" s="35"/>
      <c r="B1420" s="36"/>
      <c r="C1420" s="227" t="s">
        <v>3</v>
      </c>
      <c r="D1420" s="227" t="s">
        <v>2918</v>
      </c>
      <c r="E1420" s="19" t="s">
        <v>3</v>
      </c>
      <c r="F1420" s="228">
        <v>114.384</v>
      </c>
      <c r="G1420" s="35"/>
      <c r="H1420" s="36"/>
    </row>
    <row r="1421" spans="1:8" s="2" customFormat="1" ht="16.899999999999999" customHeight="1">
      <c r="A1421" s="35"/>
      <c r="B1421" s="36"/>
      <c r="C1421" s="227" t="s">
        <v>3</v>
      </c>
      <c r="D1421" s="227" t="s">
        <v>2919</v>
      </c>
      <c r="E1421" s="19" t="s">
        <v>3</v>
      </c>
      <c r="F1421" s="228">
        <v>111.212</v>
      </c>
      <c r="G1421" s="35"/>
      <c r="H1421" s="36"/>
    </row>
    <row r="1422" spans="1:8" s="2" customFormat="1" ht="16.899999999999999" customHeight="1">
      <c r="A1422" s="35"/>
      <c r="B1422" s="36"/>
      <c r="C1422" s="227" t="s">
        <v>3</v>
      </c>
      <c r="D1422" s="227" t="s">
        <v>2920</v>
      </c>
      <c r="E1422" s="19" t="s">
        <v>3</v>
      </c>
      <c r="F1422" s="228">
        <v>72.126000000000005</v>
      </c>
      <c r="G1422" s="35"/>
      <c r="H1422" s="36"/>
    </row>
    <row r="1423" spans="1:8" s="2" customFormat="1" ht="16.899999999999999" customHeight="1">
      <c r="A1423" s="35"/>
      <c r="B1423" s="36"/>
      <c r="C1423" s="227" t="s">
        <v>3</v>
      </c>
      <c r="D1423" s="227" t="s">
        <v>2914</v>
      </c>
      <c r="E1423" s="19" t="s">
        <v>3</v>
      </c>
      <c r="F1423" s="228">
        <v>0</v>
      </c>
      <c r="G1423" s="35"/>
      <c r="H1423" s="36"/>
    </row>
    <row r="1424" spans="1:8" s="2" customFormat="1" ht="16.899999999999999" customHeight="1">
      <c r="A1424" s="35"/>
      <c r="B1424" s="36"/>
      <c r="C1424" s="227" t="s">
        <v>3</v>
      </c>
      <c r="D1424" s="227" t="s">
        <v>2915</v>
      </c>
      <c r="E1424" s="19" t="s">
        <v>3</v>
      </c>
      <c r="F1424" s="228">
        <v>36.436999999999998</v>
      </c>
      <c r="G1424" s="35"/>
      <c r="H1424" s="36"/>
    </row>
    <row r="1425" spans="1:8" s="2" customFormat="1" ht="16.899999999999999" customHeight="1">
      <c r="A1425" s="35"/>
      <c r="B1425" s="36"/>
      <c r="C1425" s="227" t="s">
        <v>3</v>
      </c>
      <c r="D1425" s="227" t="s">
        <v>2954</v>
      </c>
      <c r="E1425" s="19" t="s">
        <v>3</v>
      </c>
      <c r="F1425" s="228">
        <v>0</v>
      </c>
      <c r="G1425" s="35"/>
      <c r="H1425" s="36"/>
    </row>
    <row r="1426" spans="1:8" s="2" customFormat="1" ht="16.899999999999999" customHeight="1">
      <c r="A1426" s="35"/>
      <c r="B1426" s="36"/>
      <c r="C1426" s="227" t="s">
        <v>3</v>
      </c>
      <c r="D1426" s="227" t="s">
        <v>2944</v>
      </c>
      <c r="E1426" s="19" t="s">
        <v>3</v>
      </c>
      <c r="F1426" s="228">
        <v>638</v>
      </c>
      <c r="G1426" s="35"/>
      <c r="H1426" s="36"/>
    </row>
    <row r="1427" spans="1:8" s="2" customFormat="1" ht="16.899999999999999" customHeight="1">
      <c r="A1427" s="35"/>
      <c r="B1427" s="36"/>
      <c r="C1427" s="227" t="s">
        <v>3</v>
      </c>
      <c r="D1427" s="227" t="s">
        <v>2955</v>
      </c>
      <c r="E1427" s="19" t="s">
        <v>3</v>
      </c>
      <c r="F1427" s="228">
        <v>0</v>
      </c>
      <c r="G1427" s="35"/>
      <c r="H1427" s="36"/>
    </row>
    <row r="1428" spans="1:8" s="2" customFormat="1" ht="16.899999999999999" customHeight="1">
      <c r="A1428" s="35"/>
      <c r="B1428" s="36"/>
      <c r="C1428" s="227" t="s">
        <v>3</v>
      </c>
      <c r="D1428" s="227" t="s">
        <v>2950</v>
      </c>
      <c r="E1428" s="19" t="s">
        <v>3</v>
      </c>
      <c r="F1428" s="228">
        <v>371.90600000000001</v>
      </c>
      <c r="G1428" s="35"/>
      <c r="H1428" s="36"/>
    </row>
    <row r="1429" spans="1:8" s="2" customFormat="1" ht="16.899999999999999" customHeight="1">
      <c r="A1429" s="35"/>
      <c r="B1429" s="36"/>
      <c r="C1429" s="227" t="s">
        <v>3</v>
      </c>
      <c r="D1429" s="227" t="s">
        <v>2956</v>
      </c>
      <c r="E1429" s="19" t="s">
        <v>3</v>
      </c>
      <c r="F1429" s="228">
        <v>0</v>
      </c>
      <c r="G1429" s="35"/>
      <c r="H1429" s="36"/>
    </row>
    <row r="1430" spans="1:8" s="2" customFormat="1" ht="16.899999999999999" customHeight="1">
      <c r="A1430" s="35"/>
      <c r="B1430" s="36"/>
      <c r="C1430" s="227" t="s">
        <v>3</v>
      </c>
      <c r="D1430" s="227" t="s">
        <v>2957</v>
      </c>
      <c r="E1430" s="19" t="s">
        <v>3</v>
      </c>
      <c r="F1430" s="228">
        <v>59.264000000000003</v>
      </c>
      <c r="G1430" s="35"/>
      <c r="H1430" s="36"/>
    </row>
    <row r="1431" spans="1:8" s="2" customFormat="1" ht="16.899999999999999" customHeight="1">
      <c r="A1431" s="35"/>
      <c r="B1431" s="36"/>
      <c r="C1431" s="227" t="s">
        <v>2953</v>
      </c>
      <c r="D1431" s="227" t="s">
        <v>215</v>
      </c>
      <c r="E1431" s="19" t="s">
        <v>3</v>
      </c>
      <c r="F1431" s="228">
        <v>1403.329</v>
      </c>
      <c r="G1431" s="35"/>
      <c r="H1431" s="36"/>
    </row>
    <row r="1432" spans="1:8" s="2" customFormat="1" ht="16.899999999999999" customHeight="1">
      <c r="A1432" s="35"/>
      <c r="B1432" s="36"/>
      <c r="C1432" s="223" t="s">
        <v>2124</v>
      </c>
      <c r="D1432" s="224" t="s">
        <v>3</v>
      </c>
      <c r="E1432" s="225" t="s">
        <v>344</v>
      </c>
      <c r="F1432" s="226">
        <v>1712.4449999999999</v>
      </c>
      <c r="G1432" s="35"/>
      <c r="H1432" s="36"/>
    </row>
    <row r="1433" spans="1:8" s="2" customFormat="1" ht="16.899999999999999" customHeight="1">
      <c r="A1433" s="35"/>
      <c r="B1433" s="36"/>
      <c r="C1433" s="227" t="s">
        <v>3</v>
      </c>
      <c r="D1433" s="227" t="s">
        <v>2925</v>
      </c>
      <c r="E1433" s="19" t="s">
        <v>3</v>
      </c>
      <c r="F1433" s="228">
        <v>0</v>
      </c>
      <c r="G1433" s="35"/>
      <c r="H1433" s="36"/>
    </row>
    <row r="1434" spans="1:8" s="2" customFormat="1" ht="16.899999999999999" customHeight="1">
      <c r="A1434" s="35"/>
      <c r="B1434" s="36"/>
      <c r="C1434" s="227" t="s">
        <v>2926</v>
      </c>
      <c r="D1434" s="227" t="s">
        <v>2927</v>
      </c>
      <c r="E1434" s="19" t="s">
        <v>3</v>
      </c>
      <c r="F1434" s="228">
        <v>625.09100000000001</v>
      </c>
      <c r="G1434" s="35"/>
      <c r="H1434" s="36"/>
    </row>
    <row r="1435" spans="1:8" s="2" customFormat="1" ht="16.899999999999999" customHeight="1">
      <c r="A1435" s="35"/>
      <c r="B1435" s="36"/>
      <c r="C1435" s="227" t="s">
        <v>3</v>
      </c>
      <c r="D1435" s="227" t="s">
        <v>2173</v>
      </c>
      <c r="E1435" s="19" t="s">
        <v>3</v>
      </c>
      <c r="F1435" s="228">
        <v>0</v>
      </c>
      <c r="G1435" s="35"/>
      <c r="H1435" s="36"/>
    </row>
    <row r="1436" spans="1:8" s="2" customFormat="1" ht="16.899999999999999" customHeight="1">
      <c r="A1436" s="35"/>
      <c r="B1436" s="36"/>
      <c r="C1436" s="227" t="s">
        <v>3</v>
      </c>
      <c r="D1436" s="227" t="s">
        <v>2928</v>
      </c>
      <c r="E1436" s="19" t="s">
        <v>3</v>
      </c>
      <c r="F1436" s="228">
        <v>972</v>
      </c>
      <c r="G1436" s="35"/>
      <c r="H1436" s="36"/>
    </row>
    <row r="1437" spans="1:8" s="2" customFormat="1" ht="16.899999999999999" customHeight="1">
      <c r="A1437" s="35"/>
      <c r="B1437" s="36"/>
      <c r="C1437" s="227" t="s">
        <v>3</v>
      </c>
      <c r="D1437" s="227" t="s">
        <v>2929</v>
      </c>
      <c r="E1437" s="19" t="s">
        <v>3</v>
      </c>
      <c r="F1437" s="228">
        <v>0</v>
      </c>
      <c r="G1437" s="35"/>
      <c r="H1437" s="36"/>
    </row>
    <row r="1438" spans="1:8" s="2" customFormat="1" ht="16.899999999999999" customHeight="1">
      <c r="A1438" s="35"/>
      <c r="B1438" s="36"/>
      <c r="C1438" s="227" t="s">
        <v>3</v>
      </c>
      <c r="D1438" s="227" t="s">
        <v>2930</v>
      </c>
      <c r="E1438" s="19" t="s">
        <v>3</v>
      </c>
      <c r="F1438" s="228">
        <v>29.952000000000002</v>
      </c>
      <c r="G1438" s="35"/>
      <c r="H1438" s="36"/>
    </row>
    <row r="1439" spans="1:8" s="2" customFormat="1" ht="16.899999999999999" customHeight="1">
      <c r="A1439" s="35"/>
      <c r="B1439" s="36"/>
      <c r="C1439" s="227" t="s">
        <v>3</v>
      </c>
      <c r="D1439" s="227" t="s">
        <v>2931</v>
      </c>
      <c r="E1439" s="19" t="s">
        <v>3</v>
      </c>
      <c r="F1439" s="228">
        <v>37.994</v>
      </c>
      <c r="G1439" s="35"/>
      <c r="H1439" s="36"/>
    </row>
    <row r="1440" spans="1:8" s="2" customFormat="1" ht="16.899999999999999" customHeight="1">
      <c r="A1440" s="35"/>
      <c r="B1440" s="36"/>
      <c r="C1440" s="227" t="s">
        <v>3</v>
      </c>
      <c r="D1440" s="227" t="s">
        <v>2932</v>
      </c>
      <c r="E1440" s="19" t="s">
        <v>3</v>
      </c>
      <c r="F1440" s="228">
        <v>47.408000000000001</v>
      </c>
      <c r="G1440" s="35"/>
      <c r="H1440" s="36"/>
    </row>
    <row r="1441" spans="1:8" s="2" customFormat="1" ht="16.899999999999999" customHeight="1">
      <c r="A1441" s="35"/>
      <c r="B1441" s="36"/>
      <c r="C1441" s="227" t="s">
        <v>2124</v>
      </c>
      <c r="D1441" s="227" t="s">
        <v>215</v>
      </c>
      <c r="E1441" s="19" t="s">
        <v>3</v>
      </c>
      <c r="F1441" s="228">
        <v>1712.4449999999999</v>
      </c>
      <c r="G1441" s="35"/>
      <c r="H1441" s="36"/>
    </row>
    <row r="1442" spans="1:8" s="2" customFormat="1" ht="16.899999999999999" customHeight="1">
      <c r="A1442" s="35"/>
      <c r="B1442" s="36"/>
      <c r="C1442" s="223" t="s">
        <v>2957</v>
      </c>
      <c r="D1442" s="224" t="s">
        <v>3</v>
      </c>
      <c r="E1442" s="225" t="s">
        <v>3</v>
      </c>
      <c r="F1442" s="226">
        <v>59.264000000000003</v>
      </c>
      <c r="G1442" s="35"/>
      <c r="H1442" s="36"/>
    </row>
    <row r="1443" spans="1:8" s="2" customFormat="1" ht="16.899999999999999" customHeight="1">
      <c r="A1443" s="35"/>
      <c r="B1443" s="36"/>
      <c r="C1443" s="227" t="s">
        <v>3</v>
      </c>
      <c r="D1443" s="227" t="s">
        <v>2958</v>
      </c>
      <c r="E1443" s="19" t="s">
        <v>3</v>
      </c>
      <c r="F1443" s="228">
        <v>0</v>
      </c>
      <c r="G1443" s="35"/>
      <c r="H1443" s="36"/>
    </row>
    <row r="1444" spans="1:8" s="2" customFormat="1" ht="16.899999999999999" customHeight="1">
      <c r="A1444" s="35"/>
      <c r="B1444" s="36"/>
      <c r="C1444" s="227" t="s">
        <v>3</v>
      </c>
      <c r="D1444" s="227" t="s">
        <v>2959</v>
      </c>
      <c r="E1444" s="19" t="s">
        <v>3</v>
      </c>
      <c r="F1444" s="228">
        <v>38.186</v>
      </c>
      <c r="G1444" s="35"/>
      <c r="H1444" s="36"/>
    </row>
    <row r="1445" spans="1:8" s="2" customFormat="1" ht="16.899999999999999" customHeight="1">
      <c r="A1445" s="35"/>
      <c r="B1445" s="36"/>
      <c r="C1445" s="227" t="s">
        <v>3</v>
      </c>
      <c r="D1445" s="227" t="s">
        <v>2960</v>
      </c>
      <c r="E1445" s="19" t="s">
        <v>3</v>
      </c>
      <c r="F1445" s="228">
        <v>21.077999999999999</v>
      </c>
      <c r="G1445" s="35"/>
      <c r="H1445" s="36"/>
    </row>
    <row r="1446" spans="1:8" s="2" customFormat="1" ht="16.899999999999999" customHeight="1">
      <c r="A1446" s="35"/>
      <c r="B1446" s="36"/>
      <c r="C1446" s="227" t="s">
        <v>2957</v>
      </c>
      <c r="D1446" s="227" t="s">
        <v>215</v>
      </c>
      <c r="E1446" s="19" t="s">
        <v>3</v>
      </c>
      <c r="F1446" s="228">
        <v>59.264000000000003</v>
      </c>
      <c r="G1446" s="35"/>
      <c r="H1446" s="36"/>
    </row>
    <row r="1447" spans="1:8" s="2" customFormat="1" ht="16.899999999999999" customHeight="1">
      <c r="A1447" s="35"/>
      <c r="B1447" s="36"/>
      <c r="C1447" s="223" t="s">
        <v>2961</v>
      </c>
      <c r="D1447" s="224" t="s">
        <v>3</v>
      </c>
      <c r="E1447" s="225" t="s">
        <v>3</v>
      </c>
      <c r="F1447" s="226">
        <v>50.88</v>
      </c>
      <c r="G1447" s="35"/>
      <c r="H1447" s="36"/>
    </row>
    <row r="1448" spans="1:8" s="2" customFormat="1" ht="16.899999999999999" customHeight="1">
      <c r="A1448" s="35"/>
      <c r="B1448" s="36"/>
      <c r="C1448" s="223" t="s">
        <v>2125</v>
      </c>
      <c r="D1448" s="224" t="s">
        <v>3</v>
      </c>
      <c r="E1448" s="225" t="s">
        <v>3</v>
      </c>
      <c r="F1448" s="226">
        <v>3309.5360000000001</v>
      </c>
      <c r="G1448" s="35"/>
      <c r="H1448" s="36"/>
    </row>
    <row r="1449" spans="1:8" s="2" customFormat="1" ht="16.899999999999999" customHeight="1">
      <c r="A1449" s="35"/>
      <c r="B1449" s="36"/>
      <c r="C1449" s="227" t="s">
        <v>3</v>
      </c>
      <c r="D1449" s="227" t="s">
        <v>2925</v>
      </c>
      <c r="E1449" s="19" t="s">
        <v>3</v>
      </c>
      <c r="F1449" s="228">
        <v>0</v>
      </c>
      <c r="G1449" s="35"/>
      <c r="H1449" s="36"/>
    </row>
    <row r="1450" spans="1:8" s="2" customFormat="1" ht="16.899999999999999" customHeight="1">
      <c r="A1450" s="35"/>
      <c r="B1450" s="36"/>
      <c r="C1450" s="227" t="s">
        <v>3</v>
      </c>
      <c r="D1450" s="227" t="s">
        <v>2927</v>
      </c>
      <c r="E1450" s="19" t="s">
        <v>3</v>
      </c>
      <c r="F1450" s="228">
        <v>625.09100000000001</v>
      </c>
      <c r="G1450" s="35"/>
      <c r="H1450" s="36"/>
    </row>
    <row r="1451" spans="1:8" s="2" customFormat="1" ht="16.899999999999999" customHeight="1">
      <c r="A1451" s="35"/>
      <c r="B1451" s="36"/>
      <c r="C1451" s="227" t="s">
        <v>3</v>
      </c>
      <c r="D1451" s="227" t="s">
        <v>2173</v>
      </c>
      <c r="E1451" s="19" t="s">
        <v>3</v>
      </c>
      <c r="F1451" s="228">
        <v>0</v>
      </c>
      <c r="G1451" s="35"/>
      <c r="H1451" s="36"/>
    </row>
    <row r="1452" spans="1:8" s="2" customFormat="1" ht="16.899999999999999" customHeight="1">
      <c r="A1452" s="35"/>
      <c r="B1452" s="36"/>
      <c r="C1452" s="227" t="s">
        <v>3</v>
      </c>
      <c r="D1452" s="227" t="s">
        <v>2934</v>
      </c>
      <c r="E1452" s="19" t="s">
        <v>3</v>
      </c>
      <c r="F1452" s="228">
        <v>972</v>
      </c>
      <c r="G1452" s="35"/>
      <c r="H1452" s="36"/>
    </row>
    <row r="1453" spans="1:8" s="2" customFormat="1" ht="16.899999999999999" customHeight="1">
      <c r="A1453" s="35"/>
      <c r="B1453" s="36"/>
      <c r="C1453" s="227" t="s">
        <v>3</v>
      </c>
      <c r="D1453" s="227" t="s">
        <v>2929</v>
      </c>
      <c r="E1453" s="19" t="s">
        <v>3</v>
      </c>
      <c r="F1453" s="228">
        <v>0</v>
      </c>
      <c r="G1453" s="35"/>
      <c r="H1453" s="36"/>
    </row>
    <row r="1454" spans="1:8" s="2" customFormat="1" ht="16.899999999999999" customHeight="1">
      <c r="A1454" s="35"/>
      <c r="B1454" s="36"/>
      <c r="C1454" s="227" t="s">
        <v>3</v>
      </c>
      <c r="D1454" s="227" t="s">
        <v>2924</v>
      </c>
      <c r="E1454" s="19" t="s">
        <v>3</v>
      </c>
      <c r="F1454" s="228">
        <v>1712.4449999999999</v>
      </c>
      <c r="G1454" s="35"/>
      <c r="H1454" s="36"/>
    </row>
    <row r="1455" spans="1:8" s="2" customFormat="1" ht="16.899999999999999" customHeight="1">
      <c r="A1455" s="35"/>
      <c r="B1455" s="36"/>
      <c r="C1455" s="227" t="s">
        <v>2125</v>
      </c>
      <c r="D1455" s="227" t="s">
        <v>215</v>
      </c>
      <c r="E1455" s="19" t="s">
        <v>3</v>
      </c>
      <c r="F1455" s="228">
        <v>3309.5360000000001</v>
      </c>
      <c r="G1455" s="35"/>
      <c r="H1455" s="36"/>
    </row>
    <row r="1456" spans="1:8" s="2" customFormat="1" ht="16.899999999999999" customHeight="1">
      <c r="A1456" s="35"/>
      <c r="B1456" s="36"/>
      <c r="C1456" s="223" t="s">
        <v>2962</v>
      </c>
      <c r="D1456" s="224" t="s">
        <v>3</v>
      </c>
      <c r="E1456" s="225" t="s">
        <v>3</v>
      </c>
      <c r="F1456" s="226">
        <v>959.93499999999995</v>
      </c>
      <c r="G1456" s="35"/>
      <c r="H1456" s="36"/>
    </row>
    <row r="1457" spans="1:8" s="2" customFormat="1" ht="16.899999999999999" customHeight="1">
      <c r="A1457" s="35"/>
      <c r="B1457" s="36"/>
      <c r="C1457" s="227" t="s">
        <v>3</v>
      </c>
      <c r="D1457" s="227" t="s">
        <v>2440</v>
      </c>
      <c r="E1457" s="19" t="s">
        <v>3</v>
      </c>
      <c r="F1457" s="228">
        <v>0</v>
      </c>
      <c r="G1457" s="35"/>
      <c r="H1457" s="36"/>
    </row>
    <row r="1458" spans="1:8" s="2" customFormat="1" ht="16.899999999999999" customHeight="1">
      <c r="A1458" s="35"/>
      <c r="B1458" s="36"/>
      <c r="C1458" s="227" t="s">
        <v>3</v>
      </c>
      <c r="D1458" s="227" t="s">
        <v>2963</v>
      </c>
      <c r="E1458" s="19" t="s">
        <v>3</v>
      </c>
      <c r="F1458" s="228">
        <v>30.693000000000001</v>
      </c>
      <c r="G1458" s="35"/>
      <c r="H1458" s="36"/>
    </row>
    <row r="1459" spans="1:8" s="2" customFormat="1" ht="16.899999999999999" customHeight="1">
      <c r="A1459" s="35"/>
      <c r="B1459" s="36"/>
      <c r="C1459" s="227" t="s">
        <v>3</v>
      </c>
      <c r="D1459" s="227" t="s">
        <v>2964</v>
      </c>
      <c r="E1459" s="19" t="s">
        <v>3</v>
      </c>
      <c r="F1459" s="228">
        <v>31.911999999999999</v>
      </c>
      <c r="G1459" s="35"/>
      <c r="H1459" s="36"/>
    </row>
    <row r="1460" spans="1:8" s="2" customFormat="1" ht="16.899999999999999" customHeight="1">
      <c r="A1460" s="35"/>
      <c r="B1460" s="36"/>
      <c r="C1460" s="227" t="s">
        <v>3</v>
      </c>
      <c r="D1460" s="227" t="s">
        <v>2965</v>
      </c>
      <c r="E1460" s="19" t="s">
        <v>3</v>
      </c>
      <c r="F1460" s="228">
        <v>0</v>
      </c>
      <c r="G1460" s="35"/>
      <c r="H1460" s="36"/>
    </row>
    <row r="1461" spans="1:8" s="2" customFormat="1" ht="16.899999999999999" customHeight="1">
      <c r="A1461" s="35"/>
      <c r="B1461" s="36"/>
      <c r="C1461" s="227" t="s">
        <v>3</v>
      </c>
      <c r="D1461" s="227" t="s">
        <v>2966</v>
      </c>
      <c r="E1461" s="19" t="s">
        <v>3</v>
      </c>
      <c r="F1461" s="228">
        <v>859.5</v>
      </c>
      <c r="G1461" s="35"/>
      <c r="H1461" s="36"/>
    </row>
    <row r="1462" spans="1:8" s="2" customFormat="1" ht="16.899999999999999" customHeight="1">
      <c r="A1462" s="35"/>
      <c r="B1462" s="36"/>
      <c r="C1462" s="227" t="s">
        <v>3</v>
      </c>
      <c r="D1462" s="227" t="s">
        <v>2967</v>
      </c>
      <c r="E1462" s="19" t="s">
        <v>3</v>
      </c>
      <c r="F1462" s="228">
        <v>7.75</v>
      </c>
      <c r="G1462" s="35"/>
      <c r="H1462" s="36"/>
    </row>
    <row r="1463" spans="1:8" s="2" customFormat="1" ht="16.899999999999999" customHeight="1">
      <c r="A1463" s="35"/>
      <c r="B1463" s="36"/>
      <c r="C1463" s="227" t="s">
        <v>3</v>
      </c>
      <c r="D1463" s="227" t="s">
        <v>2968</v>
      </c>
      <c r="E1463" s="19" t="s">
        <v>3</v>
      </c>
      <c r="F1463" s="228">
        <v>30.08</v>
      </c>
      <c r="G1463" s="35"/>
      <c r="H1463" s="36"/>
    </row>
    <row r="1464" spans="1:8" s="2" customFormat="1" ht="16.899999999999999" customHeight="1">
      <c r="A1464" s="35"/>
      <c r="B1464" s="36"/>
      <c r="C1464" s="227" t="s">
        <v>2962</v>
      </c>
      <c r="D1464" s="227" t="s">
        <v>215</v>
      </c>
      <c r="E1464" s="19" t="s">
        <v>3</v>
      </c>
      <c r="F1464" s="228">
        <v>959.93499999999995</v>
      </c>
      <c r="G1464" s="35"/>
      <c r="H1464" s="36"/>
    </row>
    <row r="1465" spans="1:8" s="2" customFormat="1" ht="16.899999999999999" customHeight="1">
      <c r="A1465" s="35"/>
      <c r="B1465" s="36"/>
      <c r="C1465" s="223" t="s">
        <v>2969</v>
      </c>
      <c r="D1465" s="224" t="s">
        <v>3</v>
      </c>
      <c r="E1465" s="225" t="s">
        <v>3</v>
      </c>
      <c r="F1465" s="226">
        <v>1431</v>
      </c>
      <c r="G1465" s="35"/>
      <c r="H1465" s="36"/>
    </row>
    <row r="1466" spans="1:8" s="2" customFormat="1" ht="16.899999999999999" customHeight="1">
      <c r="A1466" s="35"/>
      <c r="B1466" s="36"/>
      <c r="C1466" s="223" t="s">
        <v>2970</v>
      </c>
      <c r="D1466" s="224" t="s">
        <v>3</v>
      </c>
      <c r="E1466" s="225" t="s">
        <v>3</v>
      </c>
      <c r="F1466" s="226">
        <v>393.423</v>
      </c>
      <c r="G1466" s="35"/>
      <c r="H1466" s="36"/>
    </row>
    <row r="1467" spans="1:8" s="2" customFormat="1" ht="16.899999999999999" customHeight="1">
      <c r="A1467" s="35"/>
      <c r="B1467" s="36"/>
      <c r="C1467" s="227" t="s">
        <v>3</v>
      </c>
      <c r="D1467" s="227" t="s">
        <v>2917</v>
      </c>
      <c r="E1467" s="19" t="s">
        <v>3</v>
      </c>
      <c r="F1467" s="228">
        <v>0</v>
      </c>
      <c r="G1467" s="35"/>
      <c r="H1467" s="36"/>
    </row>
    <row r="1468" spans="1:8" s="2" customFormat="1" ht="16.899999999999999" customHeight="1">
      <c r="A1468" s="35"/>
      <c r="B1468" s="36"/>
      <c r="C1468" s="227" t="s">
        <v>3</v>
      </c>
      <c r="D1468" s="227" t="s">
        <v>2918</v>
      </c>
      <c r="E1468" s="19" t="s">
        <v>3</v>
      </c>
      <c r="F1468" s="228">
        <v>114.384</v>
      </c>
      <c r="G1468" s="35"/>
      <c r="H1468" s="36"/>
    </row>
    <row r="1469" spans="1:8" s="2" customFormat="1" ht="16.899999999999999" customHeight="1">
      <c r="A1469" s="35"/>
      <c r="B1469" s="36"/>
      <c r="C1469" s="227" t="s">
        <v>3</v>
      </c>
      <c r="D1469" s="227" t="s">
        <v>2919</v>
      </c>
      <c r="E1469" s="19" t="s">
        <v>3</v>
      </c>
      <c r="F1469" s="228">
        <v>111.212</v>
      </c>
      <c r="G1469" s="35"/>
      <c r="H1469" s="36"/>
    </row>
    <row r="1470" spans="1:8" s="2" customFormat="1" ht="16.899999999999999" customHeight="1">
      <c r="A1470" s="35"/>
      <c r="B1470" s="36"/>
      <c r="C1470" s="227" t="s">
        <v>3</v>
      </c>
      <c r="D1470" s="227" t="s">
        <v>2920</v>
      </c>
      <c r="E1470" s="19" t="s">
        <v>3</v>
      </c>
      <c r="F1470" s="228">
        <v>72.126000000000005</v>
      </c>
      <c r="G1470" s="35"/>
      <c r="H1470" s="36"/>
    </row>
    <row r="1471" spans="1:8" s="2" customFormat="1" ht="16.899999999999999" customHeight="1">
      <c r="A1471" s="35"/>
      <c r="B1471" s="36"/>
      <c r="C1471" s="227" t="s">
        <v>3</v>
      </c>
      <c r="D1471" s="227" t="s">
        <v>2914</v>
      </c>
      <c r="E1471" s="19" t="s">
        <v>3</v>
      </c>
      <c r="F1471" s="228">
        <v>0</v>
      </c>
      <c r="G1471" s="35"/>
      <c r="H1471" s="36"/>
    </row>
    <row r="1472" spans="1:8" s="2" customFormat="1" ht="16.899999999999999" customHeight="1">
      <c r="A1472" s="35"/>
      <c r="B1472" s="36"/>
      <c r="C1472" s="227" t="s">
        <v>3</v>
      </c>
      <c r="D1472" s="227" t="s">
        <v>2915</v>
      </c>
      <c r="E1472" s="19" t="s">
        <v>3</v>
      </c>
      <c r="F1472" s="228">
        <v>36.436999999999998</v>
      </c>
      <c r="G1472" s="35"/>
      <c r="H1472" s="36"/>
    </row>
    <row r="1473" spans="1:8" s="2" customFormat="1" ht="16.899999999999999" customHeight="1">
      <c r="A1473" s="35"/>
      <c r="B1473" s="36"/>
      <c r="C1473" s="227" t="s">
        <v>3</v>
      </c>
      <c r="D1473" s="227" t="s">
        <v>2956</v>
      </c>
      <c r="E1473" s="19" t="s">
        <v>3</v>
      </c>
      <c r="F1473" s="228">
        <v>0</v>
      </c>
      <c r="G1473" s="35"/>
      <c r="H1473" s="36"/>
    </row>
    <row r="1474" spans="1:8" s="2" customFormat="1" ht="16.899999999999999" customHeight="1">
      <c r="A1474" s="35"/>
      <c r="B1474" s="36"/>
      <c r="C1474" s="227" t="s">
        <v>3</v>
      </c>
      <c r="D1474" s="227" t="s">
        <v>2957</v>
      </c>
      <c r="E1474" s="19" t="s">
        <v>3</v>
      </c>
      <c r="F1474" s="228">
        <v>59.264000000000003</v>
      </c>
      <c r="G1474" s="35"/>
      <c r="H1474" s="36"/>
    </row>
    <row r="1475" spans="1:8" s="2" customFormat="1" ht="16.899999999999999" customHeight="1">
      <c r="A1475" s="35"/>
      <c r="B1475" s="36"/>
      <c r="C1475" s="227" t="s">
        <v>2970</v>
      </c>
      <c r="D1475" s="227" t="s">
        <v>215</v>
      </c>
      <c r="E1475" s="19" t="s">
        <v>3</v>
      </c>
      <c r="F1475" s="228">
        <v>393.423</v>
      </c>
      <c r="G1475" s="35"/>
      <c r="H1475" s="36"/>
    </row>
    <row r="1476" spans="1:8" s="2" customFormat="1" ht="16.899999999999999" customHeight="1">
      <c r="A1476" s="35"/>
      <c r="B1476" s="36"/>
      <c r="C1476" s="223" t="s">
        <v>2971</v>
      </c>
      <c r="D1476" s="224" t="s">
        <v>3</v>
      </c>
      <c r="E1476" s="225" t="s">
        <v>3</v>
      </c>
      <c r="F1476" s="226">
        <v>1087.354</v>
      </c>
      <c r="G1476" s="35"/>
      <c r="H1476" s="36"/>
    </row>
    <row r="1477" spans="1:8" s="2" customFormat="1" ht="16.899999999999999" customHeight="1">
      <c r="A1477" s="35"/>
      <c r="B1477" s="36"/>
      <c r="C1477" s="227" t="s">
        <v>3</v>
      </c>
      <c r="D1477" s="227" t="s">
        <v>2173</v>
      </c>
      <c r="E1477" s="19" t="s">
        <v>3</v>
      </c>
      <c r="F1477" s="228">
        <v>0</v>
      </c>
      <c r="G1477" s="35"/>
      <c r="H1477" s="36"/>
    </row>
    <row r="1478" spans="1:8" s="2" customFormat="1" ht="16.899999999999999" customHeight="1">
      <c r="A1478" s="35"/>
      <c r="B1478" s="36"/>
      <c r="C1478" s="227" t="s">
        <v>2933</v>
      </c>
      <c r="D1478" s="227" t="s">
        <v>2934</v>
      </c>
      <c r="E1478" s="19" t="s">
        <v>3</v>
      </c>
      <c r="F1478" s="228">
        <v>972</v>
      </c>
      <c r="G1478" s="35"/>
      <c r="H1478" s="36"/>
    </row>
    <row r="1479" spans="1:8" s="2" customFormat="1" ht="16.899999999999999" customHeight="1">
      <c r="A1479" s="35"/>
      <c r="B1479" s="36"/>
      <c r="C1479" s="227" t="s">
        <v>3</v>
      </c>
      <c r="D1479" s="227" t="s">
        <v>2929</v>
      </c>
      <c r="E1479" s="19" t="s">
        <v>3</v>
      </c>
      <c r="F1479" s="228">
        <v>0</v>
      </c>
      <c r="G1479" s="35"/>
      <c r="H1479" s="36"/>
    </row>
    <row r="1480" spans="1:8" s="2" customFormat="1" ht="16.899999999999999" customHeight="1">
      <c r="A1480" s="35"/>
      <c r="B1480" s="36"/>
      <c r="C1480" s="227" t="s">
        <v>3</v>
      </c>
      <c r="D1480" s="227" t="s">
        <v>2930</v>
      </c>
      <c r="E1480" s="19" t="s">
        <v>3</v>
      </c>
      <c r="F1480" s="228">
        <v>29.952000000000002</v>
      </c>
      <c r="G1480" s="35"/>
      <c r="H1480" s="36"/>
    </row>
    <row r="1481" spans="1:8" s="2" customFormat="1" ht="16.899999999999999" customHeight="1">
      <c r="A1481" s="35"/>
      <c r="B1481" s="36"/>
      <c r="C1481" s="227" t="s">
        <v>3</v>
      </c>
      <c r="D1481" s="227" t="s">
        <v>2931</v>
      </c>
      <c r="E1481" s="19" t="s">
        <v>3</v>
      </c>
      <c r="F1481" s="228">
        <v>37.994</v>
      </c>
      <c r="G1481" s="35"/>
      <c r="H1481" s="36"/>
    </row>
    <row r="1482" spans="1:8" s="2" customFormat="1" ht="16.899999999999999" customHeight="1">
      <c r="A1482" s="35"/>
      <c r="B1482" s="36"/>
      <c r="C1482" s="227" t="s">
        <v>3</v>
      </c>
      <c r="D1482" s="227" t="s">
        <v>2932</v>
      </c>
      <c r="E1482" s="19" t="s">
        <v>3</v>
      </c>
      <c r="F1482" s="228">
        <v>47.408000000000001</v>
      </c>
      <c r="G1482" s="35"/>
      <c r="H1482" s="36"/>
    </row>
    <row r="1483" spans="1:8" s="2" customFormat="1" ht="16.899999999999999" customHeight="1">
      <c r="A1483" s="35"/>
      <c r="B1483" s="36"/>
      <c r="C1483" s="227" t="s">
        <v>2971</v>
      </c>
      <c r="D1483" s="227" t="s">
        <v>2563</v>
      </c>
      <c r="E1483" s="19" t="s">
        <v>3</v>
      </c>
      <c r="F1483" s="228">
        <v>1087.354</v>
      </c>
      <c r="G1483" s="35"/>
      <c r="H1483" s="36"/>
    </row>
    <row r="1484" spans="1:8" s="2" customFormat="1" ht="16.899999999999999" customHeight="1">
      <c r="A1484" s="35"/>
      <c r="B1484" s="36"/>
      <c r="C1484" s="223" t="s">
        <v>2972</v>
      </c>
      <c r="D1484" s="224" t="s">
        <v>3</v>
      </c>
      <c r="E1484" s="225" t="s">
        <v>3</v>
      </c>
      <c r="F1484" s="226">
        <v>1172.2339999999999</v>
      </c>
      <c r="G1484" s="35"/>
      <c r="H1484" s="36"/>
    </row>
    <row r="1485" spans="1:8" s="2" customFormat="1" ht="16.899999999999999" customHeight="1">
      <c r="A1485" s="35"/>
      <c r="B1485" s="36"/>
      <c r="C1485" s="227" t="s">
        <v>3</v>
      </c>
      <c r="D1485" s="227" t="s">
        <v>2925</v>
      </c>
      <c r="E1485" s="19" t="s">
        <v>3</v>
      </c>
      <c r="F1485" s="228">
        <v>0</v>
      </c>
      <c r="G1485" s="35"/>
      <c r="H1485" s="36"/>
    </row>
    <row r="1486" spans="1:8" s="2" customFormat="1" ht="16.899999999999999" customHeight="1">
      <c r="A1486" s="35"/>
      <c r="B1486" s="36"/>
      <c r="C1486" s="227" t="s">
        <v>3</v>
      </c>
      <c r="D1486" s="227" t="s">
        <v>2973</v>
      </c>
      <c r="E1486" s="19" t="s">
        <v>3</v>
      </c>
      <c r="F1486" s="228">
        <v>333</v>
      </c>
      <c r="G1486" s="35"/>
      <c r="H1486" s="36"/>
    </row>
    <row r="1487" spans="1:8" s="2" customFormat="1" ht="16.899999999999999" customHeight="1">
      <c r="A1487" s="35"/>
      <c r="B1487" s="36"/>
      <c r="C1487" s="227" t="s">
        <v>3</v>
      </c>
      <c r="D1487" s="227" t="s">
        <v>2173</v>
      </c>
      <c r="E1487" s="19" t="s">
        <v>3</v>
      </c>
      <c r="F1487" s="228">
        <v>0</v>
      </c>
      <c r="G1487" s="35"/>
      <c r="H1487" s="36"/>
    </row>
    <row r="1488" spans="1:8" s="2" customFormat="1" ht="16.899999999999999" customHeight="1">
      <c r="A1488" s="35"/>
      <c r="B1488" s="36"/>
      <c r="C1488" s="227" t="s">
        <v>3</v>
      </c>
      <c r="D1488" s="227" t="s">
        <v>2974</v>
      </c>
      <c r="E1488" s="19" t="s">
        <v>3</v>
      </c>
      <c r="F1488" s="228">
        <v>456.75</v>
      </c>
      <c r="G1488" s="35"/>
      <c r="H1488" s="36"/>
    </row>
    <row r="1489" spans="1:8" s="2" customFormat="1" ht="16.899999999999999" customHeight="1">
      <c r="A1489" s="35"/>
      <c r="B1489" s="36"/>
      <c r="C1489" s="227" t="s">
        <v>3</v>
      </c>
      <c r="D1489" s="227" t="s">
        <v>2975</v>
      </c>
      <c r="E1489" s="19" t="s">
        <v>3</v>
      </c>
      <c r="F1489" s="228">
        <v>281.48399999999998</v>
      </c>
      <c r="G1489" s="35"/>
      <c r="H1489" s="36"/>
    </row>
    <row r="1490" spans="1:8" s="2" customFormat="1" ht="16.899999999999999" customHeight="1">
      <c r="A1490" s="35"/>
      <c r="B1490" s="36"/>
      <c r="C1490" s="227" t="s">
        <v>3</v>
      </c>
      <c r="D1490" s="227" t="s">
        <v>2929</v>
      </c>
      <c r="E1490" s="19" t="s">
        <v>3</v>
      </c>
      <c r="F1490" s="228">
        <v>0</v>
      </c>
      <c r="G1490" s="35"/>
      <c r="H1490" s="36"/>
    </row>
    <row r="1491" spans="1:8" s="2" customFormat="1" ht="16.899999999999999" customHeight="1">
      <c r="A1491" s="35"/>
      <c r="B1491" s="36"/>
      <c r="C1491" s="227" t="s">
        <v>3</v>
      </c>
      <c r="D1491" s="227" t="s">
        <v>2976</v>
      </c>
      <c r="E1491" s="19" t="s">
        <v>3</v>
      </c>
      <c r="F1491" s="228">
        <v>101</v>
      </c>
      <c r="G1491" s="35"/>
      <c r="H1491" s="36"/>
    </row>
    <row r="1492" spans="1:8" s="2" customFormat="1" ht="16.899999999999999" customHeight="1">
      <c r="A1492" s="35"/>
      <c r="B1492" s="36"/>
      <c r="C1492" s="227" t="s">
        <v>2972</v>
      </c>
      <c r="D1492" s="227" t="s">
        <v>215</v>
      </c>
      <c r="E1492" s="19" t="s">
        <v>3</v>
      </c>
      <c r="F1492" s="228">
        <v>1172.2339999999999</v>
      </c>
      <c r="G1492" s="35"/>
      <c r="H1492" s="36"/>
    </row>
    <row r="1493" spans="1:8" s="2" customFormat="1" ht="16.899999999999999" customHeight="1">
      <c r="A1493" s="35"/>
      <c r="B1493" s="36"/>
      <c r="C1493" s="223" t="s">
        <v>2977</v>
      </c>
      <c r="D1493" s="224" t="s">
        <v>2978</v>
      </c>
      <c r="E1493" s="225" t="s">
        <v>3</v>
      </c>
      <c r="F1493" s="226">
        <v>1731.6</v>
      </c>
      <c r="G1493" s="35"/>
      <c r="H1493" s="36"/>
    </row>
    <row r="1494" spans="1:8" s="2" customFormat="1" ht="16.899999999999999" customHeight="1">
      <c r="A1494" s="35"/>
      <c r="B1494" s="36"/>
      <c r="C1494" s="223" t="s">
        <v>2979</v>
      </c>
      <c r="D1494" s="224" t="s">
        <v>3</v>
      </c>
      <c r="E1494" s="225" t="s">
        <v>344</v>
      </c>
      <c r="F1494" s="226">
        <v>0</v>
      </c>
      <c r="G1494" s="35"/>
      <c r="H1494" s="36"/>
    </row>
    <row r="1495" spans="1:8" s="2" customFormat="1" ht="26.5" customHeight="1">
      <c r="A1495" s="35"/>
      <c r="B1495" s="36"/>
      <c r="C1495" s="222" t="s">
        <v>2980</v>
      </c>
      <c r="D1495" s="222" t="s">
        <v>121</v>
      </c>
      <c r="E1495" s="35"/>
      <c r="F1495" s="35"/>
      <c r="G1495" s="35"/>
      <c r="H1495" s="36"/>
    </row>
    <row r="1496" spans="1:8" s="2" customFormat="1" ht="16.899999999999999" customHeight="1">
      <c r="A1496" s="35"/>
      <c r="B1496" s="36"/>
      <c r="C1496" s="223" t="s">
        <v>135</v>
      </c>
      <c r="D1496" s="224" t="s">
        <v>3</v>
      </c>
      <c r="E1496" s="225" t="s">
        <v>3</v>
      </c>
      <c r="F1496" s="226">
        <v>56.851999999999997</v>
      </c>
      <c r="G1496" s="35"/>
      <c r="H1496" s="36"/>
    </row>
    <row r="1497" spans="1:8" s="2" customFormat="1" ht="16.899999999999999" customHeight="1">
      <c r="A1497" s="35"/>
      <c r="B1497" s="36"/>
      <c r="C1497" s="227" t="s">
        <v>3</v>
      </c>
      <c r="D1497" s="227" t="s">
        <v>207</v>
      </c>
      <c r="E1497" s="19" t="s">
        <v>3</v>
      </c>
      <c r="F1497" s="228">
        <v>0</v>
      </c>
      <c r="G1497" s="35"/>
      <c r="H1497" s="36"/>
    </row>
    <row r="1498" spans="1:8" s="2" customFormat="1" ht="16.899999999999999" customHeight="1">
      <c r="A1498" s="35"/>
      <c r="B1498" s="36"/>
      <c r="C1498" s="227" t="s">
        <v>3</v>
      </c>
      <c r="D1498" s="227" t="s">
        <v>208</v>
      </c>
      <c r="E1498" s="19" t="s">
        <v>3</v>
      </c>
      <c r="F1498" s="228">
        <v>0</v>
      </c>
      <c r="G1498" s="35"/>
      <c r="H1498" s="36"/>
    </row>
    <row r="1499" spans="1:8" s="2" customFormat="1" ht="16.899999999999999" customHeight="1">
      <c r="A1499" s="35"/>
      <c r="B1499" s="36"/>
      <c r="C1499" s="227" t="s">
        <v>3</v>
      </c>
      <c r="D1499" s="227" t="s">
        <v>2201</v>
      </c>
      <c r="E1499" s="19" t="s">
        <v>3</v>
      </c>
      <c r="F1499" s="228">
        <v>0</v>
      </c>
      <c r="G1499" s="35"/>
      <c r="H1499" s="36"/>
    </row>
    <row r="1500" spans="1:8" s="2" customFormat="1" ht="16.899999999999999" customHeight="1">
      <c r="A1500" s="35"/>
      <c r="B1500" s="36"/>
      <c r="C1500" s="227" t="s">
        <v>3</v>
      </c>
      <c r="D1500" s="227" t="s">
        <v>454</v>
      </c>
      <c r="E1500" s="19" t="s">
        <v>3</v>
      </c>
      <c r="F1500" s="228">
        <v>0</v>
      </c>
      <c r="G1500" s="35"/>
      <c r="H1500" s="36"/>
    </row>
    <row r="1501" spans="1:8" s="2" customFormat="1" ht="16.899999999999999" customHeight="1">
      <c r="A1501" s="35"/>
      <c r="B1501" s="36"/>
      <c r="C1501" s="227" t="s">
        <v>3</v>
      </c>
      <c r="D1501" s="227" t="s">
        <v>2287</v>
      </c>
      <c r="E1501" s="19" t="s">
        <v>3</v>
      </c>
      <c r="F1501" s="228">
        <v>67.2</v>
      </c>
      <c r="G1501" s="35"/>
      <c r="H1501" s="36"/>
    </row>
    <row r="1502" spans="1:8" s="2" customFormat="1" ht="16.899999999999999" customHeight="1">
      <c r="A1502" s="35"/>
      <c r="B1502" s="36"/>
      <c r="C1502" s="227" t="s">
        <v>3</v>
      </c>
      <c r="D1502" s="227" t="s">
        <v>2288</v>
      </c>
      <c r="E1502" s="19" t="s">
        <v>3</v>
      </c>
      <c r="F1502" s="228">
        <v>-9.7200000000000006</v>
      </c>
      <c r="G1502" s="35"/>
      <c r="H1502" s="36"/>
    </row>
    <row r="1503" spans="1:8" s="2" customFormat="1" ht="16.899999999999999" customHeight="1">
      <c r="A1503" s="35"/>
      <c r="B1503" s="36"/>
      <c r="C1503" s="227" t="s">
        <v>3</v>
      </c>
      <c r="D1503" s="227" t="s">
        <v>2289</v>
      </c>
      <c r="E1503" s="19" t="s">
        <v>3</v>
      </c>
      <c r="F1503" s="228">
        <v>-0.628</v>
      </c>
      <c r="G1503" s="35"/>
      <c r="H1503" s="36"/>
    </row>
    <row r="1504" spans="1:8" s="2" customFormat="1" ht="16.899999999999999" customHeight="1">
      <c r="A1504" s="35"/>
      <c r="B1504" s="36"/>
      <c r="C1504" s="227" t="s">
        <v>135</v>
      </c>
      <c r="D1504" s="227" t="s">
        <v>215</v>
      </c>
      <c r="E1504" s="19" t="s">
        <v>3</v>
      </c>
      <c r="F1504" s="228">
        <v>56.851999999999997</v>
      </c>
      <c r="G1504" s="35"/>
      <c r="H1504" s="36"/>
    </row>
    <row r="1505" spans="1:8" s="2" customFormat="1" ht="16.899999999999999" customHeight="1">
      <c r="A1505" s="35"/>
      <c r="B1505" s="36"/>
      <c r="C1505" s="229" t="s">
        <v>2751</v>
      </c>
      <c r="D1505" s="35"/>
      <c r="E1505" s="35"/>
      <c r="F1505" s="35"/>
      <c r="G1505" s="35"/>
      <c r="H1505" s="36"/>
    </row>
    <row r="1506" spans="1:8" s="2" customFormat="1" ht="16.899999999999999" customHeight="1">
      <c r="A1506" s="35"/>
      <c r="B1506" s="36"/>
      <c r="C1506" s="227" t="s">
        <v>450</v>
      </c>
      <c r="D1506" s="227" t="s">
        <v>2753</v>
      </c>
      <c r="E1506" s="19" t="s">
        <v>139</v>
      </c>
      <c r="F1506" s="228">
        <v>56.851999999999997</v>
      </c>
      <c r="G1506" s="35"/>
      <c r="H1506" s="36"/>
    </row>
    <row r="1507" spans="1:8" s="2" customFormat="1" ht="16.899999999999999" customHeight="1">
      <c r="A1507" s="35"/>
      <c r="B1507" s="36"/>
      <c r="C1507" s="227" t="s">
        <v>465</v>
      </c>
      <c r="D1507" s="227" t="s">
        <v>466</v>
      </c>
      <c r="E1507" s="19" t="s">
        <v>467</v>
      </c>
      <c r="F1507" s="228">
        <v>58.39</v>
      </c>
      <c r="G1507" s="35"/>
      <c r="H1507" s="36"/>
    </row>
    <row r="1508" spans="1:8" s="2" customFormat="1" ht="16.899999999999999" customHeight="1">
      <c r="A1508" s="35"/>
      <c r="B1508" s="36"/>
      <c r="C1508" s="223" t="s">
        <v>2118</v>
      </c>
      <c r="D1508" s="224" t="s">
        <v>3</v>
      </c>
      <c r="E1508" s="225" t="s">
        <v>3</v>
      </c>
      <c r="F1508" s="226">
        <v>606</v>
      </c>
      <c r="G1508" s="35"/>
      <c r="H1508" s="36"/>
    </row>
    <row r="1509" spans="1:8" s="2" customFormat="1" ht="16.899999999999999" customHeight="1">
      <c r="A1509" s="35"/>
      <c r="B1509" s="36"/>
      <c r="C1509" s="227" t="s">
        <v>3</v>
      </c>
      <c r="D1509" s="227" t="s">
        <v>207</v>
      </c>
      <c r="E1509" s="19" t="s">
        <v>3</v>
      </c>
      <c r="F1509" s="228">
        <v>0</v>
      </c>
      <c r="G1509" s="35"/>
      <c r="H1509" s="36"/>
    </row>
    <row r="1510" spans="1:8" s="2" customFormat="1" ht="16.899999999999999" customHeight="1">
      <c r="A1510" s="35"/>
      <c r="B1510" s="36"/>
      <c r="C1510" s="227" t="s">
        <v>3</v>
      </c>
      <c r="D1510" s="227" t="s">
        <v>208</v>
      </c>
      <c r="E1510" s="19" t="s">
        <v>3</v>
      </c>
      <c r="F1510" s="228">
        <v>0</v>
      </c>
      <c r="G1510" s="35"/>
      <c r="H1510" s="36"/>
    </row>
    <row r="1511" spans="1:8" s="2" customFormat="1" ht="16.899999999999999" customHeight="1">
      <c r="A1511" s="35"/>
      <c r="B1511" s="36"/>
      <c r="C1511" s="227" t="s">
        <v>3</v>
      </c>
      <c r="D1511" s="227" t="s">
        <v>2172</v>
      </c>
      <c r="E1511" s="19" t="s">
        <v>3</v>
      </c>
      <c r="F1511" s="228">
        <v>0</v>
      </c>
      <c r="G1511" s="35"/>
      <c r="H1511" s="36"/>
    </row>
    <row r="1512" spans="1:8" s="2" customFormat="1" ht="16.899999999999999" customHeight="1">
      <c r="A1512" s="35"/>
      <c r="B1512" s="36"/>
      <c r="C1512" s="227" t="s">
        <v>3</v>
      </c>
      <c r="D1512" s="227" t="s">
        <v>2187</v>
      </c>
      <c r="E1512" s="19" t="s">
        <v>3</v>
      </c>
      <c r="F1512" s="228">
        <v>0</v>
      </c>
      <c r="G1512" s="35"/>
      <c r="H1512" s="36"/>
    </row>
    <row r="1513" spans="1:8" s="2" customFormat="1" ht="16.899999999999999" customHeight="1">
      <c r="A1513" s="35"/>
      <c r="B1513" s="36"/>
      <c r="C1513" s="227" t="s">
        <v>3</v>
      </c>
      <c r="D1513" s="227" t="s">
        <v>2188</v>
      </c>
      <c r="E1513" s="19" t="s">
        <v>3</v>
      </c>
      <c r="F1513" s="228">
        <v>0</v>
      </c>
      <c r="G1513" s="35"/>
      <c r="H1513" s="36"/>
    </row>
    <row r="1514" spans="1:8" s="2" customFormat="1" ht="16.899999999999999" customHeight="1">
      <c r="A1514" s="35"/>
      <c r="B1514" s="36"/>
      <c r="C1514" s="227" t="s">
        <v>3</v>
      </c>
      <c r="D1514" s="227" t="s">
        <v>2189</v>
      </c>
      <c r="E1514" s="19" t="s">
        <v>3</v>
      </c>
      <c r="F1514" s="228">
        <v>0</v>
      </c>
      <c r="G1514" s="35"/>
      <c r="H1514" s="36"/>
    </row>
    <row r="1515" spans="1:8" s="2" customFormat="1" ht="16.899999999999999" customHeight="1">
      <c r="A1515" s="35"/>
      <c r="B1515" s="36"/>
      <c r="C1515" s="227" t="s">
        <v>2118</v>
      </c>
      <c r="D1515" s="227" t="s">
        <v>2190</v>
      </c>
      <c r="E1515" s="19" t="s">
        <v>3</v>
      </c>
      <c r="F1515" s="228">
        <v>606</v>
      </c>
      <c r="G1515" s="35"/>
      <c r="H1515" s="36"/>
    </row>
    <row r="1516" spans="1:8" s="2" customFormat="1" ht="16.899999999999999" customHeight="1">
      <c r="A1516" s="35"/>
      <c r="B1516" s="36"/>
      <c r="C1516" s="229" t="s">
        <v>2751</v>
      </c>
      <c r="D1516" s="35"/>
      <c r="E1516" s="35"/>
      <c r="F1516" s="35"/>
      <c r="G1516" s="35"/>
      <c r="H1516" s="36"/>
    </row>
    <row r="1517" spans="1:8" s="2" customFormat="1" ht="16.899999999999999" customHeight="1">
      <c r="A1517" s="35"/>
      <c r="B1517" s="36"/>
      <c r="C1517" s="227" t="s">
        <v>2183</v>
      </c>
      <c r="D1517" s="227" t="s">
        <v>2981</v>
      </c>
      <c r="E1517" s="19" t="s">
        <v>200</v>
      </c>
      <c r="F1517" s="228">
        <v>606</v>
      </c>
      <c r="G1517" s="35"/>
      <c r="H1517" s="36"/>
    </row>
    <row r="1518" spans="1:8" s="2" customFormat="1" ht="16.899999999999999" customHeight="1">
      <c r="A1518" s="35"/>
      <c r="B1518" s="36"/>
      <c r="C1518" s="227" t="s">
        <v>2383</v>
      </c>
      <c r="D1518" s="227" t="s">
        <v>2982</v>
      </c>
      <c r="E1518" s="19" t="s">
        <v>200</v>
      </c>
      <c r="F1518" s="228">
        <v>606</v>
      </c>
      <c r="G1518" s="35"/>
      <c r="H1518" s="36"/>
    </row>
    <row r="1519" spans="1:8" s="2" customFormat="1" ht="16.899999999999999" customHeight="1">
      <c r="A1519" s="35"/>
      <c r="B1519" s="36"/>
      <c r="C1519" s="227" t="s">
        <v>2397</v>
      </c>
      <c r="D1519" s="227" t="s">
        <v>2983</v>
      </c>
      <c r="E1519" s="19" t="s">
        <v>467</v>
      </c>
      <c r="F1519" s="228">
        <v>315.40699999999998</v>
      </c>
      <c r="G1519" s="35"/>
      <c r="H1519" s="36"/>
    </row>
    <row r="1520" spans="1:8" s="2" customFormat="1" ht="16.899999999999999" customHeight="1">
      <c r="A1520" s="35"/>
      <c r="B1520" s="36"/>
      <c r="C1520" s="227" t="s">
        <v>2406</v>
      </c>
      <c r="D1520" s="227" t="s">
        <v>2984</v>
      </c>
      <c r="E1520" s="19" t="s">
        <v>467</v>
      </c>
      <c r="F1520" s="228">
        <v>1892.442</v>
      </c>
      <c r="G1520" s="35"/>
      <c r="H1520" s="36"/>
    </row>
    <row r="1521" spans="1:8" s="2" customFormat="1" ht="16.899999999999999" customHeight="1">
      <c r="A1521" s="35"/>
      <c r="B1521" s="36"/>
      <c r="C1521" s="227" t="s">
        <v>1735</v>
      </c>
      <c r="D1521" s="227" t="s">
        <v>2985</v>
      </c>
      <c r="E1521" s="19" t="s">
        <v>467</v>
      </c>
      <c r="F1521" s="228">
        <v>974.16200000000003</v>
      </c>
      <c r="G1521" s="35"/>
      <c r="H1521" s="36"/>
    </row>
    <row r="1522" spans="1:8" s="2" customFormat="1" ht="16.899999999999999" customHeight="1">
      <c r="A1522" s="35"/>
      <c r="B1522" s="36"/>
      <c r="C1522" s="227" t="s">
        <v>2421</v>
      </c>
      <c r="D1522" s="227" t="s">
        <v>2986</v>
      </c>
      <c r="E1522" s="19" t="s">
        <v>467</v>
      </c>
      <c r="F1522" s="228">
        <v>139.57</v>
      </c>
      <c r="G1522" s="35"/>
      <c r="H1522" s="36"/>
    </row>
    <row r="1523" spans="1:8" s="2" customFormat="1" ht="16.899999999999999" customHeight="1">
      <c r="A1523" s="35"/>
      <c r="B1523" s="36"/>
      <c r="C1523" s="227" t="s">
        <v>2369</v>
      </c>
      <c r="D1523" s="227" t="s">
        <v>2370</v>
      </c>
      <c r="E1523" s="19" t="s">
        <v>200</v>
      </c>
      <c r="F1523" s="228">
        <v>606</v>
      </c>
      <c r="G1523" s="35"/>
      <c r="H1523" s="36"/>
    </row>
    <row r="1524" spans="1:8" s="2" customFormat="1" ht="16.899999999999999" customHeight="1">
      <c r="A1524" s="35"/>
      <c r="B1524" s="36"/>
      <c r="C1524" s="223" t="s">
        <v>2924</v>
      </c>
      <c r="D1524" s="224" t="s">
        <v>3</v>
      </c>
      <c r="E1524" s="225" t="s">
        <v>3</v>
      </c>
      <c r="F1524" s="226">
        <v>1072.0550000000001</v>
      </c>
      <c r="G1524" s="35"/>
      <c r="H1524" s="36"/>
    </row>
    <row r="1525" spans="1:8" s="2" customFormat="1" ht="16.899999999999999" customHeight="1">
      <c r="A1525" s="35"/>
      <c r="B1525" s="36"/>
      <c r="C1525" s="223" t="s">
        <v>2926</v>
      </c>
      <c r="D1525" s="224" t="s">
        <v>3</v>
      </c>
      <c r="E1525" s="225" t="s">
        <v>3</v>
      </c>
      <c r="F1525" s="226">
        <v>625.09100000000001</v>
      </c>
      <c r="G1525" s="35"/>
      <c r="H1525" s="36"/>
    </row>
    <row r="1526" spans="1:8" s="2" customFormat="1" ht="16.899999999999999" customHeight="1">
      <c r="A1526" s="35"/>
      <c r="B1526" s="36"/>
      <c r="C1526" s="223" t="s">
        <v>2120</v>
      </c>
      <c r="D1526" s="224" t="s">
        <v>3</v>
      </c>
      <c r="E1526" s="225" t="s">
        <v>3</v>
      </c>
      <c r="F1526" s="226">
        <v>99.2</v>
      </c>
      <c r="G1526" s="35"/>
      <c r="H1526" s="36"/>
    </row>
    <row r="1527" spans="1:8" s="2" customFormat="1" ht="16.899999999999999" customHeight="1">
      <c r="A1527" s="35"/>
      <c r="B1527" s="36"/>
      <c r="C1527" s="227" t="s">
        <v>3</v>
      </c>
      <c r="D1527" s="227" t="s">
        <v>207</v>
      </c>
      <c r="E1527" s="19" t="s">
        <v>3</v>
      </c>
      <c r="F1527" s="228">
        <v>0</v>
      </c>
      <c r="G1527" s="35"/>
      <c r="H1527" s="36"/>
    </row>
    <row r="1528" spans="1:8" s="2" customFormat="1" ht="16.899999999999999" customHeight="1">
      <c r="A1528" s="35"/>
      <c r="B1528" s="36"/>
      <c r="C1528" s="227" t="s">
        <v>3</v>
      </c>
      <c r="D1528" s="227" t="s">
        <v>208</v>
      </c>
      <c r="E1528" s="19" t="s">
        <v>3</v>
      </c>
      <c r="F1528" s="228">
        <v>0</v>
      </c>
      <c r="G1528" s="35"/>
      <c r="H1528" s="36"/>
    </row>
    <row r="1529" spans="1:8" s="2" customFormat="1" ht="16.899999999999999" customHeight="1">
      <c r="A1529" s="35"/>
      <c r="B1529" s="36"/>
      <c r="C1529" s="227" t="s">
        <v>3</v>
      </c>
      <c r="D1529" s="227" t="s">
        <v>2172</v>
      </c>
      <c r="E1529" s="19" t="s">
        <v>3</v>
      </c>
      <c r="F1529" s="228">
        <v>0</v>
      </c>
      <c r="G1529" s="35"/>
      <c r="H1529" s="36"/>
    </row>
    <row r="1530" spans="1:8" s="2" customFormat="1" ht="16.899999999999999" customHeight="1">
      <c r="A1530" s="35"/>
      <c r="B1530" s="36"/>
      <c r="C1530" s="227" t="s">
        <v>3</v>
      </c>
      <c r="D1530" s="227" t="s">
        <v>2195</v>
      </c>
      <c r="E1530" s="19" t="s">
        <v>3</v>
      </c>
      <c r="F1530" s="228">
        <v>0</v>
      </c>
      <c r="G1530" s="35"/>
      <c r="H1530" s="36"/>
    </row>
    <row r="1531" spans="1:8" s="2" customFormat="1" ht="16.899999999999999" customHeight="1">
      <c r="A1531" s="35"/>
      <c r="B1531" s="36"/>
      <c r="C1531" s="227" t="s">
        <v>3</v>
      </c>
      <c r="D1531" s="227" t="s">
        <v>2196</v>
      </c>
      <c r="E1531" s="19" t="s">
        <v>3</v>
      </c>
      <c r="F1531" s="228">
        <v>99.2</v>
      </c>
      <c r="G1531" s="35"/>
      <c r="H1531" s="36"/>
    </row>
    <row r="1532" spans="1:8" s="2" customFormat="1" ht="16.899999999999999" customHeight="1">
      <c r="A1532" s="35"/>
      <c r="B1532" s="36"/>
      <c r="C1532" s="227" t="s">
        <v>2120</v>
      </c>
      <c r="D1532" s="227" t="s">
        <v>215</v>
      </c>
      <c r="E1532" s="19" t="s">
        <v>3</v>
      </c>
      <c r="F1532" s="228">
        <v>99.2</v>
      </c>
      <c r="G1532" s="35"/>
      <c r="H1532" s="36"/>
    </row>
    <row r="1533" spans="1:8" s="2" customFormat="1" ht="16.899999999999999" customHeight="1">
      <c r="A1533" s="35"/>
      <c r="B1533" s="36"/>
      <c r="C1533" s="229" t="s">
        <v>2751</v>
      </c>
      <c r="D1533" s="35"/>
      <c r="E1533" s="35"/>
      <c r="F1533" s="35"/>
      <c r="G1533" s="35"/>
      <c r="H1533" s="36"/>
    </row>
    <row r="1534" spans="1:8" s="2" customFormat="1" ht="16.899999999999999" customHeight="1">
      <c r="A1534" s="35"/>
      <c r="B1534" s="36"/>
      <c r="C1534" s="227" t="s">
        <v>2191</v>
      </c>
      <c r="D1534" s="227" t="s">
        <v>2987</v>
      </c>
      <c r="E1534" s="19" t="s">
        <v>139</v>
      </c>
      <c r="F1534" s="228">
        <v>99.2</v>
      </c>
      <c r="G1534" s="35"/>
      <c r="H1534" s="36"/>
    </row>
    <row r="1535" spans="1:8" s="2" customFormat="1" ht="16.899999999999999" customHeight="1">
      <c r="A1535" s="35"/>
      <c r="B1535" s="36"/>
      <c r="C1535" s="227" t="s">
        <v>1728</v>
      </c>
      <c r="D1535" s="227" t="s">
        <v>2988</v>
      </c>
      <c r="E1535" s="19" t="s">
        <v>467</v>
      </c>
      <c r="F1535" s="228">
        <v>658.755</v>
      </c>
      <c r="G1535" s="35"/>
      <c r="H1535" s="36"/>
    </row>
    <row r="1536" spans="1:8" s="2" customFormat="1" ht="16.899999999999999" customHeight="1">
      <c r="A1536" s="35"/>
      <c r="B1536" s="36"/>
      <c r="C1536" s="227" t="s">
        <v>1731</v>
      </c>
      <c r="D1536" s="227" t="s">
        <v>2989</v>
      </c>
      <c r="E1536" s="19" t="s">
        <v>467</v>
      </c>
      <c r="F1536" s="228">
        <v>3952.53</v>
      </c>
      <c r="G1536" s="35"/>
      <c r="H1536" s="36"/>
    </row>
    <row r="1537" spans="1:8" s="2" customFormat="1" ht="16.899999999999999" customHeight="1">
      <c r="A1537" s="35"/>
      <c r="B1537" s="36"/>
      <c r="C1537" s="227" t="s">
        <v>1735</v>
      </c>
      <c r="D1537" s="227" t="s">
        <v>2985</v>
      </c>
      <c r="E1537" s="19" t="s">
        <v>467</v>
      </c>
      <c r="F1537" s="228">
        <v>974.16200000000003</v>
      </c>
      <c r="G1537" s="35"/>
      <c r="H1537" s="36"/>
    </row>
    <row r="1538" spans="1:8" s="2" customFormat="1" ht="16.899999999999999" customHeight="1">
      <c r="A1538" s="35"/>
      <c r="B1538" s="36"/>
      <c r="C1538" s="227" t="s">
        <v>2424</v>
      </c>
      <c r="D1538" s="227" t="s">
        <v>681</v>
      </c>
      <c r="E1538" s="19" t="s">
        <v>467</v>
      </c>
      <c r="F1538" s="228">
        <v>658.755</v>
      </c>
      <c r="G1538" s="35"/>
      <c r="H1538" s="36"/>
    </row>
    <row r="1539" spans="1:8" s="2" customFormat="1" ht="16.899999999999999" customHeight="1">
      <c r="A1539" s="35"/>
      <c r="B1539" s="36"/>
      <c r="C1539" s="223" t="s">
        <v>2122</v>
      </c>
      <c r="D1539" s="224" t="s">
        <v>3</v>
      </c>
      <c r="E1539" s="225" t="s">
        <v>3</v>
      </c>
      <c r="F1539" s="226">
        <v>935.30600000000004</v>
      </c>
      <c r="G1539" s="35"/>
      <c r="H1539" s="36"/>
    </row>
    <row r="1540" spans="1:8" s="2" customFormat="1" ht="16.899999999999999" customHeight="1">
      <c r="A1540" s="35"/>
      <c r="B1540" s="36"/>
      <c r="C1540" s="227" t="s">
        <v>3</v>
      </c>
      <c r="D1540" s="227" t="s">
        <v>207</v>
      </c>
      <c r="E1540" s="19" t="s">
        <v>3</v>
      </c>
      <c r="F1540" s="228">
        <v>0</v>
      </c>
      <c r="G1540" s="35"/>
      <c r="H1540" s="36"/>
    </row>
    <row r="1541" spans="1:8" s="2" customFormat="1" ht="16.899999999999999" customHeight="1">
      <c r="A1541" s="35"/>
      <c r="B1541" s="36"/>
      <c r="C1541" s="227" t="s">
        <v>3</v>
      </c>
      <c r="D1541" s="227" t="s">
        <v>208</v>
      </c>
      <c r="E1541" s="19" t="s">
        <v>3</v>
      </c>
      <c r="F1541" s="228">
        <v>0</v>
      </c>
      <c r="G1541" s="35"/>
      <c r="H1541" s="36"/>
    </row>
    <row r="1542" spans="1:8" s="2" customFormat="1" ht="16.899999999999999" customHeight="1">
      <c r="A1542" s="35"/>
      <c r="B1542" s="36"/>
      <c r="C1542" s="227" t="s">
        <v>3</v>
      </c>
      <c r="D1542" s="227" t="s">
        <v>2172</v>
      </c>
      <c r="E1542" s="19" t="s">
        <v>3</v>
      </c>
      <c r="F1542" s="228">
        <v>0</v>
      </c>
      <c r="G1542" s="35"/>
      <c r="H1542" s="36"/>
    </row>
    <row r="1543" spans="1:8" s="2" customFormat="1" ht="16.899999999999999" customHeight="1">
      <c r="A1543" s="35"/>
      <c r="B1543" s="36"/>
      <c r="C1543" s="227" t="s">
        <v>3</v>
      </c>
      <c r="D1543" s="227" t="s">
        <v>2173</v>
      </c>
      <c r="E1543" s="19" t="s">
        <v>3</v>
      </c>
      <c r="F1543" s="228">
        <v>0</v>
      </c>
      <c r="G1543" s="35"/>
      <c r="H1543" s="36"/>
    </row>
    <row r="1544" spans="1:8" s="2" customFormat="1" ht="16.899999999999999" customHeight="1">
      <c r="A1544" s="35"/>
      <c r="B1544" s="36"/>
      <c r="C1544" s="227" t="s">
        <v>3</v>
      </c>
      <c r="D1544" s="227" t="s">
        <v>2174</v>
      </c>
      <c r="E1544" s="19" t="s">
        <v>3</v>
      </c>
      <c r="F1544" s="228">
        <v>935.30600000000004</v>
      </c>
      <c r="G1544" s="35"/>
      <c r="H1544" s="36"/>
    </row>
    <row r="1545" spans="1:8" s="2" customFormat="1" ht="16.899999999999999" customHeight="1">
      <c r="A1545" s="35"/>
      <c r="B1545" s="36"/>
      <c r="C1545" s="227" t="s">
        <v>2122</v>
      </c>
      <c r="D1545" s="227" t="s">
        <v>215</v>
      </c>
      <c r="E1545" s="19" t="s">
        <v>3</v>
      </c>
      <c r="F1545" s="228">
        <v>935.30600000000004</v>
      </c>
      <c r="G1545" s="35"/>
      <c r="H1545" s="36"/>
    </row>
    <row r="1546" spans="1:8" s="2" customFormat="1" ht="16.899999999999999" customHeight="1">
      <c r="A1546" s="35"/>
      <c r="B1546" s="36"/>
      <c r="C1546" s="229" t="s">
        <v>2751</v>
      </c>
      <c r="D1546" s="35"/>
      <c r="E1546" s="35"/>
      <c r="F1546" s="35"/>
      <c r="G1546" s="35"/>
      <c r="H1546" s="36"/>
    </row>
    <row r="1547" spans="1:8" s="2" customFormat="1" ht="16.899999999999999" customHeight="1">
      <c r="A1547" s="35"/>
      <c r="B1547" s="36"/>
      <c r="C1547" s="227" t="s">
        <v>2175</v>
      </c>
      <c r="D1547" s="227" t="s">
        <v>2990</v>
      </c>
      <c r="E1547" s="19" t="s">
        <v>344</v>
      </c>
      <c r="F1547" s="228">
        <v>935.30600000000004</v>
      </c>
      <c r="G1547" s="35"/>
      <c r="H1547" s="36"/>
    </row>
    <row r="1548" spans="1:8" s="2" customFormat="1" ht="16.899999999999999" customHeight="1">
      <c r="A1548" s="35"/>
      <c r="B1548" s="36"/>
      <c r="C1548" s="227" t="s">
        <v>2397</v>
      </c>
      <c r="D1548" s="227" t="s">
        <v>2983</v>
      </c>
      <c r="E1548" s="19" t="s">
        <v>467</v>
      </c>
      <c r="F1548" s="228">
        <v>315.40699999999998</v>
      </c>
      <c r="G1548" s="35"/>
      <c r="H1548" s="36"/>
    </row>
    <row r="1549" spans="1:8" s="2" customFormat="1" ht="16.899999999999999" customHeight="1">
      <c r="A1549" s="35"/>
      <c r="B1549" s="36"/>
      <c r="C1549" s="227" t="s">
        <v>2406</v>
      </c>
      <c r="D1549" s="227" t="s">
        <v>2984</v>
      </c>
      <c r="E1549" s="19" t="s">
        <v>467</v>
      </c>
      <c r="F1549" s="228">
        <v>1892.442</v>
      </c>
      <c r="G1549" s="35"/>
      <c r="H1549" s="36"/>
    </row>
    <row r="1550" spans="1:8" s="2" customFormat="1" ht="16.899999999999999" customHeight="1">
      <c r="A1550" s="35"/>
      <c r="B1550" s="36"/>
      <c r="C1550" s="227" t="s">
        <v>1735</v>
      </c>
      <c r="D1550" s="227" t="s">
        <v>2985</v>
      </c>
      <c r="E1550" s="19" t="s">
        <v>467</v>
      </c>
      <c r="F1550" s="228">
        <v>974.16200000000003</v>
      </c>
      <c r="G1550" s="35"/>
      <c r="H1550" s="36"/>
    </row>
    <row r="1551" spans="1:8" s="2" customFormat="1" ht="16.899999999999999" customHeight="1">
      <c r="A1551" s="35"/>
      <c r="B1551" s="36"/>
      <c r="C1551" s="227" t="s">
        <v>2427</v>
      </c>
      <c r="D1551" s="227" t="s">
        <v>2428</v>
      </c>
      <c r="E1551" s="19" t="s">
        <v>467</v>
      </c>
      <c r="F1551" s="228">
        <v>175.83699999999999</v>
      </c>
      <c r="G1551" s="35"/>
      <c r="H1551" s="36"/>
    </row>
    <row r="1552" spans="1:8" s="2" customFormat="1" ht="16.899999999999999" customHeight="1">
      <c r="A1552" s="35"/>
      <c r="B1552" s="36"/>
      <c r="C1552" s="223" t="s">
        <v>2935</v>
      </c>
      <c r="D1552" s="224" t="s">
        <v>3</v>
      </c>
      <c r="E1552" s="225" t="s">
        <v>3</v>
      </c>
      <c r="F1552" s="226">
        <v>625.09100000000001</v>
      </c>
      <c r="G1552" s="35"/>
      <c r="H1552" s="36"/>
    </row>
    <row r="1553" spans="1:8" s="2" customFormat="1" ht="16.899999999999999" customHeight="1">
      <c r="A1553" s="35"/>
      <c r="B1553" s="36"/>
      <c r="C1553" s="223" t="s">
        <v>2163</v>
      </c>
      <c r="D1553" s="224" t="s">
        <v>3</v>
      </c>
      <c r="E1553" s="225" t="s">
        <v>3</v>
      </c>
      <c r="F1553" s="226">
        <v>29</v>
      </c>
      <c r="G1553" s="35"/>
      <c r="H1553" s="36"/>
    </row>
    <row r="1554" spans="1:8" s="2" customFormat="1" ht="16.899999999999999" customHeight="1">
      <c r="A1554" s="35"/>
      <c r="B1554" s="36"/>
      <c r="C1554" s="227" t="s">
        <v>3</v>
      </c>
      <c r="D1554" s="227" t="s">
        <v>207</v>
      </c>
      <c r="E1554" s="19" t="s">
        <v>3</v>
      </c>
      <c r="F1554" s="228">
        <v>0</v>
      </c>
      <c r="G1554" s="35"/>
      <c r="H1554" s="36"/>
    </row>
    <row r="1555" spans="1:8" s="2" customFormat="1" ht="16.899999999999999" customHeight="1">
      <c r="A1555" s="35"/>
      <c r="B1555" s="36"/>
      <c r="C1555" s="227" t="s">
        <v>3</v>
      </c>
      <c r="D1555" s="227" t="s">
        <v>208</v>
      </c>
      <c r="E1555" s="19" t="s">
        <v>3</v>
      </c>
      <c r="F1555" s="228">
        <v>0</v>
      </c>
      <c r="G1555" s="35"/>
      <c r="H1555" s="36"/>
    </row>
    <row r="1556" spans="1:8" s="2" customFormat="1" ht="16.899999999999999" customHeight="1">
      <c r="A1556" s="35"/>
      <c r="B1556" s="36"/>
      <c r="C1556" s="227" t="s">
        <v>3</v>
      </c>
      <c r="D1556" s="227" t="s">
        <v>2161</v>
      </c>
      <c r="E1556" s="19" t="s">
        <v>3</v>
      </c>
      <c r="F1556" s="228">
        <v>0</v>
      </c>
      <c r="G1556" s="35"/>
      <c r="H1556" s="36"/>
    </row>
    <row r="1557" spans="1:8" s="2" customFormat="1" ht="16.899999999999999" customHeight="1">
      <c r="A1557" s="35"/>
      <c r="B1557" s="36"/>
      <c r="C1557" s="227" t="s">
        <v>3</v>
      </c>
      <c r="D1557" s="227" t="s">
        <v>2162</v>
      </c>
      <c r="E1557" s="19" t="s">
        <v>3</v>
      </c>
      <c r="F1557" s="228">
        <v>29</v>
      </c>
      <c r="G1557" s="35"/>
      <c r="H1557" s="36"/>
    </row>
    <row r="1558" spans="1:8" s="2" customFormat="1" ht="16.899999999999999" customHeight="1">
      <c r="A1558" s="35"/>
      <c r="B1558" s="36"/>
      <c r="C1558" s="227" t="s">
        <v>2163</v>
      </c>
      <c r="D1558" s="227" t="s">
        <v>215</v>
      </c>
      <c r="E1558" s="19" t="s">
        <v>3</v>
      </c>
      <c r="F1558" s="228">
        <v>29</v>
      </c>
      <c r="G1558" s="35"/>
      <c r="H1558" s="36"/>
    </row>
    <row r="1559" spans="1:8" s="2" customFormat="1" ht="16.899999999999999" customHeight="1">
      <c r="A1559" s="35"/>
      <c r="B1559" s="36"/>
      <c r="C1559" s="223" t="s">
        <v>2124</v>
      </c>
      <c r="D1559" s="224" t="s">
        <v>3</v>
      </c>
      <c r="E1559" s="225" t="s">
        <v>344</v>
      </c>
      <c r="F1559" s="226">
        <v>935.30600000000004</v>
      </c>
      <c r="G1559" s="35"/>
      <c r="H1559" s="36"/>
    </row>
    <row r="1560" spans="1:8" s="2" customFormat="1" ht="16.899999999999999" customHeight="1">
      <c r="A1560" s="35"/>
      <c r="B1560" s="36"/>
      <c r="C1560" s="227" t="s">
        <v>3</v>
      </c>
      <c r="D1560" s="227" t="s">
        <v>207</v>
      </c>
      <c r="E1560" s="19" t="s">
        <v>3</v>
      </c>
      <c r="F1560" s="228">
        <v>0</v>
      </c>
      <c r="G1560" s="35"/>
      <c r="H1560" s="36"/>
    </row>
    <row r="1561" spans="1:8" s="2" customFormat="1" ht="16.899999999999999" customHeight="1">
      <c r="A1561" s="35"/>
      <c r="B1561" s="36"/>
      <c r="C1561" s="227" t="s">
        <v>3</v>
      </c>
      <c r="D1561" s="227" t="s">
        <v>208</v>
      </c>
      <c r="E1561" s="19" t="s">
        <v>3</v>
      </c>
      <c r="F1561" s="228">
        <v>0</v>
      </c>
      <c r="G1561" s="35"/>
      <c r="H1561" s="36"/>
    </row>
    <row r="1562" spans="1:8" s="2" customFormat="1" ht="16.899999999999999" customHeight="1">
      <c r="A1562" s="35"/>
      <c r="B1562" s="36"/>
      <c r="C1562" s="227" t="s">
        <v>3</v>
      </c>
      <c r="D1562" s="227" t="s">
        <v>2172</v>
      </c>
      <c r="E1562" s="19" t="s">
        <v>3</v>
      </c>
      <c r="F1562" s="228">
        <v>0</v>
      </c>
      <c r="G1562" s="35"/>
      <c r="H1562" s="36"/>
    </row>
    <row r="1563" spans="1:8" s="2" customFormat="1" ht="16.899999999999999" customHeight="1">
      <c r="A1563" s="35"/>
      <c r="B1563" s="36"/>
      <c r="C1563" s="227" t="s">
        <v>3</v>
      </c>
      <c r="D1563" s="227" t="s">
        <v>2173</v>
      </c>
      <c r="E1563" s="19" t="s">
        <v>3</v>
      </c>
      <c r="F1563" s="228">
        <v>0</v>
      </c>
      <c r="G1563" s="35"/>
      <c r="H1563" s="36"/>
    </row>
    <row r="1564" spans="1:8" s="2" customFormat="1" ht="16.899999999999999" customHeight="1">
      <c r="A1564" s="35"/>
      <c r="B1564" s="36"/>
      <c r="C1564" s="227" t="s">
        <v>3</v>
      </c>
      <c r="D1564" s="227" t="s">
        <v>2174</v>
      </c>
      <c r="E1564" s="19" t="s">
        <v>3</v>
      </c>
      <c r="F1564" s="228">
        <v>935.30600000000004</v>
      </c>
      <c r="G1564" s="35"/>
      <c r="H1564" s="36"/>
    </row>
    <row r="1565" spans="1:8" s="2" customFormat="1" ht="16.899999999999999" customHeight="1">
      <c r="A1565" s="35"/>
      <c r="B1565" s="36"/>
      <c r="C1565" s="227" t="s">
        <v>2124</v>
      </c>
      <c r="D1565" s="227" t="s">
        <v>215</v>
      </c>
      <c r="E1565" s="19" t="s">
        <v>3</v>
      </c>
      <c r="F1565" s="228">
        <v>935.30600000000004</v>
      </c>
      <c r="G1565" s="35"/>
      <c r="H1565" s="36"/>
    </row>
    <row r="1566" spans="1:8" s="2" customFormat="1" ht="16.899999999999999" customHeight="1">
      <c r="A1566" s="35"/>
      <c r="B1566" s="36"/>
      <c r="C1566" s="229" t="s">
        <v>2751</v>
      </c>
      <c r="D1566" s="35"/>
      <c r="E1566" s="35"/>
      <c r="F1566" s="35"/>
      <c r="G1566" s="35"/>
      <c r="H1566" s="36"/>
    </row>
    <row r="1567" spans="1:8" s="2" customFormat="1" ht="16.899999999999999" customHeight="1">
      <c r="A1567" s="35"/>
      <c r="B1567" s="36"/>
      <c r="C1567" s="227" t="s">
        <v>2179</v>
      </c>
      <c r="D1567" s="227" t="s">
        <v>2991</v>
      </c>
      <c r="E1567" s="19" t="s">
        <v>344</v>
      </c>
      <c r="F1567" s="228">
        <v>935.30600000000004</v>
      </c>
      <c r="G1567" s="35"/>
      <c r="H1567" s="36"/>
    </row>
    <row r="1568" spans="1:8" s="2" customFormat="1" ht="16.899999999999999" customHeight="1">
      <c r="A1568" s="35"/>
      <c r="B1568" s="36"/>
      <c r="C1568" s="227" t="s">
        <v>2397</v>
      </c>
      <c r="D1568" s="227" t="s">
        <v>2983</v>
      </c>
      <c r="E1568" s="19" t="s">
        <v>467</v>
      </c>
      <c r="F1568" s="228">
        <v>315.40699999999998</v>
      </c>
      <c r="G1568" s="35"/>
      <c r="H1568" s="36"/>
    </row>
    <row r="1569" spans="1:8" s="2" customFormat="1" ht="16.899999999999999" customHeight="1">
      <c r="A1569" s="35"/>
      <c r="B1569" s="36"/>
      <c r="C1569" s="227" t="s">
        <v>2406</v>
      </c>
      <c r="D1569" s="227" t="s">
        <v>2984</v>
      </c>
      <c r="E1569" s="19" t="s">
        <v>467</v>
      </c>
      <c r="F1569" s="228">
        <v>1892.442</v>
      </c>
      <c r="G1569" s="35"/>
      <c r="H1569" s="36"/>
    </row>
    <row r="1570" spans="1:8" s="2" customFormat="1" ht="16.899999999999999" customHeight="1">
      <c r="A1570" s="35"/>
      <c r="B1570" s="36"/>
      <c r="C1570" s="227" t="s">
        <v>1735</v>
      </c>
      <c r="D1570" s="227" t="s">
        <v>2985</v>
      </c>
      <c r="E1570" s="19" t="s">
        <v>467</v>
      </c>
      <c r="F1570" s="228">
        <v>974.16200000000003</v>
      </c>
      <c r="G1570" s="35"/>
      <c r="H1570" s="36"/>
    </row>
    <row r="1571" spans="1:8" s="2" customFormat="1" ht="16.899999999999999" customHeight="1">
      <c r="A1571" s="35"/>
      <c r="B1571" s="36"/>
      <c r="C1571" s="227" t="s">
        <v>2427</v>
      </c>
      <c r="D1571" s="227" t="s">
        <v>2428</v>
      </c>
      <c r="E1571" s="19" t="s">
        <v>467</v>
      </c>
      <c r="F1571" s="228">
        <v>175.83699999999999</v>
      </c>
      <c r="G1571" s="35"/>
      <c r="H1571" s="36"/>
    </row>
    <row r="1572" spans="1:8" s="2" customFormat="1" ht="16.899999999999999" customHeight="1">
      <c r="A1572" s="35"/>
      <c r="B1572" s="36"/>
      <c r="C1572" s="223" t="s">
        <v>2125</v>
      </c>
      <c r="D1572" s="224" t="s">
        <v>3</v>
      </c>
      <c r="E1572" s="225" t="s">
        <v>3</v>
      </c>
      <c r="F1572" s="226">
        <v>964.30600000000004</v>
      </c>
      <c r="G1572" s="35"/>
      <c r="H1572" s="36"/>
    </row>
    <row r="1573" spans="1:8" s="2" customFormat="1" ht="16.899999999999999" customHeight="1">
      <c r="A1573" s="35"/>
      <c r="B1573" s="36"/>
      <c r="C1573" s="227" t="s">
        <v>3</v>
      </c>
      <c r="D1573" s="227" t="s">
        <v>207</v>
      </c>
      <c r="E1573" s="19" t="s">
        <v>3</v>
      </c>
      <c r="F1573" s="228">
        <v>0</v>
      </c>
      <c r="G1573" s="35"/>
      <c r="H1573" s="36"/>
    </row>
    <row r="1574" spans="1:8" s="2" customFormat="1" ht="16.899999999999999" customHeight="1">
      <c r="A1574" s="35"/>
      <c r="B1574" s="36"/>
      <c r="C1574" s="227" t="s">
        <v>3</v>
      </c>
      <c r="D1574" s="227" t="s">
        <v>208</v>
      </c>
      <c r="E1574" s="19" t="s">
        <v>3</v>
      </c>
      <c r="F1574" s="228">
        <v>0</v>
      </c>
      <c r="G1574" s="35"/>
      <c r="H1574" s="36"/>
    </row>
    <row r="1575" spans="1:8" s="2" customFormat="1" ht="16.899999999999999" customHeight="1">
      <c r="A1575" s="35"/>
      <c r="B1575" s="36"/>
      <c r="C1575" s="227" t="s">
        <v>3</v>
      </c>
      <c r="D1575" s="227" t="s">
        <v>2172</v>
      </c>
      <c r="E1575" s="19" t="s">
        <v>3</v>
      </c>
      <c r="F1575" s="228">
        <v>0</v>
      </c>
      <c r="G1575" s="35"/>
      <c r="H1575" s="36"/>
    </row>
    <row r="1576" spans="1:8" s="2" customFormat="1" ht="16.899999999999999" customHeight="1">
      <c r="A1576" s="35"/>
      <c r="B1576" s="36"/>
      <c r="C1576" s="227" t="s">
        <v>3</v>
      </c>
      <c r="D1576" s="227" t="s">
        <v>2173</v>
      </c>
      <c r="E1576" s="19" t="s">
        <v>3</v>
      </c>
      <c r="F1576" s="228">
        <v>0</v>
      </c>
      <c r="G1576" s="35"/>
      <c r="H1576" s="36"/>
    </row>
    <row r="1577" spans="1:8" s="2" customFormat="1" ht="16.899999999999999" customHeight="1">
      <c r="A1577" s="35"/>
      <c r="B1577" s="36"/>
      <c r="C1577" s="227" t="s">
        <v>3</v>
      </c>
      <c r="D1577" s="227" t="s">
        <v>2174</v>
      </c>
      <c r="E1577" s="19" t="s">
        <v>3</v>
      </c>
      <c r="F1577" s="228">
        <v>935.30600000000004</v>
      </c>
      <c r="G1577" s="35"/>
      <c r="H1577" s="36"/>
    </row>
    <row r="1578" spans="1:8" s="2" customFormat="1" ht="16.899999999999999" customHeight="1">
      <c r="A1578" s="35"/>
      <c r="B1578" s="36"/>
      <c r="C1578" s="227" t="s">
        <v>3</v>
      </c>
      <c r="D1578" s="227" t="s">
        <v>2161</v>
      </c>
      <c r="E1578" s="19" t="s">
        <v>3</v>
      </c>
      <c r="F1578" s="228">
        <v>0</v>
      </c>
      <c r="G1578" s="35"/>
      <c r="H1578" s="36"/>
    </row>
    <row r="1579" spans="1:8" s="2" customFormat="1" ht="16.899999999999999" customHeight="1">
      <c r="A1579" s="35"/>
      <c r="B1579" s="36"/>
      <c r="C1579" s="227" t="s">
        <v>3</v>
      </c>
      <c r="D1579" s="227" t="s">
        <v>2162</v>
      </c>
      <c r="E1579" s="19" t="s">
        <v>3</v>
      </c>
      <c r="F1579" s="228">
        <v>29</v>
      </c>
      <c r="G1579" s="35"/>
      <c r="H1579" s="36"/>
    </row>
    <row r="1580" spans="1:8" s="2" customFormat="1" ht="16.899999999999999" customHeight="1">
      <c r="A1580" s="35"/>
      <c r="B1580" s="36"/>
      <c r="C1580" s="227" t="s">
        <v>2125</v>
      </c>
      <c r="D1580" s="227" t="s">
        <v>215</v>
      </c>
      <c r="E1580" s="19" t="s">
        <v>3</v>
      </c>
      <c r="F1580" s="228">
        <v>964.30600000000004</v>
      </c>
      <c r="G1580" s="35"/>
      <c r="H1580" s="36"/>
    </row>
    <row r="1581" spans="1:8" s="2" customFormat="1" ht="16.899999999999999" customHeight="1">
      <c r="A1581" s="35"/>
      <c r="B1581" s="36"/>
      <c r="C1581" s="229" t="s">
        <v>2751</v>
      </c>
      <c r="D1581" s="35"/>
      <c r="E1581" s="35"/>
      <c r="F1581" s="35"/>
      <c r="G1581" s="35"/>
      <c r="H1581" s="36"/>
    </row>
    <row r="1582" spans="1:8" s="2" customFormat="1" ht="16.899999999999999" customHeight="1">
      <c r="A1582" s="35"/>
      <c r="B1582" s="36"/>
      <c r="C1582" s="227" t="s">
        <v>2168</v>
      </c>
      <c r="D1582" s="227" t="s">
        <v>2992</v>
      </c>
      <c r="E1582" s="19" t="s">
        <v>344</v>
      </c>
      <c r="F1582" s="228">
        <v>964.30600000000004</v>
      </c>
      <c r="G1582" s="35"/>
      <c r="H1582" s="36"/>
    </row>
    <row r="1583" spans="1:8" s="2" customFormat="1" ht="16.899999999999999" customHeight="1">
      <c r="A1583" s="35"/>
      <c r="B1583" s="36"/>
      <c r="C1583" s="227" t="s">
        <v>1728</v>
      </c>
      <c r="D1583" s="227" t="s">
        <v>2988</v>
      </c>
      <c r="E1583" s="19" t="s">
        <v>467</v>
      </c>
      <c r="F1583" s="228">
        <v>658.755</v>
      </c>
      <c r="G1583" s="35"/>
      <c r="H1583" s="36"/>
    </row>
    <row r="1584" spans="1:8" s="2" customFormat="1" ht="16.899999999999999" customHeight="1">
      <c r="A1584" s="35"/>
      <c r="B1584" s="36"/>
      <c r="C1584" s="227" t="s">
        <v>1731</v>
      </c>
      <c r="D1584" s="227" t="s">
        <v>2989</v>
      </c>
      <c r="E1584" s="19" t="s">
        <v>467</v>
      </c>
      <c r="F1584" s="228">
        <v>3952.53</v>
      </c>
      <c r="G1584" s="35"/>
      <c r="H1584" s="36"/>
    </row>
    <row r="1585" spans="1:8" s="2" customFormat="1" ht="16.899999999999999" customHeight="1">
      <c r="A1585" s="35"/>
      <c r="B1585" s="36"/>
      <c r="C1585" s="227" t="s">
        <v>1735</v>
      </c>
      <c r="D1585" s="227" t="s">
        <v>2985</v>
      </c>
      <c r="E1585" s="19" t="s">
        <v>467</v>
      </c>
      <c r="F1585" s="228">
        <v>974.16200000000003</v>
      </c>
      <c r="G1585" s="35"/>
      <c r="H1585" s="36"/>
    </row>
    <row r="1586" spans="1:8" s="2" customFormat="1" ht="16.899999999999999" customHeight="1">
      <c r="A1586" s="35"/>
      <c r="B1586" s="36"/>
      <c r="C1586" s="227" t="s">
        <v>2424</v>
      </c>
      <c r="D1586" s="227" t="s">
        <v>681</v>
      </c>
      <c r="E1586" s="19" t="s">
        <v>467</v>
      </c>
      <c r="F1586" s="228">
        <v>658.755</v>
      </c>
      <c r="G1586" s="35"/>
      <c r="H1586" s="36"/>
    </row>
    <row r="1587" spans="1:8" s="2" customFormat="1" ht="16.899999999999999" customHeight="1">
      <c r="A1587" s="35"/>
      <c r="B1587" s="36"/>
      <c r="C1587" s="223" t="s">
        <v>2116</v>
      </c>
      <c r="D1587" s="224" t="s">
        <v>3</v>
      </c>
      <c r="E1587" s="225" t="s">
        <v>3</v>
      </c>
      <c r="F1587" s="226">
        <v>29</v>
      </c>
      <c r="G1587" s="35"/>
      <c r="H1587" s="36"/>
    </row>
    <row r="1588" spans="1:8" s="2" customFormat="1" ht="16.899999999999999" customHeight="1">
      <c r="A1588" s="35"/>
      <c r="B1588" s="36"/>
      <c r="C1588" s="227" t="s">
        <v>3</v>
      </c>
      <c r="D1588" s="227" t="s">
        <v>207</v>
      </c>
      <c r="E1588" s="19" t="s">
        <v>3</v>
      </c>
      <c r="F1588" s="228">
        <v>0</v>
      </c>
      <c r="G1588" s="35"/>
      <c r="H1588" s="36"/>
    </row>
    <row r="1589" spans="1:8" s="2" customFormat="1" ht="16.899999999999999" customHeight="1">
      <c r="A1589" s="35"/>
      <c r="B1589" s="36"/>
      <c r="C1589" s="227" t="s">
        <v>3</v>
      </c>
      <c r="D1589" s="227" t="s">
        <v>208</v>
      </c>
      <c r="E1589" s="19" t="s">
        <v>3</v>
      </c>
      <c r="F1589" s="228">
        <v>0</v>
      </c>
      <c r="G1589" s="35"/>
      <c r="H1589" s="36"/>
    </row>
    <row r="1590" spans="1:8" s="2" customFormat="1" ht="16.899999999999999" customHeight="1">
      <c r="A1590" s="35"/>
      <c r="B1590" s="36"/>
      <c r="C1590" s="227" t="s">
        <v>3</v>
      </c>
      <c r="D1590" s="227" t="s">
        <v>2161</v>
      </c>
      <c r="E1590" s="19" t="s">
        <v>3</v>
      </c>
      <c r="F1590" s="228">
        <v>0</v>
      </c>
      <c r="G1590" s="35"/>
      <c r="H1590" s="36"/>
    </row>
    <row r="1591" spans="1:8" s="2" customFormat="1" ht="16.899999999999999" customHeight="1">
      <c r="A1591" s="35"/>
      <c r="B1591" s="36"/>
      <c r="C1591" s="227" t="s">
        <v>3</v>
      </c>
      <c r="D1591" s="227" t="s">
        <v>2162</v>
      </c>
      <c r="E1591" s="19" t="s">
        <v>3</v>
      </c>
      <c r="F1591" s="228">
        <v>29</v>
      </c>
      <c r="G1591" s="35"/>
      <c r="H1591" s="36"/>
    </row>
    <row r="1592" spans="1:8" s="2" customFormat="1" ht="16.899999999999999" customHeight="1">
      <c r="A1592" s="35"/>
      <c r="B1592" s="36"/>
      <c r="C1592" s="227" t="s">
        <v>2116</v>
      </c>
      <c r="D1592" s="227" t="s">
        <v>215</v>
      </c>
      <c r="E1592" s="19" t="s">
        <v>3</v>
      </c>
      <c r="F1592" s="228">
        <v>29</v>
      </c>
      <c r="G1592" s="35"/>
      <c r="H1592" s="36"/>
    </row>
    <row r="1593" spans="1:8" s="2" customFormat="1" ht="16.899999999999999" customHeight="1">
      <c r="A1593" s="35"/>
      <c r="B1593" s="36"/>
      <c r="C1593" s="229" t="s">
        <v>2751</v>
      </c>
      <c r="D1593" s="35"/>
      <c r="E1593" s="35"/>
      <c r="F1593" s="35"/>
      <c r="G1593" s="35"/>
      <c r="H1593" s="36"/>
    </row>
    <row r="1594" spans="1:8" s="2" customFormat="1" ht="16.899999999999999" customHeight="1">
      <c r="A1594" s="35"/>
      <c r="B1594" s="36"/>
      <c r="C1594" s="227" t="s">
        <v>2164</v>
      </c>
      <c r="D1594" s="227" t="s">
        <v>2993</v>
      </c>
      <c r="E1594" s="19" t="s">
        <v>344</v>
      </c>
      <c r="F1594" s="228">
        <v>29</v>
      </c>
      <c r="G1594" s="35"/>
      <c r="H1594" s="36"/>
    </row>
    <row r="1595" spans="1:8" s="2" customFormat="1" ht="16.899999999999999" customHeight="1">
      <c r="A1595" s="35"/>
      <c r="B1595" s="36"/>
      <c r="C1595" s="227" t="s">
        <v>1728</v>
      </c>
      <c r="D1595" s="227" t="s">
        <v>2988</v>
      </c>
      <c r="E1595" s="19" t="s">
        <v>467</v>
      </c>
      <c r="F1595" s="228">
        <v>658.755</v>
      </c>
      <c r="G1595" s="35"/>
      <c r="H1595" s="36"/>
    </row>
    <row r="1596" spans="1:8" s="2" customFormat="1" ht="16.899999999999999" customHeight="1">
      <c r="A1596" s="35"/>
      <c r="B1596" s="36"/>
      <c r="C1596" s="227" t="s">
        <v>1731</v>
      </c>
      <c r="D1596" s="227" t="s">
        <v>2989</v>
      </c>
      <c r="E1596" s="19" t="s">
        <v>467</v>
      </c>
      <c r="F1596" s="228">
        <v>3952.53</v>
      </c>
      <c r="G1596" s="35"/>
      <c r="H1596" s="36"/>
    </row>
    <row r="1597" spans="1:8" s="2" customFormat="1" ht="16.899999999999999" customHeight="1">
      <c r="A1597" s="35"/>
      <c r="B1597" s="36"/>
      <c r="C1597" s="227" t="s">
        <v>2397</v>
      </c>
      <c r="D1597" s="227" t="s">
        <v>2983</v>
      </c>
      <c r="E1597" s="19" t="s">
        <v>467</v>
      </c>
      <c r="F1597" s="228">
        <v>315.40699999999998</v>
      </c>
      <c r="G1597" s="35"/>
      <c r="H1597" s="36"/>
    </row>
    <row r="1598" spans="1:8" s="2" customFormat="1" ht="16.899999999999999" customHeight="1">
      <c r="A1598" s="35"/>
      <c r="B1598" s="36"/>
      <c r="C1598" s="227" t="s">
        <v>2406</v>
      </c>
      <c r="D1598" s="227" t="s">
        <v>2984</v>
      </c>
      <c r="E1598" s="19" t="s">
        <v>467</v>
      </c>
      <c r="F1598" s="228">
        <v>1892.442</v>
      </c>
      <c r="G1598" s="35"/>
      <c r="H1598" s="36"/>
    </row>
    <row r="1599" spans="1:8" s="2" customFormat="1" ht="16.899999999999999" customHeight="1">
      <c r="A1599" s="35"/>
      <c r="B1599" s="36"/>
      <c r="C1599" s="227" t="s">
        <v>1735</v>
      </c>
      <c r="D1599" s="227" t="s">
        <v>2985</v>
      </c>
      <c r="E1599" s="19" t="s">
        <v>467</v>
      </c>
      <c r="F1599" s="228">
        <v>974.16200000000003</v>
      </c>
      <c r="G1599" s="35"/>
      <c r="H1599" s="36"/>
    </row>
    <row r="1600" spans="1:8" s="2" customFormat="1" ht="16.899999999999999" customHeight="1">
      <c r="A1600" s="35"/>
      <c r="B1600" s="36"/>
      <c r="C1600" s="227" t="s">
        <v>2421</v>
      </c>
      <c r="D1600" s="227" t="s">
        <v>2986</v>
      </c>
      <c r="E1600" s="19" t="s">
        <v>467</v>
      </c>
      <c r="F1600" s="228">
        <v>139.57</v>
      </c>
      <c r="G1600" s="35"/>
      <c r="H1600" s="36"/>
    </row>
    <row r="1601" spans="1:8" s="2" customFormat="1" ht="16.899999999999999" customHeight="1">
      <c r="A1601" s="35"/>
      <c r="B1601" s="36"/>
      <c r="C1601" s="227" t="s">
        <v>2424</v>
      </c>
      <c r="D1601" s="227" t="s">
        <v>681</v>
      </c>
      <c r="E1601" s="19" t="s">
        <v>467</v>
      </c>
      <c r="F1601" s="228">
        <v>658.755</v>
      </c>
      <c r="G1601" s="35"/>
      <c r="H1601" s="36"/>
    </row>
    <row r="1602" spans="1:8" s="2" customFormat="1" ht="16.899999999999999" customHeight="1">
      <c r="A1602" s="35"/>
      <c r="B1602" s="36"/>
      <c r="C1602" s="223" t="s">
        <v>2971</v>
      </c>
      <c r="D1602" s="224" t="s">
        <v>3</v>
      </c>
      <c r="E1602" s="225" t="s">
        <v>3</v>
      </c>
      <c r="F1602" s="226">
        <v>1072.0550000000001</v>
      </c>
      <c r="G1602" s="35"/>
      <c r="H1602" s="36"/>
    </row>
    <row r="1603" spans="1:8" s="2" customFormat="1" ht="16.899999999999999" customHeight="1">
      <c r="A1603" s="35"/>
      <c r="B1603" s="36"/>
      <c r="C1603" s="223" t="s">
        <v>2128</v>
      </c>
      <c r="D1603" s="224" t="s">
        <v>3</v>
      </c>
      <c r="E1603" s="225" t="s">
        <v>3</v>
      </c>
      <c r="F1603" s="226">
        <v>1.909</v>
      </c>
      <c r="G1603" s="35"/>
      <c r="H1603" s="36"/>
    </row>
    <row r="1604" spans="1:8" s="2" customFormat="1" ht="16.899999999999999" customHeight="1">
      <c r="A1604" s="35"/>
      <c r="B1604" s="36"/>
      <c r="C1604" s="227" t="s">
        <v>3</v>
      </c>
      <c r="D1604" s="227" t="s">
        <v>207</v>
      </c>
      <c r="E1604" s="19" t="s">
        <v>3</v>
      </c>
      <c r="F1604" s="228">
        <v>0</v>
      </c>
      <c r="G1604" s="35"/>
      <c r="H1604" s="36"/>
    </row>
    <row r="1605" spans="1:8" s="2" customFormat="1" ht="16.899999999999999" customHeight="1">
      <c r="A1605" s="35"/>
      <c r="B1605" s="36"/>
      <c r="C1605" s="227" t="s">
        <v>3</v>
      </c>
      <c r="D1605" s="227" t="s">
        <v>208</v>
      </c>
      <c r="E1605" s="19" t="s">
        <v>3</v>
      </c>
      <c r="F1605" s="228">
        <v>0</v>
      </c>
      <c r="G1605" s="35"/>
      <c r="H1605" s="36"/>
    </row>
    <row r="1606" spans="1:8" s="2" customFormat="1" ht="16.899999999999999" customHeight="1">
      <c r="A1606" s="35"/>
      <c r="B1606" s="36"/>
      <c r="C1606" s="227" t="s">
        <v>3</v>
      </c>
      <c r="D1606" s="227" t="s">
        <v>209</v>
      </c>
      <c r="E1606" s="19" t="s">
        <v>3</v>
      </c>
      <c r="F1606" s="228">
        <v>0</v>
      </c>
      <c r="G1606" s="35"/>
      <c r="H1606" s="36"/>
    </row>
    <row r="1607" spans="1:8" s="2" customFormat="1" ht="16.899999999999999" customHeight="1">
      <c r="A1607" s="35"/>
      <c r="B1607" s="36"/>
      <c r="C1607" s="227" t="s">
        <v>3</v>
      </c>
      <c r="D1607" s="227" t="s">
        <v>2388</v>
      </c>
      <c r="E1607" s="19" t="s">
        <v>3</v>
      </c>
      <c r="F1607" s="228">
        <v>0</v>
      </c>
      <c r="G1607" s="35"/>
      <c r="H1607" s="36"/>
    </row>
    <row r="1608" spans="1:8" s="2" customFormat="1" ht="16.899999999999999" customHeight="1">
      <c r="A1608" s="35"/>
      <c r="B1608" s="36"/>
      <c r="C1608" s="227" t="s">
        <v>3</v>
      </c>
      <c r="D1608" s="227" t="s">
        <v>2389</v>
      </c>
      <c r="E1608" s="19" t="s">
        <v>3</v>
      </c>
      <c r="F1608" s="228">
        <v>1.909</v>
      </c>
      <c r="G1608" s="35"/>
      <c r="H1608" s="36"/>
    </row>
    <row r="1609" spans="1:8" s="2" customFormat="1" ht="16.899999999999999" customHeight="1">
      <c r="A1609" s="35"/>
      <c r="B1609" s="36"/>
      <c r="C1609" s="227" t="s">
        <v>2128</v>
      </c>
      <c r="D1609" s="227" t="s">
        <v>215</v>
      </c>
      <c r="E1609" s="19" t="s">
        <v>3</v>
      </c>
      <c r="F1609" s="228">
        <v>1.909</v>
      </c>
      <c r="G1609" s="35"/>
      <c r="H1609" s="36"/>
    </row>
    <row r="1610" spans="1:8" s="2" customFormat="1" ht="16.899999999999999" customHeight="1">
      <c r="A1610" s="35"/>
      <c r="B1610" s="36"/>
      <c r="C1610" s="229" t="s">
        <v>2751</v>
      </c>
      <c r="D1610" s="35"/>
      <c r="E1610" s="35"/>
      <c r="F1610" s="35"/>
      <c r="G1610" s="35"/>
      <c r="H1610" s="36"/>
    </row>
    <row r="1611" spans="1:8" s="2" customFormat="1" ht="16.899999999999999" customHeight="1">
      <c r="A1611" s="35"/>
      <c r="B1611" s="36"/>
      <c r="C1611" s="227" t="s">
        <v>1063</v>
      </c>
      <c r="D1611" s="227" t="s">
        <v>2785</v>
      </c>
      <c r="E1611" s="19" t="s">
        <v>139</v>
      </c>
      <c r="F1611" s="228">
        <v>1.909</v>
      </c>
      <c r="G1611" s="35"/>
      <c r="H1611" s="36"/>
    </row>
    <row r="1612" spans="1:8" s="2" customFormat="1" ht="16.899999999999999" customHeight="1">
      <c r="A1612" s="35"/>
      <c r="B1612" s="36"/>
      <c r="C1612" s="227" t="s">
        <v>2397</v>
      </c>
      <c r="D1612" s="227" t="s">
        <v>2983</v>
      </c>
      <c r="E1612" s="19" t="s">
        <v>467</v>
      </c>
      <c r="F1612" s="228">
        <v>315.40699999999998</v>
      </c>
      <c r="G1612" s="35"/>
      <c r="H1612" s="36"/>
    </row>
    <row r="1613" spans="1:8" s="2" customFormat="1" ht="16.899999999999999" customHeight="1">
      <c r="A1613" s="35"/>
      <c r="B1613" s="36"/>
      <c r="C1613" s="227" t="s">
        <v>2406</v>
      </c>
      <c r="D1613" s="227" t="s">
        <v>2984</v>
      </c>
      <c r="E1613" s="19" t="s">
        <v>467</v>
      </c>
      <c r="F1613" s="228">
        <v>1892.442</v>
      </c>
      <c r="G1613" s="35"/>
      <c r="H1613" s="36"/>
    </row>
    <row r="1614" spans="1:8" s="2" customFormat="1" ht="16.899999999999999" customHeight="1">
      <c r="A1614" s="35"/>
      <c r="B1614" s="36"/>
      <c r="C1614" s="227" t="s">
        <v>1735</v>
      </c>
      <c r="D1614" s="227" t="s">
        <v>2985</v>
      </c>
      <c r="E1614" s="19" t="s">
        <v>467</v>
      </c>
      <c r="F1614" s="228">
        <v>974.16200000000003</v>
      </c>
      <c r="G1614" s="35"/>
      <c r="H1614" s="36"/>
    </row>
    <row r="1615" spans="1:8" s="2" customFormat="1" ht="16.899999999999999" customHeight="1">
      <c r="A1615" s="35"/>
      <c r="B1615" s="36"/>
      <c r="C1615" s="227" t="s">
        <v>2421</v>
      </c>
      <c r="D1615" s="227" t="s">
        <v>2986</v>
      </c>
      <c r="E1615" s="19" t="s">
        <v>467</v>
      </c>
      <c r="F1615" s="228">
        <v>139.57</v>
      </c>
      <c r="G1615" s="35"/>
      <c r="H1615" s="36"/>
    </row>
    <row r="1616" spans="1:8" s="2" customFormat="1" ht="16.899999999999999" customHeight="1">
      <c r="A1616" s="35"/>
      <c r="B1616" s="36"/>
      <c r="C1616" s="223" t="s">
        <v>144</v>
      </c>
      <c r="D1616" s="224" t="s">
        <v>3</v>
      </c>
      <c r="E1616" s="225" t="s">
        <v>3</v>
      </c>
      <c r="F1616" s="226">
        <v>1.008</v>
      </c>
      <c r="G1616" s="35"/>
      <c r="H1616" s="36"/>
    </row>
    <row r="1617" spans="1:8" s="2" customFormat="1" ht="16.899999999999999" customHeight="1">
      <c r="A1617" s="35"/>
      <c r="B1617" s="36"/>
      <c r="C1617" s="227" t="s">
        <v>3</v>
      </c>
      <c r="D1617" s="227" t="s">
        <v>207</v>
      </c>
      <c r="E1617" s="19" t="s">
        <v>3</v>
      </c>
      <c r="F1617" s="228">
        <v>0</v>
      </c>
      <c r="G1617" s="35"/>
      <c r="H1617" s="36"/>
    </row>
    <row r="1618" spans="1:8" s="2" customFormat="1" ht="16.899999999999999" customHeight="1">
      <c r="A1618" s="35"/>
      <c r="B1618" s="36"/>
      <c r="C1618" s="227" t="s">
        <v>3</v>
      </c>
      <c r="D1618" s="227" t="s">
        <v>208</v>
      </c>
      <c r="E1618" s="19" t="s">
        <v>3</v>
      </c>
      <c r="F1618" s="228">
        <v>0</v>
      </c>
      <c r="G1618" s="35"/>
      <c r="H1618" s="36"/>
    </row>
    <row r="1619" spans="1:8" s="2" customFormat="1" ht="16.899999999999999" customHeight="1">
      <c r="A1619" s="35"/>
      <c r="B1619" s="36"/>
      <c r="C1619" s="227" t="s">
        <v>3</v>
      </c>
      <c r="D1619" s="227" t="s">
        <v>2201</v>
      </c>
      <c r="E1619" s="19" t="s">
        <v>3</v>
      </c>
      <c r="F1619" s="228">
        <v>0</v>
      </c>
      <c r="G1619" s="35"/>
      <c r="H1619" s="36"/>
    </row>
    <row r="1620" spans="1:8" s="2" customFormat="1" ht="16.899999999999999" customHeight="1">
      <c r="A1620" s="35"/>
      <c r="B1620" s="36"/>
      <c r="C1620" s="227" t="s">
        <v>3</v>
      </c>
      <c r="D1620" s="227" t="s">
        <v>262</v>
      </c>
      <c r="E1620" s="19" t="s">
        <v>3</v>
      </c>
      <c r="F1620" s="228">
        <v>0</v>
      </c>
      <c r="G1620" s="35"/>
      <c r="H1620" s="36"/>
    </row>
    <row r="1621" spans="1:8" s="2" customFormat="1" ht="16.899999999999999" customHeight="1">
      <c r="A1621" s="35"/>
      <c r="B1621" s="36"/>
      <c r="C1621" s="227" t="s">
        <v>3</v>
      </c>
      <c r="D1621" s="227" t="s">
        <v>263</v>
      </c>
      <c r="E1621" s="19" t="s">
        <v>3</v>
      </c>
      <c r="F1621" s="228">
        <v>0</v>
      </c>
      <c r="G1621" s="35"/>
      <c r="H1621" s="36"/>
    </row>
    <row r="1622" spans="1:8" s="2" customFormat="1" ht="16.899999999999999" customHeight="1">
      <c r="A1622" s="35"/>
      <c r="B1622" s="36"/>
      <c r="C1622" s="227" t="s">
        <v>3</v>
      </c>
      <c r="D1622" s="227" t="s">
        <v>264</v>
      </c>
      <c r="E1622" s="19" t="s">
        <v>3</v>
      </c>
      <c r="F1622" s="228">
        <v>1.008</v>
      </c>
      <c r="G1622" s="35"/>
      <c r="H1622" s="36"/>
    </row>
    <row r="1623" spans="1:8" s="2" customFormat="1" ht="16.899999999999999" customHeight="1">
      <c r="A1623" s="35"/>
      <c r="B1623" s="36"/>
      <c r="C1623" s="227" t="s">
        <v>144</v>
      </c>
      <c r="D1623" s="227" t="s">
        <v>215</v>
      </c>
      <c r="E1623" s="19" t="s">
        <v>3</v>
      </c>
      <c r="F1623" s="228">
        <v>1.008</v>
      </c>
      <c r="G1623" s="35"/>
      <c r="H1623" s="36"/>
    </row>
    <row r="1624" spans="1:8" s="2" customFormat="1" ht="16.899999999999999" customHeight="1">
      <c r="A1624" s="35"/>
      <c r="B1624" s="36"/>
      <c r="C1624" s="229" t="s">
        <v>2751</v>
      </c>
      <c r="D1624" s="35"/>
      <c r="E1624" s="35"/>
      <c r="F1624" s="35"/>
      <c r="G1624" s="35"/>
      <c r="H1624" s="36"/>
    </row>
    <row r="1625" spans="1:8" s="2" customFormat="1" ht="16.899999999999999" customHeight="1">
      <c r="A1625" s="35"/>
      <c r="B1625" s="36"/>
      <c r="C1625" s="227" t="s">
        <v>258</v>
      </c>
      <c r="D1625" s="227" t="s">
        <v>2759</v>
      </c>
      <c r="E1625" s="19" t="s">
        <v>139</v>
      </c>
      <c r="F1625" s="228">
        <v>1.008</v>
      </c>
      <c r="G1625" s="35"/>
      <c r="H1625" s="36"/>
    </row>
    <row r="1626" spans="1:8" s="2" customFormat="1" ht="16.899999999999999" customHeight="1">
      <c r="A1626" s="35"/>
      <c r="B1626" s="36"/>
      <c r="C1626" s="227" t="s">
        <v>390</v>
      </c>
      <c r="D1626" s="227" t="s">
        <v>2760</v>
      </c>
      <c r="E1626" s="19" t="s">
        <v>139</v>
      </c>
      <c r="F1626" s="228">
        <v>20.832000000000001</v>
      </c>
      <c r="G1626" s="35"/>
      <c r="H1626" s="36"/>
    </row>
    <row r="1627" spans="1:8" s="2" customFormat="1" ht="16.899999999999999" customHeight="1">
      <c r="A1627" s="35"/>
      <c r="B1627" s="36"/>
      <c r="C1627" s="227" t="s">
        <v>406</v>
      </c>
      <c r="D1627" s="227" t="s">
        <v>2767</v>
      </c>
      <c r="E1627" s="19" t="s">
        <v>139</v>
      </c>
      <c r="F1627" s="228">
        <v>10.416</v>
      </c>
      <c r="G1627" s="35"/>
      <c r="H1627" s="36"/>
    </row>
    <row r="1628" spans="1:8" s="2" customFormat="1" ht="16.899999999999999" customHeight="1">
      <c r="A1628" s="35"/>
      <c r="B1628" s="36"/>
      <c r="C1628" s="227" t="s">
        <v>419</v>
      </c>
      <c r="D1628" s="227" t="s">
        <v>2755</v>
      </c>
      <c r="E1628" s="19" t="s">
        <v>139</v>
      </c>
      <c r="F1628" s="228">
        <v>10.416</v>
      </c>
      <c r="G1628" s="35"/>
      <c r="H1628" s="36"/>
    </row>
    <row r="1629" spans="1:8" s="2" customFormat="1" ht="16.899999999999999" customHeight="1">
      <c r="A1629" s="35"/>
      <c r="B1629" s="36"/>
      <c r="C1629" s="227" t="s">
        <v>419</v>
      </c>
      <c r="D1629" s="227" t="s">
        <v>2755</v>
      </c>
      <c r="E1629" s="19" t="s">
        <v>139</v>
      </c>
      <c r="F1629" s="228">
        <v>20.832000000000001</v>
      </c>
      <c r="G1629" s="35"/>
      <c r="H1629" s="36"/>
    </row>
    <row r="1630" spans="1:8" s="2" customFormat="1" ht="16.899999999999999" customHeight="1">
      <c r="A1630" s="35"/>
      <c r="B1630" s="36"/>
      <c r="C1630" s="223" t="s">
        <v>2132</v>
      </c>
      <c r="D1630" s="224" t="s">
        <v>3</v>
      </c>
      <c r="E1630" s="225" t="s">
        <v>3</v>
      </c>
      <c r="F1630" s="226">
        <v>0.40300000000000002</v>
      </c>
      <c r="G1630" s="35"/>
      <c r="H1630" s="36"/>
    </row>
    <row r="1631" spans="1:8" s="2" customFormat="1" ht="16.899999999999999" customHeight="1">
      <c r="A1631" s="35"/>
      <c r="B1631" s="36"/>
      <c r="C1631" s="227" t="s">
        <v>3</v>
      </c>
      <c r="D1631" s="227" t="s">
        <v>207</v>
      </c>
      <c r="E1631" s="19" t="s">
        <v>3</v>
      </c>
      <c r="F1631" s="228">
        <v>0</v>
      </c>
      <c r="G1631" s="35"/>
      <c r="H1631" s="36"/>
    </row>
    <row r="1632" spans="1:8" s="2" customFormat="1" ht="16.899999999999999" customHeight="1">
      <c r="A1632" s="35"/>
      <c r="B1632" s="36"/>
      <c r="C1632" s="227" t="s">
        <v>3</v>
      </c>
      <c r="D1632" s="227" t="s">
        <v>208</v>
      </c>
      <c r="E1632" s="19" t="s">
        <v>3</v>
      </c>
      <c r="F1632" s="228">
        <v>0</v>
      </c>
      <c r="G1632" s="35"/>
      <c r="H1632" s="36"/>
    </row>
    <row r="1633" spans="1:8" s="2" customFormat="1" ht="16.899999999999999" customHeight="1">
      <c r="A1633" s="35"/>
      <c r="B1633" s="36"/>
      <c r="C1633" s="227" t="s">
        <v>3</v>
      </c>
      <c r="D1633" s="227" t="s">
        <v>2201</v>
      </c>
      <c r="E1633" s="19" t="s">
        <v>3</v>
      </c>
      <c r="F1633" s="228">
        <v>0</v>
      </c>
      <c r="G1633" s="35"/>
      <c r="H1633" s="36"/>
    </row>
    <row r="1634" spans="1:8" s="2" customFormat="1" ht="16.899999999999999" customHeight="1">
      <c r="A1634" s="35"/>
      <c r="B1634" s="36"/>
      <c r="C1634" s="227" t="s">
        <v>3</v>
      </c>
      <c r="D1634" s="227" t="s">
        <v>262</v>
      </c>
      <c r="E1634" s="19" t="s">
        <v>3</v>
      </c>
      <c r="F1634" s="228">
        <v>0</v>
      </c>
      <c r="G1634" s="35"/>
      <c r="H1634" s="36"/>
    </row>
    <row r="1635" spans="1:8" s="2" customFormat="1" ht="16.899999999999999" customHeight="1">
      <c r="A1635" s="35"/>
      <c r="B1635" s="36"/>
      <c r="C1635" s="227" t="s">
        <v>3</v>
      </c>
      <c r="D1635" s="227" t="s">
        <v>263</v>
      </c>
      <c r="E1635" s="19" t="s">
        <v>3</v>
      </c>
      <c r="F1635" s="228">
        <v>0</v>
      </c>
      <c r="G1635" s="35"/>
      <c r="H1635" s="36"/>
    </row>
    <row r="1636" spans="1:8" s="2" customFormat="1" ht="16.899999999999999" customHeight="1">
      <c r="A1636" s="35"/>
      <c r="B1636" s="36"/>
      <c r="C1636" s="227" t="s">
        <v>3</v>
      </c>
      <c r="D1636" s="227" t="s">
        <v>2202</v>
      </c>
      <c r="E1636" s="19" t="s">
        <v>3</v>
      </c>
      <c r="F1636" s="228">
        <v>0.40300000000000002</v>
      </c>
      <c r="G1636" s="35"/>
      <c r="H1636" s="36"/>
    </row>
    <row r="1637" spans="1:8" s="2" customFormat="1" ht="16.899999999999999" customHeight="1">
      <c r="A1637" s="35"/>
      <c r="B1637" s="36"/>
      <c r="C1637" s="227" t="s">
        <v>2132</v>
      </c>
      <c r="D1637" s="227" t="s">
        <v>215</v>
      </c>
      <c r="E1637" s="19" t="s">
        <v>3</v>
      </c>
      <c r="F1637" s="228">
        <v>0.40300000000000002</v>
      </c>
      <c r="G1637" s="35"/>
      <c r="H1637" s="36"/>
    </row>
    <row r="1638" spans="1:8" s="2" customFormat="1" ht="16.899999999999999" customHeight="1">
      <c r="A1638" s="35"/>
      <c r="B1638" s="36"/>
      <c r="C1638" s="229" t="s">
        <v>2751</v>
      </c>
      <c r="D1638" s="35"/>
      <c r="E1638" s="35"/>
      <c r="F1638" s="35"/>
      <c r="G1638" s="35"/>
      <c r="H1638" s="36"/>
    </row>
    <row r="1639" spans="1:8" s="2" customFormat="1" ht="16.899999999999999" customHeight="1">
      <c r="A1639" s="35"/>
      <c r="B1639" s="36"/>
      <c r="C1639" s="227" t="s">
        <v>2197</v>
      </c>
      <c r="D1639" s="227" t="s">
        <v>2994</v>
      </c>
      <c r="E1639" s="19" t="s">
        <v>139</v>
      </c>
      <c r="F1639" s="228">
        <v>0.40300000000000002</v>
      </c>
      <c r="G1639" s="35"/>
      <c r="H1639" s="36"/>
    </row>
    <row r="1640" spans="1:8" s="2" customFormat="1" ht="16.899999999999999" customHeight="1">
      <c r="A1640" s="35"/>
      <c r="B1640" s="36"/>
      <c r="C1640" s="227" t="s">
        <v>390</v>
      </c>
      <c r="D1640" s="227" t="s">
        <v>2760</v>
      </c>
      <c r="E1640" s="19" t="s">
        <v>139</v>
      </c>
      <c r="F1640" s="228">
        <v>20.832000000000001</v>
      </c>
      <c r="G1640" s="35"/>
      <c r="H1640" s="36"/>
    </row>
    <row r="1641" spans="1:8" s="2" customFormat="1" ht="16.899999999999999" customHeight="1">
      <c r="A1641" s="35"/>
      <c r="B1641" s="36"/>
      <c r="C1641" s="227" t="s">
        <v>406</v>
      </c>
      <c r="D1641" s="227" t="s">
        <v>2767</v>
      </c>
      <c r="E1641" s="19" t="s">
        <v>139</v>
      </c>
      <c r="F1641" s="228">
        <v>10.416</v>
      </c>
      <c r="G1641" s="35"/>
      <c r="H1641" s="36"/>
    </row>
    <row r="1642" spans="1:8" s="2" customFormat="1" ht="16.899999999999999" customHeight="1">
      <c r="A1642" s="35"/>
      <c r="B1642" s="36"/>
      <c r="C1642" s="227" t="s">
        <v>419</v>
      </c>
      <c r="D1642" s="227" t="s">
        <v>2755</v>
      </c>
      <c r="E1642" s="19" t="s">
        <v>139</v>
      </c>
      <c r="F1642" s="228">
        <v>10.416</v>
      </c>
      <c r="G1642" s="35"/>
      <c r="H1642" s="36"/>
    </row>
    <row r="1643" spans="1:8" s="2" customFormat="1" ht="16.899999999999999" customHeight="1">
      <c r="A1643" s="35"/>
      <c r="B1643" s="36"/>
      <c r="C1643" s="227" t="s">
        <v>419</v>
      </c>
      <c r="D1643" s="227" t="s">
        <v>2755</v>
      </c>
      <c r="E1643" s="19" t="s">
        <v>139</v>
      </c>
      <c r="F1643" s="228">
        <v>20.832000000000001</v>
      </c>
      <c r="G1643" s="35"/>
      <c r="H1643" s="36"/>
    </row>
    <row r="1644" spans="1:8" s="2" customFormat="1" ht="16.899999999999999" customHeight="1">
      <c r="A1644" s="35"/>
      <c r="B1644" s="36"/>
      <c r="C1644" s="223" t="s">
        <v>146</v>
      </c>
      <c r="D1644" s="224" t="s">
        <v>3</v>
      </c>
      <c r="E1644" s="225" t="s">
        <v>3</v>
      </c>
      <c r="F1644" s="226">
        <v>2.3519999999999999</v>
      </c>
      <c r="G1644" s="35"/>
      <c r="H1644" s="36"/>
    </row>
    <row r="1645" spans="1:8" s="2" customFormat="1" ht="16.899999999999999" customHeight="1">
      <c r="A1645" s="35"/>
      <c r="B1645" s="36"/>
      <c r="C1645" s="227" t="s">
        <v>3</v>
      </c>
      <c r="D1645" s="227" t="s">
        <v>262</v>
      </c>
      <c r="E1645" s="19" t="s">
        <v>3</v>
      </c>
      <c r="F1645" s="228">
        <v>0</v>
      </c>
      <c r="G1645" s="35"/>
      <c r="H1645" s="36"/>
    </row>
    <row r="1646" spans="1:8" s="2" customFormat="1" ht="16.899999999999999" customHeight="1">
      <c r="A1646" s="35"/>
      <c r="B1646" s="36"/>
      <c r="C1646" s="227" t="s">
        <v>3</v>
      </c>
      <c r="D1646" s="227" t="s">
        <v>263</v>
      </c>
      <c r="E1646" s="19" t="s">
        <v>3</v>
      </c>
      <c r="F1646" s="228">
        <v>0</v>
      </c>
      <c r="G1646" s="35"/>
      <c r="H1646" s="36"/>
    </row>
    <row r="1647" spans="1:8" s="2" customFormat="1" ht="16.899999999999999" customHeight="1">
      <c r="A1647" s="35"/>
      <c r="B1647" s="36"/>
      <c r="C1647" s="227" t="s">
        <v>146</v>
      </c>
      <c r="D1647" s="227" t="s">
        <v>301</v>
      </c>
      <c r="E1647" s="19" t="s">
        <v>3</v>
      </c>
      <c r="F1647" s="228">
        <v>2.3519999999999999</v>
      </c>
      <c r="G1647" s="35"/>
      <c r="H1647" s="36"/>
    </row>
    <row r="1648" spans="1:8" s="2" customFormat="1" ht="16.899999999999999" customHeight="1">
      <c r="A1648" s="35"/>
      <c r="B1648" s="36"/>
      <c r="C1648" s="229" t="s">
        <v>2751</v>
      </c>
      <c r="D1648" s="35"/>
      <c r="E1648" s="35"/>
      <c r="F1648" s="35"/>
      <c r="G1648" s="35"/>
      <c r="H1648" s="36"/>
    </row>
    <row r="1649" spans="1:8" s="2" customFormat="1" ht="16.899999999999999" customHeight="1">
      <c r="A1649" s="35"/>
      <c r="B1649" s="36"/>
      <c r="C1649" s="227" t="s">
        <v>963</v>
      </c>
      <c r="D1649" s="227" t="s">
        <v>2789</v>
      </c>
      <c r="E1649" s="19" t="s">
        <v>139</v>
      </c>
      <c r="F1649" s="228">
        <v>2.3519999999999999</v>
      </c>
      <c r="G1649" s="35"/>
      <c r="H1649" s="36"/>
    </row>
    <row r="1650" spans="1:8" s="2" customFormat="1" ht="16.899999999999999" customHeight="1">
      <c r="A1650" s="35"/>
      <c r="B1650" s="36"/>
      <c r="C1650" s="227" t="s">
        <v>390</v>
      </c>
      <c r="D1650" s="227" t="s">
        <v>2760</v>
      </c>
      <c r="E1650" s="19" t="s">
        <v>139</v>
      </c>
      <c r="F1650" s="228">
        <v>20.832000000000001</v>
      </c>
      <c r="G1650" s="35"/>
      <c r="H1650" s="36"/>
    </row>
    <row r="1651" spans="1:8" s="2" customFormat="1" ht="16.899999999999999" customHeight="1">
      <c r="A1651" s="35"/>
      <c r="B1651" s="36"/>
      <c r="C1651" s="227" t="s">
        <v>406</v>
      </c>
      <c r="D1651" s="227" t="s">
        <v>2767</v>
      </c>
      <c r="E1651" s="19" t="s">
        <v>139</v>
      </c>
      <c r="F1651" s="228">
        <v>10.416</v>
      </c>
      <c r="G1651" s="35"/>
      <c r="H1651" s="36"/>
    </row>
    <row r="1652" spans="1:8" s="2" customFormat="1" ht="16.899999999999999" customHeight="1">
      <c r="A1652" s="35"/>
      <c r="B1652" s="36"/>
      <c r="C1652" s="227" t="s">
        <v>419</v>
      </c>
      <c r="D1652" s="227" t="s">
        <v>2755</v>
      </c>
      <c r="E1652" s="19" t="s">
        <v>139</v>
      </c>
      <c r="F1652" s="228">
        <v>10.416</v>
      </c>
      <c r="G1652" s="35"/>
      <c r="H1652" s="36"/>
    </row>
    <row r="1653" spans="1:8" s="2" customFormat="1" ht="16.899999999999999" customHeight="1">
      <c r="A1653" s="35"/>
      <c r="B1653" s="36"/>
      <c r="C1653" s="227" t="s">
        <v>419</v>
      </c>
      <c r="D1653" s="227" t="s">
        <v>2755</v>
      </c>
      <c r="E1653" s="19" t="s">
        <v>139</v>
      </c>
      <c r="F1653" s="228">
        <v>20.832000000000001</v>
      </c>
      <c r="G1653" s="35"/>
      <c r="H1653" s="36"/>
    </row>
    <row r="1654" spans="1:8" s="2" customFormat="1" ht="16.899999999999999" customHeight="1">
      <c r="A1654" s="35"/>
      <c r="B1654" s="36"/>
      <c r="C1654" s="223" t="s">
        <v>2135</v>
      </c>
      <c r="D1654" s="224" t="s">
        <v>3</v>
      </c>
      <c r="E1654" s="225" t="s">
        <v>3</v>
      </c>
      <c r="F1654" s="226">
        <v>0.94099999999999995</v>
      </c>
      <c r="G1654" s="35"/>
      <c r="H1654" s="36"/>
    </row>
    <row r="1655" spans="1:8" s="2" customFormat="1" ht="16.899999999999999" customHeight="1">
      <c r="A1655" s="35"/>
      <c r="B1655" s="36"/>
      <c r="C1655" s="227" t="s">
        <v>3</v>
      </c>
      <c r="D1655" s="227" t="s">
        <v>262</v>
      </c>
      <c r="E1655" s="19" t="s">
        <v>3</v>
      </c>
      <c r="F1655" s="228">
        <v>0</v>
      </c>
      <c r="G1655" s="35"/>
      <c r="H1655" s="36"/>
    </row>
    <row r="1656" spans="1:8" s="2" customFormat="1" ht="16.899999999999999" customHeight="1">
      <c r="A1656" s="35"/>
      <c r="B1656" s="36"/>
      <c r="C1656" s="227" t="s">
        <v>3</v>
      </c>
      <c r="D1656" s="227" t="s">
        <v>263</v>
      </c>
      <c r="E1656" s="19" t="s">
        <v>3</v>
      </c>
      <c r="F1656" s="228">
        <v>0</v>
      </c>
      <c r="G1656" s="35"/>
      <c r="H1656" s="36"/>
    </row>
    <row r="1657" spans="1:8" s="2" customFormat="1" ht="16.899999999999999" customHeight="1">
      <c r="A1657" s="35"/>
      <c r="B1657" s="36"/>
      <c r="C1657" s="227" t="s">
        <v>2135</v>
      </c>
      <c r="D1657" s="227" t="s">
        <v>2209</v>
      </c>
      <c r="E1657" s="19" t="s">
        <v>3</v>
      </c>
      <c r="F1657" s="228">
        <v>0.94099999999999995</v>
      </c>
      <c r="G1657" s="35"/>
      <c r="H1657" s="36"/>
    </row>
    <row r="1658" spans="1:8" s="2" customFormat="1" ht="16.899999999999999" customHeight="1">
      <c r="A1658" s="35"/>
      <c r="B1658" s="36"/>
      <c r="C1658" s="229" t="s">
        <v>2751</v>
      </c>
      <c r="D1658" s="35"/>
      <c r="E1658" s="35"/>
      <c r="F1658" s="35"/>
      <c r="G1658" s="35"/>
      <c r="H1658" s="36"/>
    </row>
    <row r="1659" spans="1:8" s="2" customFormat="1" ht="16.899999999999999" customHeight="1">
      <c r="A1659" s="35"/>
      <c r="B1659" s="36"/>
      <c r="C1659" s="227" t="s">
        <v>2203</v>
      </c>
      <c r="D1659" s="227" t="s">
        <v>2995</v>
      </c>
      <c r="E1659" s="19" t="s">
        <v>139</v>
      </c>
      <c r="F1659" s="228">
        <v>0.94099999999999995</v>
      </c>
      <c r="G1659" s="35"/>
      <c r="H1659" s="36"/>
    </row>
    <row r="1660" spans="1:8" s="2" customFormat="1" ht="16.899999999999999" customHeight="1">
      <c r="A1660" s="35"/>
      <c r="B1660" s="36"/>
      <c r="C1660" s="227" t="s">
        <v>390</v>
      </c>
      <c r="D1660" s="227" t="s">
        <v>2760</v>
      </c>
      <c r="E1660" s="19" t="s">
        <v>139</v>
      </c>
      <c r="F1660" s="228">
        <v>20.832000000000001</v>
      </c>
      <c r="G1660" s="35"/>
      <c r="H1660" s="36"/>
    </row>
    <row r="1661" spans="1:8" s="2" customFormat="1" ht="16.899999999999999" customHeight="1">
      <c r="A1661" s="35"/>
      <c r="B1661" s="36"/>
      <c r="C1661" s="227" t="s">
        <v>406</v>
      </c>
      <c r="D1661" s="227" t="s">
        <v>2767</v>
      </c>
      <c r="E1661" s="19" t="s">
        <v>139</v>
      </c>
      <c r="F1661" s="228">
        <v>10.416</v>
      </c>
      <c r="G1661" s="35"/>
      <c r="H1661" s="36"/>
    </row>
    <row r="1662" spans="1:8" s="2" customFormat="1" ht="16.899999999999999" customHeight="1">
      <c r="A1662" s="35"/>
      <c r="B1662" s="36"/>
      <c r="C1662" s="227" t="s">
        <v>419</v>
      </c>
      <c r="D1662" s="227" t="s">
        <v>2755</v>
      </c>
      <c r="E1662" s="19" t="s">
        <v>139</v>
      </c>
      <c r="F1662" s="228">
        <v>10.416</v>
      </c>
      <c r="G1662" s="35"/>
      <c r="H1662" s="36"/>
    </row>
    <row r="1663" spans="1:8" s="2" customFormat="1" ht="16.899999999999999" customHeight="1">
      <c r="A1663" s="35"/>
      <c r="B1663" s="36"/>
      <c r="C1663" s="227" t="s">
        <v>419</v>
      </c>
      <c r="D1663" s="227" t="s">
        <v>2755</v>
      </c>
      <c r="E1663" s="19" t="s">
        <v>139</v>
      </c>
      <c r="F1663" s="228">
        <v>20.832000000000001</v>
      </c>
      <c r="G1663" s="35"/>
      <c r="H1663" s="36"/>
    </row>
    <row r="1664" spans="1:8" s="2" customFormat="1" ht="16.899999999999999" customHeight="1">
      <c r="A1664" s="35"/>
      <c r="B1664" s="36"/>
      <c r="C1664" s="223" t="s">
        <v>148</v>
      </c>
      <c r="D1664" s="224" t="s">
        <v>3</v>
      </c>
      <c r="E1664" s="225" t="s">
        <v>3</v>
      </c>
      <c r="F1664" s="226">
        <v>3.456</v>
      </c>
      <c r="G1664" s="35"/>
      <c r="H1664" s="36"/>
    </row>
    <row r="1665" spans="1:8" s="2" customFormat="1" ht="16.899999999999999" customHeight="1">
      <c r="A1665" s="35"/>
      <c r="B1665" s="36"/>
      <c r="C1665" s="227" t="s">
        <v>3</v>
      </c>
      <c r="D1665" s="227" t="s">
        <v>207</v>
      </c>
      <c r="E1665" s="19" t="s">
        <v>3</v>
      </c>
      <c r="F1665" s="228">
        <v>0</v>
      </c>
      <c r="G1665" s="35"/>
      <c r="H1665" s="36"/>
    </row>
    <row r="1666" spans="1:8" s="2" customFormat="1" ht="16.899999999999999" customHeight="1">
      <c r="A1666" s="35"/>
      <c r="B1666" s="36"/>
      <c r="C1666" s="227" t="s">
        <v>3</v>
      </c>
      <c r="D1666" s="227" t="s">
        <v>208</v>
      </c>
      <c r="E1666" s="19" t="s">
        <v>3</v>
      </c>
      <c r="F1666" s="228">
        <v>0</v>
      </c>
      <c r="G1666" s="35"/>
      <c r="H1666" s="36"/>
    </row>
    <row r="1667" spans="1:8" s="2" customFormat="1" ht="16.899999999999999" customHeight="1">
      <c r="A1667" s="35"/>
      <c r="B1667" s="36"/>
      <c r="C1667" s="227" t="s">
        <v>3</v>
      </c>
      <c r="D1667" s="227" t="s">
        <v>2201</v>
      </c>
      <c r="E1667" s="19" t="s">
        <v>3</v>
      </c>
      <c r="F1667" s="228">
        <v>0</v>
      </c>
      <c r="G1667" s="35"/>
      <c r="H1667" s="36"/>
    </row>
    <row r="1668" spans="1:8" s="2" customFormat="1" ht="16.899999999999999" customHeight="1">
      <c r="A1668" s="35"/>
      <c r="B1668" s="36"/>
      <c r="C1668" s="227" t="s">
        <v>3</v>
      </c>
      <c r="D1668" s="227" t="s">
        <v>262</v>
      </c>
      <c r="E1668" s="19" t="s">
        <v>3</v>
      </c>
      <c r="F1668" s="228">
        <v>0</v>
      </c>
      <c r="G1668" s="35"/>
      <c r="H1668" s="36"/>
    </row>
    <row r="1669" spans="1:8" s="2" customFormat="1" ht="16.899999999999999" customHeight="1">
      <c r="A1669" s="35"/>
      <c r="B1669" s="36"/>
      <c r="C1669" s="227" t="s">
        <v>3</v>
      </c>
      <c r="D1669" s="227" t="s">
        <v>263</v>
      </c>
      <c r="E1669" s="19" t="s">
        <v>3</v>
      </c>
      <c r="F1669" s="228">
        <v>0</v>
      </c>
      <c r="G1669" s="35"/>
      <c r="H1669" s="36"/>
    </row>
    <row r="1670" spans="1:8" s="2" customFormat="1" ht="16.899999999999999" customHeight="1">
      <c r="A1670" s="35"/>
      <c r="B1670" s="36"/>
      <c r="C1670" s="227" t="s">
        <v>3</v>
      </c>
      <c r="D1670" s="227" t="s">
        <v>306</v>
      </c>
      <c r="E1670" s="19" t="s">
        <v>3</v>
      </c>
      <c r="F1670" s="228">
        <v>3.456</v>
      </c>
      <c r="G1670" s="35"/>
      <c r="H1670" s="36"/>
    </row>
    <row r="1671" spans="1:8" s="2" customFormat="1" ht="16.899999999999999" customHeight="1">
      <c r="A1671" s="35"/>
      <c r="B1671" s="36"/>
      <c r="C1671" s="227" t="s">
        <v>148</v>
      </c>
      <c r="D1671" s="227" t="s">
        <v>215</v>
      </c>
      <c r="E1671" s="19" t="s">
        <v>3</v>
      </c>
      <c r="F1671" s="228">
        <v>3.456</v>
      </c>
      <c r="G1671" s="35"/>
      <c r="H1671" s="36"/>
    </row>
    <row r="1672" spans="1:8" s="2" customFormat="1" ht="16.899999999999999" customHeight="1">
      <c r="A1672" s="35"/>
      <c r="B1672" s="36"/>
      <c r="C1672" s="229" t="s">
        <v>2751</v>
      </c>
      <c r="D1672" s="35"/>
      <c r="E1672" s="35"/>
      <c r="F1672" s="35"/>
      <c r="G1672" s="35"/>
      <c r="H1672" s="36"/>
    </row>
    <row r="1673" spans="1:8" s="2" customFormat="1" ht="16.899999999999999" customHeight="1">
      <c r="A1673" s="35"/>
      <c r="B1673" s="36"/>
      <c r="C1673" s="227" t="s">
        <v>303</v>
      </c>
      <c r="D1673" s="227" t="s">
        <v>2763</v>
      </c>
      <c r="E1673" s="19" t="s">
        <v>139</v>
      </c>
      <c r="F1673" s="228">
        <v>3.456</v>
      </c>
      <c r="G1673" s="35"/>
      <c r="H1673" s="36"/>
    </row>
    <row r="1674" spans="1:8" s="2" customFormat="1" ht="16.899999999999999" customHeight="1">
      <c r="A1674" s="35"/>
      <c r="B1674" s="36"/>
      <c r="C1674" s="227" t="s">
        <v>390</v>
      </c>
      <c r="D1674" s="227" t="s">
        <v>2760</v>
      </c>
      <c r="E1674" s="19" t="s">
        <v>139</v>
      </c>
      <c r="F1674" s="228">
        <v>20.832000000000001</v>
      </c>
      <c r="G1674" s="35"/>
      <c r="H1674" s="36"/>
    </row>
    <row r="1675" spans="1:8" s="2" customFormat="1" ht="16.899999999999999" customHeight="1">
      <c r="A1675" s="35"/>
      <c r="B1675" s="36"/>
      <c r="C1675" s="227" t="s">
        <v>406</v>
      </c>
      <c r="D1675" s="227" t="s">
        <v>2767</v>
      </c>
      <c r="E1675" s="19" t="s">
        <v>139</v>
      </c>
      <c r="F1675" s="228">
        <v>10.416</v>
      </c>
      <c r="G1675" s="35"/>
      <c r="H1675" s="36"/>
    </row>
    <row r="1676" spans="1:8" s="2" customFormat="1" ht="16.899999999999999" customHeight="1">
      <c r="A1676" s="35"/>
      <c r="B1676" s="36"/>
      <c r="C1676" s="227" t="s">
        <v>419</v>
      </c>
      <c r="D1676" s="227" t="s">
        <v>2755</v>
      </c>
      <c r="E1676" s="19" t="s">
        <v>139</v>
      </c>
      <c r="F1676" s="228">
        <v>10.416</v>
      </c>
      <c r="G1676" s="35"/>
      <c r="H1676" s="36"/>
    </row>
    <row r="1677" spans="1:8" s="2" customFormat="1" ht="16.899999999999999" customHeight="1">
      <c r="A1677" s="35"/>
      <c r="B1677" s="36"/>
      <c r="C1677" s="227" t="s">
        <v>419</v>
      </c>
      <c r="D1677" s="227" t="s">
        <v>2755</v>
      </c>
      <c r="E1677" s="19" t="s">
        <v>139</v>
      </c>
      <c r="F1677" s="228">
        <v>20.832000000000001</v>
      </c>
      <c r="G1677" s="35"/>
      <c r="H1677" s="36"/>
    </row>
    <row r="1678" spans="1:8" s="2" customFormat="1" ht="16.899999999999999" customHeight="1">
      <c r="A1678" s="35"/>
      <c r="B1678" s="36"/>
      <c r="C1678" s="223" t="s">
        <v>2138</v>
      </c>
      <c r="D1678" s="224" t="s">
        <v>3</v>
      </c>
      <c r="E1678" s="225" t="s">
        <v>3</v>
      </c>
      <c r="F1678" s="226">
        <v>1.3819999999999999</v>
      </c>
      <c r="G1678" s="35"/>
      <c r="H1678" s="36"/>
    </row>
    <row r="1679" spans="1:8" s="2" customFormat="1" ht="16.899999999999999" customHeight="1">
      <c r="A1679" s="35"/>
      <c r="B1679" s="36"/>
      <c r="C1679" s="227" t="s">
        <v>3</v>
      </c>
      <c r="D1679" s="227" t="s">
        <v>207</v>
      </c>
      <c r="E1679" s="19" t="s">
        <v>3</v>
      </c>
      <c r="F1679" s="228">
        <v>0</v>
      </c>
      <c r="G1679" s="35"/>
      <c r="H1679" s="36"/>
    </row>
    <row r="1680" spans="1:8" s="2" customFormat="1" ht="16.899999999999999" customHeight="1">
      <c r="A1680" s="35"/>
      <c r="B1680" s="36"/>
      <c r="C1680" s="227" t="s">
        <v>3</v>
      </c>
      <c r="D1680" s="227" t="s">
        <v>208</v>
      </c>
      <c r="E1680" s="19" t="s">
        <v>3</v>
      </c>
      <c r="F1680" s="228">
        <v>0</v>
      </c>
      <c r="G1680" s="35"/>
      <c r="H1680" s="36"/>
    </row>
    <row r="1681" spans="1:8" s="2" customFormat="1" ht="16.899999999999999" customHeight="1">
      <c r="A1681" s="35"/>
      <c r="B1681" s="36"/>
      <c r="C1681" s="227" t="s">
        <v>3</v>
      </c>
      <c r="D1681" s="227" t="s">
        <v>2201</v>
      </c>
      <c r="E1681" s="19" t="s">
        <v>3</v>
      </c>
      <c r="F1681" s="228">
        <v>0</v>
      </c>
      <c r="G1681" s="35"/>
      <c r="H1681" s="36"/>
    </row>
    <row r="1682" spans="1:8" s="2" customFormat="1" ht="16.899999999999999" customHeight="1">
      <c r="A1682" s="35"/>
      <c r="B1682" s="36"/>
      <c r="C1682" s="227" t="s">
        <v>3</v>
      </c>
      <c r="D1682" s="227" t="s">
        <v>262</v>
      </c>
      <c r="E1682" s="19" t="s">
        <v>3</v>
      </c>
      <c r="F1682" s="228">
        <v>0</v>
      </c>
      <c r="G1682" s="35"/>
      <c r="H1682" s="36"/>
    </row>
    <row r="1683" spans="1:8" s="2" customFormat="1" ht="16.899999999999999" customHeight="1">
      <c r="A1683" s="35"/>
      <c r="B1683" s="36"/>
      <c r="C1683" s="227" t="s">
        <v>3</v>
      </c>
      <c r="D1683" s="227" t="s">
        <v>263</v>
      </c>
      <c r="E1683" s="19" t="s">
        <v>3</v>
      </c>
      <c r="F1683" s="228">
        <v>0</v>
      </c>
      <c r="G1683" s="35"/>
      <c r="H1683" s="36"/>
    </row>
    <row r="1684" spans="1:8" s="2" customFormat="1" ht="16.899999999999999" customHeight="1">
      <c r="A1684" s="35"/>
      <c r="B1684" s="36"/>
      <c r="C1684" s="227" t="s">
        <v>3</v>
      </c>
      <c r="D1684" s="227" t="s">
        <v>2214</v>
      </c>
      <c r="E1684" s="19" t="s">
        <v>3</v>
      </c>
      <c r="F1684" s="228">
        <v>1.3819999999999999</v>
      </c>
      <c r="G1684" s="35"/>
      <c r="H1684" s="36"/>
    </row>
    <row r="1685" spans="1:8" s="2" customFormat="1" ht="16.899999999999999" customHeight="1">
      <c r="A1685" s="35"/>
      <c r="B1685" s="36"/>
      <c r="C1685" s="227" t="s">
        <v>2138</v>
      </c>
      <c r="D1685" s="227" t="s">
        <v>215</v>
      </c>
      <c r="E1685" s="19" t="s">
        <v>3</v>
      </c>
      <c r="F1685" s="228">
        <v>1.3819999999999999</v>
      </c>
      <c r="G1685" s="35"/>
      <c r="H1685" s="36"/>
    </row>
    <row r="1686" spans="1:8" s="2" customFormat="1" ht="16.899999999999999" customHeight="1">
      <c r="A1686" s="35"/>
      <c r="B1686" s="36"/>
      <c r="C1686" s="229" t="s">
        <v>2751</v>
      </c>
      <c r="D1686" s="35"/>
      <c r="E1686" s="35"/>
      <c r="F1686" s="35"/>
      <c r="G1686" s="35"/>
      <c r="H1686" s="36"/>
    </row>
    <row r="1687" spans="1:8" s="2" customFormat="1" ht="16.899999999999999" customHeight="1">
      <c r="A1687" s="35"/>
      <c r="B1687" s="36"/>
      <c r="C1687" s="227" t="s">
        <v>2210</v>
      </c>
      <c r="D1687" s="227" t="s">
        <v>2996</v>
      </c>
      <c r="E1687" s="19" t="s">
        <v>139</v>
      </c>
      <c r="F1687" s="228">
        <v>1.3819999999999999</v>
      </c>
      <c r="G1687" s="35"/>
      <c r="H1687" s="36"/>
    </row>
    <row r="1688" spans="1:8" s="2" customFormat="1" ht="16.899999999999999" customHeight="1">
      <c r="A1688" s="35"/>
      <c r="B1688" s="36"/>
      <c r="C1688" s="227" t="s">
        <v>390</v>
      </c>
      <c r="D1688" s="227" t="s">
        <v>2760</v>
      </c>
      <c r="E1688" s="19" t="s">
        <v>139</v>
      </c>
      <c r="F1688" s="228">
        <v>20.832000000000001</v>
      </c>
      <c r="G1688" s="35"/>
      <c r="H1688" s="36"/>
    </row>
    <row r="1689" spans="1:8" s="2" customFormat="1" ht="16.899999999999999" customHeight="1">
      <c r="A1689" s="35"/>
      <c r="B1689" s="36"/>
      <c r="C1689" s="227" t="s">
        <v>406</v>
      </c>
      <c r="D1689" s="227" t="s">
        <v>2767</v>
      </c>
      <c r="E1689" s="19" t="s">
        <v>139</v>
      </c>
      <c r="F1689" s="228">
        <v>10.416</v>
      </c>
      <c r="G1689" s="35"/>
      <c r="H1689" s="36"/>
    </row>
    <row r="1690" spans="1:8" s="2" customFormat="1" ht="16.899999999999999" customHeight="1">
      <c r="A1690" s="35"/>
      <c r="B1690" s="36"/>
      <c r="C1690" s="227" t="s">
        <v>419</v>
      </c>
      <c r="D1690" s="227" t="s">
        <v>2755</v>
      </c>
      <c r="E1690" s="19" t="s">
        <v>139</v>
      </c>
      <c r="F1690" s="228">
        <v>10.416</v>
      </c>
      <c r="G1690" s="35"/>
      <c r="H1690" s="36"/>
    </row>
    <row r="1691" spans="1:8" s="2" customFormat="1" ht="16.899999999999999" customHeight="1">
      <c r="A1691" s="35"/>
      <c r="B1691" s="36"/>
      <c r="C1691" s="227" t="s">
        <v>419</v>
      </c>
      <c r="D1691" s="227" t="s">
        <v>2755</v>
      </c>
      <c r="E1691" s="19" t="s">
        <v>139</v>
      </c>
      <c r="F1691" s="228">
        <v>20.832000000000001</v>
      </c>
      <c r="G1691" s="35"/>
      <c r="H1691" s="36"/>
    </row>
    <row r="1692" spans="1:8" s="2" customFormat="1" ht="16.899999999999999" customHeight="1">
      <c r="A1692" s="35"/>
      <c r="B1692" s="36"/>
      <c r="C1692" s="223" t="s">
        <v>151</v>
      </c>
      <c r="D1692" s="224" t="s">
        <v>3</v>
      </c>
      <c r="E1692" s="225" t="s">
        <v>3</v>
      </c>
      <c r="F1692" s="226">
        <v>8.0640000000000001</v>
      </c>
      <c r="G1692" s="35"/>
      <c r="H1692" s="36"/>
    </row>
    <row r="1693" spans="1:8" s="2" customFormat="1" ht="16.899999999999999" customHeight="1">
      <c r="A1693" s="35"/>
      <c r="B1693" s="36"/>
      <c r="C1693" s="227" t="s">
        <v>3</v>
      </c>
      <c r="D1693" s="227" t="s">
        <v>207</v>
      </c>
      <c r="E1693" s="19" t="s">
        <v>3</v>
      </c>
      <c r="F1693" s="228">
        <v>0</v>
      </c>
      <c r="G1693" s="35"/>
      <c r="H1693" s="36"/>
    </row>
    <row r="1694" spans="1:8" s="2" customFormat="1" ht="16.899999999999999" customHeight="1">
      <c r="A1694" s="35"/>
      <c r="B1694" s="36"/>
      <c r="C1694" s="227" t="s">
        <v>3</v>
      </c>
      <c r="D1694" s="227" t="s">
        <v>208</v>
      </c>
      <c r="E1694" s="19" t="s">
        <v>3</v>
      </c>
      <c r="F1694" s="228">
        <v>0</v>
      </c>
      <c r="G1694" s="35"/>
      <c r="H1694" s="36"/>
    </row>
    <row r="1695" spans="1:8" s="2" customFormat="1" ht="16.899999999999999" customHeight="1">
      <c r="A1695" s="35"/>
      <c r="B1695" s="36"/>
      <c r="C1695" s="227" t="s">
        <v>3</v>
      </c>
      <c r="D1695" s="227" t="s">
        <v>2201</v>
      </c>
      <c r="E1695" s="19" t="s">
        <v>3</v>
      </c>
      <c r="F1695" s="228">
        <v>0</v>
      </c>
      <c r="G1695" s="35"/>
      <c r="H1695" s="36"/>
    </row>
    <row r="1696" spans="1:8" s="2" customFormat="1" ht="16.899999999999999" customHeight="1">
      <c r="A1696" s="35"/>
      <c r="B1696" s="36"/>
      <c r="C1696" s="227" t="s">
        <v>3</v>
      </c>
      <c r="D1696" s="227" t="s">
        <v>262</v>
      </c>
      <c r="E1696" s="19" t="s">
        <v>3</v>
      </c>
      <c r="F1696" s="228">
        <v>0</v>
      </c>
      <c r="G1696" s="35"/>
      <c r="H1696" s="36"/>
    </row>
    <row r="1697" spans="1:8" s="2" customFormat="1" ht="16.899999999999999" customHeight="1">
      <c r="A1697" s="35"/>
      <c r="B1697" s="36"/>
      <c r="C1697" s="227" t="s">
        <v>3</v>
      </c>
      <c r="D1697" s="227" t="s">
        <v>263</v>
      </c>
      <c r="E1697" s="19" t="s">
        <v>3</v>
      </c>
      <c r="F1697" s="228">
        <v>0</v>
      </c>
      <c r="G1697" s="35"/>
      <c r="H1697" s="36"/>
    </row>
    <row r="1698" spans="1:8" s="2" customFormat="1" ht="16.899999999999999" customHeight="1">
      <c r="A1698" s="35"/>
      <c r="B1698" s="36"/>
      <c r="C1698" s="227" t="s">
        <v>151</v>
      </c>
      <c r="D1698" s="227" t="s">
        <v>314</v>
      </c>
      <c r="E1698" s="19" t="s">
        <v>3</v>
      </c>
      <c r="F1698" s="228">
        <v>8.0640000000000001</v>
      </c>
      <c r="G1698" s="35"/>
      <c r="H1698" s="36"/>
    </row>
    <row r="1699" spans="1:8" s="2" customFormat="1" ht="16.899999999999999" customHeight="1">
      <c r="A1699" s="35"/>
      <c r="B1699" s="36"/>
      <c r="C1699" s="229" t="s">
        <v>2751</v>
      </c>
      <c r="D1699" s="35"/>
      <c r="E1699" s="35"/>
      <c r="F1699" s="35"/>
      <c r="G1699" s="35"/>
      <c r="H1699" s="36"/>
    </row>
    <row r="1700" spans="1:8" s="2" customFormat="1" ht="16.899999999999999" customHeight="1">
      <c r="A1700" s="35"/>
      <c r="B1700" s="36"/>
      <c r="C1700" s="227" t="s">
        <v>975</v>
      </c>
      <c r="D1700" s="227" t="s">
        <v>2790</v>
      </c>
      <c r="E1700" s="19" t="s">
        <v>139</v>
      </c>
      <c r="F1700" s="228">
        <v>8.0640000000000001</v>
      </c>
      <c r="G1700" s="35"/>
      <c r="H1700" s="36"/>
    </row>
    <row r="1701" spans="1:8" s="2" customFormat="1" ht="16.899999999999999" customHeight="1">
      <c r="A1701" s="35"/>
      <c r="B1701" s="36"/>
      <c r="C1701" s="227" t="s">
        <v>390</v>
      </c>
      <c r="D1701" s="227" t="s">
        <v>2760</v>
      </c>
      <c r="E1701" s="19" t="s">
        <v>139</v>
      </c>
      <c r="F1701" s="228">
        <v>20.832000000000001</v>
      </c>
      <c r="G1701" s="35"/>
      <c r="H1701" s="36"/>
    </row>
    <row r="1702" spans="1:8" s="2" customFormat="1" ht="16.899999999999999" customHeight="1">
      <c r="A1702" s="35"/>
      <c r="B1702" s="36"/>
      <c r="C1702" s="227" t="s">
        <v>406</v>
      </c>
      <c r="D1702" s="227" t="s">
        <v>2767</v>
      </c>
      <c r="E1702" s="19" t="s">
        <v>139</v>
      </c>
      <c r="F1702" s="228">
        <v>10.416</v>
      </c>
      <c r="G1702" s="35"/>
      <c r="H1702" s="36"/>
    </row>
    <row r="1703" spans="1:8" s="2" customFormat="1" ht="16.899999999999999" customHeight="1">
      <c r="A1703" s="35"/>
      <c r="B1703" s="36"/>
      <c r="C1703" s="227" t="s">
        <v>419</v>
      </c>
      <c r="D1703" s="227" t="s">
        <v>2755</v>
      </c>
      <c r="E1703" s="19" t="s">
        <v>139</v>
      </c>
      <c r="F1703" s="228">
        <v>10.416</v>
      </c>
      <c r="G1703" s="35"/>
      <c r="H1703" s="36"/>
    </row>
    <row r="1704" spans="1:8" s="2" customFormat="1" ht="16.899999999999999" customHeight="1">
      <c r="A1704" s="35"/>
      <c r="B1704" s="36"/>
      <c r="C1704" s="227" t="s">
        <v>419</v>
      </c>
      <c r="D1704" s="227" t="s">
        <v>2755</v>
      </c>
      <c r="E1704" s="19" t="s">
        <v>139</v>
      </c>
      <c r="F1704" s="228">
        <v>20.832000000000001</v>
      </c>
      <c r="G1704" s="35"/>
      <c r="H1704" s="36"/>
    </row>
    <row r="1705" spans="1:8" s="2" customFormat="1" ht="16.899999999999999" customHeight="1">
      <c r="A1705" s="35"/>
      <c r="B1705" s="36"/>
      <c r="C1705" s="223" t="s">
        <v>2141</v>
      </c>
      <c r="D1705" s="224" t="s">
        <v>3</v>
      </c>
      <c r="E1705" s="225" t="s">
        <v>3</v>
      </c>
      <c r="F1705" s="226">
        <v>3.226</v>
      </c>
      <c r="G1705" s="35"/>
      <c r="H1705" s="36"/>
    </row>
    <row r="1706" spans="1:8" s="2" customFormat="1" ht="16.899999999999999" customHeight="1">
      <c r="A1706" s="35"/>
      <c r="B1706" s="36"/>
      <c r="C1706" s="227" t="s">
        <v>3</v>
      </c>
      <c r="D1706" s="227" t="s">
        <v>207</v>
      </c>
      <c r="E1706" s="19" t="s">
        <v>3</v>
      </c>
      <c r="F1706" s="228">
        <v>0</v>
      </c>
      <c r="G1706" s="35"/>
      <c r="H1706" s="36"/>
    </row>
    <row r="1707" spans="1:8" s="2" customFormat="1" ht="16.899999999999999" customHeight="1">
      <c r="A1707" s="35"/>
      <c r="B1707" s="36"/>
      <c r="C1707" s="227" t="s">
        <v>3</v>
      </c>
      <c r="D1707" s="227" t="s">
        <v>208</v>
      </c>
      <c r="E1707" s="19" t="s">
        <v>3</v>
      </c>
      <c r="F1707" s="228">
        <v>0</v>
      </c>
      <c r="G1707" s="35"/>
      <c r="H1707" s="36"/>
    </row>
    <row r="1708" spans="1:8" s="2" customFormat="1" ht="16.899999999999999" customHeight="1">
      <c r="A1708" s="35"/>
      <c r="B1708" s="36"/>
      <c r="C1708" s="227" t="s">
        <v>3</v>
      </c>
      <c r="D1708" s="227" t="s">
        <v>2201</v>
      </c>
      <c r="E1708" s="19" t="s">
        <v>3</v>
      </c>
      <c r="F1708" s="228">
        <v>0</v>
      </c>
      <c r="G1708" s="35"/>
      <c r="H1708" s="36"/>
    </row>
    <row r="1709" spans="1:8" s="2" customFormat="1" ht="16.899999999999999" customHeight="1">
      <c r="A1709" s="35"/>
      <c r="B1709" s="36"/>
      <c r="C1709" s="227" t="s">
        <v>3</v>
      </c>
      <c r="D1709" s="227" t="s">
        <v>262</v>
      </c>
      <c r="E1709" s="19" t="s">
        <v>3</v>
      </c>
      <c r="F1709" s="228">
        <v>0</v>
      </c>
      <c r="G1709" s="35"/>
      <c r="H1709" s="36"/>
    </row>
    <row r="1710" spans="1:8" s="2" customFormat="1" ht="16.899999999999999" customHeight="1">
      <c r="A1710" s="35"/>
      <c r="B1710" s="36"/>
      <c r="C1710" s="227" t="s">
        <v>3</v>
      </c>
      <c r="D1710" s="227" t="s">
        <v>263</v>
      </c>
      <c r="E1710" s="19" t="s">
        <v>3</v>
      </c>
      <c r="F1710" s="228">
        <v>0</v>
      </c>
      <c r="G1710" s="35"/>
      <c r="H1710" s="36"/>
    </row>
    <row r="1711" spans="1:8" s="2" customFormat="1" ht="16.899999999999999" customHeight="1">
      <c r="A1711" s="35"/>
      <c r="B1711" s="36"/>
      <c r="C1711" s="227" t="s">
        <v>2141</v>
      </c>
      <c r="D1711" s="227" t="s">
        <v>2219</v>
      </c>
      <c r="E1711" s="19" t="s">
        <v>3</v>
      </c>
      <c r="F1711" s="228">
        <v>3.226</v>
      </c>
      <c r="G1711" s="35"/>
      <c r="H1711" s="36"/>
    </row>
    <row r="1712" spans="1:8" s="2" customFormat="1" ht="16.899999999999999" customHeight="1">
      <c r="A1712" s="35"/>
      <c r="B1712" s="36"/>
      <c r="C1712" s="229" t="s">
        <v>2751</v>
      </c>
      <c r="D1712" s="35"/>
      <c r="E1712" s="35"/>
      <c r="F1712" s="35"/>
      <c r="G1712" s="35"/>
      <c r="H1712" s="36"/>
    </row>
    <row r="1713" spans="1:8" s="2" customFormat="1" ht="16.899999999999999" customHeight="1">
      <c r="A1713" s="35"/>
      <c r="B1713" s="36"/>
      <c r="C1713" s="227" t="s">
        <v>2215</v>
      </c>
      <c r="D1713" s="227" t="s">
        <v>2997</v>
      </c>
      <c r="E1713" s="19" t="s">
        <v>139</v>
      </c>
      <c r="F1713" s="228">
        <v>3.226</v>
      </c>
      <c r="G1713" s="35"/>
      <c r="H1713" s="36"/>
    </row>
    <row r="1714" spans="1:8" s="2" customFormat="1" ht="16.899999999999999" customHeight="1">
      <c r="A1714" s="35"/>
      <c r="B1714" s="36"/>
      <c r="C1714" s="227" t="s">
        <v>390</v>
      </c>
      <c r="D1714" s="227" t="s">
        <v>2760</v>
      </c>
      <c r="E1714" s="19" t="s">
        <v>139</v>
      </c>
      <c r="F1714" s="228">
        <v>20.832000000000001</v>
      </c>
      <c r="G1714" s="35"/>
      <c r="H1714" s="36"/>
    </row>
    <row r="1715" spans="1:8" s="2" customFormat="1" ht="16.899999999999999" customHeight="1">
      <c r="A1715" s="35"/>
      <c r="B1715" s="36"/>
      <c r="C1715" s="227" t="s">
        <v>406</v>
      </c>
      <c r="D1715" s="227" t="s">
        <v>2767</v>
      </c>
      <c r="E1715" s="19" t="s">
        <v>139</v>
      </c>
      <c r="F1715" s="228">
        <v>10.416</v>
      </c>
      <c r="G1715" s="35"/>
      <c r="H1715" s="36"/>
    </row>
    <row r="1716" spans="1:8" s="2" customFormat="1" ht="16.899999999999999" customHeight="1">
      <c r="A1716" s="35"/>
      <c r="B1716" s="36"/>
      <c r="C1716" s="227" t="s">
        <v>419</v>
      </c>
      <c r="D1716" s="227" t="s">
        <v>2755</v>
      </c>
      <c r="E1716" s="19" t="s">
        <v>139</v>
      </c>
      <c r="F1716" s="228">
        <v>10.416</v>
      </c>
      <c r="G1716" s="35"/>
      <c r="H1716" s="36"/>
    </row>
    <row r="1717" spans="1:8" s="2" customFormat="1" ht="16.899999999999999" customHeight="1">
      <c r="A1717" s="35"/>
      <c r="B1717" s="36"/>
      <c r="C1717" s="227" t="s">
        <v>419</v>
      </c>
      <c r="D1717" s="227" t="s">
        <v>2755</v>
      </c>
      <c r="E1717" s="19" t="s">
        <v>139</v>
      </c>
      <c r="F1717" s="228">
        <v>20.832000000000001</v>
      </c>
      <c r="G1717" s="35"/>
      <c r="H1717" s="36"/>
    </row>
    <row r="1718" spans="1:8" s="2" customFormat="1" ht="16.899999999999999" customHeight="1">
      <c r="A1718" s="35"/>
      <c r="B1718" s="36"/>
      <c r="C1718" s="223" t="s">
        <v>154</v>
      </c>
      <c r="D1718" s="224" t="s">
        <v>3</v>
      </c>
      <c r="E1718" s="225" t="s">
        <v>3</v>
      </c>
      <c r="F1718" s="226">
        <v>4.8959999999999999</v>
      </c>
      <c r="G1718" s="35"/>
      <c r="H1718" s="36"/>
    </row>
    <row r="1719" spans="1:8" s="2" customFormat="1" ht="16.899999999999999" customHeight="1">
      <c r="A1719" s="35"/>
      <c r="B1719" s="36"/>
      <c r="C1719" s="227" t="s">
        <v>3</v>
      </c>
      <c r="D1719" s="227" t="s">
        <v>207</v>
      </c>
      <c r="E1719" s="19" t="s">
        <v>3</v>
      </c>
      <c r="F1719" s="228">
        <v>0</v>
      </c>
      <c r="G1719" s="35"/>
      <c r="H1719" s="36"/>
    </row>
    <row r="1720" spans="1:8" s="2" customFormat="1" ht="16.899999999999999" customHeight="1">
      <c r="A1720" s="35"/>
      <c r="B1720" s="36"/>
      <c r="C1720" s="227" t="s">
        <v>3</v>
      </c>
      <c r="D1720" s="227" t="s">
        <v>208</v>
      </c>
      <c r="E1720" s="19" t="s">
        <v>3</v>
      </c>
      <c r="F1720" s="228">
        <v>0</v>
      </c>
      <c r="G1720" s="35"/>
      <c r="H1720" s="36"/>
    </row>
    <row r="1721" spans="1:8" s="2" customFormat="1" ht="16.899999999999999" customHeight="1">
      <c r="A1721" s="35"/>
      <c r="B1721" s="36"/>
      <c r="C1721" s="227" t="s">
        <v>3</v>
      </c>
      <c r="D1721" s="227" t="s">
        <v>2201</v>
      </c>
      <c r="E1721" s="19" t="s">
        <v>3</v>
      </c>
      <c r="F1721" s="228">
        <v>0</v>
      </c>
      <c r="G1721" s="35"/>
      <c r="H1721" s="36"/>
    </row>
    <row r="1722" spans="1:8" s="2" customFormat="1" ht="16.899999999999999" customHeight="1">
      <c r="A1722" s="35"/>
      <c r="B1722" s="36"/>
      <c r="C1722" s="227" t="s">
        <v>3</v>
      </c>
      <c r="D1722" s="227" t="s">
        <v>262</v>
      </c>
      <c r="E1722" s="19" t="s">
        <v>3</v>
      </c>
      <c r="F1722" s="228">
        <v>0</v>
      </c>
      <c r="G1722" s="35"/>
      <c r="H1722" s="36"/>
    </row>
    <row r="1723" spans="1:8" s="2" customFormat="1" ht="16.899999999999999" customHeight="1">
      <c r="A1723" s="35"/>
      <c r="B1723" s="36"/>
      <c r="C1723" s="227" t="s">
        <v>3</v>
      </c>
      <c r="D1723" s="227" t="s">
        <v>263</v>
      </c>
      <c r="E1723" s="19" t="s">
        <v>3</v>
      </c>
      <c r="F1723" s="228">
        <v>0</v>
      </c>
      <c r="G1723" s="35"/>
      <c r="H1723" s="36"/>
    </row>
    <row r="1724" spans="1:8" s="2" customFormat="1" ht="16.899999999999999" customHeight="1">
      <c r="A1724" s="35"/>
      <c r="B1724" s="36"/>
      <c r="C1724" s="227" t="s">
        <v>3</v>
      </c>
      <c r="D1724" s="227" t="s">
        <v>319</v>
      </c>
      <c r="E1724" s="19" t="s">
        <v>3</v>
      </c>
      <c r="F1724" s="228">
        <v>4.8959999999999999</v>
      </c>
      <c r="G1724" s="35"/>
      <c r="H1724" s="36"/>
    </row>
    <row r="1725" spans="1:8" s="2" customFormat="1" ht="16.899999999999999" customHeight="1">
      <c r="A1725" s="35"/>
      <c r="B1725" s="36"/>
      <c r="C1725" s="227" t="s">
        <v>154</v>
      </c>
      <c r="D1725" s="227" t="s">
        <v>215</v>
      </c>
      <c r="E1725" s="19" t="s">
        <v>3</v>
      </c>
      <c r="F1725" s="228">
        <v>4.8959999999999999</v>
      </c>
      <c r="G1725" s="35"/>
      <c r="H1725" s="36"/>
    </row>
    <row r="1726" spans="1:8" s="2" customFormat="1" ht="16.899999999999999" customHeight="1">
      <c r="A1726" s="35"/>
      <c r="B1726" s="36"/>
      <c r="C1726" s="229" t="s">
        <v>2751</v>
      </c>
      <c r="D1726" s="35"/>
      <c r="E1726" s="35"/>
      <c r="F1726" s="35"/>
      <c r="G1726" s="35"/>
      <c r="H1726" s="36"/>
    </row>
    <row r="1727" spans="1:8" s="2" customFormat="1" ht="16.899999999999999" customHeight="1">
      <c r="A1727" s="35"/>
      <c r="B1727" s="36"/>
      <c r="C1727" s="227" t="s">
        <v>316</v>
      </c>
      <c r="D1727" s="227" t="s">
        <v>2765</v>
      </c>
      <c r="E1727" s="19" t="s">
        <v>139</v>
      </c>
      <c r="F1727" s="228">
        <v>4.8959999999999999</v>
      </c>
      <c r="G1727" s="35"/>
      <c r="H1727" s="36"/>
    </row>
    <row r="1728" spans="1:8" s="2" customFormat="1" ht="16.899999999999999" customHeight="1">
      <c r="A1728" s="35"/>
      <c r="B1728" s="36"/>
      <c r="C1728" s="227" t="s">
        <v>397</v>
      </c>
      <c r="D1728" s="227" t="s">
        <v>2766</v>
      </c>
      <c r="E1728" s="19" t="s">
        <v>139</v>
      </c>
      <c r="F1728" s="228">
        <v>40.991999999999997</v>
      </c>
      <c r="G1728" s="35"/>
      <c r="H1728" s="36"/>
    </row>
    <row r="1729" spans="1:8" s="2" customFormat="1" ht="16.899999999999999" customHeight="1">
      <c r="A1729" s="35"/>
      <c r="B1729" s="36"/>
      <c r="C1729" s="227" t="s">
        <v>2276</v>
      </c>
      <c r="D1729" s="227" t="s">
        <v>2998</v>
      </c>
      <c r="E1729" s="19" t="s">
        <v>139</v>
      </c>
      <c r="F1729" s="228">
        <v>21.672000000000001</v>
      </c>
      <c r="G1729" s="35"/>
      <c r="H1729" s="36"/>
    </row>
    <row r="1730" spans="1:8" s="2" customFormat="1" ht="16.899999999999999" customHeight="1">
      <c r="A1730" s="35"/>
      <c r="B1730" s="36"/>
      <c r="C1730" s="227" t="s">
        <v>428</v>
      </c>
      <c r="D1730" s="227" t="s">
        <v>2768</v>
      </c>
      <c r="E1730" s="19" t="s">
        <v>139</v>
      </c>
      <c r="F1730" s="228">
        <v>40.991999999999997</v>
      </c>
      <c r="G1730" s="35"/>
      <c r="H1730" s="36"/>
    </row>
    <row r="1731" spans="1:8" s="2" customFormat="1" ht="16.899999999999999" customHeight="1">
      <c r="A1731" s="35"/>
      <c r="B1731" s="36"/>
      <c r="C1731" s="227" t="s">
        <v>428</v>
      </c>
      <c r="D1731" s="227" t="s">
        <v>2768</v>
      </c>
      <c r="E1731" s="19" t="s">
        <v>139</v>
      </c>
      <c r="F1731" s="228">
        <v>20.495999999999999</v>
      </c>
      <c r="G1731" s="35"/>
      <c r="H1731" s="36"/>
    </row>
    <row r="1732" spans="1:8" s="2" customFormat="1" ht="16.899999999999999" customHeight="1">
      <c r="A1732" s="35"/>
      <c r="B1732" s="36"/>
      <c r="C1732" s="223" t="s">
        <v>2144</v>
      </c>
      <c r="D1732" s="224" t="s">
        <v>3</v>
      </c>
      <c r="E1732" s="225" t="s">
        <v>3</v>
      </c>
      <c r="F1732" s="226">
        <v>1.958</v>
      </c>
      <c r="G1732" s="35"/>
      <c r="H1732" s="36"/>
    </row>
    <row r="1733" spans="1:8" s="2" customFormat="1" ht="16.899999999999999" customHeight="1">
      <c r="A1733" s="35"/>
      <c r="B1733" s="36"/>
      <c r="C1733" s="227" t="s">
        <v>3</v>
      </c>
      <c r="D1733" s="227" t="s">
        <v>207</v>
      </c>
      <c r="E1733" s="19" t="s">
        <v>3</v>
      </c>
      <c r="F1733" s="228">
        <v>0</v>
      </c>
      <c r="G1733" s="35"/>
      <c r="H1733" s="36"/>
    </row>
    <row r="1734" spans="1:8" s="2" customFormat="1" ht="16.899999999999999" customHeight="1">
      <c r="A1734" s="35"/>
      <c r="B1734" s="36"/>
      <c r="C1734" s="227" t="s">
        <v>3</v>
      </c>
      <c r="D1734" s="227" t="s">
        <v>208</v>
      </c>
      <c r="E1734" s="19" t="s">
        <v>3</v>
      </c>
      <c r="F1734" s="228">
        <v>0</v>
      </c>
      <c r="G1734" s="35"/>
      <c r="H1734" s="36"/>
    </row>
    <row r="1735" spans="1:8" s="2" customFormat="1" ht="16.899999999999999" customHeight="1">
      <c r="A1735" s="35"/>
      <c r="B1735" s="36"/>
      <c r="C1735" s="227" t="s">
        <v>3</v>
      </c>
      <c r="D1735" s="227" t="s">
        <v>2201</v>
      </c>
      <c r="E1735" s="19" t="s">
        <v>3</v>
      </c>
      <c r="F1735" s="228">
        <v>0</v>
      </c>
      <c r="G1735" s="35"/>
      <c r="H1735" s="36"/>
    </row>
    <row r="1736" spans="1:8" s="2" customFormat="1" ht="16.899999999999999" customHeight="1">
      <c r="A1736" s="35"/>
      <c r="B1736" s="36"/>
      <c r="C1736" s="227" t="s">
        <v>3</v>
      </c>
      <c r="D1736" s="227" t="s">
        <v>262</v>
      </c>
      <c r="E1736" s="19" t="s">
        <v>3</v>
      </c>
      <c r="F1736" s="228">
        <v>0</v>
      </c>
      <c r="G1736" s="35"/>
      <c r="H1736" s="36"/>
    </row>
    <row r="1737" spans="1:8" s="2" customFormat="1" ht="16.899999999999999" customHeight="1">
      <c r="A1737" s="35"/>
      <c r="B1737" s="36"/>
      <c r="C1737" s="227" t="s">
        <v>3</v>
      </c>
      <c r="D1737" s="227" t="s">
        <v>263</v>
      </c>
      <c r="E1737" s="19" t="s">
        <v>3</v>
      </c>
      <c r="F1737" s="228">
        <v>0</v>
      </c>
      <c r="G1737" s="35"/>
      <c r="H1737" s="36"/>
    </row>
    <row r="1738" spans="1:8" s="2" customFormat="1" ht="16.899999999999999" customHeight="1">
      <c r="A1738" s="35"/>
      <c r="B1738" s="36"/>
      <c r="C1738" s="227" t="s">
        <v>3</v>
      </c>
      <c r="D1738" s="227" t="s">
        <v>2224</v>
      </c>
      <c r="E1738" s="19" t="s">
        <v>3</v>
      </c>
      <c r="F1738" s="228">
        <v>1.958</v>
      </c>
      <c r="G1738" s="35"/>
      <c r="H1738" s="36"/>
    </row>
    <row r="1739" spans="1:8" s="2" customFormat="1" ht="16.899999999999999" customHeight="1">
      <c r="A1739" s="35"/>
      <c r="B1739" s="36"/>
      <c r="C1739" s="227" t="s">
        <v>2144</v>
      </c>
      <c r="D1739" s="227" t="s">
        <v>215</v>
      </c>
      <c r="E1739" s="19" t="s">
        <v>3</v>
      </c>
      <c r="F1739" s="228">
        <v>1.958</v>
      </c>
      <c r="G1739" s="35"/>
      <c r="H1739" s="36"/>
    </row>
    <row r="1740" spans="1:8" s="2" customFormat="1" ht="16.899999999999999" customHeight="1">
      <c r="A1740" s="35"/>
      <c r="B1740" s="36"/>
      <c r="C1740" s="229" t="s">
        <v>2751</v>
      </c>
      <c r="D1740" s="35"/>
      <c r="E1740" s="35"/>
      <c r="F1740" s="35"/>
      <c r="G1740" s="35"/>
      <c r="H1740" s="36"/>
    </row>
    <row r="1741" spans="1:8" s="2" customFormat="1" ht="16.899999999999999" customHeight="1">
      <c r="A1741" s="35"/>
      <c r="B1741" s="36"/>
      <c r="C1741" s="227" t="s">
        <v>2220</v>
      </c>
      <c r="D1741" s="227" t="s">
        <v>2999</v>
      </c>
      <c r="E1741" s="19" t="s">
        <v>139</v>
      </c>
      <c r="F1741" s="228">
        <v>1.958</v>
      </c>
      <c r="G1741" s="35"/>
      <c r="H1741" s="36"/>
    </row>
    <row r="1742" spans="1:8" s="2" customFormat="1" ht="16.899999999999999" customHeight="1">
      <c r="A1742" s="35"/>
      <c r="B1742" s="36"/>
      <c r="C1742" s="227" t="s">
        <v>397</v>
      </c>
      <c r="D1742" s="227" t="s">
        <v>2766</v>
      </c>
      <c r="E1742" s="19" t="s">
        <v>139</v>
      </c>
      <c r="F1742" s="228">
        <v>40.991999999999997</v>
      </c>
      <c r="G1742" s="35"/>
      <c r="H1742" s="36"/>
    </row>
    <row r="1743" spans="1:8" s="2" customFormat="1" ht="16.899999999999999" customHeight="1">
      <c r="A1743" s="35"/>
      <c r="B1743" s="36"/>
      <c r="C1743" s="227" t="s">
        <v>2276</v>
      </c>
      <c r="D1743" s="227" t="s">
        <v>2998</v>
      </c>
      <c r="E1743" s="19" t="s">
        <v>139</v>
      </c>
      <c r="F1743" s="228">
        <v>21.672000000000001</v>
      </c>
      <c r="G1743" s="35"/>
      <c r="H1743" s="36"/>
    </row>
    <row r="1744" spans="1:8" s="2" customFormat="1" ht="16.899999999999999" customHeight="1">
      <c r="A1744" s="35"/>
      <c r="B1744" s="36"/>
      <c r="C1744" s="227" t="s">
        <v>428</v>
      </c>
      <c r="D1744" s="227" t="s">
        <v>2768</v>
      </c>
      <c r="E1744" s="19" t="s">
        <v>139</v>
      </c>
      <c r="F1744" s="228">
        <v>40.991999999999997</v>
      </c>
      <c r="G1744" s="35"/>
      <c r="H1744" s="36"/>
    </row>
    <row r="1745" spans="1:8" s="2" customFormat="1" ht="16.899999999999999" customHeight="1">
      <c r="A1745" s="35"/>
      <c r="B1745" s="36"/>
      <c r="C1745" s="227" t="s">
        <v>428</v>
      </c>
      <c r="D1745" s="227" t="s">
        <v>2768</v>
      </c>
      <c r="E1745" s="19" t="s">
        <v>139</v>
      </c>
      <c r="F1745" s="228">
        <v>20.495999999999999</v>
      </c>
      <c r="G1745" s="35"/>
      <c r="H1745" s="36"/>
    </row>
    <row r="1746" spans="1:8" s="2" customFormat="1" ht="16.899999999999999" customHeight="1">
      <c r="A1746" s="35"/>
      <c r="B1746" s="36"/>
      <c r="C1746" s="223" t="s">
        <v>157</v>
      </c>
      <c r="D1746" s="224" t="s">
        <v>3</v>
      </c>
      <c r="E1746" s="225" t="s">
        <v>3</v>
      </c>
      <c r="F1746" s="226">
        <v>11.423999999999999</v>
      </c>
      <c r="G1746" s="35"/>
      <c r="H1746" s="36"/>
    </row>
    <row r="1747" spans="1:8" s="2" customFormat="1" ht="16.899999999999999" customHeight="1">
      <c r="A1747" s="35"/>
      <c r="B1747" s="36"/>
      <c r="C1747" s="227" t="s">
        <v>3</v>
      </c>
      <c r="D1747" s="227" t="s">
        <v>207</v>
      </c>
      <c r="E1747" s="19" t="s">
        <v>3</v>
      </c>
      <c r="F1747" s="228">
        <v>0</v>
      </c>
      <c r="G1747" s="35"/>
      <c r="H1747" s="36"/>
    </row>
    <row r="1748" spans="1:8" s="2" customFormat="1" ht="16.899999999999999" customHeight="1">
      <c r="A1748" s="35"/>
      <c r="B1748" s="36"/>
      <c r="C1748" s="227" t="s">
        <v>3</v>
      </c>
      <c r="D1748" s="227" t="s">
        <v>208</v>
      </c>
      <c r="E1748" s="19" t="s">
        <v>3</v>
      </c>
      <c r="F1748" s="228">
        <v>0</v>
      </c>
      <c r="G1748" s="35"/>
      <c r="H1748" s="36"/>
    </row>
    <row r="1749" spans="1:8" s="2" customFormat="1" ht="16.899999999999999" customHeight="1">
      <c r="A1749" s="35"/>
      <c r="B1749" s="36"/>
      <c r="C1749" s="227" t="s">
        <v>3</v>
      </c>
      <c r="D1749" s="227" t="s">
        <v>2201</v>
      </c>
      <c r="E1749" s="19" t="s">
        <v>3</v>
      </c>
      <c r="F1749" s="228">
        <v>0</v>
      </c>
      <c r="G1749" s="35"/>
      <c r="H1749" s="36"/>
    </row>
    <row r="1750" spans="1:8" s="2" customFormat="1" ht="16.899999999999999" customHeight="1">
      <c r="A1750" s="35"/>
      <c r="B1750" s="36"/>
      <c r="C1750" s="227" t="s">
        <v>3</v>
      </c>
      <c r="D1750" s="227" t="s">
        <v>262</v>
      </c>
      <c r="E1750" s="19" t="s">
        <v>3</v>
      </c>
      <c r="F1750" s="228">
        <v>0</v>
      </c>
      <c r="G1750" s="35"/>
      <c r="H1750" s="36"/>
    </row>
    <row r="1751" spans="1:8" s="2" customFormat="1" ht="16.899999999999999" customHeight="1">
      <c r="A1751" s="35"/>
      <c r="B1751" s="36"/>
      <c r="C1751" s="227" t="s">
        <v>3</v>
      </c>
      <c r="D1751" s="227" t="s">
        <v>263</v>
      </c>
      <c r="E1751" s="19" t="s">
        <v>3</v>
      </c>
      <c r="F1751" s="228">
        <v>0</v>
      </c>
      <c r="G1751" s="35"/>
      <c r="H1751" s="36"/>
    </row>
    <row r="1752" spans="1:8" s="2" customFormat="1" ht="16.899999999999999" customHeight="1">
      <c r="A1752" s="35"/>
      <c r="B1752" s="36"/>
      <c r="C1752" s="227" t="s">
        <v>157</v>
      </c>
      <c r="D1752" s="227" t="s">
        <v>325</v>
      </c>
      <c r="E1752" s="19" t="s">
        <v>3</v>
      </c>
      <c r="F1752" s="228">
        <v>11.423999999999999</v>
      </c>
      <c r="G1752" s="35"/>
      <c r="H1752" s="36"/>
    </row>
    <row r="1753" spans="1:8" s="2" customFormat="1" ht="16.899999999999999" customHeight="1">
      <c r="A1753" s="35"/>
      <c r="B1753" s="36"/>
      <c r="C1753" s="229" t="s">
        <v>2751</v>
      </c>
      <c r="D1753" s="35"/>
      <c r="E1753" s="35"/>
      <c r="F1753" s="35"/>
      <c r="G1753" s="35"/>
      <c r="H1753" s="36"/>
    </row>
    <row r="1754" spans="1:8" s="2" customFormat="1" ht="16.899999999999999" customHeight="1">
      <c r="A1754" s="35"/>
      <c r="B1754" s="36"/>
      <c r="C1754" s="227" t="s">
        <v>981</v>
      </c>
      <c r="D1754" s="227" t="s">
        <v>2791</v>
      </c>
      <c r="E1754" s="19" t="s">
        <v>139</v>
      </c>
      <c r="F1754" s="228">
        <v>11.423999999999999</v>
      </c>
      <c r="G1754" s="35"/>
      <c r="H1754" s="36"/>
    </row>
    <row r="1755" spans="1:8" s="2" customFormat="1" ht="16.899999999999999" customHeight="1">
      <c r="A1755" s="35"/>
      <c r="B1755" s="36"/>
      <c r="C1755" s="227" t="s">
        <v>397</v>
      </c>
      <c r="D1755" s="227" t="s">
        <v>2766</v>
      </c>
      <c r="E1755" s="19" t="s">
        <v>139</v>
      </c>
      <c r="F1755" s="228">
        <v>40.991999999999997</v>
      </c>
      <c r="G1755" s="35"/>
      <c r="H1755" s="36"/>
    </row>
    <row r="1756" spans="1:8" s="2" customFormat="1" ht="16.899999999999999" customHeight="1">
      <c r="A1756" s="35"/>
      <c r="B1756" s="36"/>
      <c r="C1756" s="227" t="s">
        <v>2276</v>
      </c>
      <c r="D1756" s="227" t="s">
        <v>2998</v>
      </c>
      <c r="E1756" s="19" t="s">
        <v>139</v>
      </c>
      <c r="F1756" s="228">
        <v>21.672000000000001</v>
      </c>
      <c r="G1756" s="35"/>
      <c r="H1756" s="36"/>
    </row>
    <row r="1757" spans="1:8" s="2" customFormat="1" ht="16.899999999999999" customHeight="1">
      <c r="A1757" s="35"/>
      <c r="B1757" s="36"/>
      <c r="C1757" s="227" t="s">
        <v>428</v>
      </c>
      <c r="D1757" s="227" t="s">
        <v>2768</v>
      </c>
      <c r="E1757" s="19" t="s">
        <v>139</v>
      </c>
      <c r="F1757" s="228">
        <v>40.991999999999997</v>
      </c>
      <c r="G1757" s="35"/>
      <c r="H1757" s="36"/>
    </row>
    <row r="1758" spans="1:8" s="2" customFormat="1" ht="16.899999999999999" customHeight="1">
      <c r="A1758" s="35"/>
      <c r="B1758" s="36"/>
      <c r="C1758" s="227" t="s">
        <v>428</v>
      </c>
      <c r="D1758" s="227" t="s">
        <v>2768</v>
      </c>
      <c r="E1758" s="19" t="s">
        <v>139</v>
      </c>
      <c r="F1758" s="228">
        <v>20.495999999999999</v>
      </c>
      <c r="G1758" s="35"/>
      <c r="H1758" s="36"/>
    </row>
    <row r="1759" spans="1:8" s="2" customFormat="1" ht="16.899999999999999" customHeight="1">
      <c r="A1759" s="35"/>
      <c r="B1759" s="36"/>
      <c r="C1759" s="223" t="s">
        <v>2147</v>
      </c>
      <c r="D1759" s="224" t="s">
        <v>3</v>
      </c>
      <c r="E1759" s="225" t="s">
        <v>3</v>
      </c>
      <c r="F1759" s="226">
        <v>4.57</v>
      </c>
      <c r="G1759" s="35"/>
      <c r="H1759" s="36"/>
    </row>
    <row r="1760" spans="1:8" s="2" customFormat="1" ht="16.899999999999999" customHeight="1">
      <c r="A1760" s="35"/>
      <c r="B1760" s="36"/>
      <c r="C1760" s="227" t="s">
        <v>3</v>
      </c>
      <c r="D1760" s="227" t="s">
        <v>207</v>
      </c>
      <c r="E1760" s="19" t="s">
        <v>3</v>
      </c>
      <c r="F1760" s="228">
        <v>0</v>
      </c>
      <c r="G1760" s="35"/>
      <c r="H1760" s="36"/>
    </row>
    <row r="1761" spans="1:8" s="2" customFormat="1" ht="16.899999999999999" customHeight="1">
      <c r="A1761" s="35"/>
      <c r="B1761" s="36"/>
      <c r="C1761" s="227" t="s">
        <v>3</v>
      </c>
      <c r="D1761" s="227" t="s">
        <v>208</v>
      </c>
      <c r="E1761" s="19" t="s">
        <v>3</v>
      </c>
      <c r="F1761" s="228">
        <v>0</v>
      </c>
      <c r="G1761" s="35"/>
      <c r="H1761" s="36"/>
    </row>
    <row r="1762" spans="1:8" s="2" customFormat="1" ht="16.899999999999999" customHeight="1">
      <c r="A1762" s="35"/>
      <c r="B1762" s="36"/>
      <c r="C1762" s="227" t="s">
        <v>3</v>
      </c>
      <c r="D1762" s="227" t="s">
        <v>2201</v>
      </c>
      <c r="E1762" s="19" t="s">
        <v>3</v>
      </c>
      <c r="F1762" s="228">
        <v>0</v>
      </c>
      <c r="G1762" s="35"/>
      <c r="H1762" s="36"/>
    </row>
    <row r="1763" spans="1:8" s="2" customFormat="1" ht="16.899999999999999" customHeight="1">
      <c r="A1763" s="35"/>
      <c r="B1763" s="36"/>
      <c r="C1763" s="227" t="s">
        <v>3</v>
      </c>
      <c r="D1763" s="227" t="s">
        <v>262</v>
      </c>
      <c r="E1763" s="19" t="s">
        <v>3</v>
      </c>
      <c r="F1763" s="228">
        <v>0</v>
      </c>
      <c r="G1763" s="35"/>
      <c r="H1763" s="36"/>
    </row>
    <row r="1764" spans="1:8" s="2" customFormat="1" ht="16.899999999999999" customHeight="1">
      <c r="A1764" s="35"/>
      <c r="B1764" s="36"/>
      <c r="C1764" s="227" t="s">
        <v>3</v>
      </c>
      <c r="D1764" s="227" t="s">
        <v>263</v>
      </c>
      <c r="E1764" s="19" t="s">
        <v>3</v>
      </c>
      <c r="F1764" s="228">
        <v>0</v>
      </c>
      <c r="G1764" s="35"/>
      <c r="H1764" s="36"/>
    </row>
    <row r="1765" spans="1:8" s="2" customFormat="1" ht="16.899999999999999" customHeight="1">
      <c r="A1765" s="35"/>
      <c r="B1765" s="36"/>
      <c r="C1765" s="227" t="s">
        <v>2147</v>
      </c>
      <c r="D1765" s="227" t="s">
        <v>2229</v>
      </c>
      <c r="E1765" s="19" t="s">
        <v>3</v>
      </c>
      <c r="F1765" s="228">
        <v>4.57</v>
      </c>
      <c r="G1765" s="35"/>
      <c r="H1765" s="36"/>
    </row>
    <row r="1766" spans="1:8" s="2" customFormat="1" ht="16.899999999999999" customHeight="1">
      <c r="A1766" s="35"/>
      <c r="B1766" s="36"/>
      <c r="C1766" s="229" t="s">
        <v>2751</v>
      </c>
      <c r="D1766" s="35"/>
      <c r="E1766" s="35"/>
      <c r="F1766" s="35"/>
      <c r="G1766" s="35"/>
      <c r="H1766" s="36"/>
    </row>
    <row r="1767" spans="1:8" s="2" customFormat="1" ht="16.899999999999999" customHeight="1">
      <c r="A1767" s="35"/>
      <c r="B1767" s="36"/>
      <c r="C1767" s="227" t="s">
        <v>2225</v>
      </c>
      <c r="D1767" s="227" t="s">
        <v>3000</v>
      </c>
      <c r="E1767" s="19" t="s">
        <v>139</v>
      </c>
      <c r="F1767" s="228">
        <v>4.57</v>
      </c>
      <c r="G1767" s="35"/>
      <c r="H1767" s="36"/>
    </row>
    <row r="1768" spans="1:8" s="2" customFormat="1" ht="16.899999999999999" customHeight="1">
      <c r="A1768" s="35"/>
      <c r="B1768" s="36"/>
      <c r="C1768" s="227" t="s">
        <v>397</v>
      </c>
      <c r="D1768" s="227" t="s">
        <v>2766</v>
      </c>
      <c r="E1768" s="19" t="s">
        <v>139</v>
      </c>
      <c r="F1768" s="228">
        <v>40.991999999999997</v>
      </c>
      <c r="G1768" s="35"/>
      <c r="H1768" s="36"/>
    </row>
    <row r="1769" spans="1:8" s="2" customFormat="1" ht="16.899999999999999" customHeight="1">
      <c r="A1769" s="35"/>
      <c r="B1769" s="36"/>
      <c r="C1769" s="227" t="s">
        <v>2276</v>
      </c>
      <c r="D1769" s="227" t="s">
        <v>2998</v>
      </c>
      <c r="E1769" s="19" t="s">
        <v>139</v>
      </c>
      <c r="F1769" s="228">
        <v>21.672000000000001</v>
      </c>
      <c r="G1769" s="35"/>
      <c r="H1769" s="36"/>
    </row>
    <row r="1770" spans="1:8" s="2" customFormat="1" ht="16.899999999999999" customHeight="1">
      <c r="A1770" s="35"/>
      <c r="B1770" s="36"/>
      <c r="C1770" s="227" t="s">
        <v>428</v>
      </c>
      <c r="D1770" s="227" t="s">
        <v>2768</v>
      </c>
      <c r="E1770" s="19" t="s">
        <v>139</v>
      </c>
      <c r="F1770" s="228">
        <v>40.991999999999997</v>
      </c>
      <c r="G1770" s="35"/>
      <c r="H1770" s="36"/>
    </row>
    <row r="1771" spans="1:8" s="2" customFormat="1" ht="16.899999999999999" customHeight="1">
      <c r="A1771" s="35"/>
      <c r="B1771" s="36"/>
      <c r="C1771" s="227" t="s">
        <v>428</v>
      </c>
      <c r="D1771" s="227" t="s">
        <v>2768</v>
      </c>
      <c r="E1771" s="19" t="s">
        <v>139</v>
      </c>
      <c r="F1771" s="228">
        <v>20.495999999999999</v>
      </c>
      <c r="G1771" s="35"/>
      <c r="H1771" s="36"/>
    </row>
    <row r="1772" spans="1:8" s="2" customFormat="1" ht="16.899999999999999" customHeight="1">
      <c r="A1772" s="35"/>
      <c r="B1772" s="36"/>
      <c r="C1772" s="223" t="s">
        <v>160</v>
      </c>
      <c r="D1772" s="224" t="s">
        <v>3</v>
      </c>
      <c r="E1772" s="225" t="s">
        <v>3</v>
      </c>
      <c r="F1772" s="226">
        <v>2.016</v>
      </c>
      <c r="G1772" s="35"/>
      <c r="H1772" s="36"/>
    </row>
    <row r="1773" spans="1:8" s="2" customFormat="1" ht="16.899999999999999" customHeight="1">
      <c r="A1773" s="35"/>
      <c r="B1773" s="36"/>
      <c r="C1773" s="227" t="s">
        <v>3</v>
      </c>
      <c r="D1773" s="227" t="s">
        <v>207</v>
      </c>
      <c r="E1773" s="19" t="s">
        <v>3</v>
      </c>
      <c r="F1773" s="228">
        <v>0</v>
      </c>
      <c r="G1773" s="35"/>
      <c r="H1773" s="36"/>
    </row>
    <row r="1774" spans="1:8" s="2" customFormat="1" ht="16.899999999999999" customHeight="1">
      <c r="A1774" s="35"/>
      <c r="B1774" s="36"/>
      <c r="C1774" s="227" t="s">
        <v>3</v>
      </c>
      <c r="D1774" s="227" t="s">
        <v>208</v>
      </c>
      <c r="E1774" s="19" t="s">
        <v>3</v>
      </c>
      <c r="F1774" s="228">
        <v>0</v>
      </c>
      <c r="G1774" s="35"/>
      <c r="H1774" s="36"/>
    </row>
    <row r="1775" spans="1:8" s="2" customFormat="1" ht="16.899999999999999" customHeight="1">
      <c r="A1775" s="35"/>
      <c r="B1775" s="36"/>
      <c r="C1775" s="227" t="s">
        <v>3</v>
      </c>
      <c r="D1775" s="227" t="s">
        <v>2201</v>
      </c>
      <c r="E1775" s="19" t="s">
        <v>3</v>
      </c>
      <c r="F1775" s="228">
        <v>0</v>
      </c>
      <c r="G1775" s="35"/>
      <c r="H1775" s="36"/>
    </row>
    <row r="1776" spans="1:8" s="2" customFormat="1" ht="16.899999999999999" customHeight="1">
      <c r="A1776" s="35"/>
      <c r="B1776" s="36"/>
      <c r="C1776" s="227" t="s">
        <v>3</v>
      </c>
      <c r="D1776" s="227" t="s">
        <v>262</v>
      </c>
      <c r="E1776" s="19" t="s">
        <v>3</v>
      </c>
      <c r="F1776" s="228">
        <v>0</v>
      </c>
      <c r="G1776" s="35"/>
      <c r="H1776" s="36"/>
    </row>
    <row r="1777" spans="1:8" s="2" customFormat="1" ht="16.899999999999999" customHeight="1">
      <c r="A1777" s="35"/>
      <c r="B1777" s="36"/>
      <c r="C1777" s="227" t="s">
        <v>3</v>
      </c>
      <c r="D1777" s="227" t="s">
        <v>263</v>
      </c>
      <c r="E1777" s="19" t="s">
        <v>3</v>
      </c>
      <c r="F1777" s="228">
        <v>0</v>
      </c>
      <c r="G1777" s="35"/>
      <c r="H1777" s="36"/>
    </row>
    <row r="1778" spans="1:8" s="2" customFormat="1" ht="16.899999999999999" customHeight="1">
      <c r="A1778" s="35"/>
      <c r="B1778" s="36"/>
      <c r="C1778" s="227" t="s">
        <v>3</v>
      </c>
      <c r="D1778" s="227" t="s">
        <v>2234</v>
      </c>
      <c r="E1778" s="19" t="s">
        <v>3</v>
      </c>
      <c r="F1778" s="228">
        <v>2.016</v>
      </c>
      <c r="G1778" s="35"/>
      <c r="H1778" s="36"/>
    </row>
    <row r="1779" spans="1:8" s="2" customFormat="1" ht="16.899999999999999" customHeight="1">
      <c r="A1779" s="35"/>
      <c r="B1779" s="36"/>
      <c r="C1779" s="227" t="s">
        <v>160</v>
      </c>
      <c r="D1779" s="227" t="s">
        <v>215</v>
      </c>
      <c r="E1779" s="19" t="s">
        <v>3</v>
      </c>
      <c r="F1779" s="228">
        <v>2.016</v>
      </c>
      <c r="G1779" s="35"/>
      <c r="H1779" s="36"/>
    </row>
    <row r="1780" spans="1:8" s="2" customFormat="1" ht="16.899999999999999" customHeight="1">
      <c r="A1780" s="35"/>
      <c r="B1780" s="36"/>
      <c r="C1780" s="229" t="s">
        <v>2751</v>
      </c>
      <c r="D1780" s="35"/>
      <c r="E1780" s="35"/>
      <c r="F1780" s="35"/>
      <c r="G1780" s="35"/>
      <c r="H1780" s="36"/>
    </row>
    <row r="1781" spans="1:8" s="2" customFormat="1" ht="16.899999999999999" customHeight="1">
      <c r="A1781" s="35"/>
      <c r="B1781" s="36"/>
      <c r="C1781" s="227" t="s">
        <v>2230</v>
      </c>
      <c r="D1781" s="227" t="s">
        <v>3001</v>
      </c>
      <c r="E1781" s="19" t="s">
        <v>139</v>
      </c>
      <c r="F1781" s="228">
        <v>2.016</v>
      </c>
      <c r="G1781" s="35"/>
      <c r="H1781" s="36"/>
    </row>
    <row r="1782" spans="1:8" s="2" customFormat="1" ht="16.899999999999999" customHeight="1">
      <c r="A1782" s="35"/>
      <c r="B1782" s="36"/>
      <c r="C1782" s="227" t="s">
        <v>397</v>
      </c>
      <c r="D1782" s="227" t="s">
        <v>2766</v>
      </c>
      <c r="E1782" s="19" t="s">
        <v>139</v>
      </c>
      <c r="F1782" s="228">
        <v>40.991999999999997</v>
      </c>
      <c r="G1782" s="35"/>
      <c r="H1782" s="36"/>
    </row>
    <row r="1783" spans="1:8" s="2" customFormat="1" ht="16.899999999999999" customHeight="1">
      <c r="A1783" s="35"/>
      <c r="B1783" s="36"/>
      <c r="C1783" s="227" t="s">
        <v>2276</v>
      </c>
      <c r="D1783" s="227" t="s">
        <v>2998</v>
      </c>
      <c r="E1783" s="19" t="s">
        <v>139</v>
      </c>
      <c r="F1783" s="228">
        <v>21.672000000000001</v>
      </c>
      <c r="G1783" s="35"/>
      <c r="H1783" s="36"/>
    </row>
    <row r="1784" spans="1:8" s="2" customFormat="1" ht="16.899999999999999" customHeight="1">
      <c r="A1784" s="35"/>
      <c r="B1784" s="36"/>
      <c r="C1784" s="227" t="s">
        <v>428</v>
      </c>
      <c r="D1784" s="227" t="s">
        <v>2768</v>
      </c>
      <c r="E1784" s="19" t="s">
        <v>139</v>
      </c>
      <c r="F1784" s="228">
        <v>40.991999999999997</v>
      </c>
      <c r="G1784" s="35"/>
      <c r="H1784" s="36"/>
    </row>
    <row r="1785" spans="1:8" s="2" customFormat="1" ht="16.899999999999999" customHeight="1">
      <c r="A1785" s="35"/>
      <c r="B1785" s="36"/>
      <c r="C1785" s="227" t="s">
        <v>428</v>
      </c>
      <c r="D1785" s="227" t="s">
        <v>2768</v>
      </c>
      <c r="E1785" s="19" t="s">
        <v>139</v>
      </c>
      <c r="F1785" s="228">
        <v>20.495999999999999</v>
      </c>
      <c r="G1785" s="35"/>
      <c r="H1785" s="36"/>
    </row>
    <row r="1786" spans="1:8" s="2" customFormat="1" ht="16.899999999999999" customHeight="1">
      <c r="A1786" s="35"/>
      <c r="B1786" s="36"/>
      <c r="C1786" s="223" t="s">
        <v>2248</v>
      </c>
      <c r="D1786" s="224" t="s">
        <v>3</v>
      </c>
      <c r="E1786" s="225" t="s">
        <v>3</v>
      </c>
      <c r="F1786" s="226">
        <v>5.04</v>
      </c>
      <c r="G1786" s="35"/>
      <c r="H1786" s="36"/>
    </row>
    <row r="1787" spans="1:8" s="2" customFormat="1" ht="16.899999999999999" customHeight="1">
      <c r="A1787" s="35"/>
      <c r="B1787" s="36"/>
      <c r="C1787" s="227" t="s">
        <v>3</v>
      </c>
      <c r="D1787" s="227" t="s">
        <v>207</v>
      </c>
      <c r="E1787" s="19" t="s">
        <v>3</v>
      </c>
      <c r="F1787" s="228">
        <v>0</v>
      </c>
      <c r="G1787" s="35"/>
      <c r="H1787" s="36"/>
    </row>
    <row r="1788" spans="1:8" s="2" customFormat="1" ht="16.899999999999999" customHeight="1">
      <c r="A1788" s="35"/>
      <c r="B1788" s="36"/>
      <c r="C1788" s="227" t="s">
        <v>3</v>
      </c>
      <c r="D1788" s="227" t="s">
        <v>208</v>
      </c>
      <c r="E1788" s="19" t="s">
        <v>3</v>
      </c>
      <c r="F1788" s="228">
        <v>0</v>
      </c>
      <c r="G1788" s="35"/>
      <c r="H1788" s="36"/>
    </row>
    <row r="1789" spans="1:8" s="2" customFormat="1" ht="16.899999999999999" customHeight="1">
      <c r="A1789" s="35"/>
      <c r="B1789" s="36"/>
      <c r="C1789" s="227" t="s">
        <v>3</v>
      </c>
      <c r="D1789" s="227" t="s">
        <v>2201</v>
      </c>
      <c r="E1789" s="19" t="s">
        <v>3</v>
      </c>
      <c r="F1789" s="228">
        <v>0</v>
      </c>
      <c r="G1789" s="35"/>
      <c r="H1789" s="36"/>
    </row>
    <row r="1790" spans="1:8" s="2" customFormat="1" ht="16.899999999999999" customHeight="1">
      <c r="A1790" s="35"/>
      <c r="B1790" s="36"/>
      <c r="C1790" s="227" t="s">
        <v>3</v>
      </c>
      <c r="D1790" s="227" t="s">
        <v>262</v>
      </c>
      <c r="E1790" s="19" t="s">
        <v>3</v>
      </c>
      <c r="F1790" s="228">
        <v>0</v>
      </c>
      <c r="G1790" s="35"/>
      <c r="H1790" s="36"/>
    </row>
    <row r="1791" spans="1:8" s="2" customFormat="1" ht="16.899999999999999" customHeight="1">
      <c r="A1791" s="35"/>
      <c r="B1791" s="36"/>
      <c r="C1791" s="227" t="s">
        <v>3</v>
      </c>
      <c r="D1791" s="227" t="s">
        <v>263</v>
      </c>
      <c r="E1791" s="19" t="s">
        <v>3</v>
      </c>
      <c r="F1791" s="228">
        <v>0</v>
      </c>
      <c r="G1791" s="35"/>
      <c r="H1791" s="36"/>
    </row>
    <row r="1792" spans="1:8" s="2" customFormat="1" ht="16.899999999999999" customHeight="1">
      <c r="A1792" s="35"/>
      <c r="B1792" s="36"/>
      <c r="C1792" s="227" t="s">
        <v>3</v>
      </c>
      <c r="D1792" s="227" t="s">
        <v>330</v>
      </c>
      <c r="E1792" s="19" t="s">
        <v>3</v>
      </c>
      <c r="F1792" s="228">
        <v>5.04</v>
      </c>
      <c r="G1792" s="35"/>
      <c r="H1792" s="36"/>
    </row>
    <row r="1793" spans="1:8" s="2" customFormat="1" ht="16.899999999999999" customHeight="1">
      <c r="A1793" s="35"/>
      <c r="B1793" s="36"/>
      <c r="C1793" s="227" t="s">
        <v>2248</v>
      </c>
      <c r="D1793" s="227" t="s">
        <v>215</v>
      </c>
      <c r="E1793" s="19" t="s">
        <v>3</v>
      </c>
      <c r="F1793" s="228">
        <v>5.04</v>
      </c>
      <c r="G1793" s="35"/>
      <c r="H1793" s="36"/>
    </row>
    <row r="1794" spans="1:8" s="2" customFormat="1" ht="16.899999999999999" customHeight="1">
      <c r="A1794" s="35"/>
      <c r="B1794" s="36"/>
      <c r="C1794" s="223" t="s">
        <v>162</v>
      </c>
      <c r="D1794" s="224" t="s">
        <v>3</v>
      </c>
      <c r="E1794" s="225" t="s">
        <v>3</v>
      </c>
      <c r="F1794" s="226">
        <v>9.4079999999999995</v>
      </c>
      <c r="G1794" s="35"/>
      <c r="H1794" s="36"/>
    </row>
    <row r="1795" spans="1:8" s="2" customFormat="1" ht="16.899999999999999" customHeight="1">
      <c r="A1795" s="35"/>
      <c r="B1795" s="36"/>
      <c r="C1795" s="227" t="s">
        <v>3</v>
      </c>
      <c r="D1795" s="227" t="s">
        <v>207</v>
      </c>
      <c r="E1795" s="19" t="s">
        <v>3</v>
      </c>
      <c r="F1795" s="228">
        <v>0</v>
      </c>
      <c r="G1795" s="35"/>
      <c r="H1795" s="36"/>
    </row>
    <row r="1796" spans="1:8" s="2" customFormat="1" ht="16.899999999999999" customHeight="1">
      <c r="A1796" s="35"/>
      <c r="B1796" s="36"/>
      <c r="C1796" s="227" t="s">
        <v>3</v>
      </c>
      <c r="D1796" s="227" t="s">
        <v>208</v>
      </c>
      <c r="E1796" s="19" t="s">
        <v>3</v>
      </c>
      <c r="F1796" s="228">
        <v>0</v>
      </c>
      <c r="G1796" s="35"/>
      <c r="H1796" s="36"/>
    </row>
    <row r="1797" spans="1:8" s="2" customFormat="1" ht="16.899999999999999" customHeight="1">
      <c r="A1797" s="35"/>
      <c r="B1797" s="36"/>
      <c r="C1797" s="227" t="s">
        <v>3</v>
      </c>
      <c r="D1797" s="227" t="s">
        <v>2201</v>
      </c>
      <c r="E1797" s="19" t="s">
        <v>3</v>
      </c>
      <c r="F1797" s="228">
        <v>0</v>
      </c>
      <c r="G1797" s="35"/>
      <c r="H1797" s="36"/>
    </row>
    <row r="1798" spans="1:8" s="2" customFormat="1" ht="16.899999999999999" customHeight="1">
      <c r="A1798" s="35"/>
      <c r="B1798" s="36"/>
      <c r="C1798" s="227" t="s">
        <v>3</v>
      </c>
      <c r="D1798" s="227" t="s">
        <v>262</v>
      </c>
      <c r="E1798" s="19" t="s">
        <v>3</v>
      </c>
      <c r="F1798" s="228">
        <v>0</v>
      </c>
      <c r="G1798" s="35"/>
      <c r="H1798" s="36"/>
    </row>
    <row r="1799" spans="1:8" s="2" customFormat="1" ht="16.899999999999999" customHeight="1">
      <c r="A1799" s="35"/>
      <c r="B1799" s="36"/>
      <c r="C1799" s="227" t="s">
        <v>3</v>
      </c>
      <c r="D1799" s="227" t="s">
        <v>263</v>
      </c>
      <c r="E1799" s="19" t="s">
        <v>3</v>
      </c>
      <c r="F1799" s="228">
        <v>0</v>
      </c>
      <c r="G1799" s="35"/>
      <c r="H1799" s="36"/>
    </row>
    <row r="1800" spans="1:8" s="2" customFormat="1" ht="16.899999999999999" customHeight="1">
      <c r="A1800" s="35"/>
      <c r="B1800" s="36"/>
      <c r="C1800" s="227" t="s">
        <v>162</v>
      </c>
      <c r="D1800" s="227" t="s">
        <v>335</v>
      </c>
      <c r="E1800" s="19" t="s">
        <v>3</v>
      </c>
      <c r="F1800" s="228">
        <v>9.4079999999999995</v>
      </c>
      <c r="G1800" s="35"/>
      <c r="H1800" s="36"/>
    </row>
    <row r="1801" spans="1:8" s="2" customFormat="1" ht="16.899999999999999" customHeight="1">
      <c r="A1801" s="35"/>
      <c r="B1801" s="36"/>
      <c r="C1801" s="229" t="s">
        <v>2751</v>
      </c>
      <c r="D1801" s="35"/>
      <c r="E1801" s="35"/>
      <c r="F1801" s="35"/>
      <c r="G1801" s="35"/>
      <c r="H1801" s="36"/>
    </row>
    <row r="1802" spans="1:8" s="2" customFormat="1" ht="16.899999999999999" customHeight="1">
      <c r="A1802" s="35"/>
      <c r="B1802" s="36"/>
      <c r="C1802" s="227" t="s">
        <v>2249</v>
      </c>
      <c r="D1802" s="227" t="s">
        <v>3002</v>
      </c>
      <c r="E1802" s="19" t="s">
        <v>139</v>
      </c>
      <c r="F1802" s="228">
        <v>9.4079999999999995</v>
      </c>
      <c r="G1802" s="35"/>
      <c r="H1802" s="36"/>
    </row>
    <row r="1803" spans="1:8" s="2" customFormat="1" ht="16.899999999999999" customHeight="1">
      <c r="A1803" s="35"/>
      <c r="B1803" s="36"/>
      <c r="C1803" s="227" t="s">
        <v>397</v>
      </c>
      <c r="D1803" s="227" t="s">
        <v>2766</v>
      </c>
      <c r="E1803" s="19" t="s">
        <v>139</v>
      </c>
      <c r="F1803" s="228">
        <v>40.991999999999997</v>
      </c>
      <c r="G1803" s="35"/>
      <c r="H1803" s="36"/>
    </row>
    <row r="1804" spans="1:8" s="2" customFormat="1" ht="16.899999999999999" customHeight="1">
      <c r="A1804" s="35"/>
      <c r="B1804" s="36"/>
      <c r="C1804" s="227" t="s">
        <v>2276</v>
      </c>
      <c r="D1804" s="227" t="s">
        <v>2998</v>
      </c>
      <c r="E1804" s="19" t="s">
        <v>139</v>
      </c>
      <c r="F1804" s="228">
        <v>21.672000000000001</v>
      </c>
      <c r="G1804" s="35"/>
      <c r="H1804" s="36"/>
    </row>
    <row r="1805" spans="1:8" s="2" customFormat="1" ht="16.899999999999999" customHeight="1">
      <c r="A1805" s="35"/>
      <c r="B1805" s="36"/>
      <c r="C1805" s="227" t="s">
        <v>428</v>
      </c>
      <c r="D1805" s="227" t="s">
        <v>2768</v>
      </c>
      <c r="E1805" s="19" t="s">
        <v>139</v>
      </c>
      <c r="F1805" s="228">
        <v>40.991999999999997</v>
      </c>
      <c r="G1805" s="35"/>
      <c r="H1805" s="36"/>
    </row>
    <row r="1806" spans="1:8" s="2" customFormat="1" ht="16.899999999999999" customHeight="1">
      <c r="A1806" s="35"/>
      <c r="B1806" s="36"/>
      <c r="C1806" s="227" t="s">
        <v>428</v>
      </c>
      <c r="D1806" s="227" t="s">
        <v>2768</v>
      </c>
      <c r="E1806" s="19" t="s">
        <v>139</v>
      </c>
      <c r="F1806" s="228">
        <v>20.495999999999999</v>
      </c>
      <c r="G1806" s="35"/>
      <c r="H1806" s="36"/>
    </row>
    <row r="1807" spans="1:8" s="2" customFormat="1" ht="16.899999999999999" customHeight="1">
      <c r="A1807" s="35"/>
      <c r="B1807" s="36"/>
      <c r="C1807" s="223" t="s">
        <v>2151</v>
      </c>
      <c r="D1807" s="224" t="s">
        <v>3</v>
      </c>
      <c r="E1807" s="225" t="s">
        <v>3</v>
      </c>
      <c r="F1807" s="226">
        <v>4.7039999999999997</v>
      </c>
      <c r="G1807" s="35"/>
      <c r="H1807" s="36"/>
    </row>
    <row r="1808" spans="1:8" s="2" customFormat="1" ht="16.899999999999999" customHeight="1">
      <c r="A1808" s="35"/>
      <c r="B1808" s="36"/>
      <c r="C1808" s="227" t="s">
        <v>3</v>
      </c>
      <c r="D1808" s="227" t="s">
        <v>207</v>
      </c>
      <c r="E1808" s="19" t="s">
        <v>3</v>
      </c>
      <c r="F1808" s="228">
        <v>0</v>
      </c>
      <c r="G1808" s="35"/>
      <c r="H1808" s="36"/>
    </row>
    <row r="1809" spans="1:8" s="2" customFormat="1" ht="16.899999999999999" customHeight="1">
      <c r="A1809" s="35"/>
      <c r="B1809" s="36"/>
      <c r="C1809" s="227" t="s">
        <v>3</v>
      </c>
      <c r="D1809" s="227" t="s">
        <v>208</v>
      </c>
      <c r="E1809" s="19" t="s">
        <v>3</v>
      </c>
      <c r="F1809" s="228">
        <v>0</v>
      </c>
      <c r="G1809" s="35"/>
      <c r="H1809" s="36"/>
    </row>
    <row r="1810" spans="1:8" s="2" customFormat="1" ht="16.899999999999999" customHeight="1">
      <c r="A1810" s="35"/>
      <c r="B1810" s="36"/>
      <c r="C1810" s="227" t="s">
        <v>3</v>
      </c>
      <c r="D1810" s="227" t="s">
        <v>2201</v>
      </c>
      <c r="E1810" s="19" t="s">
        <v>3</v>
      </c>
      <c r="F1810" s="228">
        <v>0</v>
      </c>
      <c r="G1810" s="35"/>
      <c r="H1810" s="36"/>
    </row>
    <row r="1811" spans="1:8" s="2" customFormat="1" ht="16.899999999999999" customHeight="1">
      <c r="A1811" s="35"/>
      <c r="B1811" s="36"/>
      <c r="C1811" s="227" t="s">
        <v>3</v>
      </c>
      <c r="D1811" s="227" t="s">
        <v>262</v>
      </c>
      <c r="E1811" s="19" t="s">
        <v>3</v>
      </c>
      <c r="F1811" s="228">
        <v>0</v>
      </c>
      <c r="G1811" s="35"/>
      <c r="H1811" s="36"/>
    </row>
    <row r="1812" spans="1:8" s="2" customFormat="1" ht="16.899999999999999" customHeight="1">
      <c r="A1812" s="35"/>
      <c r="B1812" s="36"/>
      <c r="C1812" s="227" t="s">
        <v>3</v>
      </c>
      <c r="D1812" s="227" t="s">
        <v>263</v>
      </c>
      <c r="E1812" s="19" t="s">
        <v>3</v>
      </c>
      <c r="F1812" s="228">
        <v>0</v>
      </c>
      <c r="G1812" s="35"/>
      <c r="H1812" s="36"/>
    </row>
    <row r="1813" spans="1:8" s="2" customFormat="1" ht="16.899999999999999" customHeight="1">
      <c r="A1813" s="35"/>
      <c r="B1813" s="36"/>
      <c r="C1813" s="227" t="s">
        <v>2151</v>
      </c>
      <c r="D1813" s="227" t="s">
        <v>2239</v>
      </c>
      <c r="E1813" s="19" t="s">
        <v>3</v>
      </c>
      <c r="F1813" s="228">
        <v>4.7039999999999997</v>
      </c>
      <c r="G1813" s="35"/>
      <c r="H1813" s="36"/>
    </row>
    <row r="1814" spans="1:8" s="2" customFormat="1" ht="16.899999999999999" customHeight="1">
      <c r="A1814" s="35"/>
      <c r="B1814" s="36"/>
      <c r="C1814" s="229" t="s">
        <v>2751</v>
      </c>
      <c r="D1814" s="35"/>
      <c r="E1814" s="35"/>
      <c r="F1814" s="35"/>
      <c r="G1814" s="35"/>
      <c r="H1814" s="36"/>
    </row>
    <row r="1815" spans="1:8" s="2" customFormat="1" ht="16.899999999999999" customHeight="1">
      <c r="A1815" s="35"/>
      <c r="B1815" s="36"/>
      <c r="C1815" s="227" t="s">
        <v>2235</v>
      </c>
      <c r="D1815" s="227" t="s">
        <v>3003</v>
      </c>
      <c r="E1815" s="19" t="s">
        <v>139</v>
      </c>
      <c r="F1815" s="228">
        <v>4.7039999999999997</v>
      </c>
      <c r="G1815" s="35"/>
      <c r="H1815" s="36"/>
    </row>
    <row r="1816" spans="1:8" s="2" customFormat="1" ht="16.899999999999999" customHeight="1">
      <c r="A1816" s="35"/>
      <c r="B1816" s="36"/>
      <c r="C1816" s="227" t="s">
        <v>397</v>
      </c>
      <c r="D1816" s="227" t="s">
        <v>2766</v>
      </c>
      <c r="E1816" s="19" t="s">
        <v>139</v>
      </c>
      <c r="F1816" s="228">
        <v>40.991999999999997</v>
      </c>
      <c r="G1816" s="35"/>
      <c r="H1816" s="36"/>
    </row>
    <row r="1817" spans="1:8" s="2" customFormat="1" ht="16.899999999999999" customHeight="1">
      <c r="A1817" s="35"/>
      <c r="B1817" s="36"/>
      <c r="C1817" s="227" t="s">
        <v>2276</v>
      </c>
      <c r="D1817" s="227" t="s">
        <v>2998</v>
      </c>
      <c r="E1817" s="19" t="s">
        <v>139</v>
      </c>
      <c r="F1817" s="228">
        <v>21.672000000000001</v>
      </c>
      <c r="G1817" s="35"/>
      <c r="H1817" s="36"/>
    </row>
    <row r="1818" spans="1:8" s="2" customFormat="1" ht="16.899999999999999" customHeight="1">
      <c r="A1818" s="35"/>
      <c r="B1818" s="36"/>
      <c r="C1818" s="227" t="s">
        <v>428</v>
      </c>
      <c r="D1818" s="227" t="s">
        <v>2768</v>
      </c>
      <c r="E1818" s="19" t="s">
        <v>139</v>
      </c>
      <c r="F1818" s="228">
        <v>40.991999999999997</v>
      </c>
      <c r="G1818" s="35"/>
      <c r="H1818" s="36"/>
    </row>
    <row r="1819" spans="1:8" s="2" customFormat="1" ht="16.899999999999999" customHeight="1">
      <c r="A1819" s="35"/>
      <c r="B1819" s="36"/>
      <c r="C1819" s="227" t="s">
        <v>428</v>
      </c>
      <c r="D1819" s="227" t="s">
        <v>2768</v>
      </c>
      <c r="E1819" s="19" t="s">
        <v>139</v>
      </c>
      <c r="F1819" s="228">
        <v>20.495999999999999</v>
      </c>
      <c r="G1819" s="35"/>
      <c r="H1819" s="36"/>
    </row>
    <row r="1820" spans="1:8" s="2" customFormat="1" ht="16.899999999999999" customHeight="1">
      <c r="A1820" s="35"/>
      <c r="B1820" s="36"/>
      <c r="C1820" s="223" t="s">
        <v>164</v>
      </c>
      <c r="D1820" s="224" t="s">
        <v>3</v>
      </c>
      <c r="E1820" s="225" t="s">
        <v>3</v>
      </c>
      <c r="F1820" s="226">
        <v>2.3519999999999999</v>
      </c>
      <c r="G1820" s="35"/>
      <c r="H1820" s="36"/>
    </row>
    <row r="1821" spans="1:8" s="2" customFormat="1" ht="16.899999999999999" customHeight="1">
      <c r="A1821" s="35"/>
      <c r="B1821" s="36"/>
      <c r="C1821" s="227" t="s">
        <v>3</v>
      </c>
      <c r="D1821" s="227" t="s">
        <v>207</v>
      </c>
      <c r="E1821" s="19" t="s">
        <v>3</v>
      </c>
      <c r="F1821" s="228">
        <v>0</v>
      </c>
      <c r="G1821" s="35"/>
      <c r="H1821" s="36"/>
    </row>
    <row r="1822" spans="1:8" s="2" customFormat="1" ht="16.899999999999999" customHeight="1">
      <c r="A1822" s="35"/>
      <c r="B1822" s="36"/>
      <c r="C1822" s="227" t="s">
        <v>3</v>
      </c>
      <c r="D1822" s="227" t="s">
        <v>208</v>
      </c>
      <c r="E1822" s="19" t="s">
        <v>3</v>
      </c>
      <c r="F1822" s="228">
        <v>0</v>
      </c>
      <c r="G1822" s="35"/>
      <c r="H1822" s="36"/>
    </row>
    <row r="1823" spans="1:8" s="2" customFormat="1" ht="16.899999999999999" customHeight="1">
      <c r="A1823" s="35"/>
      <c r="B1823" s="36"/>
      <c r="C1823" s="227" t="s">
        <v>3</v>
      </c>
      <c r="D1823" s="227" t="s">
        <v>2201</v>
      </c>
      <c r="E1823" s="19" t="s">
        <v>3</v>
      </c>
      <c r="F1823" s="228">
        <v>0</v>
      </c>
      <c r="G1823" s="35"/>
      <c r="H1823" s="36"/>
    </row>
    <row r="1824" spans="1:8" s="2" customFormat="1" ht="16.899999999999999" customHeight="1">
      <c r="A1824" s="35"/>
      <c r="B1824" s="36"/>
      <c r="C1824" s="227" t="s">
        <v>3</v>
      </c>
      <c r="D1824" s="227" t="s">
        <v>262</v>
      </c>
      <c r="E1824" s="19" t="s">
        <v>3</v>
      </c>
      <c r="F1824" s="228">
        <v>0</v>
      </c>
      <c r="G1824" s="35"/>
      <c r="H1824" s="36"/>
    </row>
    <row r="1825" spans="1:8" s="2" customFormat="1" ht="16.899999999999999" customHeight="1">
      <c r="A1825" s="35"/>
      <c r="B1825" s="36"/>
      <c r="C1825" s="227" t="s">
        <v>3</v>
      </c>
      <c r="D1825" s="227" t="s">
        <v>263</v>
      </c>
      <c r="E1825" s="19" t="s">
        <v>3</v>
      </c>
      <c r="F1825" s="228">
        <v>0</v>
      </c>
      <c r="G1825" s="35"/>
      <c r="H1825" s="36"/>
    </row>
    <row r="1826" spans="1:8" s="2" customFormat="1" ht="16.899999999999999" customHeight="1">
      <c r="A1826" s="35"/>
      <c r="B1826" s="36"/>
      <c r="C1826" s="227" t="s">
        <v>164</v>
      </c>
      <c r="D1826" s="227" t="s">
        <v>301</v>
      </c>
      <c r="E1826" s="19" t="s">
        <v>3</v>
      </c>
      <c r="F1826" s="228">
        <v>2.3519999999999999</v>
      </c>
      <c r="G1826" s="35"/>
      <c r="H1826" s="36"/>
    </row>
    <row r="1827" spans="1:8" s="2" customFormat="1" ht="16.899999999999999" customHeight="1">
      <c r="A1827" s="35"/>
      <c r="B1827" s="36"/>
      <c r="C1827" s="229" t="s">
        <v>2751</v>
      </c>
      <c r="D1827" s="35"/>
      <c r="E1827" s="35"/>
      <c r="F1827" s="35"/>
      <c r="G1827" s="35"/>
      <c r="H1827" s="36"/>
    </row>
    <row r="1828" spans="1:8" s="2" customFormat="1" ht="16.899999999999999" customHeight="1">
      <c r="A1828" s="35"/>
      <c r="B1828" s="36"/>
      <c r="C1828" s="227" t="s">
        <v>2253</v>
      </c>
      <c r="D1828" s="227" t="s">
        <v>3004</v>
      </c>
      <c r="E1828" s="19" t="s">
        <v>139</v>
      </c>
      <c r="F1828" s="228">
        <v>2.3519999999999999</v>
      </c>
      <c r="G1828" s="35"/>
      <c r="H1828" s="36"/>
    </row>
    <row r="1829" spans="1:8" s="2" customFormat="1" ht="16.899999999999999" customHeight="1">
      <c r="A1829" s="35"/>
      <c r="B1829" s="36"/>
      <c r="C1829" s="227" t="s">
        <v>2269</v>
      </c>
      <c r="D1829" s="227" t="s">
        <v>3005</v>
      </c>
      <c r="E1829" s="19" t="s">
        <v>139</v>
      </c>
      <c r="F1829" s="228">
        <v>2.3519999999999999</v>
      </c>
      <c r="G1829" s="35"/>
      <c r="H1829" s="36"/>
    </row>
    <row r="1830" spans="1:8" s="2" customFormat="1" ht="16.899999999999999" customHeight="1">
      <c r="A1830" s="35"/>
      <c r="B1830" s="36"/>
      <c r="C1830" s="227" t="s">
        <v>2276</v>
      </c>
      <c r="D1830" s="227" t="s">
        <v>2998</v>
      </c>
      <c r="E1830" s="19" t="s">
        <v>139</v>
      </c>
      <c r="F1830" s="228">
        <v>21.672000000000001</v>
      </c>
      <c r="G1830" s="35"/>
      <c r="H1830" s="36"/>
    </row>
    <row r="1831" spans="1:8" s="2" customFormat="1" ht="16.899999999999999" customHeight="1">
      <c r="A1831" s="35"/>
      <c r="B1831" s="36"/>
      <c r="C1831" s="227" t="s">
        <v>436</v>
      </c>
      <c r="D1831" s="227" t="s">
        <v>2773</v>
      </c>
      <c r="E1831" s="19" t="s">
        <v>139</v>
      </c>
      <c r="F1831" s="228">
        <v>2.3519999999999999</v>
      </c>
      <c r="G1831" s="35"/>
      <c r="H1831" s="36"/>
    </row>
    <row r="1832" spans="1:8" s="2" customFormat="1" ht="16.899999999999999" customHeight="1">
      <c r="A1832" s="35"/>
      <c r="B1832" s="36"/>
      <c r="C1832" s="227" t="s">
        <v>436</v>
      </c>
      <c r="D1832" s="227" t="s">
        <v>2773</v>
      </c>
      <c r="E1832" s="19" t="s">
        <v>139</v>
      </c>
      <c r="F1832" s="228">
        <v>1.1759999999999999</v>
      </c>
      <c r="G1832" s="35"/>
      <c r="H1832" s="36"/>
    </row>
    <row r="1833" spans="1:8" s="2" customFormat="1" ht="16.899999999999999" customHeight="1">
      <c r="A1833" s="35"/>
      <c r="B1833" s="36"/>
      <c r="C1833" s="223" t="s">
        <v>165</v>
      </c>
      <c r="D1833" s="224" t="s">
        <v>3</v>
      </c>
      <c r="E1833" s="225" t="s">
        <v>3</v>
      </c>
      <c r="F1833" s="226">
        <v>48</v>
      </c>
      <c r="G1833" s="35"/>
      <c r="H1833" s="36"/>
    </row>
    <row r="1834" spans="1:8" s="2" customFormat="1" ht="16.899999999999999" customHeight="1">
      <c r="A1834" s="35"/>
      <c r="B1834" s="36"/>
      <c r="C1834" s="227" t="s">
        <v>3</v>
      </c>
      <c r="D1834" s="227" t="s">
        <v>207</v>
      </c>
      <c r="E1834" s="19" t="s">
        <v>3</v>
      </c>
      <c r="F1834" s="228">
        <v>0</v>
      </c>
      <c r="G1834" s="35"/>
      <c r="H1834" s="36"/>
    </row>
    <row r="1835" spans="1:8" s="2" customFormat="1" ht="16.899999999999999" customHeight="1">
      <c r="A1835" s="35"/>
      <c r="B1835" s="36"/>
      <c r="C1835" s="227" t="s">
        <v>3</v>
      </c>
      <c r="D1835" s="227" t="s">
        <v>208</v>
      </c>
      <c r="E1835" s="19" t="s">
        <v>3</v>
      </c>
      <c r="F1835" s="228">
        <v>0</v>
      </c>
      <c r="G1835" s="35"/>
      <c r="H1835" s="36"/>
    </row>
    <row r="1836" spans="1:8" s="2" customFormat="1" ht="16.899999999999999" customHeight="1">
      <c r="A1836" s="35"/>
      <c r="B1836" s="36"/>
      <c r="C1836" s="227" t="s">
        <v>3</v>
      </c>
      <c r="D1836" s="227" t="s">
        <v>2201</v>
      </c>
      <c r="E1836" s="19" t="s">
        <v>3</v>
      </c>
      <c r="F1836" s="228">
        <v>0</v>
      </c>
      <c r="G1836" s="35"/>
      <c r="H1836" s="36"/>
    </row>
    <row r="1837" spans="1:8" s="2" customFormat="1" ht="16.899999999999999" customHeight="1">
      <c r="A1837" s="35"/>
      <c r="B1837" s="36"/>
      <c r="C1837" s="227" t="s">
        <v>3</v>
      </c>
      <c r="D1837" s="227" t="s">
        <v>1154</v>
      </c>
      <c r="E1837" s="19" t="s">
        <v>3</v>
      </c>
      <c r="F1837" s="228">
        <v>0</v>
      </c>
      <c r="G1837" s="35"/>
      <c r="H1837" s="36"/>
    </row>
    <row r="1838" spans="1:8" s="2" customFormat="1" ht="16.899999999999999" customHeight="1">
      <c r="A1838" s="35"/>
      <c r="B1838" s="36"/>
      <c r="C1838" s="227" t="s">
        <v>3</v>
      </c>
      <c r="D1838" s="227" t="s">
        <v>2242</v>
      </c>
      <c r="E1838" s="19" t="s">
        <v>3</v>
      </c>
      <c r="F1838" s="228">
        <v>48</v>
      </c>
      <c r="G1838" s="35"/>
      <c r="H1838" s="36"/>
    </row>
    <row r="1839" spans="1:8" s="2" customFormat="1" ht="16.899999999999999" customHeight="1">
      <c r="A1839" s="35"/>
      <c r="B1839" s="36"/>
      <c r="C1839" s="227" t="s">
        <v>165</v>
      </c>
      <c r="D1839" s="227" t="s">
        <v>215</v>
      </c>
      <c r="E1839" s="19" t="s">
        <v>3</v>
      </c>
      <c r="F1839" s="228">
        <v>48</v>
      </c>
      <c r="G1839" s="35"/>
      <c r="H1839" s="36"/>
    </row>
    <row r="1840" spans="1:8" s="2" customFormat="1" ht="16.899999999999999" customHeight="1">
      <c r="A1840" s="35"/>
      <c r="B1840" s="36"/>
      <c r="C1840" s="229" t="s">
        <v>2751</v>
      </c>
      <c r="D1840" s="35"/>
      <c r="E1840" s="35"/>
      <c r="F1840" s="35"/>
      <c r="G1840" s="35"/>
      <c r="H1840" s="36"/>
    </row>
    <row r="1841" spans="1:8" s="2" customFormat="1" ht="16.899999999999999" customHeight="1">
      <c r="A1841" s="35"/>
      <c r="B1841" s="36"/>
      <c r="C1841" s="227" t="s">
        <v>963</v>
      </c>
      <c r="D1841" s="227" t="s">
        <v>2789</v>
      </c>
      <c r="E1841" s="19" t="s">
        <v>139</v>
      </c>
      <c r="F1841" s="228">
        <v>2.3519999999999999</v>
      </c>
      <c r="G1841" s="35"/>
      <c r="H1841" s="36"/>
    </row>
    <row r="1842" spans="1:8" s="2" customFormat="1" ht="16.899999999999999" customHeight="1">
      <c r="A1842" s="35"/>
      <c r="B1842" s="36"/>
      <c r="C1842" s="227" t="s">
        <v>258</v>
      </c>
      <c r="D1842" s="227" t="s">
        <v>2759</v>
      </c>
      <c r="E1842" s="19" t="s">
        <v>139</v>
      </c>
      <c r="F1842" s="228">
        <v>1.008</v>
      </c>
      <c r="G1842" s="35"/>
      <c r="H1842" s="36"/>
    </row>
    <row r="1843" spans="1:8" s="2" customFormat="1" ht="16.899999999999999" customHeight="1">
      <c r="A1843" s="35"/>
      <c r="B1843" s="36"/>
      <c r="C1843" s="227" t="s">
        <v>303</v>
      </c>
      <c r="D1843" s="227" t="s">
        <v>2763</v>
      </c>
      <c r="E1843" s="19" t="s">
        <v>139</v>
      </c>
      <c r="F1843" s="228">
        <v>3.456</v>
      </c>
      <c r="G1843" s="35"/>
      <c r="H1843" s="36"/>
    </row>
    <row r="1844" spans="1:8" s="2" customFormat="1" ht="16.899999999999999" customHeight="1">
      <c r="A1844" s="35"/>
      <c r="B1844" s="36"/>
      <c r="C1844" s="227" t="s">
        <v>975</v>
      </c>
      <c r="D1844" s="227" t="s">
        <v>2790</v>
      </c>
      <c r="E1844" s="19" t="s">
        <v>139</v>
      </c>
      <c r="F1844" s="228">
        <v>8.0640000000000001</v>
      </c>
      <c r="G1844" s="35"/>
      <c r="H1844" s="36"/>
    </row>
    <row r="1845" spans="1:8" s="2" customFormat="1" ht="16.899999999999999" customHeight="1">
      <c r="A1845" s="35"/>
      <c r="B1845" s="36"/>
      <c r="C1845" s="227" t="s">
        <v>316</v>
      </c>
      <c r="D1845" s="227" t="s">
        <v>2765</v>
      </c>
      <c r="E1845" s="19" t="s">
        <v>139</v>
      </c>
      <c r="F1845" s="228">
        <v>4.8959999999999999</v>
      </c>
      <c r="G1845" s="35"/>
      <c r="H1845" s="36"/>
    </row>
    <row r="1846" spans="1:8" s="2" customFormat="1" ht="16.899999999999999" customHeight="1">
      <c r="A1846" s="35"/>
      <c r="B1846" s="36"/>
      <c r="C1846" s="227" t="s">
        <v>981</v>
      </c>
      <c r="D1846" s="227" t="s">
        <v>2791</v>
      </c>
      <c r="E1846" s="19" t="s">
        <v>139</v>
      </c>
      <c r="F1846" s="228">
        <v>11.423999999999999</v>
      </c>
      <c r="G1846" s="35"/>
      <c r="H1846" s="36"/>
    </row>
    <row r="1847" spans="1:8" s="2" customFormat="1" ht="16.899999999999999" customHeight="1">
      <c r="A1847" s="35"/>
      <c r="B1847" s="36"/>
      <c r="C1847" s="227" t="s">
        <v>327</v>
      </c>
      <c r="D1847" s="227" t="s">
        <v>2770</v>
      </c>
      <c r="E1847" s="19" t="s">
        <v>139</v>
      </c>
      <c r="F1847" s="228">
        <v>5.04</v>
      </c>
      <c r="G1847" s="35"/>
      <c r="H1847" s="36"/>
    </row>
    <row r="1848" spans="1:8" s="2" customFormat="1" ht="16.899999999999999" customHeight="1">
      <c r="A1848" s="35"/>
      <c r="B1848" s="36"/>
      <c r="C1848" s="227" t="s">
        <v>2249</v>
      </c>
      <c r="D1848" s="227" t="s">
        <v>3002</v>
      </c>
      <c r="E1848" s="19" t="s">
        <v>139</v>
      </c>
      <c r="F1848" s="228">
        <v>9.4079999999999995</v>
      </c>
      <c r="G1848" s="35"/>
      <c r="H1848" s="36"/>
    </row>
    <row r="1849" spans="1:8" s="2" customFormat="1" ht="16.899999999999999" customHeight="1">
      <c r="A1849" s="35"/>
      <c r="B1849" s="36"/>
      <c r="C1849" s="227" t="s">
        <v>2253</v>
      </c>
      <c r="D1849" s="227" t="s">
        <v>3004</v>
      </c>
      <c r="E1849" s="19" t="s">
        <v>139</v>
      </c>
      <c r="F1849" s="228">
        <v>2.3519999999999999</v>
      </c>
      <c r="G1849" s="35"/>
      <c r="H1849" s="36"/>
    </row>
    <row r="1850" spans="1:8" s="2" customFormat="1" ht="16.899999999999999" customHeight="1">
      <c r="A1850" s="35"/>
      <c r="B1850" s="36"/>
      <c r="C1850" s="227" t="s">
        <v>450</v>
      </c>
      <c r="D1850" s="227" t="s">
        <v>2753</v>
      </c>
      <c r="E1850" s="19" t="s">
        <v>139</v>
      </c>
      <c r="F1850" s="228">
        <v>56.851999999999997</v>
      </c>
      <c r="G1850" s="35"/>
      <c r="H1850" s="36"/>
    </row>
    <row r="1851" spans="1:8" s="2" customFormat="1" ht="16.899999999999999" customHeight="1">
      <c r="A1851" s="35"/>
      <c r="B1851" s="36"/>
      <c r="C1851" s="227" t="s">
        <v>1728</v>
      </c>
      <c r="D1851" s="227" t="s">
        <v>2988</v>
      </c>
      <c r="E1851" s="19" t="s">
        <v>467</v>
      </c>
      <c r="F1851" s="228">
        <v>658.755</v>
      </c>
      <c r="G1851" s="35"/>
      <c r="H1851" s="36"/>
    </row>
    <row r="1852" spans="1:8" s="2" customFormat="1" ht="16.899999999999999" customHeight="1">
      <c r="A1852" s="35"/>
      <c r="B1852" s="36"/>
      <c r="C1852" s="227" t="s">
        <v>1731</v>
      </c>
      <c r="D1852" s="227" t="s">
        <v>2989</v>
      </c>
      <c r="E1852" s="19" t="s">
        <v>467</v>
      </c>
      <c r="F1852" s="228">
        <v>3952.53</v>
      </c>
      <c r="G1852" s="35"/>
      <c r="H1852" s="36"/>
    </row>
    <row r="1853" spans="1:8" s="2" customFormat="1" ht="16.899999999999999" customHeight="1">
      <c r="A1853" s="35"/>
      <c r="B1853" s="36"/>
      <c r="C1853" s="227" t="s">
        <v>1735</v>
      </c>
      <c r="D1853" s="227" t="s">
        <v>2985</v>
      </c>
      <c r="E1853" s="19" t="s">
        <v>467</v>
      </c>
      <c r="F1853" s="228">
        <v>974.16200000000003</v>
      </c>
      <c r="G1853" s="35"/>
      <c r="H1853" s="36"/>
    </row>
    <row r="1854" spans="1:8" s="2" customFormat="1" ht="16.899999999999999" customHeight="1">
      <c r="A1854" s="35"/>
      <c r="B1854" s="36"/>
      <c r="C1854" s="227" t="s">
        <v>2424</v>
      </c>
      <c r="D1854" s="227" t="s">
        <v>681</v>
      </c>
      <c r="E1854" s="19" t="s">
        <v>467</v>
      </c>
      <c r="F1854" s="228">
        <v>658.755</v>
      </c>
      <c r="G1854" s="35"/>
      <c r="H1854" s="36"/>
    </row>
    <row r="1855" spans="1:8" s="2" customFormat="1" ht="16.899999999999999" customHeight="1">
      <c r="A1855" s="35"/>
      <c r="B1855" s="36"/>
      <c r="C1855" s="223" t="s">
        <v>2153</v>
      </c>
      <c r="D1855" s="224" t="s">
        <v>3</v>
      </c>
      <c r="E1855" s="225" t="s">
        <v>3</v>
      </c>
      <c r="F1855" s="226">
        <v>19.2</v>
      </c>
      <c r="G1855" s="35"/>
      <c r="H1855" s="36"/>
    </row>
    <row r="1856" spans="1:8" s="2" customFormat="1" ht="16.899999999999999" customHeight="1">
      <c r="A1856" s="35"/>
      <c r="B1856" s="36"/>
      <c r="C1856" s="227" t="s">
        <v>3</v>
      </c>
      <c r="D1856" s="227" t="s">
        <v>207</v>
      </c>
      <c r="E1856" s="19" t="s">
        <v>3</v>
      </c>
      <c r="F1856" s="228">
        <v>0</v>
      </c>
      <c r="G1856" s="35"/>
      <c r="H1856" s="36"/>
    </row>
    <row r="1857" spans="1:8" s="2" customFormat="1" ht="16.899999999999999" customHeight="1">
      <c r="A1857" s="35"/>
      <c r="B1857" s="36"/>
      <c r="C1857" s="227" t="s">
        <v>3</v>
      </c>
      <c r="D1857" s="227" t="s">
        <v>208</v>
      </c>
      <c r="E1857" s="19" t="s">
        <v>3</v>
      </c>
      <c r="F1857" s="228">
        <v>0</v>
      </c>
      <c r="G1857" s="35"/>
      <c r="H1857" s="36"/>
    </row>
    <row r="1858" spans="1:8" s="2" customFormat="1" ht="16.899999999999999" customHeight="1">
      <c r="A1858" s="35"/>
      <c r="B1858" s="36"/>
      <c r="C1858" s="227" t="s">
        <v>3</v>
      </c>
      <c r="D1858" s="227" t="s">
        <v>2201</v>
      </c>
      <c r="E1858" s="19" t="s">
        <v>3</v>
      </c>
      <c r="F1858" s="228">
        <v>0</v>
      </c>
      <c r="G1858" s="35"/>
      <c r="H1858" s="36"/>
    </row>
    <row r="1859" spans="1:8" s="2" customFormat="1" ht="16.899999999999999" customHeight="1">
      <c r="A1859" s="35"/>
      <c r="B1859" s="36"/>
      <c r="C1859" s="227" t="s">
        <v>3</v>
      </c>
      <c r="D1859" s="227" t="s">
        <v>2207</v>
      </c>
      <c r="E1859" s="19" t="s">
        <v>3</v>
      </c>
      <c r="F1859" s="228">
        <v>0</v>
      </c>
      <c r="G1859" s="35"/>
      <c r="H1859" s="36"/>
    </row>
    <row r="1860" spans="1:8" s="2" customFormat="1" ht="16.899999999999999" customHeight="1">
      <c r="A1860" s="35"/>
      <c r="B1860" s="36"/>
      <c r="C1860" s="227" t="s">
        <v>3</v>
      </c>
      <c r="D1860" s="227" t="s">
        <v>1154</v>
      </c>
      <c r="E1860" s="19" t="s">
        <v>3</v>
      </c>
      <c r="F1860" s="228">
        <v>0</v>
      </c>
      <c r="G1860" s="35"/>
      <c r="H1860" s="36"/>
    </row>
    <row r="1861" spans="1:8" s="2" customFormat="1" ht="16.899999999999999" customHeight="1">
      <c r="A1861" s="35"/>
      <c r="B1861" s="36"/>
      <c r="C1861" s="227" t="s">
        <v>3</v>
      </c>
      <c r="D1861" s="227" t="s">
        <v>2208</v>
      </c>
      <c r="E1861" s="19" t="s">
        <v>3</v>
      </c>
      <c r="F1861" s="228">
        <v>19.2</v>
      </c>
      <c r="G1861" s="35"/>
      <c r="H1861" s="36"/>
    </row>
    <row r="1862" spans="1:8" s="2" customFormat="1" ht="16.899999999999999" customHeight="1">
      <c r="A1862" s="35"/>
      <c r="B1862" s="36"/>
      <c r="C1862" s="227" t="s">
        <v>2153</v>
      </c>
      <c r="D1862" s="227" t="s">
        <v>215</v>
      </c>
      <c r="E1862" s="19" t="s">
        <v>3</v>
      </c>
      <c r="F1862" s="228">
        <v>19.2</v>
      </c>
      <c r="G1862" s="35"/>
      <c r="H1862" s="36"/>
    </row>
    <row r="1863" spans="1:8" s="2" customFormat="1" ht="16.899999999999999" customHeight="1">
      <c r="A1863" s="35"/>
      <c r="B1863" s="36"/>
      <c r="C1863" s="229" t="s">
        <v>2751</v>
      </c>
      <c r="D1863" s="35"/>
      <c r="E1863" s="35"/>
      <c r="F1863" s="35"/>
      <c r="G1863" s="35"/>
      <c r="H1863" s="36"/>
    </row>
    <row r="1864" spans="1:8" s="2" customFormat="1" ht="16.899999999999999" customHeight="1">
      <c r="A1864" s="35"/>
      <c r="B1864" s="36"/>
      <c r="C1864" s="227" t="s">
        <v>2203</v>
      </c>
      <c r="D1864" s="227" t="s">
        <v>2995</v>
      </c>
      <c r="E1864" s="19" t="s">
        <v>139</v>
      </c>
      <c r="F1864" s="228">
        <v>0.94099999999999995</v>
      </c>
      <c r="G1864" s="35"/>
      <c r="H1864" s="36"/>
    </row>
    <row r="1865" spans="1:8" s="2" customFormat="1" ht="16.899999999999999" customHeight="1">
      <c r="A1865" s="35"/>
      <c r="B1865" s="36"/>
      <c r="C1865" s="227" t="s">
        <v>2197</v>
      </c>
      <c r="D1865" s="227" t="s">
        <v>2994</v>
      </c>
      <c r="E1865" s="19" t="s">
        <v>139</v>
      </c>
      <c r="F1865" s="228">
        <v>0.40300000000000002</v>
      </c>
      <c r="G1865" s="35"/>
      <c r="H1865" s="36"/>
    </row>
    <row r="1866" spans="1:8" s="2" customFormat="1" ht="16.899999999999999" customHeight="1">
      <c r="A1866" s="35"/>
      <c r="B1866" s="36"/>
      <c r="C1866" s="227" t="s">
        <v>2210</v>
      </c>
      <c r="D1866" s="227" t="s">
        <v>2996</v>
      </c>
      <c r="E1866" s="19" t="s">
        <v>139</v>
      </c>
      <c r="F1866" s="228">
        <v>1.3819999999999999</v>
      </c>
      <c r="G1866" s="35"/>
      <c r="H1866" s="36"/>
    </row>
    <row r="1867" spans="1:8" s="2" customFormat="1" ht="16.899999999999999" customHeight="1">
      <c r="A1867" s="35"/>
      <c r="B1867" s="36"/>
      <c r="C1867" s="227" t="s">
        <v>2215</v>
      </c>
      <c r="D1867" s="227" t="s">
        <v>2997</v>
      </c>
      <c r="E1867" s="19" t="s">
        <v>139</v>
      </c>
      <c r="F1867" s="228">
        <v>3.226</v>
      </c>
      <c r="G1867" s="35"/>
      <c r="H1867" s="36"/>
    </row>
    <row r="1868" spans="1:8" s="2" customFormat="1" ht="16.899999999999999" customHeight="1">
      <c r="A1868" s="35"/>
      <c r="B1868" s="36"/>
      <c r="C1868" s="227" t="s">
        <v>2220</v>
      </c>
      <c r="D1868" s="227" t="s">
        <v>2999</v>
      </c>
      <c r="E1868" s="19" t="s">
        <v>139</v>
      </c>
      <c r="F1868" s="228">
        <v>1.958</v>
      </c>
      <c r="G1868" s="35"/>
      <c r="H1868" s="36"/>
    </row>
    <row r="1869" spans="1:8" s="2" customFormat="1" ht="16.899999999999999" customHeight="1">
      <c r="A1869" s="35"/>
      <c r="B1869" s="36"/>
      <c r="C1869" s="227" t="s">
        <v>2225</v>
      </c>
      <c r="D1869" s="227" t="s">
        <v>3000</v>
      </c>
      <c r="E1869" s="19" t="s">
        <v>139</v>
      </c>
      <c r="F1869" s="228">
        <v>4.57</v>
      </c>
      <c r="G1869" s="35"/>
      <c r="H1869" s="36"/>
    </row>
    <row r="1870" spans="1:8" s="2" customFormat="1" ht="16.899999999999999" customHeight="1">
      <c r="A1870" s="35"/>
      <c r="B1870" s="36"/>
      <c r="C1870" s="227" t="s">
        <v>2230</v>
      </c>
      <c r="D1870" s="227" t="s">
        <v>3001</v>
      </c>
      <c r="E1870" s="19" t="s">
        <v>139</v>
      </c>
      <c r="F1870" s="228">
        <v>2.016</v>
      </c>
      <c r="G1870" s="35"/>
      <c r="H1870" s="36"/>
    </row>
    <row r="1871" spans="1:8" s="2" customFormat="1" ht="16.899999999999999" customHeight="1">
      <c r="A1871" s="35"/>
      <c r="B1871" s="36"/>
      <c r="C1871" s="227" t="s">
        <v>2235</v>
      </c>
      <c r="D1871" s="227" t="s">
        <v>3003</v>
      </c>
      <c r="E1871" s="19" t="s">
        <v>139</v>
      </c>
      <c r="F1871" s="228">
        <v>4.7039999999999997</v>
      </c>
      <c r="G1871" s="35"/>
      <c r="H1871" s="36"/>
    </row>
    <row r="1872" spans="1:8" s="2" customFormat="1" ht="16.899999999999999" customHeight="1">
      <c r="A1872" s="35"/>
      <c r="B1872" s="36"/>
      <c r="C1872" s="227" t="s">
        <v>450</v>
      </c>
      <c r="D1872" s="227" t="s">
        <v>2753</v>
      </c>
      <c r="E1872" s="19" t="s">
        <v>139</v>
      </c>
      <c r="F1872" s="228">
        <v>56.851999999999997</v>
      </c>
      <c r="G1872" s="35"/>
      <c r="H1872" s="36"/>
    </row>
    <row r="1873" spans="1:8" s="2" customFormat="1" ht="16.899999999999999" customHeight="1">
      <c r="A1873" s="35"/>
      <c r="B1873" s="36"/>
      <c r="C1873" s="227" t="s">
        <v>1728</v>
      </c>
      <c r="D1873" s="227" t="s">
        <v>2988</v>
      </c>
      <c r="E1873" s="19" t="s">
        <v>467</v>
      </c>
      <c r="F1873" s="228">
        <v>658.755</v>
      </c>
      <c r="G1873" s="35"/>
      <c r="H1873" s="36"/>
    </row>
    <row r="1874" spans="1:8" s="2" customFormat="1" ht="16.899999999999999" customHeight="1">
      <c r="A1874" s="35"/>
      <c r="B1874" s="36"/>
      <c r="C1874" s="227" t="s">
        <v>1731</v>
      </c>
      <c r="D1874" s="227" t="s">
        <v>2989</v>
      </c>
      <c r="E1874" s="19" t="s">
        <v>467</v>
      </c>
      <c r="F1874" s="228">
        <v>3952.53</v>
      </c>
      <c r="G1874" s="35"/>
      <c r="H1874" s="36"/>
    </row>
    <row r="1875" spans="1:8" s="2" customFormat="1" ht="16.899999999999999" customHeight="1">
      <c r="A1875" s="35"/>
      <c r="B1875" s="36"/>
      <c r="C1875" s="227" t="s">
        <v>1735</v>
      </c>
      <c r="D1875" s="227" t="s">
        <v>2985</v>
      </c>
      <c r="E1875" s="19" t="s">
        <v>467</v>
      </c>
      <c r="F1875" s="228">
        <v>974.16200000000003</v>
      </c>
      <c r="G1875" s="35"/>
      <c r="H1875" s="36"/>
    </row>
    <row r="1876" spans="1:8" s="2" customFormat="1" ht="16.899999999999999" customHeight="1">
      <c r="A1876" s="35"/>
      <c r="B1876" s="36"/>
      <c r="C1876" s="227" t="s">
        <v>2424</v>
      </c>
      <c r="D1876" s="227" t="s">
        <v>681</v>
      </c>
      <c r="E1876" s="19" t="s">
        <v>467</v>
      </c>
      <c r="F1876" s="228">
        <v>658.755</v>
      </c>
      <c r="G1876" s="35"/>
      <c r="H1876" s="36"/>
    </row>
    <row r="1877" spans="1:8" s="2" customFormat="1" ht="26.5" customHeight="1">
      <c r="A1877" s="35"/>
      <c r="B1877" s="36"/>
      <c r="C1877" s="222" t="s">
        <v>3006</v>
      </c>
      <c r="D1877" s="222" t="s">
        <v>124</v>
      </c>
      <c r="E1877" s="35"/>
      <c r="F1877" s="35"/>
      <c r="G1877" s="35"/>
      <c r="H1877" s="36"/>
    </row>
    <row r="1878" spans="1:8" s="2" customFormat="1" ht="16.899999999999999" customHeight="1">
      <c r="A1878" s="35"/>
      <c r="B1878" s="36"/>
      <c r="C1878" s="223" t="s">
        <v>2431</v>
      </c>
      <c r="D1878" s="224" t="s">
        <v>3</v>
      </c>
      <c r="E1878" s="225" t="s">
        <v>3</v>
      </c>
      <c r="F1878" s="226">
        <v>606</v>
      </c>
      <c r="G1878" s="35"/>
      <c r="H1878" s="36"/>
    </row>
    <row r="1879" spans="1:8" s="2" customFormat="1" ht="16.899999999999999" customHeight="1">
      <c r="A1879" s="35"/>
      <c r="B1879" s="36"/>
      <c r="C1879" s="227" t="s">
        <v>3</v>
      </c>
      <c r="D1879" s="227" t="s">
        <v>207</v>
      </c>
      <c r="E1879" s="19" t="s">
        <v>3</v>
      </c>
      <c r="F1879" s="228">
        <v>0</v>
      </c>
      <c r="G1879" s="35"/>
      <c r="H1879" s="36"/>
    </row>
    <row r="1880" spans="1:8" s="2" customFormat="1" ht="16.899999999999999" customHeight="1">
      <c r="A1880" s="35"/>
      <c r="B1880" s="36"/>
      <c r="C1880" s="227" t="s">
        <v>3</v>
      </c>
      <c r="D1880" s="227" t="s">
        <v>208</v>
      </c>
      <c r="E1880" s="19" t="s">
        <v>3</v>
      </c>
      <c r="F1880" s="228">
        <v>0</v>
      </c>
      <c r="G1880" s="35"/>
      <c r="H1880" s="36"/>
    </row>
    <row r="1881" spans="1:8" s="2" customFormat="1" ht="16.899999999999999" customHeight="1">
      <c r="A1881" s="35"/>
      <c r="B1881" s="36"/>
      <c r="C1881" s="227" t="s">
        <v>3</v>
      </c>
      <c r="D1881" s="227" t="s">
        <v>2172</v>
      </c>
      <c r="E1881" s="19" t="s">
        <v>3</v>
      </c>
      <c r="F1881" s="228">
        <v>0</v>
      </c>
      <c r="G1881" s="35"/>
      <c r="H1881" s="36"/>
    </row>
    <row r="1882" spans="1:8" s="2" customFormat="1" ht="16.899999999999999" customHeight="1">
      <c r="A1882" s="35"/>
      <c r="B1882" s="36"/>
      <c r="C1882" s="227" t="s">
        <v>3</v>
      </c>
      <c r="D1882" s="227" t="s">
        <v>2187</v>
      </c>
      <c r="E1882" s="19" t="s">
        <v>3</v>
      </c>
      <c r="F1882" s="228">
        <v>0</v>
      </c>
      <c r="G1882" s="35"/>
      <c r="H1882" s="36"/>
    </row>
    <row r="1883" spans="1:8" s="2" customFormat="1" ht="16.899999999999999" customHeight="1">
      <c r="A1883" s="35"/>
      <c r="B1883" s="36"/>
      <c r="C1883" s="227" t="s">
        <v>3</v>
      </c>
      <c r="D1883" s="227" t="s">
        <v>2188</v>
      </c>
      <c r="E1883" s="19" t="s">
        <v>3</v>
      </c>
      <c r="F1883" s="228">
        <v>0</v>
      </c>
      <c r="G1883" s="35"/>
      <c r="H1883" s="36"/>
    </row>
    <row r="1884" spans="1:8" s="2" customFormat="1" ht="16.899999999999999" customHeight="1">
      <c r="A1884" s="35"/>
      <c r="B1884" s="36"/>
      <c r="C1884" s="227" t="s">
        <v>3</v>
      </c>
      <c r="D1884" s="227" t="s">
        <v>2447</v>
      </c>
      <c r="E1884" s="19" t="s">
        <v>3</v>
      </c>
      <c r="F1884" s="228">
        <v>0</v>
      </c>
      <c r="G1884" s="35"/>
      <c r="H1884" s="36"/>
    </row>
    <row r="1885" spans="1:8" s="2" customFormat="1" ht="16.899999999999999" customHeight="1">
      <c r="A1885" s="35"/>
      <c r="B1885" s="36"/>
      <c r="C1885" s="227" t="s">
        <v>2431</v>
      </c>
      <c r="D1885" s="227" t="s">
        <v>2448</v>
      </c>
      <c r="E1885" s="19" t="s">
        <v>3</v>
      </c>
      <c r="F1885" s="228">
        <v>606</v>
      </c>
      <c r="G1885" s="35"/>
      <c r="H1885" s="36"/>
    </row>
    <row r="1886" spans="1:8" s="2" customFormat="1" ht="16.899999999999999" customHeight="1">
      <c r="A1886" s="35"/>
      <c r="B1886" s="36"/>
      <c r="C1886" s="229" t="s">
        <v>2751</v>
      </c>
      <c r="D1886" s="35"/>
      <c r="E1886" s="35"/>
      <c r="F1886" s="35"/>
      <c r="G1886" s="35"/>
      <c r="H1886" s="36"/>
    </row>
    <row r="1887" spans="1:8" s="2" customFormat="1" ht="16.899999999999999" customHeight="1">
      <c r="A1887" s="35"/>
      <c r="B1887" s="36"/>
      <c r="C1887" s="227" t="s">
        <v>2183</v>
      </c>
      <c r="D1887" s="227" t="s">
        <v>2981</v>
      </c>
      <c r="E1887" s="19" t="s">
        <v>200</v>
      </c>
      <c r="F1887" s="228">
        <v>606</v>
      </c>
      <c r="G1887" s="35"/>
      <c r="H1887" s="36"/>
    </row>
    <row r="1888" spans="1:8" s="2" customFormat="1" ht="16.899999999999999" customHeight="1">
      <c r="A1888" s="35"/>
      <c r="B1888" s="36"/>
      <c r="C1888" s="227" t="s">
        <v>2383</v>
      </c>
      <c r="D1888" s="227" t="s">
        <v>2982</v>
      </c>
      <c r="E1888" s="19" t="s">
        <v>200</v>
      </c>
      <c r="F1888" s="228">
        <v>606</v>
      </c>
      <c r="G1888" s="35"/>
      <c r="H1888" s="36"/>
    </row>
    <row r="1889" spans="1:8" s="2" customFormat="1" ht="16.899999999999999" customHeight="1">
      <c r="A1889" s="35"/>
      <c r="B1889" s="36"/>
      <c r="C1889" s="227" t="s">
        <v>2397</v>
      </c>
      <c r="D1889" s="227" t="s">
        <v>2983</v>
      </c>
      <c r="E1889" s="19" t="s">
        <v>467</v>
      </c>
      <c r="F1889" s="228">
        <v>335.137</v>
      </c>
      <c r="G1889" s="35"/>
      <c r="H1889" s="36"/>
    </row>
    <row r="1890" spans="1:8" s="2" customFormat="1" ht="16.899999999999999" customHeight="1">
      <c r="A1890" s="35"/>
      <c r="B1890" s="36"/>
      <c r="C1890" s="227" t="s">
        <v>2406</v>
      </c>
      <c r="D1890" s="227" t="s">
        <v>2984</v>
      </c>
      <c r="E1890" s="19" t="s">
        <v>467</v>
      </c>
      <c r="F1890" s="228">
        <v>2010.8219999999999</v>
      </c>
      <c r="G1890" s="35"/>
      <c r="H1890" s="36"/>
    </row>
    <row r="1891" spans="1:8" s="2" customFormat="1" ht="16.899999999999999" customHeight="1">
      <c r="A1891" s="35"/>
      <c r="B1891" s="36"/>
      <c r="C1891" s="227" t="s">
        <v>1735</v>
      </c>
      <c r="D1891" s="227" t="s">
        <v>2985</v>
      </c>
      <c r="E1891" s="19" t="s">
        <v>467</v>
      </c>
      <c r="F1891" s="228">
        <v>528.69100000000003</v>
      </c>
      <c r="G1891" s="35"/>
      <c r="H1891" s="36"/>
    </row>
    <row r="1892" spans="1:8" s="2" customFormat="1" ht="16.899999999999999" customHeight="1">
      <c r="A1892" s="35"/>
      <c r="B1892" s="36"/>
      <c r="C1892" s="227" t="s">
        <v>2421</v>
      </c>
      <c r="D1892" s="227" t="s">
        <v>2986</v>
      </c>
      <c r="E1892" s="19" t="s">
        <v>467</v>
      </c>
      <c r="F1892" s="228">
        <v>124.23</v>
      </c>
      <c r="G1892" s="35"/>
      <c r="H1892" s="36"/>
    </row>
    <row r="1893" spans="1:8" s="2" customFormat="1" ht="16.899999999999999" customHeight="1">
      <c r="A1893" s="35"/>
      <c r="B1893" s="36"/>
      <c r="C1893" s="227" t="s">
        <v>2477</v>
      </c>
      <c r="D1893" s="227" t="s">
        <v>2478</v>
      </c>
      <c r="E1893" s="19" t="s">
        <v>200</v>
      </c>
      <c r="F1893" s="228">
        <v>606</v>
      </c>
      <c r="G1893" s="35"/>
      <c r="H1893" s="36"/>
    </row>
    <row r="1894" spans="1:8" s="2" customFormat="1" ht="16.899999999999999" customHeight="1">
      <c r="A1894" s="35"/>
      <c r="B1894" s="36"/>
      <c r="C1894" s="223" t="s">
        <v>2501</v>
      </c>
      <c r="D1894" s="224" t="s">
        <v>3</v>
      </c>
      <c r="E1894" s="225" t="s">
        <v>3</v>
      </c>
      <c r="F1894" s="226">
        <v>6.2</v>
      </c>
      <c r="G1894" s="35"/>
      <c r="H1894" s="36"/>
    </row>
    <row r="1895" spans="1:8" s="2" customFormat="1" ht="16.899999999999999" customHeight="1">
      <c r="A1895" s="35"/>
      <c r="B1895" s="36"/>
      <c r="C1895" s="227" t="s">
        <v>3</v>
      </c>
      <c r="D1895" s="227" t="s">
        <v>2447</v>
      </c>
      <c r="E1895" s="19" t="s">
        <v>3</v>
      </c>
      <c r="F1895" s="228">
        <v>0</v>
      </c>
      <c r="G1895" s="35"/>
      <c r="H1895" s="36"/>
    </row>
    <row r="1896" spans="1:8" s="2" customFormat="1" ht="16.899999999999999" customHeight="1">
      <c r="A1896" s="35"/>
      <c r="B1896" s="36"/>
      <c r="C1896" s="227" t="s">
        <v>2501</v>
      </c>
      <c r="D1896" s="227" t="s">
        <v>3007</v>
      </c>
      <c r="E1896" s="19" t="s">
        <v>3</v>
      </c>
      <c r="F1896" s="228">
        <v>6.2</v>
      </c>
      <c r="G1896" s="35"/>
      <c r="H1896" s="36"/>
    </row>
    <row r="1897" spans="1:8" s="2" customFormat="1" ht="16.899999999999999" customHeight="1">
      <c r="A1897" s="35"/>
      <c r="B1897" s="36"/>
      <c r="C1897" s="223" t="s">
        <v>2118</v>
      </c>
      <c r="D1897" s="224" t="s">
        <v>3</v>
      </c>
      <c r="E1897" s="225" t="s">
        <v>3</v>
      </c>
      <c r="F1897" s="226">
        <v>606</v>
      </c>
      <c r="G1897" s="35"/>
      <c r="H1897" s="36"/>
    </row>
    <row r="1898" spans="1:8" s="2" customFormat="1" ht="16.899999999999999" customHeight="1">
      <c r="A1898" s="35"/>
      <c r="B1898" s="36"/>
      <c r="C1898" s="223" t="s">
        <v>2503</v>
      </c>
      <c r="D1898" s="224" t="s">
        <v>3</v>
      </c>
      <c r="E1898" s="225" t="s">
        <v>3</v>
      </c>
      <c r="F1898" s="226">
        <v>12.3</v>
      </c>
      <c r="G1898" s="35"/>
      <c r="H1898" s="36"/>
    </row>
    <row r="1899" spans="1:8" s="2" customFormat="1" ht="16.899999999999999" customHeight="1">
      <c r="A1899" s="35"/>
      <c r="B1899" s="36"/>
      <c r="C1899" s="227" t="s">
        <v>3</v>
      </c>
      <c r="D1899" s="227" t="s">
        <v>207</v>
      </c>
      <c r="E1899" s="19" t="s">
        <v>3</v>
      </c>
      <c r="F1899" s="228">
        <v>0</v>
      </c>
      <c r="G1899" s="35"/>
      <c r="H1899" s="36"/>
    </row>
    <row r="1900" spans="1:8" s="2" customFormat="1" ht="16.899999999999999" customHeight="1">
      <c r="A1900" s="35"/>
      <c r="B1900" s="36"/>
      <c r="C1900" s="227" t="s">
        <v>3</v>
      </c>
      <c r="D1900" s="227" t="s">
        <v>208</v>
      </c>
      <c r="E1900" s="19" t="s">
        <v>3</v>
      </c>
      <c r="F1900" s="228">
        <v>0</v>
      </c>
      <c r="G1900" s="35"/>
      <c r="H1900" s="36"/>
    </row>
    <row r="1901" spans="1:8" s="2" customFormat="1" ht="16.899999999999999" customHeight="1">
      <c r="A1901" s="35"/>
      <c r="B1901" s="36"/>
      <c r="C1901" s="227" t="s">
        <v>3</v>
      </c>
      <c r="D1901" s="227" t="s">
        <v>2172</v>
      </c>
      <c r="E1901" s="19" t="s">
        <v>3</v>
      </c>
      <c r="F1901" s="228">
        <v>0</v>
      </c>
      <c r="G1901" s="35"/>
      <c r="H1901" s="36"/>
    </row>
    <row r="1902" spans="1:8" s="2" customFormat="1" ht="16.899999999999999" customHeight="1">
      <c r="A1902" s="35"/>
      <c r="B1902" s="36"/>
      <c r="C1902" s="227" t="s">
        <v>3</v>
      </c>
      <c r="D1902" s="227" t="s">
        <v>2188</v>
      </c>
      <c r="E1902" s="19" t="s">
        <v>3</v>
      </c>
      <c r="F1902" s="228">
        <v>0</v>
      </c>
      <c r="G1902" s="35"/>
      <c r="H1902" s="36"/>
    </row>
    <row r="1903" spans="1:8" s="2" customFormat="1" ht="16.899999999999999" customHeight="1">
      <c r="A1903" s="35"/>
      <c r="B1903" s="36"/>
      <c r="C1903" s="227" t="s">
        <v>3</v>
      </c>
      <c r="D1903" s="227" t="s">
        <v>3008</v>
      </c>
      <c r="E1903" s="19" t="s">
        <v>3</v>
      </c>
      <c r="F1903" s="228">
        <v>0</v>
      </c>
      <c r="G1903" s="35"/>
      <c r="H1903" s="36"/>
    </row>
    <row r="1904" spans="1:8" s="2" customFormat="1" ht="16.899999999999999" customHeight="1">
      <c r="A1904" s="35"/>
      <c r="B1904" s="36"/>
      <c r="C1904" s="227" t="s">
        <v>2503</v>
      </c>
      <c r="D1904" s="227" t="s">
        <v>3009</v>
      </c>
      <c r="E1904" s="19" t="s">
        <v>3</v>
      </c>
      <c r="F1904" s="228">
        <v>12.3</v>
      </c>
      <c r="G1904" s="35"/>
      <c r="H1904" s="36"/>
    </row>
    <row r="1905" spans="1:8" s="2" customFormat="1" ht="16.899999999999999" customHeight="1">
      <c r="A1905" s="35"/>
      <c r="B1905" s="36"/>
      <c r="C1905" s="223" t="s">
        <v>2924</v>
      </c>
      <c r="D1905" s="224" t="s">
        <v>3</v>
      </c>
      <c r="E1905" s="225" t="s">
        <v>3</v>
      </c>
      <c r="F1905" s="226">
        <v>0</v>
      </c>
      <c r="G1905" s="35"/>
      <c r="H1905" s="36"/>
    </row>
    <row r="1906" spans="1:8" s="2" customFormat="1" ht="16.899999999999999" customHeight="1">
      <c r="A1906" s="35"/>
      <c r="B1906" s="36"/>
      <c r="C1906" s="223" t="s">
        <v>2926</v>
      </c>
      <c r="D1906" s="224" t="s">
        <v>3</v>
      </c>
      <c r="E1906" s="225" t="s">
        <v>3</v>
      </c>
      <c r="F1906" s="226">
        <v>625.09100000000001</v>
      </c>
      <c r="G1906" s="35"/>
      <c r="H1906" s="36"/>
    </row>
    <row r="1907" spans="1:8" s="2" customFormat="1" ht="16.899999999999999" customHeight="1">
      <c r="A1907" s="35"/>
      <c r="B1907" s="36"/>
      <c r="C1907" s="223" t="s">
        <v>2120</v>
      </c>
      <c r="D1907" s="224" t="s">
        <v>3</v>
      </c>
      <c r="E1907" s="225" t="s">
        <v>3</v>
      </c>
      <c r="F1907" s="226">
        <v>99.2</v>
      </c>
      <c r="G1907" s="35"/>
      <c r="H1907" s="36"/>
    </row>
    <row r="1908" spans="1:8" s="2" customFormat="1" ht="16.899999999999999" customHeight="1">
      <c r="A1908" s="35"/>
      <c r="B1908" s="36"/>
      <c r="C1908" s="223" t="s">
        <v>2505</v>
      </c>
      <c r="D1908" s="224" t="s">
        <v>3</v>
      </c>
      <c r="E1908" s="225" t="s">
        <v>3</v>
      </c>
      <c r="F1908" s="226">
        <v>258.43900000000002</v>
      </c>
      <c r="G1908" s="35"/>
      <c r="H1908" s="36"/>
    </row>
    <row r="1909" spans="1:8" s="2" customFormat="1" ht="16.899999999999999" customHeight="1">
      <c r="A1909" s="35"/>
      <c r="B1909" s="36"/>
      <c r="C1909" s="227" t="s">
        <v>3</v>
      </c>
      <c r="D1909" s="227" t="s">
        <v>207</v>
      </c>
      <c r="E1909" s="19" t="s">
        <v>3</v>
      </c>
      <c r="F1909" s="228">
        <v>0</v>
      </c>
      <c r="G1909" s="35"/>
      <c r="H1909" s="36"/>
    </row>
    <row r="1910" spans="1:8" s="2" customFormat="1" ht="16.899999999999999" customHeight="1">
      <c r="A1910" s="35"/>
      <c r="B1910" s="36"/>
      <c r="C1910" s="227" t="s">
        <v>3</v>
      </c>
      <c r="D1910" s="227" t="s">
        <v>208</v>
      </c>
      <c r="E1910" s="19" t="s">
        <v>3</v>
      </c>
      <c r="F1910" s="228">
        <v>0</v>
      </c>
      <c r="G1910" s="35"/>
      <c r="H1910" s="36"/>
    </row>
    <row r="1911" spans="1:8" s="2" customFormat="1" ht="16.899999999999999" customHeight="1">
      <c r="A1911" s="35"/>
      <c r="B1911" s="36"/>
      <c r="C1911" s="227" t="s">
        <v>3</v>
      </c>
      <c r="D1911" s="227" t="s">
        <v>2172</v>
      </c>
      <c r="E1911" s="19" t="s">
        <v>3</v>
      </c>
      <c r="F1911" s="228">
        <v>0</v>
      </c>
      <c r="G1911" s="35"/>
      <c r="H1911" s="36"/>
    </row>
    <row r="1912" spans="1:8" s="2" customFormat="1" ht="16.899999999999999" customHeight="1">
      <c r="A1912" s="35"/>
      <c r="B1912" s="36"/>
      <c r="C1912" s="227" t="s">
        <v>3</v>
      </c>
      <c r="D1912" s="227" t="s">
        <v>2566</v>
      </c>
      <c r="E1912" s="19" t="s">
        <v>3</v>
      </c>
      <c r="F1912" s="228">
        <v>0</v>
      </c>
      <c r="G1912" s="35"/>
      <c r="H1912" s="36"/>
    </row>
    <row r="1913" spans="1:8" s="2" customFormat="1" ht="16.899999999999999" customHeight="1">
      <c r="A1913" s="35"/>
      <c r="B1913" s="36"/>
      <c r="C1913" s="227" t="s">
        <v>3</v>
      </c>
      <c r="D1913" s="227" t="s">
        <v>2571</v>
      </c>
      <c r="E1913" s="19" t="s">
        <v>3</v>
      </c>
      <c r="F1913" s="228">
        <v>258.43900000000002</v>
      </c>
      <c r="G1913" s="35"/>
      <c r="H1913" s="36"/>
    </row>
    <row r="1914" spans="1:8" s="2" customFormat="1" ht="16.899999999999999" customHeight="1">
      <c r="A1914" s="35"/>
      <c r="B1914" s="36"/>
      <c r="C1914" s="227" t="s">
        <v>2505</v>
      </c>
      <c r="D1914" s="227" t="s">
        <v>215</v>
      </c>
      <c r="E1914" s="19" t="s">
        <v>3</v>
      </c>
      <c r="F1914" s="228">
        <v>258.43900000000002</v>
      </c>
      <c r="G1914" s="35"/>
      <c r="H1914" s="36"/>
    </row>
    <row r="1915" spans="1:8" s="2" customFormat="1" ht="16.899999999999999" customHeight="1">
      <c r="A1915" s="35"/>
      <c r="B1915" s="36"/>
      <c r="C1915" s="223" t="s">
        <v>2933</v>
      </c>
      <c r="D1915" s="224" t="s">
        <v>3</v>
      </c>
      <c r="E1915" s="225" t="s">
        <v>3</v>
      </c>
      <c r="F1915" s="226">
        <v>972</v>
      </c>
      <c r="G1915" s="35"/>
      <c r="H1915" s="36"/>
    </row>
    <row r="1916" spans="1:8" s="2" customFormat="1" ht="16.899999999999999" customHeight="1">
      <c r="A1916" s="35"/>
      <c r="B1916" s="36"/>
      <c r="C1916" s="223" t="s">
        <v>2122</v>
      </c>
      <c r="D1916" s="224" t="s">
        <v>3</v>
      </c>
      <c r="E1916" s="225" t="s">
        <v>3</v>
      </c>
      <c r="F1916" s="226">
        <v>935.30600000000004</v>
      </c>
      <c r="G1916" s="35"/>
      <c r="H1916" s="36"/>
    </row>
    <row r="1917" spans="1:8" s="2" customFormat="1" ht="16.899999999999999" customHeight="1">
      <c r="A1917" s="35"/>
      <c r="B1917" s="36"/>
      <c r="C1917" s="223" t="s">
        <v>2935</v>
      </c>
      <c r="D1917" s="224" t="s">
        <v>3</v>
      </c>
      <c r="E1917" s="225" t="s">
        <v>3</v>
      </c>
      <c r="F1917" s="226">
        <v>625.09100000000001</v>
      </c>
      <c r="G1917" s="35"/>
      <c r="H1917" s="36"/>
    </row>
    <row r="1918" spans="1:8" s="2" customFormat="1" ht="16.899999999999999" customHeight="1">
      <c r="A1918" s="35"/>
      <c r="B1918" s="36"/>
      <c r="C1918" s="223" t="s">
        <v>2507</v>
      </c>
      <c r="D1918" s="224" t="s">
        <v>3</v>
      </c>
      <c r="E1918" s="225" t="s">
        <v>3</v>
      </c>
      <c r="F1918" s="226">
        <v>21.483000000000001</v>
      </c>
      <c r="G1918" s="35"/>
      <c r="H1918" s="36"/>
    </row>
    <row r="1919" spans="1:8" s="2" customFormat="1" ht="16.899999999999999" customHeight="1">
      <c r="A1919" s="35"/>
      <c r="B1919" s="36"/>
      <c r="C1919" s="227" t="s">
        <v>3</v>
      </c>
      <c r="D1919" s="227" t="s">
        <v>207</v>
      </c>
      <c r="E1919" s="19" t="s">
        <v>3</v>
      </c>
      <c r="F1919" s="228">
        <v>0</v>
      </c>
      <c r="G1919" s="35"/>
      <c r="H1919" s="36"/>
    </row>
    <row r="1920" spans="1:8" s="2" customFormat="1" ht="16.899999999999999" customHeight="1">
      <c r="A1920" s="35"/>
      <c r="B1920" s="36"/>
      <c r="C1920" s="227" t="s">
        <v>3</v>
      </c>
      <c r="D1920" s="227" t="s">
        <v>208</v>
      </c>
      <c r="E1920" s="19" t="s">
        <v>3</v>
      </c>
      <c r="F1920" s="228">
        <v>0</v>
      </c>
      <c r="G1920" s="35"/>
      <c r="H1920" s="36"/>
    </row>
    <row r="1921" spans="1:8" s="2" customFormat="1" ht="16.899999999999999" customHeight="1">
      <c r="A1921" s="35"/>
      <c r="B1921" s="36"/>
      <c r="C1921" s="227" t="s">
        <v>3</v>
      </c>
      <c r="D1921" s="227" t="s">
        <v>2172</v>
      </c>
      <c r="E1921" s="19" t="s">
        <v>3</v>
      </c>
      <c r="F1921" s="228">
        <v>0</v>
      </c>
      <c r="G1921" s="35"/>
      <c r="H1921" s="36"/>
    </row>
    <row r="1922" spans="1:8" s="2" customFormat="1" ht="16.899999999999999" customHeight="1">
      <c r="A1922" s="35"/>
      <c r="B1922" s="36"/>
      <c r="C1922" s="227" t="s">
        <v>3</v>
      </c>
      <c r="D1922" s="227" t="s">
        <v>2559</v>
      </c>
      <c r="E1922" s="19" t="s">
        <v>3</v>
      </c>
      <c r="F1922" s="228">
        <v>0</v>
      </c>
      <c r="G1922" s="35"/>
      <c r="H1922" s="36"/>
    </row>
    <row r="1923" spans="1:8" s="2" customFormat="1" ht="16.899999999999999" customHeight="1">
      <c r="A1923" s="35"/>
      <c r="B1923" s="36"/>
      <c r="C1923" s="227" t="s">
        <v>3</v>
      </c>
      <c r="D1923" s="227" t="s">
        <v>2560</v>
      </c>
      <c r="E1923" s="19" t="s">
        <v>3</v>
      </c>
      <c r="F1923" s="228">
        <v>21.483000000000001</v>
      </c>
      <c r="G1923" s="35"/>
      <c r="H1923" s="36"/>
    </row>
    <row r="1924" spans="1:8" s="2" customFormat="1" ht="16.899999999999999" customHeight="1">
      <c r="A1924" s="35"/>
      <c r="B1924" s="36"/>
      <c r="C1924" s="227" t="s">
        <v>2507</v>
      </c>
      <c r="D1924" s="227" t="s">
        <v>215</v>
      </c>
      <c r="E1924" s="19" t="s">
        <v>3</v>
      </c>
      <c r="F1924" s="228">
        <v>21.483000000000001</v>
      </c>
      <c r="G1924" s="35"/>
      <c r="H1924" s="36"/>
    </row>
    <row r="1925" spans="1:8" s="2" customFormat="1" ht="16.899999999999999" customHeight="1">
      <c r="A1925" s="35"/>
      <c r="B1925" s="36"/>
      <c r="C1925" s="223" t="s">
        <v>2432</v>
      </c>
      <c r="D1925" s="224" t="s">
        <v>3</v>
      </c>
      <c r="E1925" s="225" t="s">
        <v>3</v>
      </c>
      <c r="F1925" s="226">
        <v>667.428</v>
      </c>
      <c r="G1925" s="35"/>
      <c r="H1925" s="36"/>
    </row>
    <row r="1926" spans="1:8" s="2" customFormat="1" ht="16.899999999999999" customHeight="1">
      <c r="A1926" s="35"/>
      <c r="B1926" s="36"/>
      <c r="C1926" s="227" t="s">
        <v>3</v>
      </c>
      <c r="D1926" s="227" t="s">
        <v>207</v>
      </c>
      <c r="E1926" s="19" t="s">
        <v>3</v>
      </c>
      <c r="F1926" s="228">
        <v>0</v>
      </c>
      <c r="G1926" s="35"/>
      <c r="H1926" s="36"/>
    </row>
    <row r="1927" spans="1:8" s="2" customFormat="1" ht="16.899999999999999" customHeight="1">
      <c r="A1927" s="35"/>
      <c r="B1927" s="36"/>
      <c r="C1927" s="227" t="s">
        <v>3</v>
      </c>
      <c r="D1927" s="227" t="s">
        <v>208</v>
      </c>
      <c r="E1927" s="19" t="s">
        <v>3</v>
      </c>
      <c r="F1927" s="228">
        <v>0</v>
      </c>
      <c r="G1927" s="35"/>
      <c r="H1927" s="36"/>
    </row>
    <row r="1928" spans="1:8" s="2" customFormat="1" ht="16.899999999999999" customHeight="1">
      <c r="A1928" s="35"/>
      <c r="B1928" s="36"/>
      <c r="C1928" s="227" t="s">
        <v>3</v>
      </c>
      <c r="D1928" s="227" t="s">
        <v>2172</v>
      </c>
      <c r="E1928" s="19" t="s">
        <v>3</v>
      </c>
      <c r="F1928" s="228">
        <v>0</v>
      </c>
      <c r="G1928" s="35"/>
      <c r="H1928" s="36"/>
    </row>
    <row r="1929" spans="1:8" s="2" customFormat="1" ht="16.899999999999999" customHeight="1">
      <c r="A1929" s="35"/>
      <c r="B1929" s="36"/>
      <c r="C1929" s="227" t="s">
        <v>3</v>
      </c>
      <c r="D1929" s="227" t="s">
        <v>2440</v>
      </c>
      <c r="E1929" s="19" t="s">
        <v>3</v>
      </c>
      <c r="F1929" s="228">
        <v>0</v>
      </c>
      <c r="G1929" s="35"/>
      <c r="H1929" s="36"/>
    </row>
    <row r="1930" spans="1:8" s="2" customFormat="1" ht="16.899999999999999" customHeight="1">
      <c r="A1930" s="35"/>
      <c r="B1930" s="36"/>
      <c r="C1930" s="227" t="s">
        <v>3</v>
      </c>
      <c r="D1930" s="227" t="s">
        <v>2441</v>
      </c>
      <c r="E1930" s="19" t="s">
        <v>3</v>
      </c>
      <c r="F1930" s="228">
        <v>667.428</v>
      </c>
      <c r="G1930" s="35"/>
      <c r="H1930" s="36"/>
    </row>
    <row r="1931" spans="1:8" s="2" customFormat="1" ht="16.899999999999999" customHeight="1">
      <c r="A1931" s="35"/>
      <c r="B1931" s="36"/>
      <c r="C1931" s="227" t="s">
        <v>2432</v>
      </c>
      <c r="D1931" s="227" t="s">
        <v>215</v>
      </c>
      <c r="E1931" s="19" t="s">
        <v>3</v>
      </c>
      <c r="F1931" s="228">
        <v>667.428</v>
      </c>
      <c r="G1931" s="35"/>
      <c r="H1931" s="36"/>
    </row>
    <row r="1932" spans="1:8" s="2" customFormat="1" ht="16.899999999999999" customHeight="1">
      <c r="A1932" s="35"/>
      <c r="B1932" s="36"/>
      <c r="C1932" s="229" t="s">
        <v>2751</v>
      </c>
      <c r="D1932" s="35"/>
      <c r="E1932" s="35"/>
      <c r="F1932" s="35"/>
      <c r="G1932" s="35"/>
      <c r="H1932" s="36"/>
    </row>
    <row r="1933" spans="1:8" s="2" customFormat="1" ht="16.899999999999999" customHeight="1">
      <c r="A1933" s="35"/>
      <c r="B1933" s="36"/>
      <c r="C1933" s="227" t="s">
        <v>2436</v>
      </c>
      <c r="D1933" s="227" t="s">
        <v>3010</v>
      </c>
      <c r="E1933" s="19" t="s">
        <v>344</v>
      </c>
      <c r="F1933" s="228">
        <v>667.428</v>
      </c>
      <c r="G1933" s="35"/>
      <c r="H1933" s="36"/>
    </row>
    <row r="1934" spans="1:8" s="2" customFormat="1" ht="16.899999999999999" customHeight="1">
      <c r="A1934" s="35"/>
      <c r="B1934" s="36"/>
      <c r="C1934" s="227" t="s">
        <v>2397</v>
      </c>
      <c r="D1934" s="227" t="s">
        <v>2983</v>
      </c>
      <c r="E1934" s="19" t="s">
        <v>467</v>
      </c>
      <c r="F1934" s="228">
        <v>335.137</v>
      </c>
      <c r="G1934" s="35"/>
      <c r="H1934" s="36"/>
    </row>
    <row r="1935" spans="1:8" s="2" customFormat="1" ht="16.899999999999999" customHeight="1">
      <c r="A1935" s="35"/>
      <c r="B1935" s="36"/>
      <c r="C1935" s="227" t="s">
        <v>2406</v>
      </c>
      <c r="D1935" s="227" t="s">
        <v>2984</v>
      </c>
      <c r="E1935" s="19" t="s">
        <v>467</v>
      </c>
      <c r="F1935" s="228">
        <v>2010.8219999999999</v>
      </c>
      <c r="G1935" s="35"/>
      <c r="H1935" s="36"/>
    </row>
    <row r="1936" spans="1:8" s="2" customFormat="1" ht="16.899999999999999" customHeight="1">
      <c r="A1936" s="35"/>
      <c r="B1936" s="36"/>
      <c r="C1936" s="227" t="s">
        <v>1735</v>
      </c>
      <c r="D1936" s="227" t="s">
        <v>2985</v>
      </c>
      <c r="E1936" s="19" t="s">
        <v>467</v>
      </c>
      <c r="F1936" s="228">
        <v>528.69100000000003</v>
      </c>
      <c r="G1936" s="35"/>
      <c r="H1936" s="36"/>
    </row>
    <row r="1937" spans="1:8" s="2" customFormat="1" ht="16.899999999999999" customHeight="1">
      <c r="A1937" s="35"/>
      <c r="B1937" s="36"/>
      <c r="C1937" s="227" t="s">
        <v>2427</v>
      </c>
      <c r="D1937" s="227" t="s">
        <v>2428</v>
      </c>
      <c r="E1937" s="19" t="s">
        <v>467</v>
      </c>
      <c r="F1937" s="228">
        <v>210.90700000000001</v>
      </c>
      <c r="G1937" s="35"/>
      <c r="H1937" s="36"/>
    </row>
    <row r="1938" spans="1:8" s="2" customFormat="1" ht="16.899999999999999" customHeight="1">
      <c r="A1938" s="35"/>
      <c r="B1938" s="36"/>
      <c r="C1938" s="223" t="s">
        <v>2124</v>
      </c>
      <c r="D1938" s="224" t="s">
        <v>3</v>
      </c>
      <c r="E1938" s="225" t="s">
        <v>344</v>
      </c>
      <c r="F1938" s="226">
        <v>258.43900000000002</v>
      </c>
      <c r="G1938" s="35"/>
      <c r="H1938" s="36"/>
    </row>
    <row r="1939" spans="1:8" s="2" customFormat="1" ht="16.899999999999999" customHeight="1">
      <c r="A1939" s="35"/>
      <c r="B1939" s="36"/>
      <c r="C1939" s="227" t="s">
        <v>3</v>
      </c>
      <c r="D1939" s="227" t="s">
        <v>207</v>
      </c>
      <c r="E1939" s="19" t="s">
        <v>3</v>
      </c>
      <c r="F1939" s="228">
        <v>0</v>
      </c>
      <c r="G1939" s="35"/>
      <c r="H1939" s="36"/>
    </row>
    <row r="1940" spans="1:8" s="2" customFormat="1" ht="16.899999999999999" customHeight="1">
      <c r="A1940" s="35"/>
      <c r="B1940" s="36"/>
      <c r="C1940" s="227" t="s">
        <v>3</v>
      </c>
      <c r="D1940" s="227" t="s">
        <v>208</v>
      </c>
      <c r="E1940" s="19" t="s">
        <v>3</v>
      </c>
      <c r="F1940" s="228">
        <v>0</v>
      </c>
      <c r="G1940" s="35"/>
      <c r="H1940" s="36"/>
    </row>
    <row r="1941" spans="1:8" s="2" customFormat="1" ht="16.899999999999999" customHeight="1">
      <c r="A1941" s="35"/>
      <c r="B1941" s="36"/>
      <c r="C1941" s="227" t="s">
        <v>3</v>
      </c>
      <c r="D1941" s="227" t="s">
        <v>2172</v>
      </c>
      <c r="E1941" s="19" t="s">
        <v>3</v>
      </c>
      <c r="F1941" s="228">
        <v>0</v>
      </c>
      <c r="G1941" s="35"/>
      <c r="H1941" s="36"/>
    </row>
    <row r="1942" spans="1:8" s="2" customFormat="1" ht="16.899999999999999" customHeight="1">
      <c r="A1942" s="35"/>
      <c r="B1942" s="36"/>
      <c r="C1942" s="227" t="s">
        <v>3</v>
      </c>
      <c r="D1942" s="227" t="s">
        <v>2566</v>
      </c>
      <c r="E1942" s="19" t="s">
        <v>3</v>
      </c>
      <c r="F1942" s="228">
        <v>0</v>
      </c>
      <c r="G1942" s="35"/>
      <c r="H1942" s="36"/>
    </row>
    <row r="1943" spans="1:8" s="2" customFormat="1" ht="16.899999999999999" customHeight="1">
      <c r="A1943" s="35"/>
      <c r="B1943" s="36"/>
      <c r="C1943" s="227" t="s">
        <v>3</v>
      </c>
      <c r="D1943" s="227" t="s">
        <v>2571</v>
      </c>
      <c r="E1943" s="19" t="s">
        <v>3</v>
      </c>
      <c r="F1943" s="228">
        <v>258.43900000000002</v>
      </c>
      <c r="G1943" s="35"/>
      <c r="H1943" s="36"/>
    </row>
    <row r="1944" spans="1:8" s="2" customFormat="1" ht="16.899999999999999" customHeight="1">
      <c r="A1944" s="35"/>
      <c r="B1944" s="36"/>
      <c r="C1944" s="227" t="s">
        <v>2124</v>
      </c>
      <c r="D1944" s="227" t="s">
        <v>215</v>
      </c>
      <c r="E1944" s="19" t="s">
        <v>3</v>
      </c>
      <c r="F1944" s="228">
        <v>258.43900000000002</v>
      </c>
      <c r="G1944" s="35"/>
      <c r="H1944" s="36"/>
    </row>
    <row r="1945" spans="1:8" s="2" customFormat="1" ht="16.899999999999999" customHeight="1">
      <c r="A1945" s="35"/>
      <c r="B1945" s="36"/>
      <c r="C1945" s="223" t="s">
        <v>3011</v>
      </c>
      <c r="D1945" s="224" t="s">
        <v>3</v>
      </c>
      <c r="E1945" s="225" t="s">
        <v>344</v>
      </c>
      <c r="F1945" s="226">
        <v>935.30600000000004</v>
      </c>
      <c r="G1945" s="35"/>
      <c r="H1945" s="36"/>
    </row>
    <row r="1946" spans="1:8" s="2" customFormat="1" ht="16.899999999999999" customHeight="1">
      <c r="A1946" s="35"/>
      <c r="B1946" s="36"/>
      <c r="C1946" s="223" t="s">
        <v>2125</v>
      </c>
      <c r="D1946" s="224" t="s">
        <v>3</v>
      </c>
      <c r="E1946" s="225" t="s">
        <v>3</v>
      </c>
      <c r="F1946" s="226">
        <v>935.30600000000004</v>
      </c>
      <c r="G1946" s="35"/>
      <c r="H1946" s="36"/>
    </row>
    <row r="1947" spans="1:8" s="2" customFormat="1" ht="16.899999999999999" customHeight="1">
      <c r="A1947" s="35"/>
      <c r="B1947" s="36"/>
      <c r="C1947" s="223" t="s">
        <v>2509</v>
      </c>
      <c r="D1947" s="224" t="s">
        <v>3</v>
      </c>
      <c r="E1947" s="225" t="s">
        <v>3</v>
      </c>
      <c r="F1947" s="226">
        <v>523.30499999999995</v>
      </c>
      <c r="G1947" s="35"/>
      <c r="H1947" s="36"/>
    </row>
    <row r="1948" spans="1:8" s="2" customFormat="1" ht="16.899999999999999" customHeight="1">
      <c r="A1948" s="35"/>
      <c r="B1948" s="36"/>
      <c r="C1948" s="227" t="s">
        <v>3</v>
      </c>
      <c r="D1948" s="227" t="s">
        <v>207</v>
      </c>
      <c r="E1948" s="19" t="s">
        <v>3</v>
      </c>
      <c r="F1948" s="228">
        <v>0</v>
      </c>
      <c r="G1948" s="35"/>
      <c r="H1948" s="36"/>
    </row>
    <row r="1949" spans="1:8" s="2" customFormat="1" ht="16.899999999999999" customHeight="1">
      <c r="A1949" s="35"/>
      <c r="B1949" s="36"/>
      <c r="C1949" s="227" t="s">
        <v>3</v>
      </c>
      <c r="D1949" s="227" t="s">
        <v>208</v>
      </c>
      <c r="E1949" s="19" t="s">
        <v>3</v>
      </c>
      <c r="F1949" s="228">
        <v>0</v>
      </c>
      <c r="G1949" s="35"/>
      <c r="H1949" s="36"/>
    </row>
    <row r="1950" spans="1:8" s="2" customFormat="1" ht="16.899999999999999" customHeight="1">
      <c r="A1950" s="35"/>
      <c r="B1950" s="36"/>
      <c r="C1950" s="227" t="s">
        <v>3</v>
      </c>
      <c r="D1950" s="227" t="s">
        <v>2172</v>
      </c>
      <c r="E1950" s="19" t="s">
        <v>3</v>
      </c>
      <c r="F1950" s="228">
        <v>0</v>
      </c>
      <c r="G1950" s="35"/>
      <c r="H1950" s="36"/>
    </row>
    <row r="1951" spans="1:8" s="2" customFormat="1" ht="16.899999999999999" customHeight="1">
      <c r="A1951" s="35"/>
      <c r="B1951" s="36"/>
      <c r="C1951" s="227" t="s">
        <v>3</v>
      </c>
      <c r="D1951" s="227" t="s">
        <v>2530</v>
      </c>
      <c r="E1951" s="19" t="s">
        <v>3</v>
      </c>
      <c r="F1951" s="228">
        <v>0</v>
      </c>
      <c r="G1951" s="35"/>
      <c r="H1951" s="36"/>
    </row>
    <row r="1952" spans="1:8" s="2" customFormat="1" ht="16.899999999999999" customHeight="1">
      <c r="A1952" s="35"/>
      <c r="B1952" s="36"/>
      <c r="C1952" s="227" t="s">
        <v>3</v>
      </c>
      <c r="D1952" s="227" t="s">
        <v>2562</v>
      </c>
      <c r="E1952" s="19" t="s">
        <v>3</v>
      </c>
      <c r="F1952" s="228">
        <v>192.673</v>
      </c>
      <c r="G1952" s="35"/>
      <c r="H1952" s="36"/>
    </row>
    <row r="1953" spans="1:8" s="2" customFormat="1" ht="16.899999999999999" customHeight="1">
      <c r="A1953" s="35"/>
      <c r="B1953" s="36"/>
      <c r="C1953" s="227" t="s">
        <v>3</v>
      </c>
      <c r="D1953" s="227" t="s">
        <v>2533</v>
      </c>
      <c r="E1953" s="19" t="s">
        <v>3</v>
      </c>
      <c r="F1953" s="228">
        <v>0</v>
      </c>
      <c r="G1953" s="35"/>
      <c r="H1953" s="36"/>
    </row>
    <row r="1954" spans="1:8" s="2" customFormat="1" ht="16.899999999999999" customHeight="1">
      <c r="A1954" s="35"/>
      <c r="B1954" s="36"/>
      <c r="C1954" s="227" t="s">
        <v>3</v>
      </c>
      <c r="D1954" s="227" t="s">
        <v>2535</v>
      </c>
      <c r="E1954" s="19" t="s">
        <v>3</v>
      </c>
      <c r="F1954" s="228">
        <v>330.63200000000001</v>
      </c>
      <c r="G1954" s="35"/>
      <c r="H1954" s="36"/>
    </row>
    <row r="1955" spans="1:8" s="2" customFormat="1" ht="16.899999999999999" customHeight="1">
      <c r="A1955" s="35"/>
      <c r="B1955" s="36"/>
      <c r="C1955" s="227" t="s">
        <v>2509</v>
      </c>
      <c r="D1955" s="227" t="s">
        <v>2563</v>
      </c>
      <c r="E1955" s="19" t="s">
        <v>3</v>
      </c>
      <c r="F1955" s="228">
        <v>523.30499999999995</v>
      </c>
      <c r="G1955" s="35"/>
      <c r="H1955" s="36"/>
    </row>
    <row r="1956" spans="1:8" s="2" customFormat="1" ht="16.899999999999999" customHeight="1">
      <c r="A1956" s="35"/>
      <c r="B1956" s="36"/>
      <c r="C1956" s="223" t="s">
        <v>2511</v>
      </c>
      <c r="D1956" s="224" t="s">
        <v>3</v>
      </c>
      <c r="E1956" s="225" t="s">
        <v>3</v>
      </c>
      <c r="F1956" s="226">
        <v>368.15800000000002</v>
      </c>
      <c r="G1956" s="35"/>
      <c r="H1956" s="36"/>
    </row>
    <row r="1957" spans="1:8" s="2" customFormat="1" ht="16.899999999999999" customHeight="1">
      <c r="A1957" s="35"/>
      <c r="B1957" s="36"/>
      <c r="C1957" s="227" t="s">
        <v>3</v>
      </c>
      <c r="D1957" s="227" t="s">
        <v>207</v>
      </c>
      <c r="E1957" s="19" t="s">
        <v>3</v>
      </c>
      <c r="F1957" s="228">
        <v>0</v>
      </c>
      <c r="G1957" s="35"/>
      <c r="H1957" s="36"/>
    </row>
    <row r="1958" spans="1:8" s="2" customFormat="1" ht="16.899999999999999" customHeight="1">
      <c r="A1958" s="35"/>
      <c r="B1958" s="36"/>
      <c r="C1958" s="227" t="s">
        <v>3</v>
      </c>
      <c r="D1958" s="227" t="s">
        <v>208</v>
      </c>
      <c r="E1958" s="19" t="s">
        <v>3</v>
      </c>
      <c r="F1958" s="228">
        <v>0</v>
      </c>
      <c r="G1958" s="35"/>
      <c r="H1958" s="36"/>
    </row>
    <row r="1959" spans="1:8" s="2" customFormat="1" ht="16.899999999999999" customHeight="1">
      <c r="A1959" s="35"/>
      <c r="B1959" s="36"/>
      <c r="C1959" s="227" t="s">
        <v>3</v>
      </c>
      <c r="D1959" s="227" t="s">
        <v>2172</v>
      </c>
      <c r="E1959" s="19" t="s">
        <v>3</v>
      </c>
      <c r="F1959" s="228">
        <v>0</v>
      </c>
      <c r="G1959" s="35"/>
      <c r="H1959" s="36"/>
    </row>
    <row r="1960" spans="1:8" s="2" customFormat="1" ht="16.899999999999999" customHeight="1">
      <c r="A1960" s="35"/>
      <c r="B1960" s="36"/>
      <c r="C1960" s="227" t="s">
        <v>3</v>
      </c>
      <c r="D1960" s="227" t="s">
        <v>2550</v>
      </c>
      <c r="E1960" s="19" t="s">
        <v>3</v>
      </c>
      <c r="F1960" s="228">
        <v>0</v>
      </c>
      <c r="G1960" s="35"/>
      <c r="H1960" s="36"/>
    </row>
    <row r="1961" spans="1:8" s="2" customFormat="1" ht="16.899999999999999" customHeight="1">
      <c r="A1961" s="35"/>
      <c r="B1961" s="36"/>
      <c r="C1961" s="227" t="s">
        <v>3</v>
      </c>
      <c r="D1961" s="227" t="s">
        <v>2551</v>
      </c>
      <c r="E1961" s="19" t="s">
        <v>3</v>
      </c>
      <c r="F1961" s="228">
        <v>82.718999999999994</v>
      </c>
      <c r="G1961" s="35"/>
      <c r="H1961" s="36"/>
    </row>
    <row r="1962" spans="1:8" s="2" customFormat="1" ht="16.899999999999999" customHeight="1">
      <c r="A1962" s="35"/>
      <c r="B1962" s="36"/>
      <c r="C1962" s="227" t="s">
        <v>3</v>
      </c>
      <c r="D1962" s="227" t="s">
        <v>2566</v>
      </c>
      <c r="E1962" s="19" t="s">
        <v>3</v>
      </c>
      <c r="F1962" s="228">
        <v>0</v>
      </c>
      <c r="G1962" s="35"/>
      <c r="H1962" s="36"/>
    </row>
    <row r="1963" spans="1:8" s="2" customFormat="1" ht="16.899999999999999" customHeight="1">
      <c r="A1963" s="35"/>
      <c r="B1963" s="36"/>
      <c r="C1963" s="227" t="s">
        <v>3</v>
      </c>
      <c r="D1963" s="227" t="s">
        <v>2567</v>
      </c>
      <c r="E1963" s="19" t="s">
        <v>3</v>
      </c>
      <c r="F1963" s="228">
        <v>285.43900000000002</v>
      </c>
      <c r="G1963" s="35"/>
      <c r="H1963" s="36"/>
    </row>
    <row r="1964" spans="1:8" s="2" customFormat="1" ht="16.899999999999999" customHeight="1">
      <c r="A1964" s="35"/>
      <c r="B1964" s="36"/>
      <c r="C1964" s="227" t="s">
        <v>2511</v>
      </c>
      <c r="D1964" s="227" t="s">
        <v>215</v>
      </c>
      <c r="E1964" s="19" t="s">
        <v>3</v>
      </c>
      <c r="F1964" s="228">
        <v>368.15800000000002</v>
      </c>
      <c r="G1964" s="35"/>
      <c r="H1964" s="36"/>
    </row>
    <row r="1965" spans="1:8" s="2" customFormat="1" ht="16.899999999999999" customHeight="1">
      <c r="A1965" s="35"/>
      <c r="B1965" s="36"/>
      <c r="C1965" s="223" t="s">
        <v>2971</v>
      </c>
      <c r="D1965" s="224" t="s">
        <v>3</v>
      </c>
      <c r="E1965" s="225" t="s">
        <v>3</v>
      </c>
      <c r="F1965" s="226">
        <v>0</v>
      </c>
      <c r="G1965" s="35"/>
      <c r="H1965" s="36"/>
    </row>
    <row r="1966" spans="1:8" s="2" customFormat="1" ht="16.899999999999999" customHeight="1">
      <c r="A1966" s="35"/>
      <c r="B1966" s="36"/>
      <c r="C1966" s="223" t="s">
        <v>2513</v>
      </c>
      <c r="D1966" s="224" t="s">
        <v>3</v>
      </c>
      <c r="E1966" s="225" t="s">
        <v>3</v>
      </c>
      <c r="F1966" s="226">
        <v>21.483000000000001</v>
      </c>
      <c r="G1966" s="35"/>
      <c r="H1966" s="36"/>
    </row>
    <row r="1967" spans="1:8" s="2" customFormat="1" ht="16.899999999999999" customHeight="1">
      <c r="A1967" s="35"/>
      <c r="B1967" s="36"/>
      <c r="C1967" s="227" t="s">
        <v>3</v>
      </c>
      <c r="D1967" s="227" t="s">
        <v>207</v>
      </c>
      <c r="E1967" s="19" t="s">
        <v>3</v>
      </c>
      <c r="F1967" s="228">
        <v>0</v>
      </c>
      <c r="G1967" s="35"/>
      <c r="H1967" s="36"/>
    </row>
    <row r="1968" spans="1:8" s="2" customFormat="1" ht="16.899999999999999" customHeight="1">
      <c r="A1968" s="35"/>
      <c r="B1968" s="36"/>
      <c r="C1968" s="227" t="s">
        <v>3</v>
      </c>
      <c r="D1968" s="227" t="s">
        <v>208</v>
      </c>
      <c r="E1968" s="19" t="s">
        <v>3</v>
      </c>
      <c r="F1968" s="228">
        <v>0</v>
      </c>
      <c r="G1968" s="35"/>
      <c r="H1968" s="36"/>
    </row>
    <row r="1969" spans="1:8" s="2" customFormat="1" ht="16.899999999999999" customHeight="1">
      <c r="A1969" s="35"/>
      <c r="B1969" s="36"/>
      <c r="C1969" s="227" t="s">
        <v>3</v>
      </c>
      <c r="D1969" s="227" t="s">
        <v>2172</v>
      </c>
      <c r="E1969" s="19" t="s">
        <v>3</v>
      </c>
      <c r="F1969" s="228">
        <v>0</v>
      </c>
      <c r="G1969" s="35"/>
      <c r="H1969" s="36"/>
    </row>
    <row r="1970" spans="1:8" s="2" customFormat="1" ht="16.899999999999999" customHeight="1">
      <c r="A1970" s="35"/>
      <c r="B1970" s="36"/>
      <c r="C1970" s="227" t="s">
        <v>3</v>
      </c>
      <c r="D1970" s="227" t="s">
        <v>2559</v>
      </c>
      <c r="E1970" s="19" t="s">
        <v>3</v>
      </c>
      <c r="F1970" s="228">
        <v>0</v>
      </c>
      <c r="G1970" s="35"/>
      <c r="H1970" s="36"/>
    </row>
    <row r="1971" spans="1:8" s="2" customFormat="1" ht="16.899999999999999" customHeight="1">
      <c r="A1971" s="35"/>
      <c r="B1971" s="36"/>
      <c r="C1971" s="227" t="s">
        <v>2513</v>
      </c>
      <c r="D1971" s="227" t="s">
        <v>2560</v>
      </c>
      <c r="E1971" s="19" t="s">
        <v>3</v>
      </c>
      <c r="F1971" s="228">
        <v>21.483000000000001</v>
      </c>
      <c r="G1971" s="35"/>
      <c r="H1971" s="36"/>
    </row>
    <row r="1972" spans="1:8" s="2" customFormat="1" ht="16.899999999999999" customHeight="1">
      <c r="A1972" s="35"/>
      <c r="B1972" s="36"/>
      <c r="C1972" s="223" t="s">
        <v>2434</v>
      </c>
      <c r="D1972" s="224" t="s">
        <v>3</v>
      </c>
      <c r="E1972" s="225" t="s">
        <v>3</v>
      </c>
      <c r="F1972" s="226">
        <v>667.428</v>
      </c>
      <c r="G1972" s="35"/>
      <c r="H1972" s="36"/>
    </row>
    <row r="1973" spans="1:8" s="2" customFormat="1" ht="16.899999999999999" customHeight="1">
      <c r="A1973" s="35"/>
      <c r="B1973" s="36"/>
      <c r="C1973" s="227" t="s">
        <v>3</v>
      </c>
      <c r="D1973" s="227" t="s">
        <v>207</v>
      </c>
      <c r="E1973" s="19" t="s">
        <v>3</v>
      </c>
      <c r="F1973" s="228">
        <v>0</v>
      </c>
      <c r="G1973" s="35"/>
      <c r="H1973" s="36"/>
    </row>
    <row r="1974" spans="1:8" s="2" customFormat="1" ht="16.899999999999999" customHeight="1">
      <c r="A1974" s="35"/>
      <c r="B1974" s="36"/>
      <c r="C1974" s="227" t="s">
        <v>3</v>
      </c>
      <c r="D1974" s="227" t="s">
        <v>208</v>
      </c>
      <c r="E1974" s="19" t="s">
        <v>3</v>
      </c>
      <c r="F1974" s="228">
        <v>0</v>
      </c>
      <c r="G1974" s="35"/>
      <c r="H1974" s="36"/>
    </row>
    <row r="1975" spans="1:8" s="2" customFormat="1" ht="16.899999999999999" customHeight="1">
      <c r="A1975" s="35"/>
      <c r="B1975" s="36"/>
      <c r="C1975" s="227" t="s">
        <v>3</v>
      </c>
      <c r="D1975" s="227" t="s">
        <v>2172</v>
      </c>
      <c r="E1975" s="19" t="s">
        <v>3</v>
      </c>
      <c r="F1975" s="228">
        <v>0</v>
      </c>
      <c r="G1975" s="35"/>
      <c r="H1975" s="36"/>
    </row>
    <row r="1976" spans="1:8" s="2" customFormat="1" ht="16.899999999999999" customHeight="1">
      <c r="A1976" s="35"/>
      <c r="B1976" s="36"/>
      <c r="C1976" s="227" t="s">
        <v>3</v>
      </c>
      <c r="D1976" s="227" t="s">
        <v>2440</v>
      </c>
      <c r="E1976" s="19" t="s">
        <v>3</v>
      </c>
      <c r="F1976" s="228">
        <v>0</v>
      </c>
      <c r="G1976" s="35"/>
      <c r="H1976" s="36"/>
    </row>
    <row r="1977" spans="1:8" s="2" customFormat="1" ht="16.899999999999999" customHeight="1">
      <c r="A1977" s="35"/>
      <c r="B1977" s="36"/>
      <c r="C1977" s="227" t="s">
        <v>2434</v>
      </c>
      <c r="D1977" s="227" t="s">
        <v>2441</v>
      </c>
      <c r="E1977" s="19" t="s">
        <v>3</v>
      </c>
      <c r="F1977" s="228">
        <v>667.428</v>
      </c>
      <c r="G1977" s="35"/>
      <c r="H1977" s="36"/>
    </row>
    <row r="1978" spans="1:8" s="2" customFormat="1" ht="16.899999999999999" customHeight="1">
      <c r="A1978" s="35"/>
      <c r="B1978" s="36"/>
      <c r="C1978" s="229" t="s">
        <v>2751</v>
      </c>
      <c r="D1978" s="35"/>
      <c r="E1978" s="35"/>
      <c r="F1978" s="35"/>
      <c r="G1978" s="35"/>
      <c r="H1978" s="36"/>
    </row>
    <row r="1979" spans="1:8" s="2" customFormat="1" ht="16.899999999999999" customHeight="1">
      <c r="A1979" s="35"/>
      <c r="B1979" s="36"/>
      <c r="C1979" s="227" t="s">
        <v>2442</v>
      </c>
      <c r="D1979" s="227" t="s">
        <v>3012</v>
      </c>
      <c r="E1979" s="19" t="s">
        <v>344</v>
      </c>
      <c r="F1979" s="228">
        <v>667.428</v>
      </c>
      <c r="G1979" s="35"/>
      <c r="H1979" s="36"/>
    </row>
    <row r="1980" spans="1:8" s="2" customFormat="1" ht="16.899999999999999" customHeight="1">
      <c r="A1980" s="35"/>
      <c r="B1980" s="36"/>
      <c r="C1980" s="227" t="s">
        <v>1728</v>
      </c>
      <c r="D1980" s="227" t="s">
        <v>2988</v>
      </c>
      <c r="E1980" s="19" t="s">
        <v>467</v>
      </c>
      <c r="F1980" s="228">
        <v>193.554</v>
      </c>
      <c r="G1980" s="35"/>
      <c r="H1980" s="36"/>
    </row>
    <row r="1981" spans="1:8" s="2" customFormat="1" ht="16.899999999999999" customHeight="1">
      <c r="A1981" s="35"/>
      <c r="B1981" s="36"/>
      <c r="C1981" s="227" t="s">
        <v>1731</v>
      </c>
      <c r="D1981" s="227" t="s">
        <v>2989</v>
      </c>
      <c r="E1981" s="19" t="s">
        <v>467</v>
      </c>
      <c r="F1981" s="228">
        <v>1161.3240000000001</v>
      </c>
      <c r="G1981" s="35"/>
      <c r="H1981" s="36"/>
    </row>
    <row r="1982" spans="1:8" s="2" customFormat="1" ht="16.899999999999999" customHeight="1">
      <c r="A1982" s="35"/>
      <c r="B1982" s="36"/>
      <c r="C1982" s="227" t="s">
        <v>1735</v>
      </c>
      <c r="D1982" s="227" t="s">
        <v>2985</v>
      </c>
      <c r="E1982" s="19" t="s">
        <v>467</v>
      </c>
      <c r="F1982" s="228">
        <v>528.69100000000003</v>
      </c>
      <c r="G1982" s="35"/>
      <c r="H1982" s="36"/>
    </row>
    <row r="1983" spans="1:8" s="2" customFormat="1" ht="16.899999999999999" customHeight="1">
      <c r="A1983" s="35"/>
      <c r="B1983" s="36"/>
      <c r="C1983" s="227" t="s">
        <v>2424</v>
      </c>
      <c r="D1983" s="227" t="s">
        <v>681</v>
      </c>
      <c r="E1983" s="19" t="s">
        <v>467</v>
      </c>
      <c r="F1983" s="228">
        <v>193.554</v>
      </c>
      <c r="G1983" s="35"/>
      <c r="H1983" s="36"/>
    </row>
    <row r="1984" spans="1:8" s="2" customFormat="1" ht="16.899999999999999" customHeight="1">
      <c r="A1984" s="35"/>
      <c r="B1984" s="36"/>
      <c r="C1984" s="223" t="s">
        <v>2515</v>
      </c>
      <c r="D1984" s="224" t="s">
        <v>3</v>
      </c>
      <c r="E1984" s="225" t="s">
        <v>3</v>
      </c>
      <c r="F1984" s="226">
        <v>82.718999999999994</v>
      </c>
      <c r="G1984" s="35"/>
      <c r="H1984" s="36"/>
    </row>
    <row r="1985" spans="1:8" s="2" customFormat="1" ht="16.899999999999999" customHeight="1">
      <c r="A1985" s="35"/>
      <c r="B1985" s="36"/>
      <c r="C1985" s="227" t="s">
        <v>3</v>
      </c>
      <c r="D1985" s="227" t="s">
        <v>207</v>
      </c>
      <c r="E1985" s="19" t="s">
        <v>3</v>
      </c>
      <c r="F1985" s="228">
        <v>0</v>
      </c>
      <c r="G1985" s="35"/>
      <c r="H1985" s="36"/>
    </row>
    <row r="1986" spans="1:8" s="2" customFormat="1" ht="16.899999999999999" customHeight="1">
      <c r="A1986" s="35"/>
      <c r="B1986" s="36"/>
      <c r="C1986" s="227" t="s">
        <v>3</v>
      </c>
      <c r="D1986" s="227" t="s">
        <v>208</v>
      </c>
      <c r="E1986" s="19" t="s">
        <v>3</v>
      </c>
      <c r="F1986" s="228">
        <v>0</v>
      </c>
      <c r="G1986" s="35"/>
      <c r="H1986" s="36"/>
    </row>
    <row r="1987" spans="1:8" s="2" customFormat="1" ht="16.899999999999999" customHeight="1">
      <c r="A1987" s="35"/>
      <c r="B1987" s="36"/>
      <c r="C1987" s="227" t="s">
        <v>3</v>
      </c>
      <c r="D1987" s="227" t="s">
        <v>2172</v>
      </c>
      <c r="E1987" s="19" t="s">
        <v>3</v>
      </c>
      <c r="F1987" s="228">
        <v>0</v>
      </c>
      <c r="G1987" s="35"/>
      <c r="H1987" s="36"/>
    </row>
    <row r="1988" spans="1:8" s="2" customFormat="1" ht="16.899999999999999" customHeight="1">
      <c r="A1988" s="35"/>
      <c r="B1988" s="36"/>
      <c r="C1988" s="227" t="s">
        <v>3</v>
      </c>
      <c r="D1988" s="227" t="s">
        <v>2550</v>
      </c>
      <c r="E1988" s="19" t="s">
        <v>3</v>
      </c>
      <c r="F1988" s="228">
        <v>0</v>
      </c>
      <c r="G1988" s="35"/>
      <c r="H1988" s="36"/>
    </row>
    <row r="1989" spans="1:8" s="2" customFormat="1" ht="16.899999999999999" customHeight="1">
      <c r="A1989" s="35"/>
      <c r="B1989" s="36"/>
      <c r="C1989" s="227" t="s">
        <v>3</v>
      </c>
      <c r="D1989" s="227" t="s">
        <v>2551</v>
      </c>
      <c r="E1989" s="19" t="s">
        <v>3</v>
      </c>
      <c r="F1989" s="228">
        <v>82.718999999999994</v>
      </c>
      <c r="G1989" s="35"/>
      <c r="H1989" s="36"/>
    </row>
    <row r="1990" spans="1:8" s="2" customFormat="1" ht="16.899999999999999" customHeight="1">
      <c r="A1990" s="35"/>
      <c r="B1990" s="36"/>
      <c r="C1990" s="227" t="s">
        <v>2515</v>
      </c>
      <c r="D1990" s="227" t="s">
        <v>215</v>
      </c>
      <c r="E1990" s="19" t="s">
        <v>3</v>
      </c>
      <c r="F1990" s="228">
        <v>82.718999999999994</v>
      </c>
      <c r="G1990" s="35"/>
      <c r="H1990" s="36"/>
    </row>
    <row r="1991" spans="1:8" s="2" customFormat="1" ht="16.899999999999999" customHeight="1">
      <c r="A1991" s="35"/>
      <c r="B1991" s="36"/>
      <c r="C1991" s="223" t="s">
        <v>2534</v>
      </c>
      <c r="D1991" s="224" t="s">
        <v>3</v>
      </c>
      <c r="E1991" s="225" t="s">
        <v>3</v>
      </c>
      <c r="F1991" s="226">
        <v>330.63200000000001</v>
      </c>
      <c r="G1991" s="35"/>
      <c r="H1991" s="36"/>
    </row>
    <row r="1992" spans="1:8" s="2" customFormat="1" ht="16.899999999999999" customHeight="1">
      <c r="A1992" s="35"/>
      <c r="B1992" s="36"/>
      <c r="C1992" s="227" t="s">
        <v>3</v>
      </c>
      <c r="D1992" s="227" t="s">
        <v>2533</v>
      </c>
      <c r="E1992" s="19" t="s">
        <v>3</v>
      </c>
      <c r="F1992" s="228">
        <v>0</v>
      </c>
      <c r="G1992" s="35"/>
      <c r="H1992" s="36"/>
    </row>
    <row r="1993" spans="1:8" s="2" customFormat="1" ht="16.899999999999999" customHeight="1">
      <c r="A1993" s="35"/>
      <c r="B1993" s="36"/>
      <c r="C1993" s="227" t="s">
        <v>2534</v>
      </c>
      <c r="D1993" s="227" t="s">
        <v>2535</v>
      </c>
      <c r="E1993" s="19" t="s">
        <v>3</v>
      </c>
      <c r="F1993" s="228">
        <v>330.63200000000001</v>
      </c>
      <c r="G1993" s="35"/>
      <c r="H1993" s="36"/>
    </row>
    <row r="1994" spans="1:8" s="2" customFormat="1" ht="16.899999999999999" customHeight="1">
      <c r="A1994" s="35"/>
      <c r="B1994" s="36"/>
      <c r="C1994" s="223" t="s">
        <v>3013</v>
      </c>
      <c r="D1994" s="224" t="s">
        <v>3</v>
      </c>
      <c r="E1994" s="225" t="s">
        <v>3</v>
      </c>
      <c r="F1994" s="226">
        <v>21.08</v>
      </c>
      <c r="G1994" s="35"/>
      <c r="H1994" s="36"/>
    </row>
    <row r="1995" spans="1:8" s="2" customFormat="1" ht="16.899999999999999" customHeight="1">
      <c r="A1995" s="35"/>
      <c r="B1995" s="36"/>
      <c r="C1995" s="227" t="s">
        <v>3</v>
      </c>
      <c r="D1995" s="227" t="s">
        <v>2538</v>
      </c>
      <c r="E1995" s="19" t="s">
        <v>3</v>
      </c>
      <c r="F1995" s="228">
        <v>0</v>
      </c>
      <c r="G1995" s="35"/>
      <c r="H1995" s="36"/>
    </row>
    <row r="1996" spans="1:8" s="2" customFormat="1" ht="16.899999999999999" customHeight="1">
      <c r="A1996" s="35"/>
      <c r="B1996" s="36"/>
      <c r="C1996" s="227" t="s">
        <v>3013</v>
      </c>
      <c r="D1996" s="227" t="s">
        <v>2539</v>
      </c>
      <c r="E1996" s="19" t="s">
        <v>3</v>
      </c>
      <c r="F1996" s="228">
        <v>21.08</v>
      </c>
      <c r="G1996" s="35"/>
      <c r="H1996" s="36"/>
    </row>
    <row r="1997" spans="1:8" s="2" customFormat="1" ht="16.899999999999999" customHeight="1">
      <c r="A1997" s="35"/>
      <c r="B1997" s="36"/>
      <c r="C1997" s="223" t="s">
        <v>2531</v>
      </c>
      <c r="D1997" s="224" t="s">
        <v>3</v>
      </c>
      <c r="E1997" s="225" t="s">
        <v>3</v>
      </c>
      <c r="F1997" s="226">
        <v>227.14</v>
      </c>
      <c r="G1997" s="35"/>
      <c r="H1997" s="36"/>
    </row>
    <row r="1998" spans="1:8" s="2" customFormat="1" ht="16.899999999999999" customHeight="1">
      <c r="A1998" s="35"/>
      <c r="B1998" s="36"/>
      <c r="C1998" s="227" t="s">
        <v>3</v>
      </c>
      <c r="D1998" s="227" t="s">
        <v>207</v>
      </c>
      <c r="E1998" s="19" t="s">
        <v>3</v>
      </c>
      <c r="F1998" s="228">
        <v>0</v>
      </c>
      <c r="G1998" s="35"/>
      <c r="H1998" s="36"/>
    </row>
    <row r="1999" spans="1:8" s="2" customFormat="1" ht="16.899999999999999" customHeight="1">
      <c r="A1999" s="35"/>
      <c r="B1999" s="36"/>
      <c r="C1999" s="227" t="s">
        <v>3</v>
      </c>
      <c r="D1999" s="227" t="s">
        <v>208</v>
      </c>
      <c r="E1999" s="19" t="s">
        <v>3</v>
      </c>
      <c r="F1999" s="228">
        <v>0</v>
      </c>
      <c r="G1999" s="35"/>
      <c r="H1999" s="36"/>
    </row>
    <row r="2000" spans="1:8" s="2" customFormat="1" ht="16.899999999999999" customHeight="1">
      <c r="A2000" s="35"/>
      <c r="B2000" s="36"/>
      <c r="C2000" s="227" t="s">
        <v>3</v>
      </c>
      <c r="D2000" s="227" t="s">
        <v>2172</v>
      </c>
      <c r="E2000" s="19" t="s">
        <v>3</v>
      </c>
      <c r="F2000" s="228">
        <v>0</v>
      </c>
      <c r="G2000" s="35"/>
      <c r="H2000" s="36"/>
    </row>
    <row r="2001" spans="1:8" s="2" customFormat="1" ht="16.899999999999999" customHeight="1">
      <c r="A2001" s="35"/>
      <c r="B2001" s="36"/>
      <c r="C2001" s="227" t="s">
        <v>3</v>
      </c>
      <c r="D2001" s="227" t="s">
        <v>2530</v>
      </c>
      <c r="E2001" s="19" t="s">
        <v>3</v>
      </c>
      <c r="F2001" s="228">
        <v>0</v>
      </c>
      <c r="G2001" s="35"/>
      <c r="H2001" s="36"/>
    </row>
    <row r="2002" spans="1:8" s="2" customFormat="1" ht="16.899999999999999" customHeight="1">
      <c r="A2002" s="35"/>
      <c r="B2002" s="36"/>
      <c r="C2002" s="227" t="s">
        <v>2531</v>
      </c>
      <c r="D2002" s="227" t="s">
        <v>2532</v>
      </c>
      <c r="E2002" s="19" t="s">
        <v>3</v>
      </c>
      <c r="F2002" s="228">
        <v>227.14</v>
      </c>
      <c r="G2002" s="35"/>
      <c r="H2002" s="36"/>
    </row>
    <row r="2003" spans="1:8" s="2" customFormat="1" ht="16.899999999999999" customHeight="1">
      <c r="A2003" s="35"/>
      <c r="B2003" s="36"/>
      <c r="C2003" s="223" t="s">
        <v>2517</v>
      </c>
      <c r="D2003" s="224" t="s">
        <v>3</v>
      </c>
      <c r="E2003" s="225" t="s">
        <v>3</v>
      </c>
      <c r="F2003" s="226">
        <v>66.84</v>
      </c>
      <c r="G2003" s="35"/>
      <c r="H2003" s="36"/>
    </row>
    <row r="2004" spans="1:8" s="2" customFormat="1" ht="16.899999999999999" customHeight="1">
      <c r="A2004" s="35"/>
      <c r="B2004" s="36"/>
      <c r="C2004" s="227" t="s">
        <v>3</v>
      </c>
      <c r="D2004" s="227" t="s">
        <v>2536</v>
      </c>
      <c r="E2004" s="19" t="s">
        <v>3</v>
      </c>
      <c r="F2004" s="228">
        <v>0</v>
      </c>
      <c r="G2004" s="35"/>
      <c r="H2004" s="36"/>
    </row>
    <row r="2005" spans="1:8" s="2" customFormat="1" ht="16.899999999999999" customHeight="1">
      <c r="A2005" s="35"/>
      <c r="B2005" s="36"/>
      <c r="C2005" s="227" t="s">
        <v>2517</v>
      </c>
      <c r="D2005" s="227" t="s">
        <v>2537</v>
      </c>
      <c r="E2005" s="19" t="s">
        <v>3</v>
      </c>
      <c r="F2005" s="228">
        <v>66.84</v>
      </c>
      <c r="G2005" s="35"/>
      <c r="H2005" s="36"/>
    </row>
    <row r="2006" spans="1:8" s="2" customFormat="1" ht="16.899999999999999" customHeight="1">
      <c r="A2006" s="35"/>
      <c r="B2006" s="36"/>
      <c r="C2006" s="223" t="s">
        <v>2519</v>
      </c>
      <c r="D2006" s="224" t="s">
        <v>3</v>
      </c>
      <c r="E2006" s="225" t="s">
        <v>3</v>
      </c>
      <c r="F2006" s="226">
        <v>66.84</v>
      </c>
      <c r="G2006" s="35"/>
      <c r="H2006" s="36"/>
    </row>
    <row r="2007" spans="1:8" s="2" customFormat="1" ht="16.899999999999999" customHeight="1">
      <c r="A2007" s="35"/>
      <c r="B2007" s="36"/>
      <c r="C2007" s="227" t="s">
        <v>3</v>
      </c>
      <c r="D2007" s="227" t="s">
        <v>2536</v>
      </c>
      <c r="E2007" s="19" t="s">
        <v>3</v>
      </c>
      <c r="F2007" s="228">
        <v>0</v>
      </c>
      <c r="G2007" s="35"/>
      <c r="H2007" s="36"/>
    </row>
    <row r="2008" spans="1:8" s="2" customFormat="1" ht="16.899999999999999" customHeight="1">
      <c r="A2008" s="35"/>
      <c r="B2008" s="36"/>
      <c r="C2008" s="227" t="s">
        <v>2519</v>
      </c>
      <c r="D2008" s="227" t="s">
        <v>2517</v>
      </c>
      <c r="E2008" s="19" t="s">
        <v>3</v>
      </c>
      <c r="F2008" s="228">
        <v>66.84</v>
      </c>
      <c r="G2008" s="35"/>
      <c r="H2008" s="36"/>
    </row>
    <row r="2009" spans="1:8" s="2" customFormat="1" ht="16.899999999999999" customHeight="1">
      <c r="A2009" s="35"/>
      <c r="B2009" s="36"/>
      <c r="C2009" s="223" t="s">
        <v>2520</v>
      </c>
      <c r="D2009" s="224" t="s">
        <v>3</v>
      </c>
      <c r="E2009" s="225" t="s">
        <v>3</v>
      </c>
      <c r="F2009" s="226">
        <v>34.33</v>
      </c>
      <c r="G2009" s="35"/>
      <c r="H2009" s="36"/>
    </row>
    <row r="2010" spans="1:8" s="2" customFormat="1" ht="16.899999999999999" customHeight="1">
      <c r="A2010" s="35"/>
      <c r="B2010" s="36"/>
      <c r="C2010" s="227" t="s">
        <v>3</v>
      </c>
      <c r="D2010" s="227" t="s">
        <v>207</v>
      </c>
      <c r="E2010" s="19" t="s">
        <v>3</v>
      </c>
      <c r="F2010" s="228">
        <v>0</v>
      </c>
      <c r="G2010" s="35"/>
      <c r="H2010" s="36"/>
    </row>
    <row r="2011" spans="1:8" s="2" customFormat="1" ht="16.899999999999999" customHeight="1">
      <c r="A2011" s="35"/>
      <c r="B2011" s="36"/>
      <c r="C2011" s="227" t="s">
        <v>3</v>
      </c>
      <c r="D2011" s="227" t="s">
        <v>208</v>
      </c>
      <c r="E2011" s="19" t="s">
        <v>3</v>
      </c>
      <c r="F2011" s="228">
        <v>0</v>
      </c>
      <c r="G2011" s="35"/>
      <c r="H2011" s="36"/>
    </row>
    <row r="2012" spans="1:8" s="2" customFormat="1" ht="16.899999999999999" customHeight="1">
      <c r="A2012" s="35"/>
      <c r="B2012" s="36"/>
      <c r="C2012" s="227" t="s">
        <v>3</v>
      </c>
      <c r="D2012" s="227" t="s">
        <v>2172</v>
      </c>
      <c r="E2012" s="19" t="s">
        <v>3</v>
      </c>
      <c r="F2012" s="228">
        <v>0</v>
      </c>
      <c r="G2012" s="35"/>
      <c r="H2012" s="36"/>
    </row>
    <row r="2013" spans="1:8" s="2" customFormat="1" ht="16.899999999999999" customHeight="1">
      <c r="A2013" s="35"/>
      <c r="B2013" s="36"/>
      <c r="C2013" s="227" t="s">
        <v>3</v>
      </c>
      <c r="D2013" s="227" t="s">
        <v>2622</v>
      </c>
      <c r="E2013" s="19" t="s">
        <v>3</v>
      </c>
      <c r="F2013" s="228">
        <v>0</v>
      </c>
      <c r="G2013" s="35"/>
      <c r="H2013" s="36"/>
    </row>
    <row r="2014" spans="1:8" s="2" customFormat="1" ht="16.899999999999999" customHeight="1">
      <c r="A2014" s="35"/>
      <c r="B2014" s="36"/>
      <c r="C2014" s="227" t="s">
        <v>2520</v>
      </c>
      <c r="D2014" s="227" t="s">
        <v>2623</v>
      </c>
      <c r="E2014" s="19" t="s">
        <v>3</v>
      </c>
      <c r="F2014" s="228">
        <v>34.33</v>
      </c>
      <c r="G2014" s="35"/>
      <c r="H2014" s="36"/>
    </row>
    <row r="2015" spans="1:8" s="2" customFormat="1" ht="16.899999999999999" customHeight="1">
      <c r="A2015" s="35"/>
      <c r="B2015" s="36"/>
      <c r="C2015" s="223" t="s">
        <v>2522</v>
      </c>
      <c r="D2015" s="224" t="s">
        <v>3</v>
      </c>
      <c r="E2015" s="225" t="s">
        <v>3</v>
      </c>
      <c r="F2015" s="226">
        <v>625.25400000000002</v>
      </c>
      <c r="G2015" s="35"/>
      <c r="H2015" s="36"/>
    </row>
    <row r="2016" spans="1:8" s="2" customFormat="1" ht="16.899999999999999" customHeight="1">
      <c r="A2016" s="35"/>
      <c r="B2016" s="36"/>
      <c r="C2016" s="227" t="s">
        <v>3</v>
      </c>
      <c r="D2016" s="227" t="s">
        <v>207</v>
      </c>
      <c r="E2016" s="19" t="s">
        <v>3</v>
      </c>
      <c r="F2016" s="228">
        <v>0</v>
      </c>
      <c r="G2016" s="35"/>
      <c r="H2016" s="36"/>
    </row>
    <row r="2017" spans="1:8" s="2" customFormat="1" ht="16.899999999999999" customHeight="1">
      <c r="A2017" s="35"/>
      <c r="B2017" s="36"/>
      <c r="C2017" s="227" t="s">
        <v>3</v>
      </c>
      <c r="D2017" s="227" t="s">
        <v>208</v>
      </c>
      <c r="E2017" s="19" t="s">
        <v>3</v>
      </c>
      <c r="F2017" s="228">
        <v>0</v>
      </c>
      <c r="G2017" s="35"/>
      <c r="H2017" s="36"/>
    </row>
    <row r="2018" spans="1:8" s="2" customFormat="1" ht="16.899999999999999" customHeight="1">
      <c r="A2018" s="35"/>
      <c r="B2018" s="36"/>
      <c r="C2018" s="227" t="s">
        <v>3</v>
      </c>
      <c r="D2018" s="227" t="s">
        <v>2172</v>
      </c>
      <c r="E2018" s="19" t="s">
        <v>3</v>
      </c>
      <c r="F2018" s="228">
        <v>0</v>
      </c>
      <c r="G2018" s="35"/>
      <c r="H2018" s="36"/>
    </row>
    <row r="2019" spans="1:8" s="2" customFormat="1" ht="16.899999999999999" customHeight="1">
      <c r="A2019" s="35"/>
      <c r="B2019" s="36"/>
      <c r="C2019" s="227" t="s">
        <v>3</v>
      </c>
      <c r="D2019" s="227" t="s">
        <v>2556</v>
      </c>
      <c r="E2019" s="19" t="s">
        <v>3</v>
      </c>
      <c r="F2019" s="228">
        <v>0</v>
      </c>
      <c r="G2019" s="35"/>
      <c r="H2019" s="36"/>
    </row>
    <row r="2020" spans="1:8" s="2" customFormat="1" ht="16.899999999999999" customHeight="1">
      <c r="A2020" s="35"/>
      <c r="B2020" s="36"/>
      <c r="C2020" s="227" t="s">
        <v>2522</v>
      </c>
      <c r="D2020" s="227" t="s">
        <v>2557</v>
      </c>
      <c r="E2020" s="19" t="s">
        <v>3</v>
      </c>
      <c r="F2020" s="228">
        <v>625.25400000000002</v>
      </c>
      <c r="G2020" s="35"/>
      <c r="H2020" s="36"/>
    </row>
    <row r="2021" spans="1:8" s="2" customFormat="1" ht="16.899999999999999" customHeight="1">
      <c r="A2021" s="35"/>
      <c r="B2021" s="36"/>
      <c r="C2021" s="223" t="s">
        <v>2524</v>
      </c>
      <c r="D2021" s="224" t="s">
        <v>3</v>
      </c>
      <c r="E2021" s="225" t="s">
        <v>3</v>
      </c>
      <c r="F2021" s="226">
        <v>192.673</v>
      </c>
      <c r="G2021" s="35"/>
      <c r="H2021" s="36"/>
    </row>
    <row r="2022" spans="1:8" s="2" customFormat="1" ht="16.899999999999999" customHeight="1">
      <c r="A2022" s="35"/>
      <c r="B2022" s="36"/>
      <c r="C2022" s="227" t="s">
        <v>3</v>
      </c>
      <c r="D2022" s="227" t="s">
        <v>207</v>
      </c>
      <c r="E2022" s="19" t="s">
        <v>3</v>
      </c>
      <c r="F2022" s="228">
        <v>0</v>
      </c>
      <c r="G2022" s="35"/>
      <c r="H2022" s="36"/>
    </row>
    <row r="2023" spans="1:8" s="2" customFormat="1" ht="16.899999999999999" customHeight="1">
      <c r="A2023" s="35"/>
      <c r="B2023" s="36"/>
      <c r="C2023" s="227" t="s">
        <v>3</v>
      </c>
      <c r="D2023" s="227" t="s">
        <v>208</v>
      </c>
      <c r="E2023" s="19" t="s">
        <v>3</v>
      </c>
      <c r="F2023" s="228">
        <v>0</v>
      </c>
      <c r="G2023" s="35"/>
      <c r="H2023" s="36"/>
    </row>
    <row r="2024" spans="1:8" s="2" customFormat="1" ht="16.899999999999999" customHeight="1">
      <c r="A2024" s="35"/>
      <c r="B2024" s="36"/>
      <c r="C2024" s="227" t="s">
        <v>3</v>
      </c>
      <c r="D2024" s="227" t="s">
        <v>2172</v>
      </c>
      <c r="E2024" s="19" t="s">
        <v>3</v>
      </c>
      <c r="F2024" s="228">
        <v>0</v>
      </c>
      <c r="G2024" s="35"/>
      <c r="H2024" s="36"/>
    </row>
    <row r="2025" spans="1:8" s="2" customFormat="1" ht="16.899999999999999" customHeight="1">
      <c r="A2025" s="35"/>
      <c r="B2025" s="36"/>
      <c r="C2025" s="227" t="s">
        <v>3</v>
      </c>
      <c r="D2025" s="227" t="s">
        <v>2530</v>
      </c>
      <c r="E2025" s="19" t="s">
        <v>3</v>
      </c>
      <c r="F2025" s="228">
        <v>0</v>
      </c>
      <c r="G2025" s="35"/>
      <c r="H2025" s="36"/>
    </row>
    <row r="2026" spans="1:8" s="2" customFormat="1" ht="16.899999999999999" customHeight="1">
      <c r="A2026" s="35"/>
      <c r="B2026" s="36"/>
      <c r="C2026" s="227" t="s">
        <v>3</v>
      </c>
      <c r="D2026" s="227" t="s">
        <v>2562</v>
      </c>
      <c r="E2026" s="19" t="s">
        <v>3</v>
      </c>
      <c r="F2026" s="228">
        <v>192.673</v>
      </c>
      <c r="G2026" s="35"/>
      <c r="H2026" s="36"/>
    </row>
    <row r="2027" spans="1:8" s="2" customFormat="1" ht="16.899999999999999" customHeight="1">
      <c r="A2027" s="35"/>
      <c r="B2027" s="36"/>
      <c r="C2027" s="227" t="s">
        <v>2524</v>
      </c>
      <c r="D2027" s="227" t="s">
        <v>215</v>
      </c>
      <c r="E2027" s="19" t="s">
        <v>3</v>
      </c>
      <c r="F2027" s="228">
        <v>192.673</v>
      </c>
      <c r="G2027" s="35"/>
      <c r="H2027" s="36"/>
    </row>
    <row r="2028" spans="1:8" s="2" customFormat="1" ht="26.5" customHeight="1">
      <c r="A2028" s="35"/>
      <c r="B2028" s="36"/>
      <c r="C2028" s="222" t="s">
        <v>3014</v>
      </c>
      <c r="D2028" s="222" t="s">
        <v>127</v>
      </c>
      <c r="E2028" s="35"/>
      <c r="F2028" s="35"/>
      <c r="G2028" s="35"/>
      <c r="H2028" s="36"/>
    </row>
    <row r="2029" spans="1:8" s="2" customFormat="1" ht="16.899999999999999" customHeight="1">
      <c r="A2029" s="35"/>
      <c r="B2029" s="36"/>
      <c r="C2029" s="223" t="s">
        <v>2499</v>
      </c>
      <c r="D2029" s="224" t="s">
        <v>3</v>
      </c>
      <c r="E2029" s="225" t="s">
        <v>3</v>
      </c>
      <c r="F2029" s="226">
        <v>21.08</v>
      </c>
      <c r="G2029" s="35"/>
      <c r="H2029" s="36"/>
    </row>
    <row r="2030" spans="1:8" s="2" customFormat="1" ht="16.899999999999999" customHeight="1">
      <c r="A2030" s="35"/>
      <c r="B2030" s="36"/>
      <c r="C2030" s="227" t="s">
        <v>3</v>
      </c>
      <c r="D2030" s="227" t="s">
        <v>2538</v>
      </c>
      <c r="E2030" s="19" t="s">
        <v>3</v>
      </c>
      <c r="F2030" s="228">
        <v>0</v>
      </c>
      <c r="G2030" s="35"/>
      <c r="H2030" s="36"/>
    </row>
    <row r="2031" spans="1:8" s="2" customFormat="1" ht="16.899999999999999" customHeight="1">
      <c r="A2031" s="35"/>
      <c r="B2031" s="36"/>
      <c r="C2031" s="227" t="s">
        <v>2499</v>
      </c>
      <c r="D2031" s="227" t="s">
        <v>2539</v>
      </c>
      <c r="E2031" s="19" t="s">
        <v>3</v>
      </c>
      <c r="F2031" s="228">
        <v>21.08</v>
      </c>
      <c r="G2031" s="35"/>
      <c r="H2031" s="36"/>
    </row>
    <row r="2032" spans="1:8" s="2" customFormat="1" ht="16.899999999999999" customHeight="1">
      <c r="A2032" s="35"/>
      <c r="B2032" s="36"/>
      <c r="C2032" s="229" t="s">
        <v>2751</v>
      </c>
      <c r="D2032" s="35"/>
      <c r="E2032" s="35"/>
      <c r="F2032" s="35"/>
      <c r="G2032" s="35"/>
      <c r="H2032" s="36"/>
    </row>
    <row r="2033" spans="1:8" s="2" customFormat="1" ht="16.899999999999999" customHeight="1">
      <c r="A2033" s="35"/>
      <c r="B2033" s="36"/>
      <c r="C2033" s="227" t="s">
        <v>2526</v>
      </c>
      <c r="D2033" s="227" t="s">
        <v>3015</v>
      </c>
      <c r="E2033" s="19" t="s">
        <v>344</v>
      </c>
      <c r="F2033" s="228">
        <v>645.69200000000001</v>
      </c>
      <c r="G2033" s="35"/>
      <c r="H2033" s="36"/>
    </row>
    <row r="2034" spans="1:8" s="2" customFormat="1" ht="16.899999999999999" customHeight="1">
      <c r="A2034" s="35"/>
      <c r="B2034" s="36"/>
      <c r="C2034" s="227" t="s">
        <v>2397</v>
      </c>
      <c r="D2034" s="227" t="s">
        <v>2983</v>
      </c>
      <c r="E2034" s="19" t="s">
        <v>467</v>
      </c>
      <c r="F2034" s="228">
        <v>701.30899999999997</v>
      </c>
      <c r="G2034" s="35"/>
      <c r="H2034" s="36"/>
    </row>
    <row r="2035" spans="1:8" s="2" customFormat="1" ht="16.899999999999999" customHeight="1">
      <c r="A2035" s="35"/>
      <c r="B2035" s="36"/>
      <c r="C2035" s="227" t="s">
        <v>2406</v>
      </c>
      <c r="D2035" s="227" t="s">
        <v>2984</v>
      </c>
      <c r="E2035" s="19" t="s">
        <v>467</v>
      </c>
      <c r="F2035" s="228">
        <v>6311.7809999999999</v>
      </c>
      <c r="G2035" s="35"/>
      <c r="H2035" s="36"/>
    </row>
    <row r="2036" spans="1:8" s="2" customFormat="1" ht="16.899999999999999" customHeight="1">
      <c r="A2036" s="35"/>
      <c r="B2036" s="36"/>
      <c r="C2036" s="227" t="s">
        <v>1735</v>
      </c>
      <c r="D2036" s="227" t="s">
        <v>2985</v>
      </c>
      <c r="E2036" s="19" t="s">
        <v>467</v>
      </c>
      <c r="F2036" s="228">
        <v>1977.953</v>
      </c>
      <c r="G2036" s="35"/>
      <c r="H2036" s="36"/>
    </row>
    <row r="2037" spans="1:8" s="2" customFormat="1" ht="16.899999999999999" customHeight="1">
      <c r="A2037" s="35"/>
      <c r="B2037" s="36"/>
      <c r="C2037" s="223" t="s">
        <v>2501</v>
      </c>
      <c r="D2037" s="224" t="s">
        <v>3</v>
      </c>
      <c r="E2037" s="225" t="s">
        <v>3</v>
      </c>
      <c r="F2037" s="226">
        <v>13.2</v>
      </c>
      <c r="G2037" s="35"/>
      <c r="H2037" s="36"/>
    </row>
    <row r="2038" spans="1:8" s="2" customFormat="1" ht="16.899999999999999" customHeight="1">
      <c r="A2038" s="35"/>
      <c r="B2038" s="36"/>
      <c r="C2038" s="227" t="s">
        <v>3</v>
      </c>
      <c r="D2038" s="227" t="s">
        <v>2576</v>
      </c>
      <c r="E2038" s="19" t="s">
        <v>3</v>
      </c>
      <c r="F2038" s="228">
        <v>0</v>
      </c>
      <c r="G2038" s="35"/>
      <c r="H2038" s="36"/>
    </row>
    <row r="2039" spans="1:8" s="2" customFormat="1" ht="16.899999999999999" customHeight="1">
      <c r="A2039" s="35"/>
      <c r="B2039" s="36"/>
      <c r="C2039" s="227" t="s">
        <v>2501</v>
      </c>
      <c r="D2039" s="227" t="s">
        <v>2577</v>
      </c>
      <c r="E2039" s="19" t="s">
        <v>3</v>
      </c>
      <c r="F2039" s="228">
        <v>13.2</v>
      </c>
      <c r="G2039" s="35"/>
      <c r="H2039" s="36"/>
    </row>
    <row r="2040" spans="1:8" s="2" customFormat="1" ht="16.899999999999999" customHeight="1">
      <c r="A2040" s="35"/>
      <c r="B2040" s="36"/>
      <c r="C2040" s="229" t="s">
        <v>2751</v>
      </c>
      <c r="D2040" s="35"/>
      <c r="E2040" s="35"/>
      <c r="F2040" s="35"/>
      <c r="G2040" s="35"/>
      <c r="H2040" s="36"/>
    </row>
    <row r="2041" spans="1:8" s="2" customFormat="1" ht="16.899999999999999" customHeight="1">
      <c r="A2041" s="35"/>
      <c r="B2041" s="36"/>
      <c r="C2041" s="227" t="s">
        <v>2183</v>
      </c>
      <c r="D2041" s="227" t="s">
        <v>2981</v>
      </c>
      <c r="E2041" s="19" t="s">
        <v>200</v>
      </c>
      <c r="F2041" s="228">
        <v>32.5</v>
      </c>
      <c r="G2041" s="35"/>
      <c r="H2041" s="36"/>
    </row>
    <row r="2042" spans="1:8" s="2" customFormat="1" ht="16.899999999999999" customHeight="1">
      <c r="A2042" s="35"/>
      <c r="B2042" s="36"/>
      <c r="C2042" s="227" t="s">
        <v>2473</v>
      </c>
      <c r="D2042" s="227" t="s">
        <v>3016</v>
      </c>
      <c r="E2042" s="19" t="s">
        <v>200</v>
      </c>
      <c r="F2042" s="228">
        <v>13.2</v>
      </c>
      <c r="G2042" s="35"/>
      <c r="H2042" s="36"/>
    </row>
    <row r="2043" spans="1:8" s="2" customFormat="1" ht="16.899999999999999" customHeight="1">
      <c r="A2043" s="35"/>
      <c r="B2043" s="36"/>
      <c r="C2043" s="227" t="s">
        <v>2383</v>
      </c>
      <c r="D2043" s="227" t="s">
        <v>2982</v>
      </c>
      <c r="E2043" s="19" t="s">
        <v>200</v>
      </c>
      <c r="F2043" s="228">
        <v>32.5</v>
      </c>
      <c r="G2043" s="35"/>
      <c r="H2043" s="36"/>
    </row>
    <row r="2044" spans="1:8" s="2" customFormat="1" ht="16.899999999999999" customHeight="1">
      <c r="A2044" s="35"/>
      <c r="B2044" s="36"/>
      <c r="C2044" s="227" t="s">
        <v>2397</v>
      </c>
      <c r="D2044" s="227" t="s">
        <v>2983</v>
      </c>
      <c r="E2044" s="19" t="s">
        <v>467</v>
      </c>
      <c r="F2044" s="228">
        <v>701.30899999999997</v>
      </c>
      <c r="G2044" s="35"/>
      <c r="H2044" s="36"/>
    </row>
    <row r="2045" spans="1:8" s="2" customFormat="1" ht="16.899999999999999" customHeight="1">
      <c r="A2045" s="35"/>
      <c r="B2045" s="36"/>
      <c r="C2045" s="227" t="s">
        <v>2406</v>
      </c>
      <c r="D2045" s="227" t="s">
        <v>2984</v>
      </c>
      <c r="E2045" s="19" t="s">
        <v>467</v>
      </c>
      <c r="F2045" s="228">
        <v>6311.7809999999999</v>
      </c>
      <c r="G2045" s="35"/>
      <c r="H2045" s="36"/>
    </row>
    <row r="2046" spans="1:8" s="2" customFormat="1" ht="16.899999999999999" customHeight="1">
      <c r="A2046" s="35"/>
      <c r="B2046" s="36"/>
      <c r="C2046" s="227" t="s">
        <v>1735</v>
      </c>
      <c r="D2046" s="227" t="s">
        <v>2985</v>
      </c>
      <c r="E2046" s="19" t="s">
        <v>467</v>
      </c>
      <c r="F2046" s="228">
        <v>1977.953</v>
      </c>
      <c r="G2046" s="35"/>
      <c r="H2046" s="36"/>
    </row>
    <row r="2047" spans="1:8" s="2" customFormat="1" ht="16.899999999999999" customHeight="1">
      <c r="A2047" s="35"/>
      <c r="B2047" s="36"/>
      <c r="C2047" s="227" t="s">
        <v>2477</v>
      </c>
      <c r="D2047" s="227" t="s">
        <v>2478</v>
      </c>
      <c r="E2047" s="19" t="s">
        <v>200</v>
      </c>
      <c r="F2047" s="228">
        <v>1.32</v>
      </c>
      <c r="G2047" s="35"/>
      <c r="H2047" s="36"/>
    </row>
    <row r="2048" spans="1:8" s="2" customFormat="1" ht="16.899999999999999" customHeight="1">
      <c r="A2048" s="35"/>
      <c r="B2048" s="36"/>
      <c r="C2048" s="223" t="s">
        <v>2503</v>
      </c>
      <c r="D2048" s="224" t="s">
        <v>3</v>
      </c>
      <c r="E2048" s="225" t="s">
        <v>3</v>
      </c>
      <c r="F2048" s="226">
        <v>19.3</v>
      </c>
      <c r="G2048" s="35"/>
      <c r="H2048" s="36"/>
    </row>
    <row r="2049" spans="1:8" s="2" customFormat="1" ht="16.899999999999999" customHeight="1">
      <c r="A2049" s="35"/>
      <c r="B2049" s="36"/>
      <c r="C2049" s="227" t="s">
        <v>3</v>
      </c>
      <c r="D2049" s="227" t="s">
        <v>207</v>
      </c>
      <c r="E2049" s="19" t="s">
        <v>3</v>
      </c>
      <c r="F2049" s="228">
        <v>0</v>
      </c>
      <c r="G2049" s="35"/>
      <c r="H2049" s="36"/>
    </row>
    <row r="2050" spans="1:8" s="2" customFormat="1" ht="16.899999999999999" customHeight="1">
      <c r="A2050" s="35"/>
      <c r="B2050" s="36"/>
      <c r="C2050" s="227" t="s">
        <v>3</v>
      </c>
      <c r="D2050" s="227" t="s">
        <v>208</v>
      </c>
      <c r="E2050" s="19" t="s">
        <v>3</v>
      </c>
      <c r="F2050" s="228">
        <v>0</v>
      </c>
      <c r="G2050" s="35"/>
      <c r="H2050" s="36"/>
    </row>
    <row r="2051" spans="1:8" s="2" customFormat="1" ht="16.899999999999999" customHeight="1">
      <c r="A2051" s="35"/>
      <c r="B2051" s="36"/>
      <c r="C2051" s="227" t="s">
        <v>3</v>
      </c>
      <c r="D2051" s="227" t="s">
        <v>2172</v>
      </c>
      <c r="E2051" s="19" t="s">
        <v>3</v>
      </c>
      <c r="F2051" s="228">
        <v>0</v>
      </c>
      <c r="G2051" s="35"/>
      <c r="H2051" s="36"/>
    </row>
    <row r="2052" spans="1:8" s="2" customFormat="1" ht="16.899999999999999" customHeight="1">
      <c r="A2052" s="35"/>
      <c r="B2052" s="36"/>
      <c r="C2052" s="227" t="s">
        <v>3</v>
      </c>
      <c r="D2052" s="227" t="s">
        <v>2188</v>
      </c>
      <c r="E2052" s="19" t="s">
        <v>3</v>
      </c>
      <c r="F2052" s="228">
        <v>0</v>
      </c>
      <c r="G2052" s="35"/>
      <c r="H2052" s="36"/>
    </row>
    <row r="2053" spans="1:8" s="2" customFormat="1" ht="16.899999999999999" customHeight="1">
      <c r="A2053" s="35"/>
      <c r="B2053" s="36"/>
      <c r="C2053" s="227" t="s">
        <v>3</v>
      </c>
      <c r="D2053" s="227" t="s">
        <v>2574</v>
      </c>
      <c r="E2053" s="19" t="s">
        <v>3</v>
      </c>
      <c r="F2053" s="228">
        <v>0</v>
      </c>
      <c r="G2053" s="35"/>
      <c r="H2053" s="36"/>
    </row>
    <row r="2054" spans="1:8" s="2" customFormat="1" ht="16.899999999999999" customHeight="1">
      <c r="A2054" s="35"/>
      <c r="B2054" s="36"/>
      <c r="C2054" s="227" t="s">
        <v>2503</v>
      </c>
      <c r="D2054" s="227" t="s">
        <v>2575</v>
      </c>
      <c r="E2054" s="19" t="s">
        <v>3</v>
      </c>
      <c r="F2054" s="228">
        <v>19.3</v>
      </c>
      <c r="G2054" s="35"/>
      <c r="H2054" s="36"/>
    </row>
    <row r="2055" spans="1:8" s="2" customFormat="1" ht="16.899999999999999" customHeight="1">
      <c r="A2055" s="35"/>
      <c r="B2055" s="36"/>
      <c r="C2055" s="229" t="s">
        <v>2751</v>
      </c>
      <c r="D2055" s="35"/>
      <c r="E2055" s="35"/>
      <c r="F2055" s="35"/>
      <c r="G2055" s="35"/>
      <c r="H2055" s="36"/>
    </row>
    <row r="2056" spans="1:8" s="2" customFormat="1" ht="16.899999999999999" customHeight="1">
      <c r="A2056" s="35"/>
      <c r="B2056" s="36"/>
      <c r="C2056" s="227" t="s">
        <v>2183</v>
      </c>
      <c r="D2056" s="227" t="s">
        <v>2981</v>
      </c>
      <c r="E2056" s="19" t="s">
        <v>200</v>
      </c>
      <c r="F2056" s="228">
        <v>32.5</v>
      </c>
      <c r="G2056" s="35"/>
      <c r="H2056" s="36"/>
    </row>
    <row r="2057" spans="1:8" s="2" customFormat="1" ht="16.899999999999999" customHeight="1">
      <c r="A2057" s="35"/>
      <c r="B2057" s="36"/>
      <c r="C2057" s="227" t="s">
        <v>2365</v>
      </c>
      <c r="D2057" s="227" t="s">
        <v>3017</v>
      </c>
      <c r="E2057" s="19" t="s">
        <v>200</v>
      </c>
      <c r="F2057" s="228">
        <v>19.3</v>
      </c>
      <c r="G2057" s="35"/>
      <c r="H2057" s="36"/>
    </row>
    <row r="2058" spans="1:8" s="2" customFormat="1" ht="16.899999999999999" customHeight="1">
      <c r="A2058" s="35"/>
      <c r="B2058" s="36"/>
      <c r="C2058" s="227" t="s">
        <v>2383</v>
      </c>
      <c r="D2058" s="227" t="s">
        <v>2982</v>
      </c>
      <c r="E2058" s="19" t="s">
        <v>200</v>
      </c>
      <c r="F2058" s="228">
        <v>32.5</v>
      </c>
      <c r="G2058" s="35"/>
      <c r="H2058" s="36"/>
    </row>
    <row r="2059" spans="1:8" s="2" customFormat="1" ht="16.899999999999999" customHeight="1">
      <c r="A2059" s="35"/>
      <c r="B2059" s="36"/>
      <c r="C2059" s="227" t="s">
        <v>2397</v>
      </c>
      <c r="D2059" s="227" t="s">
        <v>2983</v>
      </c>
      <c r="E2059" s="19" t="s">
        <v>467</v>
      </c>
      <c r="F2059" s="228">
        <v>701.30899999999997</v>
      </c>
      <c r="G2059" s="35"/>
      <c r="H2059" s="36"/>
    </row>
    <row r="2060" spans="1:8" s="2" customFormat="1" ht="16.899999999999999" customHeight="1">
      <c r="A2060" s="35"/>
      <c r="B2060" s="36"/>
      <c r="C2060" s="227" t="s">
        <v>2406</v>
      </c>
      <c r="D2060" s="227" t="s">
        <v>2984</v>
      </c>
      <c r="E2060" s="19" t="s">
        <v>467</v>
      </c>
      <c r="F2060" s="228">
        <v>6311.7809999999999</v>
      </c>
      <c r="G2060" s="35"/>
      <c r="H2060" s="36"/>
    </row>
    <row r="2061" spans="1:8" s="2" customFormat="1" ht="16.899999999999999" customHeight="1">
      <c r="A2061" s="35"/>
      <c r="B2061" s="36"/>
      <c r="C2061" s="227" t="s">
        <v>1735</v>
      </c>
      <c r="D2061" s="227" t="s">
        <v>2985</v>
      </c>
      <c r="E2061" s="19" t="s">
        <v>467</v>
      </c>
      <c r="F2061" s="228">
        <v>1977.953</v>
      </c>
      <c r="G2061" s="35"/>
      <c r="H2061" s="36"/>
    </row>
    <row r="2062" spans="1:8" s="2" customFormat="1" ht="16.899999999999999" customHeight="1">
      <c r="A2062" s="35"/>
      <c r="B2062" s="36"/>
      <c r="C2062" s="227" t="s">
        <v>2369</v>
      </c>
      <c r="D2062" s="227" t="s">
        <v>2370</v>
      </c>
      <c r="E2062" s="19" t="s">
        <v>200</v>
      </c>
      <c r="F2062" s="228">
        <v>1.93</v>
      </c>
      <c r="G2062" s="35"/>
      <c r="H2062" s="36"/>
    </row>
    <row r="2063" spans="1:8" s="2" customFormat="1" ht="16.899999999999999" customHeight="1">
      <c r="A2063" s="35"/>
      <c r="B2063" s="36"/>
      <c r="C2063" s="223" t="s">
        <v>2505</v>
      </c>
      <c r="D2063" s="224" t="s">
        <v>3</v>
      </c>
      <c r="E2063" s="225" t="s">
        <v>3</v>
      </c>
      <c r="F2063" s="226">
        <v>914.745</v>
      </c>
      <c r="G2063" s="35"/>
      <c r="H2063" s="36"/>
    </row>
    <row r="2064" spans="1:8" s="2" customFormat="1" ht="16.899999999999999" customHeight="1">
      <c r="A2064" s="35"/>
      <c r="B2064" s="36"/>
      <c r="C2064" s="227" t="s">
        <v>3</v>
      </c>
      <c r="D2064" s="227" t="s">
        <v>207</v>
      </c>
      <c r="E2064" s="19" t="s">
        <v>3</v>
      </c>
      <c r="F2064" s="228">
        <v>0</v>
      </c>
      <c r="G2064" s="35"/>
      <c r="H2064" s="36"/>
    </row>
    <row r="2065" spans="1:8" s="2" customFormat="1" ht="16.899999999999999" customHeight="1">
      <c r="A2065" s="35"/>
      <c r="B2065" s="36"/>
      <c r="C2065" s="227" t="s">
        <v>3</v>
      </c>
      <c r="D2065" s="227" t="s">
        <v>208</v>
      </c>
      <c r="E2065" s="19" t="s">
        <v>3</v>
      </c>
      <c r="F2065" s="228">
        <v>0</v>
      </c>
      <c r="G2065" s="35"/>
      <c r="H2065" s="36"/>
    </row>
    <row r="2066" spans="1:8" s="2" customFormat="1" ht="16.899999999999999" customHeight="1">
      <c r="A2066" s="35"/>
      <c r="B2066" s="36"/>
      <c r="C2066" s="227" t="s">
        <v>3</v>
      </c>
      <c r="D2066" s="227" t="s">
        <v>2172</v>
      </c>
      <c r="E2066" s="19" t="s">
        <v>3</v>
      </c>
      <c r="F2066" s="228">
        <v>0</v>
      </c>
      <c r="G2066" s="35"/>
      <c r="H2066" s="36"/>
    </row>
    <row r="2067" spans="1:8" s="2" customFormat="1" ht="16.899999999999999" customHeight="1">
      <c r="A2067" s="35"/>
      <c r="B2067" s="36"/>
      <c r="C2067" s="227" t="s">
        <v>3</v>
      </c>
      <c r="D2067" s="227" t="s">
        <v>2566</v>
      </c>
      <c r="E2067" s="19" t="s">
        <v>3</v>
      </c>
      <c r="F2067" s="228">
        <v>0</v>
      </c>
      <c r="G2067" s="35"/>
      <c r="H2067" s="36"/>
    </row>
    <row r="2068" spans="1:8" s="2" customFormat="1" ht="16.899999999999999" customHeight="1">
      <c r="A2068" s="35"/>
      <c r="B2068" s="36"/>
      <c r="C2068" s="227" t="s">
        <v>3</v>
      </c>
      <c r="D2068" s="227" t="s">
        <v>2571</v>
      </c>
      <c r="E2068" s="19" t="s">
        <v>3</v>
      </c>
      <c r="F2068" s="228">
        <v>258.43900000000002</v>
      </c>
      <c r="G2068" s="35"/>
      <c r="H2068" s="36"/>
    </row>
    <row r="2069" spans="1:8" s="2" customFormat="1" ht="16.899999999999999" customHeight="1">
      <c r="A2069" s="35"/>
      <c r="B2069" s="36"/>
      <c r="C2069" s="227" t="s">
        <v>3</v>
      </c>
      <c r="D2069" s="227" t="s">
        <v>2568</v>
      </c>
      <c r="E2069" s="19" t="s">
        <v>3</v>
      </c>
      <c r="F2069" s="228">
        <v>0</v>
      </c>
      <c r="G2069" s="35"/>
      <c r="H2069" s="36"/>
    </row>
    <row r="2070" spans="1:8" s="2" customFormat="1" ht="16.899999999999999" customHeight="1">
      <c r="A2070" s="35"/>
      <c r="B2070" s="36"/>
      <c r="C2070" s="227" t="s">
        <v>3</v>
      </c>
      <c r="D2070" s="227" t="s">
        <v>2569</v>
      </c>
      <c r="E2070" s="19" t="s">
        <v>3</v>
      </c>
      <c r="F2070" s="228">
        <v>656.30600000000004</v>
      </c>
      <c r="G2070" s="35"/>
      <c r="H2070" s="36"/>
    </row>
    <row r="2071" spans="1:8" s="2" customFormat="1" ht="16.899999999999999" customHeight="1">
      <c r="A2071" s="35"/>
      <c r="B2071" s="36"/>
      <c r="C2071" s="227" t="s">
        <v>2505</v>
      </c>
      <c r="D2071" s="227" t="s">
        <v>215</v>
      </c>
      <c r="E2071" s="19" t="s">
        <v>3</v>
      </c>
      <c r="F2071" s="228">
        <v>914.745</v>
      </c>
      <c r="G2071" s="35"/>
      <c r="H2071" s="36"/>
    </row>
    <row r="2072" spans="1:8" s="2" customFormat="1" ht="16.899999999999999" customHeight="1">
      <c r="A2072" s="35"/>
      <c r="B2072" s="36"/>
      <c r="C2072" s="229" t="s">
        <v>2751</v>
      </c>
      <c r="D2072" s="35"/>
      <c r="E2072" s="35"/>
      <c r="F2072" s="35"/>
      <c r="G2072" s="35"/>
      <c r="H2072" s="36"/>
    </row>
    <row r="2073" spans="1:8" s="2" customFormat="1" ht="16.899999999999999" customHeight="1">
      <c r="A2073" s="35"/>
      <c r="B2073" s="36"/>
      <c r="C2073" s="227" t="s">
        <v>2175</v>
      </c>
      <c r="D2073" s="227" t="s">
        <v>2990</v>
      </c>
      <c r="E2073" s="19" t="s">
        <v>344</v>
      </c>
      <c r="F2073" s="228">
        <v>914.745</v>
      </c>
      <c r="G2073" s="35"/>
      <c r="H2073" s="36"/>
    </row>
    <row r="2074" spans="1:8" s="2" customFormat="1" ht="16.899999999999999" customHeight="1">
      <c r="A2074" s="35"/>
      <c r="B2074" s="36"/>
      <c r="C2074" s="227" t="s">
        <v>2397</v>
      </c>
      <c r="D2074" s="227" t="s">
        <v>2983</v>
      </c>
      <c r="E2074" s="19" t="s">
        <v>467</v>
      </c>
      <c r="F2074" s="228">
        <v>701.30899999999997</v>
      </c>
      <c r="G2074" s="35"/>
      <c r="H2074" s="36"/>
    </row>
    <row r="2075" spans="1:8" s="2" customFormat="1" ht="16.899999999999999" customHeight="1">
      <c r="A2075" s="35"/>
      <c r="B2075" s="36"/>
      <c r="C2075" s="227" t="s">
        <v>2406</v>
      </c>
      <c r="D2075" s="227" t="s">
        <v>2984</v>
      </c>
      <c r="E2075" s="19" t="s">
        <v>467</v>
      </c>
      <c r="F2075" s="228">
        <v>6311.7809999999999</v>
      </c>
      <c r="G2075" s="35"/>
      <c r="H2075" s="36"/>
    </row>
    <row r="2076" spans="1:8" s="2" customFormat="1" ht="16.899999999999999" customHeight="1">
      <c r="A2076" s="35"/>
      <c r="B2076" s="36"/>
      <c r="C2076" s="227" t="s">
        <v>1735</v>
      </c>
      <c r="D2076" s="227" t="s">
        <v>2985</v>
      </c>
      <c r="E2076" s="19" t="s">
        <v>467</v>
      </c>
      <c r="F2076" s="228">
        <v>1977.953</v>
      </c>
      <c r="G2076" s="35"/>
      <c r="H2076" s="36"/>
    </row>
    <row r="2077" spans="1:8" s="2" customFormat="1" ht="16.899999999999999" customHeight="1">
      <c r="A2077" s="35"/>
      <c r="B2077" s="36"/>
      <c r="C2077" s="227" t="s">
        <v>2427</v>
      </c>
      <c r="D2077" s="227" t="s">
        <v>2428</v>
      </c>
      <c r="E2077" s="19" t="s">
        <v>467</v>
      </c>
      <c r="F2077" s="228">
        <v>180.59100000000001</v>
      </c>
      <c r="G2077" s="35"/>
      <c r="H2077" s="36"/>
    </row>
    <row r="2078" spans="1:8" s="2" customFormat="1" ht="16.899999999999999" customHeight="1">
      <c r="A2078" s="35"/>
      <c r="B2078" s="36"/>
      <c r="C2078" s="223" t="s">
        <v>2507</v>
      </c>
      <c r="D2078" s="224" t="s">
        <v>3</v>
      </c>
      <c r="E2078" s="225" t="s">
        <v>3</v>
      </c>
      <c r="F2078" s="226">
        <v>21.483000000000001</v>
      </c>
      <c r="G2078" s="35"/>
      <c r="H2078" s="36"/>
    </row>
    <row r="2079" spans="1:8" s="2" customFormat="1" ht="16.899999999999999" customHeight="1">
      <c r="A2079" s="35"/>
      <c r="B2079" s="36"/>
      <c r="C2079" s="227" t="s">
        <v>3</v>
      </c>
      <c r="D2079" s="227" t="s">
        <v>207</v>
      </c>
      <c r="E2079" s="19" t="s">
        <v>3</v>
      </c>
      <c r="F2079" s="228">
        <v>0</v>
      </c>
      <c r="G2079" s="35"/>
      <c r="H2079" s="36"/>
    </row>
    <row r="2080" spans="1:8" s="2" customFormat="1" ht="16.899999999999999" customHeight="1">
      <c r="A2080" s="35"/>
      <c r="B2080" s="36"/>
      <c r="C2080" s="227" t="s">
        <v>3</v>
      </c>
      <c r="D2080" s="227" t="s">
        <v>208</v>
      </c>
      <c r="E2080" s="19" t="s">
        <v>3</v>
      </c>
      <c r="F2080" s="228">
        <v>0</v>
      </c>
      <c r="G2080" s="35"/>
      <c r="H2080" s="36"/>
    </row>
    <row r="2081" spans="1:8" s="2" customFormat="1" ht="16.899999999999999" customHeight="1">
      <c r="A2081" s="35"/>
      <c r="B2081" s="36"/>
      <c r="C2081" s="227" t="s">
        <v>3</v>
      </c>
      <c r="D2081" s="227" t="s">
        <v>2172</v>
      </c>
      <c r="E2081" s="19" t="s">
        <v>3</v>
      </c>
      <c r="F2081" s="228">
        <v>0</v>
      </c>
      <c r="G2081" s="35"/>
      <c r="H2081" s="36"/>
    </row>
    <row r="2082" spans="1:8" s="2" customFormat="1" ht="16.899999999999999" customHeight="1">
      <c r="A2082" s="35"/>
      <c r="B2082" s="36"/>
      <c r="C2082" s="227" t="s">
        <v>3</v>
      </c>
      <c r="D2082" s="227" t="s">
        <v>2559</v>
      </c>
      <c r="E2082" s="19" t="s">
        <v>3</v>
      </c>
      <c r="F2082" s="228">
        <v>0</v>
      </c>
      <c r="G2082" s="35"/>
      <c r="H2082" s="36"/>
    </row>
    <row r="2083" spans="1:8" s="2" customFormat="1" ht="16.899999999999999" customHeight="1">
      <c r="A2083" s="35"/>
      <c r="B2083" s="36"/>
      <c r="C2083" s="227" t="s">
        <v>3</v>
      </c>
      <c r="D2083" s="227" t="s">
        <v>2560</v>
      </c>
      <c r="E2083" s="19" t="s">
        <v>3</v>
      </c>
      <c r="F2083" s="228">
        <v>21.483000000000001</v>
      </c>
      <c r="G2083" s="35"/>
      <c r="H2083" s="36"/>
    </row>
    <row r="2084" spans="1:8" s="2" customFormat="1" ht="16.899999999999999" customHeight="1">
      <c r="A2084" s="35"/>
      <c r="B2084" s="36"/>
      <c r="C2084" s="227" t="s">
        <v>2507</v>
      </c>
      <c r="D2084" s="227" t="s">
        <v>215</v>
      </c>
      <c r="E2084" s="19" t="s">
        <v>3</v>
      </c>
      <c r="F2084" s="228">
        <v>21.483000000000001</v>
      </c>
      <c r="G2084" s="35"/>
      <c r="H2084" s="36"/>
    </row>
    <row r="2085" spans="1:8" s="2" customFormat="1" ht="16.899999999999999" customHeight="1">
      <c r="A2085" s="35"/>
      <c r="B2085" s="36"/>
      <c r="C2085" s="229" t="s">
        <v>2751</v>
      </c>
      <c r="D2085" s="35"/>
      <c r="E2085" s="35"/>
      <c r="F2085" s="35"/>
      <c r="G2085" s="35"/>
      <c r="H2085" s="36"/>
    </row>
    <row r="2086" spans="1:8" s="2" customFormat="1" ht="16.899999999999999" customHeight="1">
      <c r="A2086" s="35"/>
      <c r="B2086" s="36"/>
      <c r="C2086" s="227" t="s">
        <v>2436</v>
      </c>
      <c r="D2086" s="227" t="s">
        <v>3010</v>
      </c>
      <c r="E2086" s="19" t="s">
        <v>344</v>
      </c>
      <c r="F2086" s="228">
        <v>21.483000000000001</v>
      </c>
      <c r="G2086" s="35"/>
      <c r="H2086" s="36"/>
    </row>
    <row r="2087" spans="1:8" s="2" customFormat="1" ht="16.899999999999999" customHeight="1">
      <c r="A2087" s="35"/>
      <c r="B2087" s="36"/>
      <c r="C2087" s="227" t="s">
        <v>2397</v>
      </c>
      <c r="D2087" s="227" t="s">
        <v>2983</v>
      </c>
      <c r="E2087" s="19" t="s">
        <v>467</v>
      </c>
      <c r="F2087" s="228">
        <v>701.30899999999997</v>
      </c>
      <c r="G2087" s="35"/>
      <c r="H2087" s="36"/>
    </row>
    <row r="2088" spans="1:8" s="2" customFormat="1" ht="16.899999999999999" customHeight="1">
      <c r="A2088" s="35"/>
      <c r="B2088" s="36"/>
      <c r="C2088" s="227" t="s">
        <v>2406</v>
      </c>
      <c r="D2088" s="227" t="s">
        <v>2984</v>
      </c>
      <c r="E2088" s="19" t="s">
        <v>467</v>
      </c>
      <c r="F2088" s="228">
        <v>6311.7809999999999</v>
      </c>
      <c r="G2088" s="35"/>
      <c r="H2088" s="36"/>
    </row>
    <row r="2089" spans="1:8" s="2" customFormat="1" ht="16.899999999999999" customHeight="1">
      <c r="A2089" s="35"/>
      <c r="B2089" s="36"/>
      <c r="C2089" s="227" t="s">
        <v>1735</v>
      </c>
      <c r="D2089" s="227" t="s">
        <v>2985</v>
      </c>
      <c r="E2089" s="19" t="s">
        <v>467</v>
      </c>
      <c r="F2089" s="228">
        <v>1977.953</v>
      </c>
      <c r="G2089" s="35"/>
      <c r="H2089" s="36"/>
    </row>
    <row r="2090" spans="1:8" s="2" customFormat="1" ht="16.899999999999999" customHeight="1">
      <c r="A2090" s="35"/>
      <c r="B2090" s="36"/>
      <c r="C2090" s="227" t="s">
        <v>2427</v>
      </c>
      <c r="D2090" s="227" t="s">
        <v>2428</v>
      </c>
      <c r="E2090" s="19" t="s">
        <v>467</v>
      </c>
      <c r="F2090" s="228">
        <v>180.59100000000001</v>
      </c>
      <c r="G2090" s="35"/>
      <c r="H2090" s="36"/>
    </row>
    <row r="2091" spans="1:8" s="2" customFormat="1" ht="16.899999999999999" customHeight="1">
      <c r="A2091" s="35"/>
      <c r="B2091" s="36"/>
      <c r="C2091" s="223" t="s">
        <v>2124</v>
      </c>
      <c r="D2091" s="224" t="s">
        <v>3</v>
      </c>
      <c r="E2091" s="225" t="s">
        <v>344</v>
      </c>
      <c r="F2091" s="226">
        <v>914.745</v>
      </c>
      <c r="G2091" s="35"/>
      <c r="H2091" s="36"/>
    </row>
    <row r="2092" spans="1:8" s="2" customFormat="1" ht="16.899999999999999" customHeight="1">
      <c r="A2092" s="35"/>
      <c r="B2092" s="36"/>
      <c r="C2092" s="227" t="s">
        <v>3</v>
      </c>
      <c r="D2092" s="227" t="s">
        <v>207</v>
      </c>
      <c r="E2092" s="19" t="s">
        <v>3</v>
      </c>
      <c r="F2092" s="228">
        <v>0</v>
      </c>
      <c r="G2092" s="35"/>
      <c r="H2092" s="36"/>
    </row>
    <row r="2093" spans="1:8" s="2" customFormat="1" ht="16.899999999999999" customHeight="1">
      <c r="A2093" s="35"/>
      <c r="B2093" s="36"/>
      <c r="C2093" s="227" t="s">
        <v>3</v>
      </c>
      <c r="D2093" s="227" t="s">
        <v>208</v>
      </c>
      <c r="E2093" s="19" t="s">
        <v>3</v>
      </c>
      <c r="F2093" s="228">
        <v>0</v>
      </c>
      <c r="G2093" s="35"/>
      <c r="H2093" s="36"/>
    </row>
    <row r="2094" spans="1:8" s="2" customFormat="1" ht="16.899999999999999" customHeight="1">
      <c r="A2094" s="35"/>
      <c r="B2094" s="36"/>
      <c r="C2094" s="227" t="s">
        <v>3</v>
      </c>
      <c r="D2094" s="227" t="s">
        <v>2172</v>
      </c>
      <c r="E2094" s="19" t="s">
        <v>3</v>
      </c>
      <c r="F2094" s="228">
        <v>0</v>
      </c>
      <c r="G2094" s="35"/>
      <c r="H2094" s="36"/>
    </row>
    <row r="2095" spans="1:8" s="2" customFormat="1" ht="16.899999999999999" customHeight="1">
      <c r="A2095" s="35"/>
      <c r="B2095" s="36"/>
      <c r="C2095" s="227" t="s">
        <v>3</v>
      </c>
      <c r="D2095" s="227" t="s">
        <v>2566</v>
      </c>
      <c r="E2095" s="19" t="s">
        <v>3</v>
      </c>
      <c r="F2095" s="228">
        <v>0</v>
      </c>
      <c r="G2095" s="35"/>
      <c r="H2095" s="36"/>
    </row>
    <row r="2096" spans="1:8" s="2" customFormat="1" ht="16.899999999999999" customHeight="1">
      <c r="A2096" s="35"/>
      <c r="B2096" s="36"/>
      <c r="C2096" s="227" t="s">
        <v>3</v>
      </c>
      <c r="D2096" s="227" t="s">
        <v>2571</v>
      </c>
      <c r="E2096" s="19" t="s">
        <v>3</v>
      </c>
      <c r="F2096" s="228">
        <v>258.43900000000002</v>
      </c>
      <c r="G2096" s="35"/>
      <c r="H2096" s="36"/>
    </row>
    <row r="2097" spans="1:8" s="2" customFormat="1" ht="16.899999999999999" customHeight="1">
      <c r="A2097" s="35"/>
      <c r="B2097" s="36"/>
      <c r="C2097" s="227" t="s">
        <v>3</v>
      </c>
      <c r="D2097" s="227" t="s">
        <v>2568</v>
      </c>
      <c r="E2097" s="19" t="s">
        <v>3</v>
      </c>
      <c r="F2097" s="228">
        <v>0</v>
      </c>
      <c r="G2097" s="35"/>
      <c r="H2097" s="36"/>
    </row>
    <row r="2098" spans="1:8" s="2" customFormat="1" ht="16.899999999999999" customHeight="1">
      <c r="A2098" s="35"/>
      <c r="B2098" s="36"/>
      <c r="C2098" s="227" t="s">
        <v>3</v>
      </c>
      <c r="D2098" s="227" t="s">
        <v>2569</v>
      </c>
      <c r="E2098" s="19" t="s">
        <v>3</v>
      </c>
      <c r="F2098" s="228">
        <v>656.30600000000004</v>
      </c>
      <c r="G2098" s="35"/>
      <c r="H2098" s="36"/>
    </row>
    <row r="2099" spans="1:8" s="2" customFormat="1" ht="16.899999999999999" customHeight="1">
      <c r="A2099" s="35"/>
      <c r="B2099" s="36"/>
      <c r="C2099" s="227" t="s">
        <v>2124</v>
      </c>
      <c r="D2099" s="227" t="s">
        <v>215</v>
      </c>
      <c r="E2099" s="19" t="s">
        <v>3</v>
      </c>
      <c r="F2099" s="228">
        <v>914.745</v>
      </c>
      <c r="G2099" s="35"/>
      <c r="H2099" s="36"/>
    </row>
    <row r="2100" spans="1:8" s="2" customFormat="1" ht="16.899999999999999" customHeight="1">
      <c r="A2100" s="35"/>
      <c r="B2100" s="36"/>
      <c r="C2100" s="229" t="s">
        <v>2751</v>
      </c>
      <c r="D2100" s="35"/>
      <c r="E2100" s="35"/>
      <c r="F2100" s="35"/>
      <c r="G2100" s="35"/>
      <c r="H2100" s="36"/>
    </row>
    <row r="2101" spans="1:8" s="2" customFormat="1" ht="16.899999999999999" customHeight="1">
      <c r="A2101" s="35"/>
      <c r="B2101" s="36"/>
      <c r="C2101" s="227" t="s">
        <v>2179</v>
      </c>
      <c r="D2101" s="227" t="s">
        <v>2991</v>
      </c>
      <c r="E2101" s="19" t="s">
        <v>344</v>
      </c>
      <c r="F2101" s="228">
        <v>914.745</v>
      </c>
      <c r="G2101" s="35"/>
      <c r="H2101" s="36"/>
    </row>
    <row r="2102" spans="1:8" s="2" customFormat="1" ht="16.899999999999999" customHeight="1">
      <c r="A2102" s="35"/>
      <c r="B2102" s="36"/>
      <c r="C2102" s="227" t="s">
        <v>2397</v>
      </c>
      <c r="D2102" s="227" t="s">
        <v>2983</v>
      </c>
      <c r="E2102" s="19" t="s">
        <v>467</v>
      </c>
      <c r="F2102" s="228">
        <v>701.30899999999997</v>
      </c>
      <c r="G2102" s="35"/>
      <c r="H2102" s="36"/>
    </row>
    <row r="2103" spans="1:8" s="2" customFormat="1" ht="16.899999999999999" customHeight="1">
      <c r="A2103" s="35"/>
      <c r="B2103" s="36"/>
      <c r="C2103" s="227" t="s">
        <v>2406</v>
      </c>
      <c r="D2103" s="227" t="s">
        <v>2984</v>
      </c>
      <c r="E2103" s="19" t="s">
        <v>467</v>
      </c>
      <c r="F2103" s="228">
        <v>6311.7809999999999</v>
      </c>
      <c r="G2103" s="35"/>
      <c r="H2103" s="36"/>
    </row>
    <row r="2104" spans="1:8" s="2" customFormat="1" ht="16.899999999999999" customHeight="1">
      <c r="A2104" s="35"/>
      <c r="B2104" s="36"/>
      <c r="C2104" s="227" t="s">
        <v>1735</v>
      </c>
      <c r="D2104" s="227" t="s">
        <v>2985</v>
      </c>
      <c r="E2104" s="19" t="s">
        <v>467</v>
      </c>
      <c r="F2104" s="228">
        <v>1977.953</v>
      </c>
      <c r="G2104" s="35"/>
      <c r="H2104" s="36"/>
    </row>
    <row r="2105" spans="1:8" s="2" customFormat="1" ht="16.899999999999999" customHeight="1">
      <c r="A2105" s="35"/>
      <c r="B2105" s="36"/>
      <c r="C2105" s="227" t="s">
        <v>2427</v>
      </c>
      <c r="D2105" s="227" t="s">
        <v>2428</v>
      </c>
      <c r="E2105" s="19" t="s">
        <v>467</v>
      </c>
      <c r="F2105" s="228">
        <v>180.59100000000001</v>
      </c>
      <c r="G2105" s="35"/>
      <c r="H2105" s="36"/>
    </row>
    <row r="2106" spans="1:8" s="2" customFormat="1" ht="16.899999999999999" customHeight="1">
      <c r="A2106" s="35"/>
      <c r="B2106" s="36"/>
      <c r="C2106" s="223" t="s">
        <v>2509</v>
      </c>
      <c r="D2106" s="224" t="s">
        <v>3</v>
      </c>
      <c r="E2106" s="225" t="s">
        <v>3</v>
      </c>
      <c r="F2106" s="226">
        <v>523.30499999999995</v>
      </c>
      <c r="G2106" s="35"/>
      <c r="H2106" s="36"/>
    </row>
    <row r="2107" spans="1:8" s="2" customFormat="1" ht="16.899999999999999" customHeight="1">
      <c r="A2107" s="35"/>
      <c r="B2107" s="36"/>
      <c r="C2107" s="227" t="s">
        <v>3</v>
      </c>
      <c r="D2107" s="227" t="s">
        <v>207</v>
      </c>
      <c r="E2107" s="19" t="s">
        <v>3</v>
      </c>
      <c r="F2107" s="228">
        <v>0</v>
      </c>
      <c r="G2107" s="35"/>
      <c r="H2107" s="36"/>
    </row>
    <row r="2108" spans="1:8" s="2" customFormat="1" ht="16.899999999999999" customHeight="1">
      <c r="A2108" s="35"/>
      <c r="B2108" s="36"/>
      <c r="C2108" s="227" t="s">
        <v>3</v>
      </c>
      <c r="D2108" s="227" t="s">
        <v>208</v>
      </c>
      <c r="E2108" s="19" t="s">
        <v>3</v>
      </c>
      <c r="F2108" s="228">
        <v>0</v>
      </c>
      <c r="G2108" s="35"/>
      <c r="H2108" s="36"/>
    </row>
    <row r="2109" spans="1:8" s="2" customFormat="1" ht="16.899999999999999" customHeight="1">
      <c r="A2109" s="35"/>
      <c r="B2109" s="36"/>
      <c r="C2109" s="227" t="s">
        <v>3</v>
      </c>
      <c r="D2109" s="227" t="s">
        <v>2172</v>
      </c>
      <c r="E2109" s="19" t="s">
        <v>3</v>
      </c>
      <c r="F2109" s="228">
        <v>0</v>
      </c>
      <c r="G2109" s="35"/>
      <c r="H2109" s="36"/>
    </row>
    <row r="2110" spans="1:8" s="2" customFormat="1" ht="16.899999999999999" customHeight="1">
      <c r="A2110" s="35"/>
      <c r="B2110" s="36"/>
      <c r="C2110" s="227" t="s">
        <v>3</v>
      </c>
      <c r="D2110" s="227" t="s">
        <v>2530</v>
      </c>
      <c r="E2110" s="19" t="s">
        <v>3</v>
      </c>
      <c r="F2110" s="228">
        <v>0</v>
      </c>
      <c r="G2110" s="35"/>
      <c r="H2110" s="36"/>
    </row>
    <row r="2111" spans="1:8" s="2" customFormat="1" ht="16.899999999999999" customHeight="1">
      <c r="A2111" s="35"/>
      <c r="B2111" s="36"/>
      <c r="C2111" s="227" t="s">
        <v>3</v>
      </c>
      <c r="D2111" s="227" t="s">
        <v>2562</v>
      </c>
      <c r="E2111" s="19" t="s">
        <v>3</v>
      </c>
      <c r="F2111" s="228">
        <v>192.673</v>
      </c>
      <c r="G2111" s="35"/>
      <c r="H2111" s="36"/>
    </row>
    <row r="2112" spans="1:8" s="2" customFormat="1" ht="16.899999999999999" customHeight="1">
      <c r="A2112" s="35"/>
      <c r="B2112" s="36"/>
      <c r="C2112" s="227" t="s">
        <v>3</v>
      </c>
      <c r="D2112" s="227" t="s">
        <v>2533</v>
      </c>
      <c r="E2112" s="19" t="s">
        <v>3</v>
      </c>
      <c r="F2112" s="228">
        <v>0</v>
      </c>
      <c r="G2112" s="35"/>
      <c r="H2112" s="36"/>
    </row>
    <row r="2113" spans="1:8" s="2" customFormat="1" ht="16.899999999999999" customHeight="1">
      <c r="A2113" s="35"/>
      <c r="B2113" s="36"/>
      <c r="C2113" s="227" t="s">
        <v>3</v>
      </c>
      <c r="D2113" s="227" t="s">
        <v>2535</v>
      </c>
      <c r="E2113" s="19" t="s">
        <v>3</v>
      </c>
      <c r="F2113" s="228">
        <v>330.63200000000001</v>
      </c>
      <c r="G2113" s="35"/>
      <c r="H2113" s="36"/>
    </row>
    <row r="2114" spans="1:8" s="2" customFormat="1" ht="16.899999999999999" customHeight="1">
      <c r="A2114" s="35"/>
      <c r="B2114" s="36"/>
      <c r="C2114" s="227" t="s">
        <v>2509</v>
      </c>
      <c r="D2114" s="227" t="s">
        <v>2563</v>
      </c>
      <c r="E2114" s="19" t="s">
        <v>3</v>
      </c>
      <c r="F2114" s="228">
        <v>523.30499999999995</v>
      </c>
      <c r="G2114" s="35"/>
      <c r="H2114" s="36"/>
    </row>
    <row r="2115" spans="1:8" s="2" customFormat="1" ht="16.899999999999999" customHeight="1">
      <c r="A2115" s="35"/>
      <c r="B2115" s="36"/>
      <c r="C2115" s="229" t="s">
        <v>2751</v>
      </c>
      <c r="D2115" s="35"/>
      <c r="E2115" s="35"/>
      <c r="F2115" s="35"/>
      <c r="G2115" s="35"/>
      <c r="H2115" s="36"/>
    </row>
    <row r="2116" spans="1:8" s="2" customFormat="1" ht="16.899999999999999" customHeight="1">
      <c r="A2116" s="35"/>
      <c r="B2116" s="36"/>
      <c r="C2116" s="227" t="s">
        <v>2442</v>
      </c>
      <c r="D2116" s="227" t="s">
        <v>3012</v>
      </c>
      <c r="E2116" s="19" t="s">
        <v>344</v>
      </c>
      <c r="F2116" s="228">
        <v>1265.6969999999999</v>
      </c>
      <c r="G2116" s="35"/>
      <c r="H2116" s="36"/>
    </row>
    <row r="2117" spans="1:8" s="2" customFormat="1" ht="16.899999999999999" customHeight="1">
      <c r="A2117" s="35"/>
      <c r="B2117" s="36"/>
      <c r="C2117" s="227" t="s">
        <v>1728</v>
      </c>
      <c r="D2117" s="227" t="s">
        <v>2988</v>
      </c>
      <c r="E2117" s="19" t="s">
        <v>467</v>
      </c>
      <c r="F2117" s="228">
        <v>1276.644</v>
      </c>
      <c r="G2117" s="35"/>
      <c r="H2117" s="36"/>
    </row>
    <row r="2118" spans="1:8" s="2" customFormat="1" ht="16.899999999999999" customHeight="1">
      <c r="A2118" s="35"/>
      <c r="B2118" s="36"/>
      <c r="C2118" s="227" t="s">
        <v>1731</v>
      </c>
      <c r="D2118" s="227" t="s">
        <v>2989</v>
      </c>
      <c r="E2118" s="19" t="s">
        <v>467</v>
      </c>
      <c r="F2118" s="228">
        <v>11489.796</v>
      </c>
      <c r="G2118" s="35"/>
      <c r="H2118" s="36"/>
    </row>
    <row r="2119" spans="1:8" s="2" customFormat="1" ht="16.899999999999999" customHeight="1">
      <c r="A2119" s="35"/>
      <c r="B2119" s="36"/>
      <c r="C2119" s="227" t="s">
        <v>1735</v>
      </c>
      <c r="D2119" s="227" t="s">
        <v>2985</v>
      </c>
      <c r="E2119" s="19" t="s">
        <v>467</v>
      </c>
      <c r="F2119" s="228">
        <v>1977.953</v>
      </c>
      <c r="G2119" s="35"/>
      <c r="H2119" s="36"/>
    </row>
    <row r="2120" spans="1:8" s="2" customFormat="1" ht="16.899999999999999" customHeight="1">
      <c r="A2120" s="35"/>
      <c r="B2120" s="36"/>
      <c r="C2120" s="227" t="s">
        <v>2424</v>
      </c>
      <c r="D2120" s="227" t="s">
        <v>681</v>
      </c>
      <c r="E2120" s="19" t="s">
        <v>467</v>
      </c>
      <c r="F2120" s="228">
        <v>570.89499999999998</v>
      </c>
      <c r="G2120" s="35"/>
      <c r="H2120" s="36"/>
    </row>
    <row r="2121" spans="1:8" s="2" customFormat="1" ht="16.899999999999999" customHeight="1">
      <c r="A2121" s="35"/>
      <c r="B2121" s="36"/>
      <c r="C2121" s="223" t="s">
        <v>2511</v>
      </c>
      <c r="D2121" s="224" t="s">
        <v>3</v>
      </c>
      <c r="E2121" s="225" t="s">
        <v>3</v>
      </c>
      <c r="F2121" s="226">
        <v>1024.4639999999999</v>
      </c>
      <c r="G2121" s="35"/>
      <c r="H2121" s="36"/>
    </row>
    <row r="2122" spans="1:8" s="2" customFormat="1" ht="16.899999999999999" customHeight="1">
      <c r="A2122" s="35"/>
      <c r="B2122" s="36"/>
      <c r="C2122" s="227" t="s">
        <v>3</v>
      </c>
      <c r="D2122" s="227" t="s">
        <v>207</v>
      </c>
      <c r="E2122" s="19" t="s">
        <v>3</v>
      </c>
      <c r="F2122" s="228">
        <v>0</v>
      </c>
      <c r="G2122" s="35"/>
      <c r="H2122" s="36"/>
    </row>
    <row r="2123" spans="1:8" s="2" customFormat="1" ht="16.899999999999999" customHeight="1">
      <c r="A2123" s="35"/>
      <c r="B2123" s="36"/>
      <c r="C2123" s="227" t="s">
        <v>3</v>
      </c>
      <c r="D2123" s="227" t="s">
        <v>208</v>
      </c>
      <c r="E2123" s="19" t="s">
        <v>3</v>
      </c>
      <c r="F2123" s="228">
        <v>0</v>
      </c>
      <c r="G2123" s="35"/>
      <c r="H2123" s="36"/>
    </row>
    <row r="2124" spans="1:8" s="2" customFormat="1" ht="16.899999999999999" customHeight="1">
      <c r="A2124" s="35"/>
      <c r="B2124" s="36"/>
      <c r="C2124" s="227" t="s">
        <v>3</v>
      </c>
      <c r="D2124" s="227" t="s">
        <v>2172</v>
      </c>
      <c r="E2124" s="19" t="s">
        <v>3</v>
      </c>
      <c r="F2124" s="228">
        <v>0</v>
      </c>
      <c r="G2124" s="35"/>
      <c r="H2124" s="36"/>
    </row>
    <row r="2125" spans="1:8" s="2" customFormat="1" ht="16.899999999999999" customHeight="1">
      <c r="A2125" s="35"/>
      <c r="B2125" s="36"/>
      <c r="C2125" s="227" t="s">
        <v>3</v>
      </c>
      <c r="D2125" s="227" t="s">
        <v>2550</v>
      </c>
      <c r="E2125" s="19" t="s">
        <v>3</v>
      </c>
      <c r="F2125" s="228">
        <v>0</v>
      </c>
      <c r="G2125" s="35"/>
      <c r="H2125" s="36"/>
    </row>
    <row r="2126" spans="1:8" s="2" customFormat="1" ht="16.899999999999999" customHeight="1">
      <c r="A2126" s="35"/>
      <c r="B2126" s="36"/>
      <c r="C2126" s="227" t="s">
        <v>3</v>
      </c>
      <c r="D2126" s="227" t="s">
        <v>2551</v>
      </c>
      <c r="E2126" s="19" t="s">
        <v>3</v>
      </c>
      <c r="F2126" s="228">
        <v>82.718999999999994</v>
      </c>
      <c r="G2126" s="35"/>
      <c r="H2126" s="36"/>
    </row>
    <row r="2127" spans="1:8" s="2" customFormat="1" ht="16.899999999999999" customHeight="1">
      <c r="A2127" s="35"/>
      <c r="B2127" s="36"/>
      <c r="C2127" s="227" t="s">
        <v>3</v>
      </c>
      <c r="D2127" s="227" t="s">
        <v>2566</v>
      </c>
      <c r="E2127" s="19" t="s">
        <v>3</v>
      </c>
      <c r="F2127" s="228">
        <v>0</v>
      </c>
      <c r="G2127" s="35"/>
      <c r="H2127" s="36"/>
    </row>
    <row r="2128" spans="1:8" s="2" customFormat="1" ht="16.899999999999999" customHeight="1">
      <c r="A2128" s="35"/>
      <c r="B2128" s="36"/>
      <c r="C2128" s="227" t="s">
        <v>3</v>
      </c>
      <c r="D2128" s="227" t="s">
        <v>2567</v>
      </c>
      <c r="E2128" s="19" t="s">
        <v>3</v>
      </c>
      <c r="F2128" s="228">
        <v>285.43900000000002</v>
      </c>
      <c r="G2128" s="35"/>
      <c r="H2128" s="36"/>
    </row>
    <row r="2129" spans="1:8" s="2" customFormat="1" ht="16.899999999999999" customHeight="1">
      <c r="A2129" s="35"/>
      <c r="B2129" s="36"/>
      <c r="C2129" s="227" t="s">
        <v>3</v>
      </c>
      <c r="D2129" s="227" t="s">
        <v>2568</v>
      </c>
      <c r="E2129" s="19" t="s">
        <v>3</v>
      </c>
      <c r="F2129" s="228">
        <v>0</v>
      </c>
      <c r="G2129" s="35"/>
      <c r="H2129" s="36"/>
    </row>
    <row r="2130" spans="1:8" s="2" customFormat="1" ht="16.899999999999999" customHeight="1">
      <c r="A2130" s="35"/>
      <c r="B2130" s="36"/>
      <c r="C2130" s="227" t="s">
        <v>3</v>
      </c>
      <c r="D2130" s="227" t="s">
        <v>2569</v>
      </c>
      <c r="E2130" s="19" t="s">
        <v>3</v>
      </c>
      <c r="F2130" s="228">
        <v>656.30600000000004</v>
      </c>
      <c r="G2130" s="35"/>
      <c r="H2130" s="36"/>
    </row>
    <row r="2131" spans="1:8" s="2" customFormat="1" ht="16.899999999999999" customHeight="1">
      <c r="A2131" s="35"/>
      <c r="B2131" s="36"/>
      <c r="C2131" s="227" t="s">
        <v>2511</v>
      </c>
      <c r="D2131" s="227" t="s">
        <v>215</v>
      </c>
      <c r="E2131" s="19" t="s">
        <v>3</v>
      </c>
      <c r="F2131" s="228">
        <v>1024.4639999999999</v>
      </c>
      <c r="G2131" s="35"/>
      <c r="H2131" s="36"/>
    </row>
    <row r="2132" spans="1:8" s="2" customFormat="1" ht="16.899999999999999" customHeight="1">
      <c r="A2132" s="35"/>
      <c r="B2132" s="36"/>
      <c r="C2132" s="229" t="s">
        <v>2751</v>
      </c>
      <c r="D2132" s="35"/>
      <c r="E2132" s="35"/>
      <c r="F2132" s="35"/>
      <c r="G2132" s="35"/>
      <c r="H2132" s="36"/>
    </row>
    <row r="2133" spans="1:8" s="2" customFormat="1" ht="16.899999999999999" customHeight="1">
      <c r="A2133" s="35"/>
      <c r="B2133" s="36"/>
      <c r="C2133" s="227" t="s">
        <v>2168</v>
      </c>
      <c r="D2133" s="227" t="s">
        <v>2992</v>
      </c>
      <c r="E2133" s="19" t="s">
        <v>344</v>
      </c>
      <c r="F2133" s="228">
        <v>1024.4639999999999</v>
      </c>
      <c r="G2133" s="35"/>
      <c r="H2133" s="36"/>
    </row>
    <row r="2134" spans="1:8" s="2" customFormat="1" ht="16.899999999999999" customHeight="1">
      <c r="A2134" s="35"/>
      <c r="B2134" s="36"/>
      <c r="C2134" s="227" t="s">
        <v>1728</v>
      </c>
      <c r="D2134" s="227" t="s">
        <v>2988</v>
      </c>
      <c r="E2134" s="19" t="s">
        <v>467</v>
      </c>
      <c r="F2134" s="228">
        <v>1276.644</v>
      </c>
      <c r="G2134" s="35"/>
      <c r="H2134" s="36"/>
    </row>
    <row r="2135" spans="1:8" s="2" customFormat="1" ht="16.899999999999999" customHeight="1">
      <c r="A2135" s="35"/>
      <c r="B2135" s="36"/>
      <c r="C2135" s="227" t="s">
        <v>1731</v>
      </c>
      <c r="D2135" s="227" t="s">
        <v>2989</v>
      </c>
      <c r="E2135" s="19" t="s">
        <v>467</v>
      </c>
      <c r="F2135" s="228">
        <v>11489.796</v>
      </c>
      <c r="G2135" s="35"/>
      <c r="H2135" s="36"/>
    </row>
    <row r="2136" spans="1:8" s="2" customFormat="1" ht="16.899999999999999" customHeight="1">
      <c r="A2136" s="35"/>
      <c r="B2136" s="36"/>
      <c r="C2136" s="227" t="s">
        <v>1735</v>
      </c>
      <c r="D2136" s="227" t="s">
        <v>2985</v>
      </c>
      <c r="E2136" s="19" t="s">
        <v>467</v>
      </c>
      <c r="F2136" s="228">
        <v>1977.953</v>
      </c>
      <c r="G2136" s="35"/>
      <c r="H2136" s="36"/>
    </row>
    <row r="2137" spans="1:8" s="2" customFormat="1" ht="16.899999999999999" customHeight="1">
      <c r="A2137" s="35"/>
      <c r="B2137" s="36"/>
      <c r="C2137" s="223" t="s">
        <v>2513</v>
      </c>
      <c r="D2137" s="224" t="s">
        <v>3</v>
      </c>
      <c r="E2137" s="225" t="s">
        <v>3</v>
      </c>
      <c r="F2137" s="226">
        <v>21.483000000000001</v>
      </c>
      <c r="G2137" s="35"/>
      <c r="H2137" s="36"/>
    </row>
    <row r="2138" spans="1:8" s="2" customFormat="1" ht="16.899999999999999" customHeight="1">
      <c r="A2138" s="35"/>
      <c r="B2138" s="36"/>
      <c r="C2138" s="227" t="s">
        <v>3</v>
      </c>
      <c r="D2138" s="227" t="s">
        <v>207</v>
      </c>
      <c r="E2138" s="19" t="s">
        <v>3</v>
      </c>
      <c r="F2138" s="228">
        <v>0</v>
      </c>
      <c r="G2138" s="35"/>
      <c r="H2138" s="36"/>
    </row>
    <row r="2139" spans="1:8" s="2" customFormat="1" ht="16.899999999999999" customHeight="1">
      <c r="A2139" s="35"/>
      <c r="B2139" s="36"/>
      <c r="C2139" s="227" t="s">
        <v>3</v>
      </c>
      <c r="D2139" s="227" t="s">
        <v>208</v>
      </c>
      <c r="E2139" s="19" t="s">
        <v>3</v>
      </c>
      <c r="F2139" s="228">
        <v>0</v>
      </c>
      <c r="G2139" s="35"/>
      <c r="H2139" s="36"/>
    </row>
    <row r="2140" spans="1:8" s="2" customFormat="1" ht="16.899999999999999" customHeight="1">
      <c r="A2140" s="35"/>
      <c r="B2140" s="36"/>
      <c r="C2140" s="227" t="s">
        <v>3</v>
      </c>
      <c r="D2140" s="227" t="s">
        <v>2172</v>
      </c>
      <c r="E2140" s="19" t="s">
        <v>3</v>
      </c>
      <c r="F2140" s="228">
        <v>0</v>
      </c>
      <c r="G2140" s="35"/>
      <c r="H2140" s="36"/>
    </row>
    <row r="2141" spans="1:8" s="2" customFormat="1" ht="16.899999999999999" customHeight="1">
      <c r="A2141" s="35"/>
      <c r="B2141" s="36"/>
      <c r="C2141" s="227" t="s">
        <v>3</v>
      </c>
      <c r="D2141" s="227" t="s">
        <v>2559</v>
      </c>
      <c r="E2141" s="19" t="s">
        <v>3</v>
      </c>
      <c r="F2141" s="228">
        <v>0</v>
      </c>
      <c r="G2141" s="35"/>
      <c r="H2141" s="36"/>
    </row>
    <row r="2142" spans="1:8" s="2" customFormat="1" ht="16.899999999999999" customHeight="1">
      <c r="A2142" s="35"/>
      <c r="B2142" s="36"/>
      <c r="C2142" s="227" t="s">
        <v>2513</v>
      </c>
      <c r="D2142" s="227" t="s">
        <v>2560</v>
      </c>
      <c r="E2142" s="19" t="s">
        <v>3</v>
      </c>
      <c r="F2142" s="228">
        <v>21.483000000000001</v>
      </c>
      <c r="G2142" s="35"/>
      <c r="H2142" s="36"/>
    </row>
    <row r="2143" spans="1:8" s="2" customFormat="1" ht="16.899999999999999" customHeight="1">
      <c r="A2143" s="35"/>
      <c r="B2143" s="36"/>
      <c r="C2143" s="229" t="s">
        <v>2751</v>
      </c>
      <c r="D2143" s="35"/>
      <c r="E2143" s="35"/>
      <c r="F2143" s="35"/>
      <c r="G2143" s="35"/>
      <c r="H2143" s="36"/>
    </row>
    <row r="2144" spans="1:8" s="2" customFormat="1" ht="16.899999999999999" customHeight="1">
      <c r="A2144" s="35"/>
      <c r="B2144" s="36"/>
      <c r="C2144" s="227" t="s">
        <v>2442</v>
      </c>
      <c r="D2144" s="227" t="s">
        <v>3012</v>
      </c>
      <c r="E2144" s="19" t="s">
        <v>344</v>
      </c>
      <c r="F2144" s="228">
        <v>21.483000000000001</v>
      </c>
      <c r="G2144" s="35"/>
      <c r="H2144" s="36"/>
    </row>
    <row r="2145" spans="1:8" s="2" customFormat="1" ht="16.899999999999999" customHeight="1">
      <c r="A2145" s="35"/>
      <c r="B2145" s="36"/>
      <c r="C2145" s="227" t="s">
        <v>1728</v>
      </c>
      <c r="D2145" s="227" t="s">
        <v>2988</v>
      </c>
      <c r="E2145" s="19" t="s">
        <v>467</v>
      </c>
      <c r="F2145" s="228">
        <v>1276.644</v>
      </c>
      <c r="G2145" s="35"/>
      <c r="H2145" s="36"/>
    </row>
    <row r="2146" spans="1:8" s="2" customFormat="1" ht="16.899999999999999" customHeight="1">
      <c r="A2146" s="35"/>
      <c r="B2146" s="36"/>
      <c r="C2146" s="227" t="s">
        <v>1731</v>
      </c>
      <c r="D2146" s="227" t="s">
        <v>2989</v>
      </c>
      <c r="E2146" s="19" t="s">
        <v>467</v>
      </c>
      <c r="F2146" s="228">
        <v>11489.796</v>
      </c>
      <c r="G2146" s="35"/>
      <c r="H2146" s="36"/>
    </row>
    <row r="2147" spans="1:8" s="2" customFormat="1" ht="16.899999999999999" customHeight="1">
      <c r="A2147" s="35"/>
      <c r="B2147" s="36"/>
      <c r="C2147" s="227" t="s">
        <v>1735</v>
      </c>
      <c r="D2147" s="227" t="s">
        <v>2985</v>
      </c>
      <c r="E2147" s="19" t="s">
        <v>467</v>
      </c>
      <c r="F2147" s="228">
        <v>1977.953</v>
      </c>
      <c r="G2147" s="35"/>
      <c r="H2147" s="36"/>
    </row>
    <row r="2148" spans="1:8" s="2" customFormat="1" ht="16.899999999999999" customHeight="1">
      <c r="A2148" s="35"/>
      <c r="B2148" s="36"/>
      <c r="C2148" s="227" t="s">
        <v>2424</v>
      </c>
      <c r="D2148" s="227" t="s">
        <v>681</v>
      </c>
      <c r="E2148" s="19" t="s">
        <v>467</v>
      </c>
      <c r="F2148" s="228">
        <v>570.89499999999998</v>
      </c>
      <c r="G2148" s="35"/>
      <c r="H2148" s="36"/>
    </row>
    <row r="2149" spans="1:8" s="2" customFormat="1" ht="16.899999999999999" customHeight="1">
      <c r="A2149" s="35"/>
      <c r="B2149" s="36"/>
      <c r="C2149" s="223" t="s">
        <v>2515</v>
      </c>
      <c r="D2149" s="224" t="s">
        <v>3</v>
      </c>
      <c r="E2149" s="225" t="s">
        <v>3</v>
      </c>
      <c r="F2149" s="226">
        <v>82.718999999999994</v>
      </c>
      <c r="G2149" s="35"/>
      <c r="H2149" s="36"/>
    </row>
    <row r="2150" spans="1:8" s="2" customFormat="1" ht="16.899999999999999" customHeight="1">
      <c r="A2150" s="35"/>
      <c r="B2150" s="36"/>
      <c r="C2150" s="227" t="s">
        <v>3</v>
      </c>
      <c r="D2150" s="227" t="s">
        <v>207</v>
      </c>
      <c r="E2150" s="19" t="s">
        <v>3</v>
      </c>
      <c r="F2150" s="228">
        <v>0</v>
      </c>
      <c r="G2150" s="35"/>
      <c r="H2150" s="36"/>
    </row>
    <row r="2151" spans="1:8" s="2" customFormat="1" ht="16.899999999999999" customHeight="1">
      <c r="A2151" s="35"/>
      <c r="B2151" s="36"/>
      <c r="C2151" s="227" t="s">
        <v>3</v>
      </c>
      <c r="D2151" s="227" t="s">
        <v>208</v>
      </c>
      <c r="E2151" s="19" t="s">
        <v>3</v>
      </c>
      <c r="F2151" s="228">
        <v>0</v>
      </c>
      <c r="G2151" s="35"/>
      <c r="H2151" s="36"/>
    </row>
    <row r="2152" spans="1:8" s="2" customFormat="1" ht="16.899999999999999" customHeight="1">
      <c r="A2152" s="35"/>
      <c r="B2152" s="36"/>
      <c r="C2152" s="227" t="s">
        <v>3</v>
      </c>
      <c r="D2152" s="227" t="s">
        <v>2172</v>
      </c>
      <c r="E2152" s="19" t="s">
        <v>3</v>
      </c>
      <c r="F2152" s="228">
        <v>0</v>
      </c>
      <c r="G2152" s="35"/>
      <c r="H2152" s="36"/>
    </row>
    <row r="2153" spans="1:8" s="2" customFormat="1" ht="16.899999999999999" customHeight="1">
      <c r="A2153" s="35"/>
      <c r="B2153" s="36"/>
      <c r="C2153" s="227" t="s">
        <v>3</v>
      </c>
      <c r="D2153" s="227" t="s">
        <v>2550</v>
      </c>
      <c r="E2153" s="19" t="s">
        <v>3</v>
      </c>
      <c r="F2153" s="228">
        <v>0</v>
      </c>
      <c r="G2153" s="35"/>
      <c r="H2153" s="36"/>
    </row>
    <row r="2154" spans="1:8" s="2" customFormat="1" ht="16.899999999999999" customHeight="1">
      <c r="A2154" s="35"/>
      <c r="B2154" s="36"/>
      <c r="C2154" s="227" t="s">
        <v>3</v>
      </c>
      <c r="D2154" s="227" t="s">
        <v>2551</v>
      </c>
      <c r="E2154" s="19" t="s">
        <v>3</v>
      </c>
      <c r="F2154" s="228">
        <v>82.718999999999994</v>
      </c>
      <c r="G2154" s="35"/>
      <c r="H2154" s="36"/>
    </row>
    <row r="2155" spans="1:8" s="2" customFormat="1" ht="16.899999999999999" customHeight="1">
      <c r="A2155" s="35"/>
      <c r="B2155" s="36"/>
      <c r="C2155" s="227" t="s">
        <v>2515</v>
      </c>
      <c r="D2155" s="227" t="s">
        <v>215</v>
      </c>
      <c r="E2155" s="19" t="s">
        <v>3</v>
      </c>
      <c r="F2155" s="228">
        <v>82.718999999999994</v>
      </c>
      <c r="G2155" s="35"/>
      <c r="H2155" s="36"/>
    </row>
    <row r="2156" spans="1:8" s="2" customFormat="1" ht="16.899999999999999" customHeight="1">
      <c r="A2156" s="35"/>
      <c r="B2156" s="36"/>
      <c r="C2156" s="229" t="s">
        <v>2751</v>
      </c>
      <c r="D2156" s="35"/>
      <c r="E2156" s="35"/>
      <c r="F2156" s="35"/>
      <c r="G2156" s="35"/>
      <c r="H2156" s="36"/>
    </row>
    <row r="2157" spans="1:8" s="2" customFormat="1" ht="16.899999999999999" customHeight="1">
      <c r="A2157" s="35"/>
      <c r="B2157" s="36"/>
      <c r="C2157" s="227" t="s">
        <v>2546</v>
      </c>
      <c r="D2157" s="227" t="s">
        <v>3018</v>
      </c>
      <c r="E2157" s="19" t="s">
        <v>344</v>
      </c>
      <c r="F2157" s="228">
        <v>82.718999999999994</v>
      </c>
      <c r="G2157" s="35"/>
      <c r="H2157" s="36"/>
    </row>
    <row r="2158" spans="1:8" s="2" customFormat="1" ht="16.899999999999999" customHeight="1">
      <c r="A2158" s="35"/>
      <c r="B2158" s="36"/>
      <c r="C2158" s="227" t="s">
        <v>1728</v>
      </c>
      <c r="D2158" s="227" t="s">
        <v>2988</v>
      </c>
      <c r="E2158" s="19" t="s">
        <v>467</v>
      </c>
      <c r="F2158" s="228">
        <v>1276.644</v>
      </c>
      <c r="G2158" s="35"/>
      <c r="H2158" s="36"/>
    </row>
    <row r="2159" spans="1:8" s="2" customFormat="1" ht="16.899999999999999" customHeight="1">
      <c r="A2159" s="35"/>
      <c r="B2159" s="36"/>
      <c r="C2159" s="227" t="s">
        <v>1731</v>
      </c>
      <c r="D2159" s="227" t="s">
        <v>2989</v>
      </c>
      <c r="E2159" s="19" t="s">
        <v>467</v>
      </c>
      <c r="F2159" s="228">
        <v>11489.796</v>
      </c>
      <c r="G2159" s="35"/>
      <c r="H2159" s="36"/>
    </row>
    <row r="2160" spans="1:8" s="2" customFormat="1" ht="16.899999999999999" customHeight="1">
      <c r="A2160" s="35"/>
      <c r="B2160" s="36"/>
      <c r="C2160" s="227" t="s">
        <v>2397</v>
      </c>
      <c r="D2160" s="227" t="s">
        <v>2983</v>
      </c>
      <c r="E2160" s="19" t="s">
        <v>467</v>
      </c>
      <c r="F2160" s="228">
        <v>701.30899999999997</v>
      </c>
      <c r="G2160" s="35"/>
      <c r="H2160" s="36"/>
    </row>
    <row r="2161" spans="1:8" s="2" customFormat="1" ht="16.899999999999999" customHeight="1">
      <c r="A2161" s="35"/>
      <c r="B2161" s="36"/>
      <c r="C2161" s="227" t="s">
        <v>2406</v>
      </c>
      <c r="D2161" s="227" t="s">
        <v>2984</v>
      </c>
      <c r="E2161" s="19" t="s">
        <v>467</v>
      </c>
      <c r="F2161" s="228">
        <v>6311.7809999999999</v>
      </c>
      <c r="G2161" s="35"/>
      <c r="H2161" s="36"/>
    </row>
    <row r="2162" spans="1:8" s="2" customFormat="1" ht="16.899999999999999" customHeight="1">
      <c r="A2162" s="35"/>
      <c r="B2162" s="36"/>
      <c r="C2162" s="227" t="s">
        <v>1735</v>
      </c>
      <c r="D2162" s="227" t="s">
        <v>2985</v>
      </c>
      <c r="E2162" s="19" t="s">
        <v>467</v>
      </c>
      <c r="F2162" s="228">
        <v>1977.953</v>
      </c>
      <c r="G2162" s="35"/>
      <c r="H2162" s="36"/>
    </row>
    <row r="2163" spans="1:8" s="2" customFormat="1" ht="16.899999999999999" customHeight="1">
      <c r="A2163" s="35"/>
      <c r="B2163" s="36"/>
      <c r="C2163" s="223" t="s">
        <v>2534</v>
      </c>
      <c r="D2163" s="224" t="s">
        <v>3</v>
      </c>
      <c r="E2163" s="225" t="s">
        <v>3</v>
      </c>
      <c r="F2163" s="226">
        <v>330.63200000000001</v>
      </c>
      <c r="G2163" s="35"/>
      <c r="H2163" s="36"/>
    </row>
    <row r="2164" spans="1:8" s="2" customFormat="1" ht="16.899999999999999" customHeight="1">
      <c r="A2164" s="35"/>
      <c r="B2164" s="36"/>
      <c r="C2164" s="227" t="s">
        <v>3</v>
      </c>
      <c r="D2164" s="227" t="s">
        <v>2533</v>
      </c>
      <c r="E2164" s="19" t="s">
        <v>3</v>
      </c>
      <c r="F2164" s="228">
        <v>0</v>
      </c>
      <c r="G2164" s="35"/>
      <c r="H2164" s="36"/>
    </row>
    <row r="2165" spans="1:8" s="2" customFormat="1" ht="16.899999999999999" customHeight="1">
      <c r="A2165" s="35"/>
      <c r="B2165" s="36"/>
      <c r="C2165" s="227" t="s">
        <v>2534</v>
      </c>
      <c r="D2165" s="227" t="s">
        <v>2535</v>
      </c>
      <c r="E2165" s="19" t="s">
        <v>3</v>
      </c>
      <c r="F2165" s="228">
        <v>330.63200000000001</v>
      </c>
      <c r="G2165" s="35"/>
      <c r="H2165" s="36"/>
    </row>
    <row r="2166" spans="1:8" s="2" customFormat="1" ht="16.899999999999999" customHeight="1">
      <c r="A2166" s="35"/>
      <c r="B2166" s="36"/>
      <c r="C2166" s="223" t="s">
        <v>3013</v>
      </c>
      <c r="D2166" s="224" t="s">
        <v>3</v>
      </c>
      <c r="E2166" s="225" t="s">
        <v>3</v>
      </c>
      <c r="F2166" s="226">
        <v>21.08</v>
      </c>
      <c r="G2166" s="35"/>
      <c r="H2166" s="36"/>
    </row>
    <row r="2167" spans="1:8" s="2" customFormat="1" ht="16.899999999999999" customHeight="1">
      <c r="A2167" s="35"/>
      <c r="B2167" s="36"/>
      <c r="C2167" s="223" t="s">
        <v>2531</v>
      </c>
      <c r="D2167" s="224" t="s">
        <v>3</v>
      </c>
      <c r="E2167" s="225" t="s">
        <v>3</v>
      </c>
      <c r="F2167" s="226">
        <v>227.14</v>
      </c>
      <c r="G2167" s="35"/>
      <c r="H2167" s="36"/>
    </row>
    <row r="2168" spans="1:8" s="2" customFormat="1" ht="16.899999999999999" customHeight="1">
      <c r="A2168" s="35"/>
      <c r="B2168" s="36"/>
      <c r="C2168" s="227" t="s">
        <v>3</v>
      </c>
      <c r="D2168" s="227" t="s">
        <v>207</v>
      </c>
      <c r="E2168" s="19" t="s">
        <v>3</v>
      </c>
      <c r="F2168" s="228">
        <v>0</v>
      </c>
      <c r="G2168" s="35"/>
      <c r="H2168" s="36"/>
    </row>
    <row r="2169" spans="1:8" s="2" customFormat="1" ht="16.899999999999999" customHeight="1">
      <c r="A2169" s="35"/>
      <c r="B2169" s="36"/>
      <c r="C2169" s="227" t="s">
        <v>3</v>
      </c>
      <c r="D2169" s="227" t="s">
        <v>208</v>
      </c>
      <c r="E2169" s="19" t="s">
        <v>3</v>
      </c>
      <c r="F2169" s="228">
        <v>0</v>
      </c>
      <c r="G2169" s="35"/>
      <c r="H2169" s="36"/>
    </row>
    <row r="2170" spans="1:8" s="2" customFormat="1" ht="16.899999999999999" customHeight="1">
      <c r="A2170" s="35"/>
      <c r="B2170" s="36"/>
      <c r="C2170" s="227" t="s">
        <v>3</v>
      </c>
      <c r="D2170" s="227" t="s">
        <v>2172</v>
      </c>
      <c r="E2170" s="19" t="s">
        <v>3</v>
      </c>
      <c r="F2170" s="228">
        <v>0</v>
      </c>
      <c r="G2170" s="35"/>
      <c r="H2170" s="36"/>
    </row>
    <row r="2171" spans="1:8" s="2" customFormat="1" ht="16.899999999999999" customHeight="1">
      <c r="A2171" s="35"/>
      <c r="B2171" s="36"/>
      <c r="C2171" s="227" t="s">
        <v>3</v>
      </c>
      <c r="D2171" s="227" t="s">
        <v>2530</v>
      </c>
      <c r="E2171" s="19" t="s">
        <v>3</v>
      </c>
      <c r="F2171" s="228">
        <v>0</v>
      </c>
      <c r="G2171" s="35"/>
      <c r="H2171" s="36"/>
    </row>
    <row r="2172" spans="1:8" s="2" customFormat="1" ht="16.899999999999999" customHeight="1">
      <c r="A2172" s="35"/>
      <c r="B2172" s="36"/>
      <c r="C2172" s="227" t="s">
        <v>2531</v>
      </c>
      <c r="D2172" s="227" t="s">
        <v>2532</v>
      </c>
      <c r="E2172" s="19" t="s">
        <v>3</v>
      </c>
      <c r="F2172" s="228">
        <v>227.14</v>
      </c>
      <c r="G2172" s="35"/>
      <c r="H2172" s="36"/>
    </row>
    <row r="2173" spans="1:8" s="2" customFormat="1" ht="16.899999999999999" customHeight="1">
      <c r="A2173" s="35"/>
      <c r="B2173" s="36"/>
      <c r="C2173" s="223" t="s">
        <v>2517</v>
      </c>
      <c r="D2173" s="224" t="s">
        <v>3</v>
      </c>
      <c r="E2173" s="225" t="s">
        <v>3</v>
      </c>
      <c r="F2173" s="226">
        <v>66.84</v>
      </c>
      <c r="G2173" s="35"/>
      <c r="H2173" s="36"/>
    </row>
    <row r="2174" spans="1:8" s="2" customFormat="1" ht="16.899999999999999" customHeight="1">
      <c r="A2174" s="35"/>
      <c r="B2174" s="36"/>
      <c r="C2174" s="227" t="s">
        <v>3</v>
      </c>
      <c r="D2174" s="227" t="s">
        <v>2536</v>
      </c>
      <c r="E2174" s="19" t="s">
        <v>3</v>
      </c>
      <c r="F2174" s="228">
        <v>0</v>
      </c>
      <c r="G2174" s="35"/>
      <c r="H2174" s="36"/>
    </row>
    <row r="2175" spans="1:8" s="2" customFormat="1" ht="16.899999999999999" customHeight="1">
      <c r="A2175" s="35"/>
      <c r="B2175" s="36"/>
      <c r="C2175" s="227" t="s">
        <v>2517</v>
      </c>
      <c r="D2175" s="227" t="s">
        <v>2537</v>
      </c>
      <c r="E2175" s="19" t="s">
        <v>3</v>
      </c>
      <c r="F2175" s="228">
        <v>66.84</v>
      </c>
      <c r="G2175" s="35"/>
      <c r="H2175" s="36"/>
    </row>
    <row r="2176" spans="1:8" s="2" customFormat="1" ht="16.899999999999999" customHeight="1">
      <c r="A2176" s="35"/>
      <c r="B2176" s="36"/>
      <c r="C2176" s="229" t="s">
        <v>2751</v>
      </c>
      <c r="D2176" s="35"/>
      <c r="E2176" s="35"/>
      <c r="F2176" s="35"/>
      <c r="G2176" s="35"/>
      <c r="H2176" s="36"/>
    </row>
    <row r="2177" spans="1:8" s="2" customFormat="1" ht="16.899999999999999" customHeight="1">
      <c r="A2177" s="35"/>
      <c r="B2177" s="36"/>
      <c r="C2177" s="227" t="s">
        <v>2526</v>
      </c>
      <c r="D2177" s="227" t="s">
        <v>3015</v>
      </c>
      <c r="E2177" s="19" t="s">
        <v>344</v>
      </c>
      <c r="F2177" s="228">
        <v>645.69200000000001</v>
      </c>
      <c r="G2177" s="35"/>
      <c r="H2177" s="36"/>
    </row>
    <row r="2178" spans="1:8" s="2" customFormat="1" ht="16.899999999999999" customHeight="1">
      <c r="A2178" s="35"/>
      <c r="B2178" s="36"/>
      <c r="C2178" s="227" t="s">
        <v>2442</v>
      </c>
      <c r="D2178" s="227" t="s">
        <v>3012</v>
      </c>
      <c r="E2178" s="19" t="s">
        <v>344</v>
      </c>
      <c r="F2178" s="228">
        <v>1265.6969999999999</v>
      </c>
      <c r="G2178" s="35"/>
      <c r="H2178" s="36"/>
    </row>
    <row r="2179" spans="1:8" s="2" customFormat="1" ht="16.899999999999999" customHeight="1">
      <c r="A2179" s="35"/>
      <c r="B2179" s="36"/>
      <c r="C2179" s="227" t="s">
        <v>2397</v>
      </c>
      <c r="D2179" s="227" t="s">
        <v>2983</v>
      </c>
      <c r="E2179" s="19" t="s">
        <v>467</v>
      </c>
      <c r="F2179" s="228">
        <v>701.30899999999997</v>
      </c>
      <c r="G2179" s="35"/>
      <c r="H2179" s="36"/>
    </row>
    <row r="2180" spans="1:8" s="2" customFormat="1" ht="16.899999999999999" customHeight="1">
      <c r="A2180" s="35"/>
      <c r="B2180" s="36"/>
      <c r="C2180" s="227" t="s">
        <v>2406</v>
      </c>
      <c r="D2180" s="227" t="s">
        <v>2984</v>
      </c>
      <c r="E2180" s="19" t="s">
        <v>467</v>
      </c>
      <c r="F2180" s="228">
        <v>6311.7809999999999</v>
      </c>
      <c r="G2180" s="35"/>
      <c r="H2180" s="36"/>
    </row>
    <row r="2181" spans="1:8" s="2" customFormat="1" ht="16.899999999999999" customHeight="1">
      <c r="A2181" s="35"/>
      <c r="B2181" s="36"/>
      <c r="C2181" s="227" t="s">
        <v>1735</v>
      </c>
      <c r="D2181" s="227" t="s">
        <v>2985</v>
      </c>
      <c r="E2181" s="19" t="s">
        <v>467</v>
      </c>
      <c r="F2181" s="228">
        <v>1977.953</v>
      </c>
      <c r="G2181" s="35"/>
      <c r="H2181" s="36"/>
    </row>
    <row r="2182" spans="1:8" s="2" customFormat="1" ht="16.899999999999999" customHeight="1">
      <c r="A2182" s="35"/>
      <c r="B2182" s="36"/>
      <c r="C2182" s="223" t="s">
        <v>2519</v>
      </c>
      <c r="D2182" s="224" t="s">
        <v>3</v>
      </c>
      <c r="E2182" s="225" t="s">
        <v>3</v>
      </c>
      <c r="F2182" s="226">
        <v>66.84</v>
      </c>
      <c r="G2182" s="35"/>
      <c r="H2182" s="36"/>
    </row>
    <row r="2183" spans="1:8" s="2" customFormat="1" ht="16.899999999999999" customHeight="1">
      <c r="A2183" s="35"/>
      <c r="B2183" s="36"/>
      <c r="C2183" s="227" t="s">
        <v>3</v>
      </c>
      <c r="D2183" s="227" t="s">
        <v>2536</v>
      </c>
      <c r="E2183" s="19" t="s">
        <v>3</v>
      </c>
      <c r="F2183" s="228">
        <v>0</v>
      </c>
      <c r="G2183" s="35"/>
      <c r="H2183" s="36"/>
    </row>
    <row r="2184" spans="1:8" s="2" customFormat="1" ht="16.899999999999999" customHeight="1">
      <c r="A2184" s="35"/>
      <c r="B2184" s="36"/>
      <c r="C2184" s="227" t="s">
        <v>2519</v>
      </c>
      <c r="D2184" s="227" t="s">
        <v>2517</v>
      </c>
      <c r="E2184" s="19" t="s">
        <v>3</v>
      </c>
      <c r="F2184" s="228">
        <v>66.84</v>
      </c>
      <c r="G2184" s="35"/>
      <c r="H2184" s="36"/>
    </row>
    <row r="2185" spans="1:8" s="2" customFormat="1" ht="16.899999999999999" customHeight="1">
      <c r="A2185" s="35"/>
      <c r="B2185" s="36"/>
      <c r="C2185" s="229" t="s">
        <v>2751</v>
      </c>
      <c r="D2185" s="35"/>
      <c r="E2185" s="35"/>
      <c r="F2185" s="35"/>
      <c r="G2185" s="35"/>
      <c r="H2185" s="36"/>
    </row>
    <row r="2186" spans="1:8" s="2" customFormat="1" ht="16.899999999999999" customHeight="1">
      <c r="A2186" s="35"/>
      <c r="B2186" s="36"/>
      <c r="C2186" s="227" t="s">
        <v>2442</v>
      </c>
      <c r="D2186" s="227" t="s">
        <v>3012</v>
      </c>
      <c r="E2186" s="19" t="s">
        <v>344</v>
      </c>
      <c r="F2186" s="228">
        <v>1265.6969999999999</v>
      </c>
      <c r="G2186" s="35"/>
      <c r="H2186" s="36"/>
    </row>
    <row r="2187" spans="1:8" s="2" customFormat="1" ht="16.899999999999999" customHeight="1">
      <c r="A2187" s="35"/>
      <c r="B2187" s="36"/>
      <c r="C2187" s="227" t="s">
        <v>1728</v>
      </c>
      <c r="D2187" s="227" t="s">
        <v>2988</v>
      </c>
      <c r="E2187" s="19" t="s">
        <v>467</v>
      </c>
      <c r="F2187" s="228">
        <v>1276.644</v>
      </c>
      <c r="G2187" s="35"/>
      <c r="H2187" s="36"/>
    </row>
    <row r="2188" spans="1:8" s="2" customFormat="1" ht="16.899999999999999" customHeight="1">
      <c r="A2188" s="35"/>
      <c r="B2188" s="36"/>
      <c r="C2188" s="227" t="s">
        <v>1731</v>
      </c>
      <c r="D2188" s="227" t="s">
        <v>2989</v>
      </c>
      <c r="E2188" s="19" t="s">
        <v>467</v>
      </c>
      <c r="F2188" s="228">
        <v>11489.796</v>
      </c>
      <c r="G2188" s="35"/>
      <c r="H2188" s="36"/>
    </row>
    <row r="2189" spans="1:8" s="2" customFormat="1" ht="16.899999999999999" customHeight="1">
      <c r="A2189" s="35"/>
      <c r="B2189" s="36"/>
      <c r="C2189" s="227" t="s">
        <v>1735</v>
      </c>
      <c r="D2189" s="227" t="s">
        <v>2985</v>
      </c>
      <c r="E2189" s="19" t="s">
        <v>467</v>
      </c>
      <c r="F2189" s="228">
        <v>1977.953</v>
      </c>
      <c r="G2189" s="35"/>
      <c r="H2189" s="36"/>
    </row>
    <row r="2190" spans="1:8" s="2" customFormat="1" ht="16.899999999999999" customHeight="1">
      <c r="A2190" s="35"/>
      <c r="B2190" s="36"/>
      <c r="C2190" s="223" t="s">
        <v>2520</v>
      </c>
      <c r="D2190" s="224" t="s">
        <v>3</v>
      </c>
      <c r="E2190" s="225" t="s">
        <v>3</v>
      </c>
      <c r="F2190" s="226">
        <v>50.298000000000002</v>
      </c>
      <c r="G2190" s="35"/>
      <c r="H2190" s="36"/>
    </row>
    <row r="2191" spans="1:8" s="2" customFormat="1" ht="16.899999999999999" customHeight="1">
      <c r="A2191" s="35"/>
      <c r="B2191" s="36"/>
      <c r="C2191" s="227" t="s">
        <v>3</v>
      </c>
      <c r="D2191" s="227" t="s">
        <v>207</v>
      </c>
      <c r="E2191" s="19" t="s">
        <v>3</v>
      </c>
      <c r="F2191" s="228">
        <v>0</v>
      </c>
      <c r="G2191" s="35"/>
      <c r="H2191" s="36"/>
    </row>
    <row r="2192" spans="1:8" s="2" customFormat="1" ht="16.899999999999999" customHeight="1">
      <c r="A2192" s="35"/>
      <c r="B2192" s="36"/>
      <c r="C2192" s="227" t="s">
        <v>3</v>
      </c>
      <c r="D2192" s="227" t="s">
        <v>208</v>
      </c>
      <c r="E2192" s="19" t="s">
        <v>3</v>
      </c>
      <c r="F2192" s="228">
        <v>0</v>
      </c>
      <c r="G2192" s="35"/>
      <c r="H2192" s="36"/>
    </row>
    <row r="2193" spans="1:8" s="2" customFormat="1" ht="16.899999999999999" customHeight="1">
      <c r="A2193" s="35"/>
      <c r="B2193" s="36"/>
      <c r="C2193" s="227" t="s">
        <v>3</v>
      </c>
      <c r="D2193" s="227" t="s">
        <v>2172</v>
      </c>
      <c r="E2193" s="19" t="s">
        <v>3</v>
      </c>
      <c r="F2193" s="228">
        <v>0</v>
      </c>
      <c r="G2193" s="35"/>
      <c r="H2193" s="36"/>
    </row>
    <row r="2194" spans="1:8" s="2" customFormat="1" ht="16.899999999999999" customHeight="1">
      <c r="A2194" s="35"/>
      <c r="B2194" s="36"/>
      <c r="C2194" s="227" t="s">
        <v>3</v>
      </c>
      <c r="D2194" s="227" t="s">
        <v>2544</v>
      </c>
      <c r="E2194" s="19" t="s">
        <v>3</v>
      </c>
      <c r="F2194" s="228">
        <v>0</v>
      </c>
      <c r="G2194" s="35"/>
      <c r="H2194" s="36"/>
    </row>
    <row r="2195" spans="1:8" s="2" customFormat="1" ht="16.899999999999999" customHeight="1">
      <c r="A2195" s="35"/>
      <c r="B2195" s="36"/>
      <c r="C2195" s="227" t="s">
        <v>2520</v>
      </c>
      <c r="D2195" s="227" t="s">
        <v>2545</v>
      </c>
      <c r="E2195" s="19" t="s">
        <v>3</v>
      </c>
      <c r="F2195" s="228">
        <v>50.298000000000002</v>
      </c>
      <c r="G2195" s="35"/>
      <c r="H2195" s="36"/>
    </row>
    <row r="2196" spans="1:8" s="2" customFormat="1" ht="16.899999999999999" customHeight="1">
      <c r="A2196" s="35"/>
      <c r="B2196" s="36"/>
      <c r="C2196" s="229" t="s">
        <v>2751</v>
      </c>
      <c r="D2196" s="35"/>
      <c r="E2196" s="35"/>
      <c r="F2196" s="35"/>
      <c r="G2196" s="35"/>
      <c r="H2196" s="36"/>
    </row>
    <row r="2197" spans="1:8" s="2" customFormat="1" ht="16.899999999999999" customHeight="1">
      <c r="A2197" s="35"/>
      <c r="B2197" s="36"/>
      <c r="C2197" s="227" t="s">
        <v>2540</v>
      </c>
      <c r="D2197" s="227" t="s">
        <v>3019</v>
      </c>
      <c r="E2197" s="19" t="s">
        <v>344</v>
      </c>
      <c r="F2197" s="228">
        <v>50.298000000000002</v>
      </c>
      <c r="G2197" s="35"/>
      <c r="H2197" s="36"/>
    </row>
    <row r="2198" spans="1:8" s="2" customFormat="1" ht="16.899999999999999" customHeight="1">
      <c r="A2198" s="35"/>
      <c r="B2198" s="36"/>
      <c r="C2198" s="227" t="s">
        <v>2442</v>
      </c>
      <c r="D2198" s="227" t="s">
        <v>3012</v>
      </c>
      <c r="E2198" s="19" t="s">
        <v>344</v>
      </c>
      <c r="F2198" s="228">
        <v>1265.6969999999999</v>
      </c>
      <c r="G2198" s="35"/>
      <c r="H2198" s="36"/>
    </row>
    <row r="2199" spans="1:8" s="2" customFormat="1" ht="16.899999999999999" customHeight="1">
      <c r="A2199" s="35"/>
      <c r="B2199" s="36"/>
      <c r="C2199" s="227" t="s">
        <v>2397</v>
      </c>
      <c r="D2199" s="227" t="s">
        <v>2983</v>
      </c>
      <c r="E2199" s="19" t="s">
        <v>467</v>
      </c>
      <c r="F2199" s="228">
        <v>701.30899999999997</v>
      </c>
      <c r="G2199" s="35"/>
      <c r="H2199" s="36"/>
    </row>
    <row r="2200" spans="1:8" s="2" customFormat="1" ht="16.899999999999999" customHeight="1">
      <c r="A2200" s="35"/>
      <c r="B2200" s="36"/>
      <c r="C2200" s="227" t="s">
        <v>2406</v>
      </c>
      <c r="D2200" s="227" t="s">
        <v>2984</v>
      </c>
      <c r="E2200" s="19" t="s">
        <v>467</v>
      </c>
      <c r="F2200" s="228">
        <v>6311.7809999999999</v>
      </c>
      <c r="G2200" s="35"/>
      <c r="H2200" s="36"/>
    </row>
    <row r="2201" spans="1:8" s="2" customFormat="1" ht="16.899999999999999" customHeight="1">
      <c r="A2201" s="35"/>
      <c r="B2201" s="36"/>
      <c r="C2201" s="227" t="s">
        <v>1735</v>
      </c>
      <c r="D2201" s="227" t="s">
        <v>2985</v>
      </c>
      <c r="E2201" s="19" t="s">
        <v>467</v>
      </c>
      <c r="F2201" s="228">
        <v>1977.953</v>
      </c>
      <c r="G2201" s="35"/>
      <c r="H2201" s="36"/>
    </row>
    <row r="2202" spans="1:8" s="2" customFormat="1" ht="16.899999999999999" customHeight="1">
      <c r="A2202" s="35"/>
      <c r="B2202" s="36"/>
      <c r="C2202" s="223" t="s">
        <v>2522</v>
      </c>
      <c r="D2202" s="224" t="s">
        <v>3</v>
      </c>
      <c r="E2202" s="225" t="s">
        <v>3</v>
      </c>
      <c r="F2202" s="226">
        <v>625.25400000000002</v>
      </c>
      <c r="G2202" s="35"/>
      <c r="H2202" s="36"/>
    </row>
    <row r="2203" spans="1:8" s="2" customFormat="1" ht="16.899999999999999" customHeight="1">
      <c r="A2203" s="35"/>
      <c r="B2203" s="36"/>
      <c r="C2203" s="227" t="s">
        <v>3</v>
      </c>
      <c r="D2203" s="227" t="s">
        <v>207</v>
      </c>
      <c r="E2203" s="19" t="s">
        <v>3</v>
      </c>
      <c r="F2203" s="228">
        <v>0</v>
      </c>
      <c r="G2203" s="35"/>
      <c r="H2203" s="36"/>
    </row>
    <row r="2204" spans="1:8" s="2" customFormat="1" ht="16.899999999999999" customHeight="1">
      <c r="A2204" s="35"/>
      <c r="B2204" s="36"/>
      <c r="C2204" s="227" t="s">
        <v>3</v>
      </c>
      <c r="D2204" s="227" t="s">
        <v>208</v>
      </c>
      <c r="E2204" s="19" t="s">
        <v>3</v>
      </c>
      <c r="F2204" s="228">
        <v>0</v>
      </c>
      <c r="G2204" s="35"/>
      <c r="H2204" s="36"/>
    </row>
    <row r="2205" spans="1:8" s="2" customFormat="1" ht="16.899999999999999" customHeight="1">
      <c r="A2205" s="35"/>
      <c r="B2205" s="36"/>
      <c r="C2205" s="227" t="s">
        <v>3</v>
      </c>
      <c r="D2205" s="227" t="s">
        <v>2172</v>
      </c>
      <c r="E2205" s="19" t="s">
        <v>3</v>
      </c>
      <c r="F2205" s="228">
        <v>0</v>
      </c>
      <c r="G2205" s="35"/>
      <c r="H2205" s="36"/>
    </row>
    <row r="2206" spans="1:8" s="2" customFormat="1" ht="16.899999999999999" customHeight="1">
      <c r="A2206" s="35"/>
      <c r="B2206" s="36"/>
      <c r="C2206" s="227" t="s">
        <v>3</v>
      </c>
      <c r="D2206" s="227" t="s">
        <v>2556</v>
      </c>
      <c r="E2206" s="19" t="s">
        <v>3</v>
      </c>
      <c r="F2206" s="228">
        <v>0</v>
      </c>
      <c r="G2206" s="35"/>
      <c r="H2206" s="36"/>
    </row>
    <row r="2207" spans="1:8" s="2" customFormat="1" ht="16.899999999999999" customHeight="1">
      <c r="A2207" s="35"/>
      <c r="B2207" s="36"/>
      <c r="C2207" s="227" t="s">
        <v>2522</v>
      </c>
      <c r="D2207" s="227" t="s">
        <v>2557</v>
      </c>
      <c r="E2207" s="19" t="s">
        <v>3</v>
      </c>
      <c r="F2207" s="228">
        <v>625.25400000000002</v>
      </c>
      <c r="G2207" s="35"/>
      <c r="H2207" s="36"/>
    </row>
    <row r="2208" spans="1:8" s="2" customFormat="1" ht="16.899999999999999" customHeight="1">
      <c r="A2208" s="35"/>
      <c r="B2208" s="36"/>
      <c r="C2208" s="229" t="s">
        <v>2751</v>
      </c>
      <c r="D2208" s="35"/>
      <c r="E2208" s="35"/>
      <c r="F2208" s="35"/>
      <c r="G2208" s="35"/>
      <c r="H2208" s="36"/>
    </row>
    <row r="2209" spans="1:8" s="2" customFormat="1" ht="16.899999999999999" customHeight="1">
      <c r="A2209" s="35"/>
      <c r="B2209" s="36"/>
      <c r="C2209" s="227" t="s">
        <v>2552</v>
      </c>
      <c r="D2209" s="227" t="s">
        <v>3020</v>
      </c>
      <c r="E2209" s="19" t="s">
        <v>344</v>
      </c>
      <c r="F2209" s="228">
        <v>625.25400000000002</v>
      </c>
      <c r="G2209" s="35"/>
      <c r="H2209" s="36"/>
    </row>
    <row r="2210" spans="1:8" s="2" customFormat="1" ht="16.899999999999999" customHeight="1">
      <c r="A2210" s="35"/>
      <c r="B2210" s="36"/>
      <c r="C2210" s="227" t="s">
        <v>2397</v>
      </c>
      <c r="D2210" s="227" t="s">
        <v>2983</v>
      </c>
      <c r="E2210" s="19" t="s">
        <v>467</v>
      </c>
      <c r="F2210" s="228">
        <v>701.30899999999997</v>
      </c>
      <c r="G2210" s="35"/>
      <c r="H2210" s="36"/>
    </row>
    <row r="2211" spans="1:8" s="2" customFormat="1" ht="16.899999999999999" customHeight="1">
      <c r="A2211" s="35"/>
      <c r="B2211" s="36"/>
      <c r="C2211" s="227" t="s">
        <v>2406</v>
      </c>
      <c r="D2211" s="227" t="s">
        <v>2984</v>
      </c>
      <c r="E2211" s="19" t="s">
        <v>467</v>
      </c>
      <c r="F2211" s="228">
        <v>6311.7809999999999</v>
      </c>
      <c r="G2211" s="35"/>
      <c r="H2211" s="36"/>
    </row>
    <row r="2212" spans="1:8" s="2" customFormat="1" ht="16.899999999999999" customHeight="1">
      <c r="A2212" s="35"/>
      <c r="B2212" s="36"/>
      <c r="C2212" s="227" t="s">
        <v>1735</v>
      </c>
      <c r="D2212" s="227" t="s">
        <v>2985</v>
      </c>
      <c r="E2212" s="19" t="s">
        <v>467</v>
      </c>
      <c r="F2212" s="228">
        <v>1977.953</v>
      </c>
      <c r="G2212" s="35"/>
      <c r="H2212" s="36"/>
    </row>
    <row r="2213" spans="1:8" s="2" customFormat="1" ht="16.899999999999999" customHeight="1">
      <c r="A2213" s="35"/>
      <c r="B2213" s="36"/>
      <c r="C2213" s="223" t="s">
        <v>2524</v>
      </c>
      <c r="D2213" s="224" t="s">
        <v>3</v>
      </c>
      <c r="E2213" s="225" t="s">
        <v>3</v>
      </c>
      <c r="F2213" s="226">
        <v>242.886</v>
      </c>
      <c r="G2213" s="35"/>
      <c r="H2213" s="36"/>
    </row>
    <row r="2214" spans="1:8" s="2" customFormat="1" ht="16.899999999999999" customHeight="1">
      <c r="A2214" s="35"/>
      <c r="B2214" s="36"/>
      <c r="C2214" s="227" t="s">
        <v>3</v>
      </c>
      <c r="D2214" s="227" t="s">
        <v>207</v>
      </c>
      <c r="E2214" s="19" t="s">
        <v>3</v>
      </c>
      <c r="F2214" s="228">
        <v>0</v>
      </c>
      <c r="G2214" s="35"/>
      <c r="H2214" s="36"/>
    </row>
    <row r="2215" spans="1:8" s="2" customFormat="1" ht="16.899999999999999" customHeight="1">
      <c r="A2215" s="35"/>
      <c r="B2215" s="36"/>
      <c r="C2215" s="227" t="s">
        <v>3</v>
      </c>
      <c r="D2215" s="227" t="s">
        <v>208</v>
      </c>
      <c r="E2215" s="19" t="s">
        <v>3</v>
      </c>
      <c r="F2215" s="228">
        <v>0</v>
      </c>
      <c r="G2215" s="35"/>
      <c r="H2215" s="36"/>
    </row>
    <row r="2216" spans="1:8" s="2" customFormat="1" ht="16.899999999999999" customHeight="1">
      <c r="A2216" s="35"/>
      <c r="B2216" s="36"/>
      <c r="C2216" s="227" t="s">
        <v>3</v>
      </c>
      <c r="D2216" s="227" t="s">
        <v>2172</v>
      </c>
      <c r="E2216" s="19" t="s">
        <v>3</v>
      </c>
      <c r="F2216" s="228">
        <v>0</v>
      </c>
      <c r="G2216" s="35"/>
      <c r="H2216" s="36"/>
    </row>
    <row r="2217" spans="1:8" s="2" customFormat="1" ht="16.899999999999999" customHeight="1">
      <c r="A2217" s="35"/>
      <c r="B2217" s="36"/>
      <c r="C2217" s="227" t="s">
        <v>3</v>
      </c>
      <c r="D2217" s="227" t="s">
        <v>2530</v>
      </c>
      <c r="E2217" s="19" t="s">
        <v>3</v>
      </c>
      <c r="F2217" s="228">
        <v>0</v>
      </c>
      <c r="G2217" s="35"/>
      <c r="H2217" s="36"/>
    </row>
    <row r="2218" spans="1:8" s="2" customFormat="1" ht="16.899999999999999" customHeight="1">
      <c r="A2218" s="35"/>
      <c r="B2218" s="36"/>
      <c r="C2218" s="227" t="s">
        <v>3</v>
      </c>
      <c r="D2218" s="227" t="s">
        <v>2562</v>
      </c>
      <c r="E2218" s="19" t="s">
        <v>3</v>
      </c>
      <c r="F2218" s="228">
        <v>192.673</v>
      </c>
      <c r="G2218" s="35"/>
      <c r="H2218" s="36"/>
    </row>
    <row r="2219" spans="1:8" s="2" customFormat="1" ht="16.899999999999999" customHeight="1">
      <c r="A2219" s="35"/>
      <c r="B2219" s="36"/>
      <c r="C2219" s="227" t="s">
        <v>3</v>
      </c>
      <c r="D2219" s="227" t="s">
        <v>2582</v>
      </c>
      <c r="E2219" s="19" t="s">
        <v>3</v>
      </c>
      <c r="F2219" s="228">
        <v>0</v>
      </c>
      <c r="G2219" s="35"/>
      <c r="H2219" s="36"/>
    </row>
    <row r="2220" spans="1:8" s="2" customFormat="1" ht="16.899999999999999" customHeight="1">
      <c r="A2220" s="35"/>
      <c r="B2220" s="36"/>
      <c r="C2220" s="227" t="s">
        <v>3</v>
      </c>
      <c r="D2220" s="227" t="s">
        <v>2583</v>
      </c>
      <c r="E2220" s="19" t="s">
        <v>3</v>
      </c>
      <c r="F2220" s="228">
        <v>50.213000000000001</v>
      </c>
      <c r="G2220" s="35"/>
      <c r="H2220" s="36"/>
    </row>
    <row r="2221" spans="1:8" s="2" customFormat="1" ht="16.899999999999999" customHeight="1">
      <c r="A2221" s="35"/>
      <c r="B2221" s="36"/>
      <c r="C2221" s="227" t="s">
        <v>2524</v>
      </c>
      <c r="D2221" s="227" t="s">
        <v>215</v>
      </c>
      <c r="E2221" s="19" t="s">
        <v>3</v>
      </c>
      <c r="F2221" s="228">
        <v>242.886</v>
      </c>
      <c r="G2221" s="35"/>
      <c r="H2221" s="36"/>
    </row>
    <row r="2222" spans="1:8" s="2" customFormat="1" ht="16.899999999999999" customHeight="1">
      <c r="A2222" s="35"/>
      <c r="B2222" s="36"/>
      <c r="C2222" s="229" t="s">
        <v>2751</v>
      </c>
      <c r="D2222" s="35"/>
      <c r="E2222" s="35"/>
      <c r="F2222" s="35"/>
      <c r="G2222" s="35"/>
      <c r="H2222" s="36"/>
    </row>
    <row r="2223" spans="1:8" s="2" customFormat="1" ht="16.899999999999999" customHeight="1">
      <c r="A2223" s="35"/>
      <c r="B2223" s="36"/>
      <c r="C2223" s="227" t="s">
        <v>2578</v>
      </c>
      <c r="D2223" s="227" t="s">
        <v>3021</v>
      </c>
      <c r="E2223" s="19" t="s">
        <v>344</v>
      </c>
      <c r="F2223" s="228">
        <v>242.886</v>
      </c>
      <c r="G2223" s="35"/>
      <c r="H2223" s="36"/>
    </row>
    <row r="2224" spans="1:8" s="2" customFormat="1" ht="16.899999999999999" customHeight="1">
      <c r="A2224" s="35"/>
      <c r="B2224" s="36"/>
      <c r="C2224" s="227" t="s">
        <v>2584</v>
      </c>
      <c r="D2224" s="227" t="s">
        <v>3022</v>
      </c>
      <c r="E2224" s="19" t="s">
        <v>344</v>
      </c>
      <c r="F2224" s="228">
        <v>242.886</v>
      </c>
      <c r="G2224" s="35"/>
      <c r="H2224" s="36"/>
    </row>
    <row r="2225" spans="1:8" s="2" customFormat="1" ht="16.899999999999999" customHeight="1">
      <c r="A2225" s="35"/>
      <c r="B2225" s="36"/>
      <c r="C2225" s="227" t="s">
        <v>2588</v>
      </c>
      <c r="D2225" s="227" t="s">
        <v>2589</v>
      </c>
      <c r="E2225" s="19" t="s">
        <v>344</v>
      </c>
      <c r="F2225" s="228">
        <v>242.886</v>
      </c>
      <c r="G2225" s="35"/>
      <c r="H2225" s="36"/>
    </row>
    <row r="2226" spans="1:8" s="2" customFormat="1" ht="16.899999999999999" customHeight="1">
      <c r="A2226" s="35"/>
      <c r="B2226" s="36"/>
      <c r="C2226" s="227" t="s">
        <v>2596</v>
      </c>
      <c r="D2226" s="227" t="s">
        <v>3023</v>
      </c>
      <c r="E2226" s="19" t="s">
        <v>344</v>
      </c>
      <c r="F2226" s="228">
        <v>242.886</v>
      </c>
      <c r="G2226" s="35"/>
      <c r="H2226" s="36"/>
    </row>
    <row r="2227" spans="1:8" s="2" customFormat="1" ht="16.899999999999999" customHeight="1">
      <c r="A2227" s="35"/>
      <c r="B2227" s="36"/>
      <c r="C2227" s="227" t="s">
        <v>2600</v>
      </c>
      <c r="D2227" s="227" t="s">
        <v>3024</v>
      </c>
      <c r="E2227" s="19" t="s">
        <v>344</v>
      </c>
      <c r="F2227" s="228">
        <v>242.886</v>
      </c>
      <c r="G2227" s="35"/>
      <c r="H2227" s="36"/>
    </row>
    <row r="2228" spans="1:8" s="2" customFormat="1" ht="16.899999999999999" customHeight="1">
      <c r="A2228" s="35"/>
      <c r="B2228" s="36"/>
      <c r="C2228" s="227" t="s">
        <v>2604</v>
      </c>
      <c r="D2228" s="227" t="s">
        <v>3025</v>
      </c>
      <c r="E2228" s="19" t="s">
        <v>139</v>
      </c>
      <c r="F2228" s="228">
        <v>48.576999999999998</v>
      </c>
      <c r="G2228" s="35"/>
      <c r="H2228" s="36"/>
    </row>
    <row r="2229" spans="1:8" s="2" customFormat="1" ht="16.899999999999999" customHeight="1">
      <c r="A2229" s="35"/>
      <c r="B2229" s="36"/>
      <c r="C2229" s="227" t="s">
        <v>2609</v>
      </c>
      <c r="D2229" s="227" t="s">
        <v>3026</v>
      </c>
      <c r="E2229" s="19" t="s">
        <v>344</v>
      </c>
      <c r="F2229" s="228">
        <v>242.886</v>
      </c>
      <c r="G2229" s="35"/>
      <c r="H2229" s="36"/>
    </row>
    <row r="2230" spans="1:8" s="2" customFormat="1" ht="16.899999999999999" customHeight="1">
      <c r="A2230" s="35"/>
      <c r="B2230" s="36"/>
      <c r="C2230" s="227" t="s">
        <v>1728</v>
      </c>
      <c r="D2230" s="227" t="s">
        <v>2988</v>
      </c>
      <c r="E2230" s="19" t="s">
        <v>467</v>
      </c>
      <c r="F2230" s="228">
        <v>1276.644</v>
      </c>
      <c r="G2230" s="35"/>
      <c r="H2230" s="36"/>
    </row>
    <row r="2231" spans="1:8" s="2" customFormat="1" ht="16.899999999999999" customHeight="1">
      <c r="A2231" s="35"/>
      <c r="B2231" s="36"/>
      <c r="C2231" s="227" t="s">
        <v>1731</v>
      </c>
      <c r="D2231" s="227" t="s">
        <v>2989</v>
      </c>
      <c r="E2231" s="19" t="s">
        <v>467</v>
      </c>
      <c r="F2231" s="228">
        <v>11489.796</v>
      </c>
      <c r="G2231" s="35"/>
      <c r="H2231" s="36"/>
    </row>
    <row r="2232" spans="1:8" s="2" customFormat="1" ht="16.899999999999999" customHeight="1">
      <c r="A2232" s="35"/>
      <c r="B2232" s="36"/>
      <c r="C2232" s="227" t="s">
        <v>1735</v>
      </c>
      <c r="D2232" s="227" t="s">
        <v>2985</v>
      </c>
      <c r="E2232" s="19" t="s">
        <v>467</v>
      </c>
      <c r="F2232" s="228">
        <v>1977.953</v>
      </c>
      <c r="G2232" s="35"/>
      <c r="H2232" s="36"/>
    </row>
    <row r="2233" spans="1:8" s="2" customFormat="1" ht="16.899999999999999" customHeight="1">
      <c r="A2233" s="35"/>
      <c r="B2233" s="36"/>
      <c r="C2233" s="227" t="s">
        <v>2424</v>
      </c>
      <c r="D2233" s="227" t="s">
        <v>681</v>
      </c>
      <c r="E2233" s="19" t="s">
        <v>467</v>
      </c>
      <c r="F2233" s="228">
        <v>570.89499999999998</v>
      </c>
      <c r="G2233" s="35"/>
      <c r="H2233" s="36"/>
    </row>
    <row r="2234" spans="1:8" s="2" customFormat="1" ht="7.4" customHeight="1">
      <c r="A2234" s="35"/>
      <c r="B2234" s="45"/>
      <c r="C2234" s="46"/>
      <c r="D2234" s="46"/>
      <c r="E2234" s="46"/>
      <c r="F2234" s="46"/>
      <c r="G2234" s="46"/>
      <c r="H2234" s="36"/>
    </row>
    <row r="2235" spans="1:8" s="2" customFormat="1">
      <c r="A2235" s="35"/>
      <c r="B2235" s="35"/>
      <c r="C2235" s="35"/>
      <c r="D2235" s="35"/>
      <c r="E2235" s="35"/>
      <c r="F2235" s="35"/>
      <c r="G2235" s="35"/>
      <c r="H2235" s="35"/>
    </row>
  </sheetData>
  <sheetProtection algorithmName="SHA-512" hashValue="mSTdbIh8uh5o2abJdQk2+8Enn2y35wz8duVQG++bEKDNZU24ipx0c0o9YjuLVl5RoGfbvutDkFiZFdsUZtkH3Q==" saltValue="Psw4KohOUcRNM2803f75NQ==" spinCount="100000" sheet="1" objects="1" scenarios="1"/>
  <mergeCells count="2">
    <mergeCell ref="D5:F5"/>
    <mergeCell ref="D6:F6"/>
  </mergeCells>
  <pageMargins left="0.7" right="0.7" top="0.78740157499999996" bottom="0.78740157499999996" header="0.3" footer="0.3"/>
  <pageSetup paperSize="9" scale="87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18"/>
  <sheetViews>
    <sheetView showGridLines="0" zoomScale="110" zoomScaleNormal="110" workbookViewId="0"/>
  </sheetViews>
  <sheetFormatPr defaultRowHeight="10"/>
  <cols>
    <col min="1" max="1" width="8.33203125" style="230" customWidth="1"/>
    <col min="2" max="2" width="1.6640625" style="230" customWidth="1"/>
    <col min="3" max="4" width="5" style="230" customWidth="1"/>
    <col min="5" max="5" width="11.6640625" style="230" customWidth="1"/>
    <col min="6" max="6" width="9.109375" style="230" customWidth="1"/>
    <col min="7" max="7" width="5" style="230" customWidth="1"/>
    <col min="8" max="8" width="77.77734375" style="230" customWidth="1"/>
    <col min="9" max="10" width="20" style="230" customWidth="1"/>
    <col min="11" max="11" width="1.6640625" style="230" customWidth="1"/>
  </cols>
  <sheetData>
    <row r="1" spans="2:11" s="1" customFormat="1" ht="37.5" customHeight="1"/>
    <row r="2" spans="2:11" s="1" customFormat="1" ht="7.5" customHeight="1">
      <c r="B2" s="231"/>
      <c r="C2" s="232"/>
      <c r="D2" s="232"/>
      <c r="E2" s="232"/>
      <c r="F2" s="232"/>
      <c r="G2" s="232"/>
      <c r="H2" s="232"/>
      <c r="I2" s="232"/>
      <c r="J2" s="232"/>
      <c r="K2" s="233"/>
    </row>
    <row r="3" spans="2:11" s="17" customFormat="1" ht="45" customHeight="1">
      <c r="B3" s="234"/>
      <c r="C3" s="358" t="s">
        <v>3027</v>
      </c>
      <c r="D3" s="358"/>
      <c r="E3" s="358"/>
      <c r="F3" s="358"/>
      <c r="G3" s="358"/>
      <c r="H3" s="358"/>
      <c r="I3" s="358"/>
      <c r="J3" s="358"/>
      <c r="K3" s="235"/>
    </row>
    <row r="4" spans="2:11" s="1" customFormat="1" ht="25.5" customHeight="1">
      <c r="B4" s="236"/>
      <c r="C4" s="359" t="s">
        <v>3028</v>
      </c>
      <c r="D4" s="359"/>
      <c r="E4" s="359"/>
      <c r="F4" s="359"/>
      <c r="G4" s="359"/>
      <c r="H4" s="359"/>
      <c r="I4" s="359"/>
      <c r="J4" s="359"/>
      <c r="K4" s="237"/>
    </row>
    <row r="5" spans="2:11" s="1" customFormat="1" ht="5.25" customHeight="1">
      <c r="B5" s="236"/>
      <c r="C5" s="238"/>
      <c r="D5" s="238"/>
      <c r="E5" s="238"/>
      <c r="F5" s="238"/>
      <c r="G5" s="238"/>
      <c r="H5" s="238"/>
      <c r="I5" s="238"/>
      <c r="J5" s="238"/>
      <c r="K5" s="237"/>
    </row>
    <row r="6" spans="2:11" s="1" customFormat="1" ht="15" customHeight="1">
      <c r="B6" s="236"/>
      <c r="C6" s="357" t="s">
        <v>3029</v>
      </c>
      <c r="D6" s="357"/>
      <c r="E6" s="357"/>
      <c r="F6" s="357"/>
      <c r="G6" s="357"/>
      <c r="H6" s="357"/>
      <c r="I6" s="357"/>
      <c r="J6" s="357"/>
      <c r="K6" s="237"/>
    </row>
    <row r="7" spans="2:11" s="1" customFormat="1" ht="15" customHeight="1">
      <c r="B7" s="240"/>
      <c r="C7" s="357" t="s">
        <v>3030</v>
      </c>
      <c r="D7" s="357"/>
      <c r="E7" s="357"/>
      <c r="F7" s="357"/>
      <c r="G7" s="357"/>
      <c r="H7" s="357"/>
      <c r="I7" s="357"/>
      <c r="J7" s="357"/>
      <c r="K7" s="237"/>
    </row>
    <row r="8" spans="2:11" s="1" customFormat="1" ht="12.75" customHeight="1">
      <c r="B8" s="240"/>
      <c r="C8" s="239"/>
      <c r="D8" s="239"/>
      <c r="E8" s="239"/>
      <c r="F8" s="239"/>
      <c r="G8" s="239"/>
      <c r="H8" s="239"/>
      <c r="I8" s="239"/>
      <c r="J8" s="239"/>
      <c r="K8" s="237"/>
    </row>
    <row r="9" spans="2:11" s="1" customFormat="1" ht="15" customHeight="1">
      <c r="B9" s="240"/>
      <c r="C9" s="357" t="s">
        <v>3031</v>
      </c>
      <c r="D9" s="357"/>
      <c r="E9" s="357"/>
      <c r="F9" s="357"/>
      <c r="G9" s="357"/>
      <c r="H9" s="357"/>
      <c r="I9" s="357"/>
      <c r="J9" s="357"/>
      <c r="K9" s="237"/>
    </row>
    <row r="10" spans="2:11" s="1" customFormat="1" ht="15" customHeight="1">
      <c r="B10" s="240"/>
      <c r="C10" s="239"/>
      <c r="D10" s="357" t="s">
        <v>3032</v>
      </c>
      <c r="E10" s="357"/>
      <c r="F10" s="357"/>
      <c r="G10" s="357"/>
      <c r="H10" s="357"/>
      <c r="I10" s="357"/>
      <c r="J10" s="357"/>
      <c r="K10" s="237"/>
    </row>
    <row r="11" spans="2:11" s="1" customFormat="1" ht="15" customHeight="1">
      <c r="B11" s="240"/>
      <c r="C11" s="241"/>
      <c r="D11" s="357" t="s">
        <v>3033</v>
      </c>
      <c r="E11" s="357"/>
      <c r="F11" s="357"/>
      <c r="G11" s="357"/>
      <c r="H11" s="357"/>
      <c r="I11" s="357"/>
      <c r="J11" s="357"/>
      <c r="K11" s="237"/>
    </row>
    <row r="12" spans="2:11" s="1" customFormat="1" ht="15" customHeight="1">
      <c r="B12" s="240"/>
      <c r="C12" s="241"/>
      <c r="D12" s="239"/>
      <c r="E12" s="239"/>
      <c r="F12" s="239"/>
      <c r="G12" s="239"/>
      <c r="H12" s="239"/>
      <c r="I12" s="239"/>
      <c r="J12" s="239"/>
      <c r="K12" s="237"/>
    </row>
    <row r="13" spans="2:11" s="1" customFormat="1" ht="15" customHeight="1">
      <c r="B13" s="240"/>
      <c r="C13" s="241"/>
      <c r="D13" s="242" t="s">
        <v>3034</v>
      </c>
      <c r="E13" s="239"/>
      <c r="F13" s="239"/>
      <c r="G13" s="239"/>
      <c r="H13" s="239"/>
      <c r="I13" s="239"/>
      <c r="J13" s="239"/>
      <c r="K13" s="237"/>
    </row>
    <row r="14" spans="2:11" s="1" customFormat="1" ht="12.75" customHeight="1">
      <c r="B14" s="240"/>
      <c r="C14" s="241"/>
      <c r="D14" s="241"/>
      <c r="E14" s="241"/>
      <c r="F14" s="241"/>
      <c r="G14" s="241"/>
      <c r="H14" s="241"/>
      <c r="I14" s="241"/>
      <c r="J14" s="241"/>
      <c r="K14" s="237"/>
    </row>
    <row r="15" spans="2:11" s="1" customFormat="1" ht="15" customHeight="1">
      <c r="B15" s="240"/>
      <c r="C15" s="241"/>
      <c r="D15" s="357" t="s">
        <v>3035</v>
      </c>
      <c r="E15" s="357"/>
      <c r="F15" s="357"/>
      <c r="G15" s="357"/>
      <c r="H15" s="357"/>
      <c r="I15" s="357"/>
      <c r="J15" s="357"/>
      <c r="K15" s="237"/>
    </row>
    <row r="16" spans="2:11" s="1" customFormat="1" ht="15" customHeight="1">
      <c r="B16" s="240"/>
      <c r="C16" s="241"/>
      <c r="D16" s="357" t="s">
        <v>3036</v>
      </c>
      <c r="E16" s="357"/>
      <c r="F16" s="357"/>
      <c r="G16" s="357"/>
      <c r="H16" s="357"/>
      <c r="I16" s="357"/>
      <c r="J16" s="357"/>
      <c r="K16" s="237"/>
    </row>
    <row r="17" spans="2:11" s="1" customFormat="1" ht="15" customHeight="1">
      <c r="B17" s="240"/>
      <c r="C17" s="241"/>
      <c r="D17" s="357" t="s">
        <v>3037</v>
      </c>
      <c r="E17" s="357"/>
      <c r="F17" s="357"/>
      <c r="G17" s="357"/>
      <c r="H17" s="357"/>
      <c r="I17" s="357"/>
      <c r="J17" s="357"/>
      <c r="K17" s="237"/>
    </row>
    <row r="18" spans="2:11" s="1" customFormat="1" ht="15" customHeight="1">
      <c r="B18" s="240"/>
      <c r="C18" s="241"/>
      <c r="D18" s="241"/>
      <c r="E18" s="243" t="s">
        <v>86</v>
      </c>
      <c r="F18" s="357" t="s">
        <v>3038</v>
      </c>
      <c r="G18" s="357"/>
      <c r="H18" s="357"/>
      <c r="I18" s="357"/>
      <c r="J18" s="357"/>
      <c r="K18" s="237"/>
    </row>
    <row r="19" spans="2:11" s="1" customFormat="1" ht="15" customHeight="1">
      <c r="B19" s="240"/>
      <c r="C19" s="241"/>
      <c r="D19" s="241"/>
      <c r="E19" s="243" t="s">
        <v>3039</v>
      </c>
      <c r="F19" s="357" t="s">
        <v>3040</v>
      </c>
      <c r="G19" s="357"/>
      <c r="H19" s="357"/>
      <c r="I19" s="357"/>
      <c r="J19" s="357"/>
      <c r="K19" s="237"/>
    </row>
    <row r="20" spans="2:11" s="1" customFormat="1" ht="15" customHeight="1">
      <c r="B20" s="240"/>
      <c r="C20" s="241"/>
      <c r="D20" s="241"/>
      <c r="E20" s="243" t="s">
        <v>3041</v>
      </c>
      <c r="F20" s="357" t="s">
        <v>3042</v>
      </c>
      <c r="G20" s="357"/>
      <c r="H20" s="357"/>
      <c r="I20" s="357"/>
      <c r="J20" s="357"/>
      <c r="K20" s="237"/>
    </row>
    <row r="21" spans="2:11" s="1" customFormat="1" ht="15" customHeight="1">
      <c r="B21" s="240"/>
      <c r="C21" s="241"/>
      <c r="D21" s="241"/>
      <c r="E21" s="243" t="s">
        <v>3043</v>
      </c>
      <c r="F21" s="357" t="s">
        <v>3044</v>
      </c>
      <c r="G21" s="357"/>
      <c r="H21" s="357"/>
      <c r="I21" s="357"/>
      <c r="J21" s="357"/>
      <c r="K21" s="237"/>
    </row>
    <row r="22" spans="2:11" s="1" customFormat="1" ht="15" customHeight="1">
      <c r="B22" s="240"/>
      <c r="C22" s="241"/>
      <c r="D22" s="241"/>
      <c r="E22" s="243" t="s">
        <v>3045</v>
      </c>
      <c r="F22" s="357" t="s">
        <v>3046</v>
      </c>
      <c r="G22" s="357"/>
      <c r="H22" s="357"/>
      <c r="I22" s="357"/>
      <c r="J22" s="357"/>
      <c r="K22" s="237"/>
    </row>
    <row r="23" spans="2:11" s="1" customFormat="1" ht="15" customHeight="1">
      <c r="B23" s="240"/>
      <c r="C23" s="241"/>
      <c r="D23" s="241"/>
      <c r="E23" s="243" t="s">
        <v>93</v>
      </c>
      <c r="F23" s="357" t="s">
        <v>3047</v>
      </c>
      <c r="G23" s="357"/>
      <c r="H23" s="357"/>
      <c r="I23" s="357"/>
      <c r="J23" s="357"/>
      <c r="K23" s="237"/>
    </row>
    <row r="24" spans="2:11" s="1" customFormat="1" ht="12.75" customHeight="1">
      <c r="B24" s="240"/>
      <c r="C24" s="241"/>
      <c r="D24" s="241"/>
      <c r="E24" s="241"/>
      <c r="F24" s="241"/>
      <c r="G24" s="241"/>
      <c r="H24" s="241"/>
      <c r="I24" s="241"/>
      <c r="J24" s="241"/>
      <c r="K24" s="237"/>
    </row>
    <row r="25" spans="2:11" s="1" customFormat="1" ht="15" customHeight="1">
      <c r="B25" s="240"/>
      <c r="C25" s="357" t="s">
        <v>3048</v>
      </c>
      <c r="D25" s="357"/>
      <c r="E25" s="357"/>
      <c r="F25" s="357"/>
      <c r="G25" s="357"/>
      <c r="H25" s="357"/>
      <c r="I25" s="357"/>
      <c r="J25" s="357"/>
      <c r="K25" s="237"/>
    </row>
    <row r="26" spans="2:11" s="1" customFormat="1" ht="15" customHeight="1">
      <c r="B26" s="240"/>
      <c r="C26" s="357" t="s">
        <v>3049</v>
      </c>
      <c r="D26" s="357"/>
      <c r="E26" s="357"/>
      <c r="F26" s="357"/>
      <c r="G26" s="357"/>
      <c r="H26" s="357"/>
      <c r="I26" s="357"/>
      <c r="J26" s="357"/>
      <c r="K26" s="237"/>
    </row>
    <row r="27" spans="2:11" s="1" customFormat="1" ht="15" customHeight="1">
      <c r="B27" s="240"/>
      <c r="C27" s="239"/>
      <c r="D27" s="357" t="s">
        <v>3050</v>
      </c>
      <c r="E27" s="357"/>
      <c r="F27" s="357"/>
      <c r="G27" s="357"/>
      <c r="H27" s="357"/>
      <c r="I27" s="357"/>
      <c r="J27" s="357"/>
      <c r="K27" s="237"/>
    </row>
    <row r="28" spans="2:11" s="1" customFormat="1" ht="15" customHeight="1">
      <c r="B28" s="240"/>
      <c r="C28" s="241"/>
      <c r="D28" s="357" t="s">
        <v>3051</v>
      </c>
      <c r="E28" s="357"/>
      <c r="F28" s="357"/>
      <c r="G28" s="357"/>
      <c r="H28" s="357"/>
      <c r="I28" s="357"/>
      <c r="J28" s="357"/>
      <c r="K28" s="237"/>
    </row>
    <row r="29" spans="2:11" s="1" customFormat="1" ht="12.75" customHeight="1">
      <c r="B29" s="240"/>
      <c r="C29" s="241"/>
      <c r="D29" s="241"/>
      <c r="E29" s="241"/>
      <c r="F29" s="241"/>
      <c r="G29" s="241"/>
      <c r="H29" s="241"/>
      <c r="I29" s="241"/>
      <c r="J29" s="241"/>
      <c r="K29" s="237"/>
    </row>
    <row r="30" spans="2:11" s="1" customFormat="1" ht="15" customHeight="1">
      <c r="B30" s="240"/>
      <c r="C30" s="241"/>
      <c r="D30" s="357" t="s">
        <v>3052</v>
      </c>
      <c r="E30" s="357"/>
      <c r="F30" s="357"/>
      <c r="G30" s="357"/>
      <c r="H30" s="357"/>
      <c r="I30" s="357"/>
      <c r="J30" s="357"/>
      <c r="K30" s="237"/>
    </row>
    <row r="31" spans="2:11" s="1" customFormat="1" ht="15" customHeight="1">
      <c r="B31" s="240"/>
      <c r="C31" s="241"/>
      <c r="D31" s="357" t="s">
        <v>3053</v>
      </c>
      <c r="E31" s="357"/>
      <c r="F31" s="357"/>
      <c r="G31" s="357"/>
      <c r="H31" s="357"/>
      <c r="I31" s="357"/>
      <c r="J31" s="357"/>
      <c r="K31" s="237"/>
    </row>
    <row r="32" spans="2:11" s="1" customFormat="1" ht="12.75" customHeight="1">
      <c r="B32" s="240"/>
      <c r="C32" s="241"/>
      <c r="D32" s="241"/>
      <c r="E32" s="241"/>
      <c r="F32" s="241"/>
      <c r="G32" s="241"/>
      <c r="H32" s="241"/>
      <c r="I32" s="241"/>
      <c r="J32" s="241"/>
      <c r="K32" s="237"/>
    </row>
    <row r="33" spans="2:11" s="1" customFormat="1" ht="15" customHeight="1">
      <c r="B33" s="240"/>
      <c r="C33" s="241"/>
      <c r="D33" s="357" t="s">
        <v>3054</v>
      </c>
      <c r="E33" s="357"/>
      <c r="F33" s="357"/>
      <c r="G33" s="357"/>
      <c r="H33" s="357"/>
      <c r="I33" s="357"/>
      <c r="J33" s="357"/>
      <c r="K33" s="237"/>
    </row>
    <row r="34" spans="2:11" s="1" customFormat="1" ht="15" customHeight="1">
      <c r="B34" s="240"/>
      <c r="C34" s="241"/>
      <c r="D34" s="357" t="s">
        <v>3055</v>
      </c>
      <c r="E34" s="357"/>
      <c r="F34" s="357"/>
      <c r="G34" s="357"/>
      <c r="H34" s="357"/>
      <c r="I34" s="357"/>
      <c r="J34" s="357"/>
      <c r="K34" s="237"/>
    </row>
    <row r="35" spans="2:11" s="1" customFormat="1" ht="15" customHeight="1">
      <c r="B35" s="240"/>
      <c r="C35" s="241"/>
      <c r="D35" s="357" t="s">
        <v>3056</v>
      </c>
      <c r="E35" s="357"/>
      <c r="F35" s="357"/>
      <c r="G35" s="357"/>
      <c r="H35" s="357"/>
      <c r="I35" s="357"/>
      <c r="J35" s="357"/>
      <c r="K35" s="237"/>
    </row>
    <row r="36" spans="2:11" s="1" customFormat="1" ht="15" customHeight="1">
      <c r="B36" s="240"/>
      <c r="C36" s="241"/>
      <c r="D36" s="239"/>
      <c r="E36" s="242" t="s">
        <v>181</v>
      </c>
      <c r="F36" s="239"/>
      <c r="G36" s="357" t="s">
        <v>3057</v>
      </c>
      <c r="H36" s="357"/>
      <c r="I36" s="357"/>
      <c r="J36" s="357"/>
      <c r="K36" s="237"/>
    </row>
    <row r="37" spans="2:11" s="1" customFormat="1" ht="30.75" customHeight="1">
      <c r="B37" s="240"/>
      <c r="C37" s="241"/>
      <c r="D37" s="239"/>
      <c r="E37" s="242" t="s">
        <v>3058</v>
      </c>
      <c r="F37" s="239"/>
      <c r="G37" s="357" t="s">
        <v>3059</v>
      </c>
      <c r="H37" s="357"/>
      <c r="I37" s="357"/>
      <c r="J37" s="357"/>
      <c r="K37" s="237"/>
    </row>
    <row r="38" spans="2:11" s="1" customFormat="1" ht="15" customHeight="1">
      <c r="B38" s="240"/>
      <c r="C38" s="241"/>
      <c r="D38" s="239"/>
      <c r="E38" s="242" t="s">
        <v>61</v>
      </c>
      <c r="F38" s="239"/>
      <c r="G38" s="357" t="s">
        <v>3060</v>
      </c>
      <c r="H38" s="357"/>
      <c r="I38" s="357"/>
      <c r="J38" s="357"/>
      <c r="K38" s="237"/>
    </row>
    <row r="39" spans="2:11" s="1" customFormat="1" ht="15" customHeight="1">
      <c r="B39" s="240"/>
      <c r="C39" s="241"/>
      <c r="D39" s="239"/>
      <c r="E39" s="242" t="s">
        <v>62</v>
      </c>
      <c r="F39" s="239"/>
      <c r="G39" s="357" t="s">
        <v>3061</v>
      </c>
      <c r="H39" s="357"/>
      <c r="I39" s="357"/>
      <c r="J39" s="357"/>
      <c r="K39" s="237"/>
    </row>
    <row r="40" spans="2:11" s="1" customFormat="1" ht="15" customHeight="1">
      <c r="B40" s="240"/>
      <c r="C40" s="241"/>
      <c r="D40" s="239"/>
      <c r="E40" s="242" t="s">
        <v>182</v>
      </c>
      <c r="F40" s="239"/>
      <c r="G40" s="357" t="s">
        <v>3062</v>
      </c>
      <c r="H40" s="357"/>
      <c r="I40" s="357"/>
      <c r="J40" s="357"/>
      <c r="K40" s="237"/>
    </row>
    <row r="41" spans="2:11" s="1" customFormat="1" ht="15" customHeight="1">
      <c r="B41" s="240"/>
      <c r="C41" s="241"/>
      <c r="D41" s="239"/>
      <c r="E41" s="242" t="s">
        <v>183</v>
      </c>
      <c r="F41" s="239"/>
      <c r="G41" s="357" t="s">
        <v>3063</v>
      </c>
      <c r="H41" s="357"/>
      <c r="I41" s="357"/>
      <c r="J41" s="357"/>
      <c r="K41" s="237"/>
    </row>
    <row r="42" spans="2:11" s="1" customFormat="1" ht="15" customHeight="1">
      <c r="B42" s="240"/>
      <c r="C42" s="241"/>
      <c r="D42" s="239"/>
      <c r="E42" s="242" t="s">
        <v>3064</v>
      </c>
      <c r="F42" s="239"/>
      <c r="G42" s="357" t="s">
        <v>3065</v>
      </c>
      <c r="H42" s="357"/>
      <c r="I42" s="357"/>
      <c r="J42" s="357"/>
      <c r="K42" s="237"/>
    </row>
    <row r="43" spans="2:11" s="1" customFormat="1" ht="15" customHeight="1">
      <c r="B43" s="240"/>
      <c r="C43" s="241"/>
      <c r="D43" s="239"/>
      <c r="E43" s="242"/>
      <c r="F43" s="239"/>
      <c r="G43" s="357" t="s">
        <v>3066</v>
      </c>
      <c r="H43" s="357"/>
      <c r="I43" s="357"/>
      <c r="J43" s="357"/>
      <c r="K43" s="237"/>
    </row>
    <row r="44" spans="2:11" s="1" customFormat="1" ht="15" customHeight="1">
      <c r="B44" s="240"/>
      <c r="C44" s="241"/>
      <c r="D44" s="239"/>
      <c r="E44" s="242" t="s">
        <v>3067</v>
      </c>
      <c r="F44" s="239"/>
      <c r="G44" s="357" t="s">
        <v>3068</v>
      </c>
      <c r="H44" s="357"/>
      <c r="I44" s="357"/>
      <c r="J44" s="357"/>
      <c r="K44" s="237"/>
    </row>
    <row r="45" spans="2:11" s="1" customFormat="1" ht="15" customHeight="1">
      <c r="B45" s="240"/>
      <c r="C45" s="241"/>
      <c r="D45" s="239"/>
      <c r="E45" s="242" t="s">
        <v>185</v>
      </c>
      <c r="F45" s="239"/>
      <c r="G45" s="357" t="s">
        <v>3069</v>
      </c>
      <c r="H45" s="357"/>
      <c r="I45" s="357"/>
      <c r="J45" s="357"/>
      <c r="K45" s="237"/>
    </row>
    <row r="46" spans="2:11" s="1" customFormat="1" ht="12.75" customHeight="1">
      <c r="B46" s="240"/>
      <c r="C46" s="241"/>
      <c r="D46" s="239"/>
      <c r="E46" s="239"/>
      <c r="F46" s="239"/>
      <c r="G46" s="239"/>
      <c r="H46" s="239"/>
      <c r="I46" s="239"/>
      <c r="J46" s="239"/>
      <c r="K46" s="237"/>
    </row>
    <row r="47" spans="2:11" s="1" customFormat="1" ht="15" customHeight="1">
      <c r="B47" s="240"/>
      <c r="C47" s="241"/>
      <c r="D47" s="357" t="s">
        <v>3070</v>
      </c>
      <c r="E47" s="357"/>
      <c r="F47" s="357"/>
      <c r="G47" s="357"/>
      <c r="H47" s="357"/>
      <c r="I47" s="357"/>
      <c r="J47" s="357"/>
      <c r="K47" s="237"/>
    </row>
    <row r="48" spans="2:11" s="1" customFormat="1" ht="15" customHeight="1">
      <c r="B48" s="240"/>
      <c r="C48" s="241"/>
      <c r="D48" s="241"/>
      <c r="E48" s="357" t="s">
        <v>3071</v>
      </c>
      <c r="F48" s="357"/>
      <c r="G48" s="357"/>
      <c r="H48" s="357"/>
      <c r="I48" s="357"/>
      <c r="J48" s="357"/>
      <c r="K48" s="237"/>
    </row>
    <row r="49" spans="2:11" s="1" customFormat="1" ht="15" customHeight="1">
      <c r="B49" s="240"/>
      <c r="C49" s="241"/>
      <c r="D49" s="241"/>
      <c r="E49" s="357" t="s">
        <v>3072</v>
      </c>
      <c r="F49" s="357"/>
      <c r="G49" s="357"/>
      <c r="H49" s="357"/>
      <c r="I49" s="357"/>
      <c r="J49" s="357"/>
      <c r="K49" s="237"/>
    </row>
    <row r="50" spans="2:11" s="1" customFormat="1" ht="15" customHeight="1">
      <c r="B50" s="240"/>
      <c r="C50" s="241"/>
      <c r="D50" s="241"/>
      <c r="E50" s="357" t="s">
        <v>3073</v>
      </c>
      <c r="F50" s="357"/>
      <c r="G50" s="357"/>
      <c r="H50" s="357"/>
      <c r="I50" s="357"/>
      <c r="J50" s="357"/>
      <c r="K50" s="237"/>
    </row>
    <row r="51" spans="2:11" s="1" customFormat="1" ht="15" customHeight="1">
      <c r="B51" s="240"/>
      <c r="C51" s="241"/>
      <c r="D51" s="357" t="s">
        <v>3074</v>
      </c>
      <c r="E51" s="357"/>
      <c r="F51" s="357"/>
      <c r="G51" s="357"/>
      <c r="H51" s="357"/>
      <c r="I51" s="357"/>
      <c r="J51" s="357"/>
      <c r="K51" s="237"/>
    </row>
    <row r="52" spans="2:11" s="1" customFormat="1" ht="25.5" customHeight="1">
      <c r="B52" s="236"/>
      <c r="C52" s="359" t="s">
        <v>3075</v>
      </c>
      <c r="D52" s="359"/>
      <c r="E52" s="359"/>
      <c r="F52" s="359"/>
      <c r="G52" s="359"/>
      <c r="H52" s="359"/>
      <c r="I52" s="359"/>
      <c r="J52" s="359"/>
      <c r="K52" s="237"/>
    </row>
    <row r="53" spans="2:11" s="1" customFormat="1" ht="5.25" customHeight="1">
      <c r="B53" s="236"/>
      <c r="C53" s="238"/>
      <c r="D53" s="238"/>
      <c r="E53" s="238"/>
      <c r="F53" s="238"/>
      <c r="G53" s="238"/>
      <c r="H53" s="238"/>
      <c r="I53" s="238"/>
      <c r="J53" s="238"/>
      <c r="K53" s="237"/>
    </row>
    <row r="54" spans="2:11" s="1" customFormat="1" ht="15" customHeight="1">
      <c r="B54" s="236"/>
      <c r="C54" s="357" t="s">
        <v>3076</v>
      </c>
      <c r="D54" s="357"/>
      <c r="E54" s="357"/>
      <c r="F54" s="357"/>
      <c r="G54" s="357"/>
      <c r="H54" s="357"/>
      <c r="I54" s="357"/>
      <c r="J54" s="357"/>
      <c r="K54" s="237"/>
    </row>
    <row r="55" spans="2:11" s="1" customFormat="1" ht="15" customHeight="1">
      <c r="B55" s="236"/>
      <c r="C55" s="357" t="s">
        <v>3077</v>
      </c>
      <c r="D55" s="357"/>
      <c r="E55" s="357"/>
      <c r="F55" s="357"/>
      <c r="G55" s="357"/>
      <c r="H55" s="357"/>
      <c r="I55" s="357"/>
      <c r="J55" s="357"/>
      <c r="K55" s="237"/>
    </row>
    <row r="56" spans="2:11" s="1" customFormat="1" ht="12.75" customHeight="1">
      <c r="B56" s="236"/>
      <c r="C56" s="239"/>
      <c r="D56" s="239"/>
      <c r="E56" s="239"/>
      <c r="F56" s="239"/>
      <c r="G56" s="239"/>
      <c r="H56" s="239"/>
      <c r="I56" s="239"/>
      <c r="J56" s="239"/>
      <c r="K56" s="237"/>
    </row>
    <row r="57" spans="2:11" s="1" customFormat="1" ht="15" customHeight="1">
      <c r="B57" s="236"/>
      <c r="C57" s="357" t="s">
        <v>3078</v>
      </c>
      <c r="D57" s="357"/>
      <c r="E57" s="357"/>
      <c r="F57" s="357"/>
      <c r="G57" s="357"/>
      <c r="H57" s="357"/>
      <c r="I57" s="357"/>
      <c r="J57" s="357"/>
      <c r="K57" s="237"/>
    </row>
    <row r="58" spans="2:11" s="1" customFormat="1" ht="15" customHeight="1">
      <c r="B58" s="236"/>
      <c r="C58" s="241"/>
      <c r="D58" s="357" t="s">
        <v>3079</v>
      </c>
      <c r="E58" s="357"/>
      <c r="F58" s="357"/>
      <c r="G58" s="357"/>
      <c r="H58" s="357"/>
      <c r="I58" s="357"/>
      <c r="J58" s="357"/>
      <c r="K58" s="237"/>
    </row>
    <row r="59" spans="2:11" s="1" customFormat="1" ht="15" customHeight="1">
      <c r="B59" s="236"/>
      <c r="C59" s="241"/>
      <c r="D59" s="357" t="s">
        <v>3080</v>
      </c>
      <c r="E59" s="357"/>
      <c r="F59" s="357"/>
      <c r="G59" s="357"/>
      <c r="H59" s="357"/>
      <c r="I59" s="357"/>
      <c r="J59" s="357"/>
      <c r="K59" s="237"/>
    </row>
    <row r="60" spans="2:11" s="1" customFormat="1" ht="15" customHeight="1">
      <c r="B60" s="236"/>
      <c r="C60" s="241"/>
      <c r="D60" s="357" t="s">
        <v>3081</v>
      </c>
      <c r="E60" s="357"/>
      <c r="F60" s="357"/>
      <c r="G60" s="357"/>
      <c r="H60" s="357"/>
      <c r="I60" s="357"/>
      <c r="J60" s="357"/>
      <c r="K60" s="237"/>
    </row>
    <row r="61" spans="2:11" s="1" customFormat="1" ht="15" customHeight="1">
      <c r="B61" s="236"/>
      <c r="C61" s="241"/>
      <c r="D61" s="357" t="s">
        <v>3082</v>
      </c>
      <c r="E61" s="357"/>
      <c r="F61" s="357"/>
      <c r="G61" s="357"/>
      <c r="H61" s="357"/>
      <c r="I61" s="357"/>
      <c r="J61" s="357"/>
      <c r="K61" s="237"/>
    </row>
    <row r="62" spans="2:11" s="1" customFormat="1" ht="15" customHeight="1">
      <c r="B62" s="236"/>
      <c r="C62" s="241"/>
      <c r="D62" s="361" t="s">
        <v>3083</v>
      </c>
      <c r="E62" s="361"/>
      <c r="F62" s="361"/>
      <c r="G62" s="361"/>
      <c r="H62" s="361"/>
      <c r="I62" s="361"/>
      <c r="J62" s="361"/>
      <c r="K62" s="237"/>
    </row>
    <row r="63" spans="2:11" s="1" customFormat="1" ht="15" customHeight="1">
      <c r="B63" s="236"/>
      <c r="C63" s="241"/>
      <c r="D63" s="357" t="s">
        <v>3084</v>
      </c>
      <c r="E63" s="357"/>
      <c r="F63" s="357"/>
      <c r="G63" s="357"/>
      <c r="H63" s="357"/>
      <c r="I63" s="357"/>
      <c r="J63" s="357"/>
      <c r="K63" s="237"/>
    </row>
    <row r="64" spans="2:11" s="1" customFormat="1" ht="12.75" customHeight="1">
      <c r="B64" s="236"/>
      <c r="C64" s="241"/>
      <c r="D64" s="241"/>
      <c r="E64" s="244"/>
      <c r="F64" s="241"/>
      <c r="G64" s="241"/>
      <c r="H64" s="241"/>
      <c r="I64" s="241"/>
      <c r="J64" s="241"/>
      <c r="K64" s="237"/>
    </row>
    <row r="65" spans="2:11" s="1" customFormat="1" ht="15" customHeight="1">
      <c r="B65" s="236"/>
      <c r="C65" s="241"/>
      <c r="D65" s="357" t="s">
        <v>3085</v>
      </c>
      <c r="E65" s="357"/>
      <c r="F65" s="357"/>
      <c r="G65" s="357"/>
      <c r="H65" s="357"/>
      <c r="I65" s="357"/>
      <c r="J65" s="357"/>
      <c r="K65" s="237"/>
    </row>
    <row r="66" spans="2:11" s="1" customFormat="1" ht="15" customHeight="1">
      <c r="B66" s="236"/>
      <c r="C66" s="241"/>
      <c r="D66" s="361" t="s">
        <v>3086</v>
      </c>
      <c r="E66" s="361"/>
      <c r="F66" s="361"/>
      <c r="G66" s="361"/>
      <c r="H66" s="361"/>
      <c r="I66" s="361"/>
      <c r="J66" s="361"/>
      <c r="K66" s="237"/>
    </row>
    <row r="67" spans="2:11" s="1" customFormat="1" ht="15" customHeight="1">
      <c r="B67" s="236"/>
      <c r="C67" s="241"/>
      <c r="D67" s="357" t="s">
        <v>3087</v>
      </c>
      <c r="E67" s="357"/>
      <c r="F67" s="357"/>
      <c r="G67" s="357"/>
      <c r="H67" s="357"/>
      <c r="I67" s="357"/>
      <c r="J67" s="357"/>
      <c r="K67" s="237"/>
    </row>
    <row r="68" spans="2:11" s="1" customFormat="1" ht="15" customHeight="1">
      <c r="B68" s="236"/>
      <c r="C68" s="241"/>
      <c r="D68" s="357" t="s">
        <v>3088</v>
      </c>
      <c r="E68" s="357"/>
      <c r="F68" s="357"/>
      <c r="G68" s="357"/>
      <c r="H68" s="357"/>
      <c r="I68" s="357"/>
      <c r="J68" s="357"/>
      <c r="K68" s="237"/>
    </row>
    <row r="69" spans="2:11" s="1" customFormat="1" ht="15" customHeight="1">
      <c r="B69" s="236"/>
      <c r="C69" s="241"/>
      <c r="D69" s="357" t="s">
        <v>3089</v>
      </c>
      <c r="E69" s="357"/>
      <c r="F69" s="357"/>
      <c r="G69" s="357"/>
      <c r="H69" s="357"/>
      <c r="I69" s="357"/>
      <c r="J69" s="357"/>
      <c r="K69" s="237"/>
    </row>
    <row r="70" spans="2:11" s="1" customFormat="1" ht="15" customHeight="1">
      <c r="B70" s="236"/>
      <c r="C70" s="241"/>
      <c r="D70" s="357" t="s">
        <v>3090</v>
      </c>
      <c r="E70" s="357"/>
      <c r="F70" s="357"/>
      <c r="G70" s="357"/>
      <c r="H70" s="357"/>
      <c r="I70" s="357"/>
      <c r="J70" s="357"/>
      <c r="K70" s="237"/>
    </row>
    <row r="71" spans="2:11" s="1" customFormat="1" ht="12.75" customHeight="1">
      <c r="B71" s="245"/>
      <c r="C71" s="246"/>
      <c r="D71" s="246"/>
      <c r="E71" s="246"/>
      <c r="F71" s="246"/>
      <c r="G71" s="246"/>
      <c r="H71" s="246"/>
      <c r="I71" s="246"/>
      <c r="J71" s="246"/>
      <c r="K71" s="247"/>
    </row>
    <row r="72" spans="2:11" s="1" customFormat="1" ht="18.75" customHeight="1">
      <c r="B72" s="248"/>
      <c r="C72" s="248"/>
      <c r="D72" s="248"/>
      <c r="E72" s="248"/>
      <c r="F72" s="248"/>
      <c r="G72" s="248"/>
      <c r="H72" s="248"/>
      <c r="I72" s="248"/>
      <c r="J72" s="248"/>
      <c r="K72" s="249"/>
    </row>
    <row r="73" spans="2:11" s="1" customFormat="1" ht="18.75" customHeight="1">
      <c r="B73" s="249"/>
      <c r="C73" s="249"/>
      <c r="D73" s="249"/>
      <c r="E73" s="249"/>
      <c r="F73" s="249"/>
      <c r="G73" s="249"/>
      <c r="H73" s="249"/>
      <c r="I73" s="249"/>
      <c r="J73" s="249"/>
      <c r="K73" s="249"/>
    </row>
    <row r="74" spans="2:11" s="1" customFormat="1" ht="7.5" customHeight="1">
      <c r="B74" s="250"/>
      <c r="C74" s="251"/>
      <c r="D74" s="251"/>
      <c r="E74" s="251"/>
      <c r="F74" s="251"/>
      <c r="G74" s="251"/>
      <c r="H74" s="251"/>
      <c r="I74" s="251"/>
      <c r="J74" s="251"/>
      <c r="K74" s="252"/>
    </row>
    <row r="75" spans="2:11" s="1" customFormat="1" ht="45" customHeight="1">
      <c r="B75" s="253"/>
      <c r="C75" s="360" t="s">
        <v>3091</v>
      </c>
      <c r="D75" s="360"/>
      <c r="E75" s="360"/>
      <c r="F75" s="360"/>
      <c r="G75" s="360"/>
      <c r="H75" s="360"/>
      <c r="I75" s="360"/>
      <c r="J75" s="360"/>
      <c r="K75" s="254"/>
    </row>
    <row r="76" spans="2:11" s="1" customFormat="1" ht="17.25" customHeight="1">
      <c r="B76" s="253"/>
      <c r="C76" s="255" t="s">
        <v>3092</v>
      </c>
      <c r="D76" s="255"/>
      <c r="E76" s="255"/>
      <c r="F76" s="255" t="s">
        <v>3093</v>
      </c>
      <c r="G76" s="256"/>
      <c r="H76" s="255" t="s">
        <v>62</v>
      </c>
      <c r="I76" s="255" t="s">
        <v>65</v>
      </c>
      <c r="J76" s="255" t="s">
        <v>3094</v>
      </c>
      <c r="K76" s="254"/>
    </row>
    <row r="77" spans="2:11" s="1" customFormat="1" ht="17.25" customHeight="1">
      <c r="B77" s="253"/>
      <c r="C77" s="257" t="s">
        <v>3095</v>
      </c>
      <c r="D77" s="257"/>
      <c r="E77" s="257"/>
      <c r="F77" s="258" t="s">
        <v>3096</v>
      </c>
      <c r="G77" s="259"/>
      <c r="H77" s="257"/>
      <c r="I77" s="257"/>
      <c r="J77" s="257" t="s">
        <v>3097</v>
      </c>
      <c r="K77" s="254"/>
    </row>
    <row r="78" spans="2:11" s="1" customFormat="1" ht="5.25" customHeight="1">
      <c r="B78" s="253"/>
      <c r="C78" s="260"/>
      <c r="D78" s="260"/>
      <c r="E78" s="260"/>
      <c r="F78" s="260"/>
      <c r="G78" s="261"/>
      <c r="H78" s="260"/>
      <c r="I78" s="260"/>
      <c r="J78" s="260"/>
      <c r="K78" s="254"/>
    </row>
    <row r="79" spans="2:11" s="1" customFormat="1" ht="15" customHeight="1">
      <c r="B79" s="253"/>
      <c r="C79" s="242" t="s">
        <v>61</v>
      </c>
      <c r="D79" s="262"/>
      <c r="E79" s="262"/>
      <c r="F79" s="263" t="s">
        <v>3098</v>
      </c>
      <c r="G79" s="264"/>
      <c r="H79" s="242" t="s">
        <v>3099</v>
      </c>
      <c r="I79" s="242" t="s">
        <v>3100</v>
      </c>
      <c r="J79" s="242">
        <v>20</v>
      </c>
      <c r="K79" s="254"/>
    </row>
    <row r="80" spans="2:11" s="1" customFormat="1" ht="15" customHeight="1">
      <c r="B80" s="253"/>
      <c r="C80" s="242" t="s">
        <v>3101</v>
      </c>
      <c r="D80" s="242"/>
      <c r="E80" s="242"/>
      <c r="F80" s="263" t="s">
        <v>3098</v>
      </c>
      <c r="G80" s="264"/>
      <c r="H80" s="242" t="s">
        <v>3102</v>
      </c>
      <c r="I80" s="242" t="s">
        <v>3100</v>
      </c>
      <c r="J80" s="242">
        <v>120</v>
      </c>
      <c r="K80" s="254"/>
    </row>
    <row r="81" spans="2:11" s="1" customFormat="1" ht="15" customHeight="1">
      <c r="B81" s="265"/>
      <c r="C81" s="242" t="s">
        <v>3103</v>
      </c>
      <c r="D81" s="242"/>
      <c r="E81" s="242"/>
      <c r="F81" s="263" t="s">
        <v>3104</v>
      </c>
      <c r="G81" s="264"/>
      <c r="H81" s="242" t="s">
        <v>3105</v>
      </c>
      <c r="I81" s="242" t="s">
        <v>3100</v>
      </c>
      <c r="J81" s="242">
        <v>50</v>
      </c>
      <c r="K81" s="254"/>
    </row>
    <row r="82" spans="2:11" s="1" customFormat="1" ht="15" customHeight="1">
      <c r="B82" s="265"/>
      <c r="C82" s="242" t="s">
        <v>3106</v>
      </c>
      <c r="D82" s="242"/>
      <c r="E82" s="242"/>
      <c r="F82" s="263" t="s">
        <v>3098</v>
      </c>
      <c r="G82" s="264"/>
      <c r="H82" s="242" t="s">
        <v>3107</v>
      </c>
      <c r="I82" s="242" t="s">
        <v>3108</v>
      </c>
      <c r="J82" s="242"/>
      <c r="K82" s="254"/>
    </row>
    <row r="83" spans="2:11" s="1" customFormat="1" ht="15" customHeight="1">
      <c r="B83" s="265"/>
      <c r="C83" s="266" t="s">
        <v>3109</v>
      </c>
      <c r="D83" s="266"/>
      <c r="E83" s="266"/>
      <c r="F83" s="267" t="s">
        <v>3104</v>
      </c>
      <c r="G83" s="266"/>
      <c r="H83" s="266" t="s">
        <v>3110</v>
      </c>
      <c r="I83" s="266" t="s">
        <v>3100</v>
      </c>
      <c r="J83" s="266">
        <v>15</v>
      </c>
      <c r="K83" s="254"/>
    </row>
    <row r="84" spans="2:11" s="1" customFormat="1" ht="15" customHeight="1">
      <c r="B84" s="265"/>
      <c r="C84" s="266" t="s">
        <v>3111</v>
      </c>
      <c r="D84" s="266"/>
      <c r="E84" s="266"/>
      <c r="F84" s="267" t="s">
        <v>3104</v>
      </c>
      <c r="G84" s="266"/>
      <c r="H84" s="266" t="s">
        <v>3112</v>
      </c>
      <c r="I84" s="266" t="s">
        <v>3100</v>
      </c>
      <c r="J84" s="266">
        <v>15</v>
      </c>
      <c r="K84" s="254"/>
    </row>
    <row r="85" spans="2:11" s="1" customFormat="1" ht="15" customHeight="1">
      <c r="B85" s="265"/>
      <c r="C85" s="266" t="s">
        <v>3113</v>
      </c>
      <c r="D85" s="266"/>
      <c r="E85" s="266"/>
      <c r="F85" s="267" t="s">
        <v>3104</v>
      </c>
      <c r="G85" s="266"/>
      <c r="H85" s="266" t="s">
        <v>3114</v>
      </c>
      <c r="I85" s="266" t="s">
        <v>3100</v>
      </c>
      <c r="J85" s="266">
        <v>20</v>
      </c>
      <c r="K85" s="254"/>
    </row>
    <row r="86" spans="2:11" s="1" customFormat="1" ht="15" customHeight="1">
      <c r="B86" s="265"/>
      <c r="C86" s="266" t="s">
        <v>3115</v>
      </c>
      <c r="D86" s="266"/>
      <c r="E86" s="266"/>
      <c r="F86" s="267" t="s">
        <v>3104</v>
      </c>
      <c r="G86" s="266"/>
      <c r="H86" s="266" t="s">
        <v>3116</v>
      </c>
      <c r="I86" s="266" t="s">
        <v>3100</v>
      </c>
      <c r="J86" s="266">
        <v>20</v>
      </c>
      <c r="K86" s="254"/>
    </row>
    <row r="87" spans="2:11" s="1" customFormat="1" ht="15" customHeight="1">
      <c r="B87" s="265"/>
      <c r="C87" s="242" t="s">
        <v>3117</v>
      </c>
      <c r="D87" s="242"/>
      <c r="E87" s="242"/>
      <c r="F87" s="263" t="s">
        <v>3104</v>
      </c>
      <c r="G87" s="264"/>
      <c r="H87" s="242" t="s">
        <v>3118</v>
      </c>
      <c r="I87" s="242" t="s">
        <v>3100</v>
      </c>
      <c r="J87" s="242">
        <v>50</v>
      </c>
      <c r="K87" s="254"/>
    </row>
    <row r="88" spans="2:11" s="1" customFormat="1" ht="15" customHeight="1">
      <c r="B88" s="265"/>
      <c r="C88" s="242" t="s">
        <v>3119</v>
      </c>
      <c r="D88" s="242"/>
      <c r="E88" s="242"/>
      <c r="F88" s="263" t="s">
        <v>3104</v>
      </c>
      <c r="G88" s="264"/>
      <c r="H88" s="242" t="s">
        <v>3120</v>
      </c>
      <c r="I88" s="242" t="s">
        <v>3100</v>
      </c>
      <c r="J88" s="242">
        <v>20</v>
      </c>
      <c r="K88" s="254"/>
    </row>
    <row r="89" spans="2:11" s="1" customFormat="1" ht="15" customHeight="1">
      <c r="B89" s="265"/>
      <c r="C89" s="242" t="s">
        <v>3121</v>
      </c>
      <c r="D89" s="242"/>
      <c r="E89" s="242"/>
      <c r="F89" s="263" t="s">
        <v>3104</v>
      </c>
      <c r="G89" s="264"/>
      <c r="H89" s="242" t="s">
        <v>3122</v>
      </c>
      <c r="I89" s="242" t="s">
        <v>3100</v>
      </c>
      <c r="J89" s="242">
        <v>20</v>
      </c>
      <c r="K89" s="254"/>
    </row>
    <row r="90" spans="2:11" s="1" customFormat="1" ht="15" customHeight="1">
      <c r="B90" s="265"/>
      <c r="C90" s="242" t="s">
        <v>3123</v>
      </c>
      <c r="D90" s="242"/>
      <c r="E90" s="242"/>
      <c r="F90" s="263" t="s">
        <v>3104</v>
      </c>
      <c r="G90" s="264"/>
      <c r="H90" s="242" t="s">
        <v>3124</v>
      </c>
      <c r="I90" s="242" t="s">
        <v>3100</v>
      </c>
      <c r="J90" s="242">
        <v>50</v>
      </c>
      <c r="K90" s="254"/>
    </row>
    <row r="91" spans="2:11" s="1" customFormat="1" ht="15" customHeight="1">
      <c r="B91" s="265"/>
      <c r="C91" s="242" t="s">
        <v>3125</v>
      </c>
      <c r="D91" s="242"/>
      <c r="E91" s="242"/>
      <c r="F91" s="263" t="s">
        <v>3104</v>
      </c>
      <c r="G91" s="264"/>
      <c r="H91" s="242" t="s">
        <v>3125</v>
      </c>
      <c r="I91" s="242" t="s">
        <v>3100</v>
      </c>
      <c r="J91" s="242">
        <v>50</v>
      </c>
      <c r="K91" s="254"/>
    </row>
    <row r="92" spans="2:11" s="1" customFormat="1" ht="15" customHeight="1">
      <c r="B92" s="265"/>
      <c r="C92" s="242" t="s">
        <v>3126</v>
      </c>
      <c r="D92" s="242"/>
      <c r="E92" s="242"/>
      <c r="F92" s="263" t="s">
        <v>3104</v>
      </c>
      <c r="G92" s="264"/>
      <c r="H92" s="242" t="s">
        <v>3127</v>
      </c>
      <c r="I92" s="242" t="s">
        <v>3100</v>
      </c>
      <c r="J92" s="242">
        <v>255</v>
      </c>
      <c r="K92" s="254"/>
    </row>
    <row r="93" spans="2:11" s="1" customFormat="1" ht="15" customHeight="1">
      <c r="B93" s="265"/>
      <c r="C93" s="242" t="s">
        <v>3128</v>
      </c>
      <c r="D93" s="242"/>
      <c r="E93" s="242"/>
      <c r="F93" s="263" t="s">
        <v>3098</v>
      </c>
      <c r="G93" s="264"/>
      <c r="H93" s="242" t="s">
        <v>3129</v>
      </c>
      <c r="I93" s="242" t="s">
        <v>3130</v>
      </c>
      <c r="J93" s="242"/>
      <c r="K93" s="254"/>
    </row>
    <row r="94" spans="2:11" s="1" customFormat="1" ht="15" customHeight="1">
      <c r="B94" s="265"/>
      <c r="C94" s="242" t="s">
        <v>3131</v>
      </c>
      <c r="D94" s="242"/>
      <c r="E94" s="242"/>
      <c r="F94" s="263" t="s">
        <v>3098</v>
      </c>
      <c r="G94" s="264"/>
      <c r="H94" s="242" t="s">
        <v>3132</v>
      </c>
      <c r="I94" s="242" t="s">
        <v>3133</v>
      </c>
      <c r="J94" s="242"/>
      <c r="K94" s="254"/>
    </row>
    <row r="95" spans="2:11" s="1" customFormat="1" ht="15" customHeight="1">
      <c r="B95" s="265"/>
      <c r="C95" s="242" t="s">
        <v>3134</v>
      </c>
      <c r="D95" s="242"/>
      <c r="E95" s="242"/>
      <c r="F95" s="263" t="s">
        <v>3098</v>
      </c>
      <c r="G95" s="264"/>
      <c r="H95" s="242" t="s">
        <v>3134</v>
      </c>
      <c r="I95" s="242" t="s">
        <v>3133</v>
      </c>
      <c r="J95" s="242"/>
      <c r="K95" s="254"/>
    </row>
    <row r="96" spans="2:11" s="1" customFormat="1" ht="15" customHeight="1">
      <c r="B96" s="265"/>
      <c r="C96" s="242" t="s">
        <v>46</v>
      </c>
      <c r="D96" s="242"/>
      <c r="E96" s="242"/>
      <c r="F96" s="263" t="s">
        <v>3098</v>
      </c>
      <c r="G96" s="264"/>
      <c r="H96" s="242" t="s">
        <v>3135</v>
      </c>
      <c r="I96" s="242" t="s">
        <v>3133</v>
      </c>
      <c r="J96" s="242"/>
      <c r="K96" s="254"/>
    </row>
    <row r="97" spans="2:11" s="1" customFormat="1" ht="15" customHeight="1">
      <c r="B97" s="265"/>
      <c r="C97" s="242" t="s">
        <v>56</v>
      </c>
      <c r="D97" s="242"/>
      <c r="E97" s="242"/>
      <c r="F97" s="263" t="s">
        <v>3098</v>
      </c>
      <c r="G97" s="264"/>
      <c r="H97" s="242" t="s">
        <v>3136</v>
      </c>
      <c r="I97" s="242" t="s">
        <v>3133</v>
      </c>
      <c r="J97" s="242"/>
      <c r="K97" s="254"/>
    </row>
    <row r="98" spans="2:11" s="1" customFormat="1" ht="15" customHeight="1">
      <c r="B98" s="268"/>
      <c r="C98" s="269"/>
      <c r="D98" s="269"/>
      <c r="E98" s="269"/>
      <c r="F98" s="269"/>
      <c r="G98" s="269"/>
      <c r="H98" s="269"/>
      <c r="I98" s="269"/>
      <c r="J98" s="269"/>
      <c r="K98" s="270"/>
    </row>
    <row r="99" spans="2:11" s="1" customFormat="1" ht="18.75" customHeight="1">
      <c r="B99" s="271"/>
      <c r="C99" s="272"/>
      <c r="D99" s="272"/>
      <c r="E99" s="272"/>
      <c r="F99" s="272"/>
      <c r="G99" s="272"/>
      <c r="H99" s="272"/>
      <c r="I99" s="272"/>
      <c r="J99" s="272"/>
      <c r="K99" s="271"/>
    </row>
    <row r="100" spans="2:11" s="1" customFormat="1" ht="18.75" customHeight="1">
      <c r="B100" s="249"/>
      <c r="C100" s="249"/>
      <c r="D100" s="249"/>
      <c r="E100" s="249"/>
      <c r="F100" s="249"/>
      <c r="G100" s="249"/>
      <c r="H100" s="249"/>
      <c r="I100" s="249"/>
      <c r="J100" s="249"/>
      <c r="K100" s="249"/>
    </row>
    <row r="101" spans="2:11" s="1" customFormat="1" ht="7.5" customHeight="1">
      <c r="B101" s="250"/>
      <c r="C101" s="251"/>
      <c r="D101" s="251"/>
      <c r="E101" s="251"/>
      <c r="F101" s="251"/>
      <c r="G101" s="251"/>
      <c r="H101" s="251"/>
      <c r="I101" s="251"/>
      <c r="J101" s="251"/>
      <c r="K101" s="252"/>
    </row>
    <row r="102" spans="2:11" s="1" customFormat="1" ht="45" customHeight="1">
      <c r="B102" s="253"/>
      <c r="C102" s="360" t="s">
        <v>3137</v>
      </c>
      <c r="D102" s="360"/>
      <c r="E102" s="360"/>
      <c r="F102" s="360"/>
      <c r="G102" s="360"/>
      <c r="H102" s="360"/>
      <c r="I102" s="360"/>
      <c r="J102" s="360"/>
      <c r="K102" s="254"/>
    </row>
    <row r="103" spans="2:11" s="1" customFormat="1" ht="17.25" customHeight="1">
      <c r="B103" s="253"/>
      <c r="C103" s="255" t="s">
        <v>3092</v>
      </c>
      <c r="D103" s="255"/>
      <c r="E103" s="255"/>
      <c r="F103" s="255" t="s">
        <v>3093</v>
      </c>
      <c r="G103" s="256"/>
      <c r="H103" s="255" t="s">
        <v>62</v>
      </c>
      <c r="I103" s="255" t="s">
        <v>65</v>
      </c>
      <c r="J103" s="255" t="s">
        <v>3094</v>
      </c>
      <c r="K103" s="254"/>
    </row>
    <row r="104" spans="2:11" s="1" customFormat="1" ht="17.25" customHeight="1">
      <c r="B104" s="253"/>
      <c r="C104" s="257" t="s">
        <v>3095</v>
      </c>
      <c r="D104" s="257"/>
      <c r="E104" s="257"/>
      <c r="F104" s="258" t="s">
        <v>3096</v>
      </c>
      <c r="G104" s="259"/>
      <c r="H104" s="257"/>
      <c r="I104" s="257"/>
      <c r="J104" s="257" t="s">
        <v>3097</v>
      </c>
      <c r="K104" s="254"/>
    </row>
    <row r="105" spans="2:11" s="1" customFormat="1" ht="5.25" customHeight="1">
      <c r="B105" s="253"/>
      <c r="C105" s="255"/>
      <c r="D105" s="255"/>
      <c r="E105" s="255"/>
      <c r="F105" s="255"/>
      <c r="G105" s="273"/>
      <c r="H105" s="255"/>
      <c r="I105" s="255"/>
      <c r="J105" s="255"/>
      <c r="K105" s="254"/>
    </row>
    <row r="106" spans="2:11" s="1" customFormat="1" ht="15" customHeight="1">
      <c r="B106" s="253"/>
      <c r="C106" s="242" t="s">
        <v>61</v>
      </c>
      <c r="D106" s="262"/>
      <c r="E106" s="262"/>
      <c r="F106" s="263" t="s">
        <v>3098</v>
      </c>
      <c r="G106" s="242"/>
      <c r="H106" s="242" t="s">
        <v>3138</v>
      </c>
      <c r="I106" s="242" t="s">
        <v>3100</v>
      </c>
      <c r="J106" s="242">
        <v>20</v>
      </c>
      <c r="K106" s="254"/>
    </row>
    <row r="107" spans="2:11" s="1" customFormat="1" ht="15" customHeight="1">
      <c r="B107" s="253"/>
      <c r="C107" s="242" t="s">
        <v>3101</v>
      </c>
      <c r="D107" s="242"/>
      <c r="E107" s="242"/>
      <c r="F107" s="263" t="s">
        <v>3098</v>
      </c>
      <c r="G107" s="242"/>
      <c r="H107" s="242" t="s">
        <v>3138</v>
      </c>
      <c r="I107" s="242" t="s">
        <v>3100</v>
      </c>
      <c r="J107" s="242">
        <v>120</v>
      </c>
      <c r="K107" s="254"/>
    </row>
    <row r="108" spans="2:11" s="1" customFormat="1" ht="15" customHeight="1">
      <c r="B108" s="265"/>
      <c r="C108" s="242" t="s">
        <v>3103</v>
      </c>
      <c r="D108" s="242"/>
      <c r="E108" s="242"/>
      <c r="F108" s="263" t="s">
        <v>3104</v>
      </c>
      <c r="G108" s="242"/>
      <c r="H108" s="242" t="s">
        <v>3138</v>
      </c>
      <c r="I108" s="242" t="s">
        <v>3100</v>
      </c>
      <c r="J108" s="242">
        <v>50</v>
      </c>
      <c r="K108" s="254"/>
    </row>
    <row r="109" spans="2:11" s="1" customFormat="1" ht="15" customHeight="1">
      <c r="B109" s="265"/>
      <c r="C109" s="242" t="s">
        <v>3106</v>
      </c>
      <c r="D109" s="242"/>
      <c r="E109" s="242"/>
      <c r="F109" s="263" t="s">
        <v>3098</v>
      </c>
      <c r="G109" s="242"/>
      <c r="H109" s="242" t="s">
        <v>3138</v>
      </c>
      <c r="I109" s="242" t="s">
        <v>3108</v>
      </c>
      <c r="J109" s="242"/>
      <c r="K109" s="254"/>
    </row>
    <row r="110" spans="2:11" s="1" customFormat="1" ht="15" customHeight="1">
      <c r="B110" s="265"/>
      <c r="C110" s="242" t="s">
        <v>3117</v>
      </c>
      <c r="D110" s="242"/>
      <c r="E110" s="242"/>
      <c r="F110" s="263" t="s">
        <v>3104</v>
      </c>
      <c r="G110" s="242"/>
      <c r="H110" s="242" t="s">
        <v>3138</v>
      </c>
      <c r="I110" s="242" t="s">
        <v>3100</v>
      </c>
      <c r="J110" s="242">
        <v>50</v>
      </c>
      <c r="K110" s="254"/>
    </row>
    <row r="111" spans="2:11" s="1" customFormat="1" ht="15" customHeight="1">
      <c r="B111" s="265"/>
      <c r="C111" s="242" t="s">
        <v>3125</v>
      </c>
      <c r="D111" s="242"/>
      <c r="E111" s="242"/>
      <c r="F111" s="263" t="s">
        <v>3104</v>
      </c>
      <c r="G111" s="242"/>
      <c r="H111" s="242" t="s">
        <v>3138</v>
      </c>
      <c r="I111" s="242" t="s">
        <v>3100</v>
      </c>
      <c r="J111" s="242">
        <v>50</v>
      </c>
      <c r="K111" s="254"/>
    </row>
    <row r="112" spans="2:11" s="1" customFormat="1" ht="15" customHeight="1">
      <c r="B112" s="265"/>
      <c r="C112" s="242" t="s">
        <v>3123</v>
      </c>
      <c r="D112" s="242"/>
      <c r="E112" s="242"/>
      <c r="F112" s="263" t="s">
        <v>3104</v>
      </c>
      <c r="G112" s="242"/>
      <c r="H112" s="242" t="s">
        <v>3138</v>
      </c>
      <c r="I112" s="242" t="s">
        <v>3100</v>
      </c>
      <c r="J112" s="242">
        <v>50</v>
      </c>
      <c r="K112" s="254"/>
    </row>
    <row r="113" spans="2:11" s="1" customFormat="1" ht="15" customHeight="1">
      <c r="B113" s="265"/>
      <c r="C113" s="242" t="s">
        <v>61</v>
      </c>
      <c r="D113" s="242"/>
      <c r="E113" s="242"/>
      <c r="F113" s="263" t="s">
        <v>3098</v>
      </c>
      <c r="G113" s="242"/>
      <c r="H113" s="242" t="s">
        <v>3139</v>
      </c>
      <c r="I113" s="242" t="s">
        <v>3100</v>
      </c>
      <c r="J113" s="242">
        <v>20</v>
      </c>
      <c r="K113" s="254"/>
    </row>
    <row r="114" spans="2:11" s="1" customFormat="1" ht="15" customHeight="1">
      <c r="B114" s="265"/>
      <c r="C114" s="242" t="s">
        <v>3140</v>
      </c>
      <c r="D114" s="242"/>
      <c r="E114" s="242"/>
      <c r="F114" s="263" t="s">
        <v>3098</v>
      </c>
      <c r="G114" s="242"/>
      <c r="H114" s="242" t="s">
        <v>3141</v>
      </c>
      <c r="I114" s="242" t="s">
        <v>3100</v>
      </c>
      <c r="J114" s="242">
        <v>120</v>
      </c>
      <c r="K114" s="254"/>
    </row>
    <row r="115" spans="2:11" s="1" customFormat="1" ht="15" customHeight="1">
      <c r="B115" s="265"/>
      <c r="C115" s="242" t="s">
        <v>46</v>
      </c>
      <c r="D115" s="242"/>
      <c r="E115" s="242"/>
      <c r="F115" s="263" t="s">
        <v>3098</v>
      </c>
      <c r="G115" s="242"/>
      <c r="H115" s="242" t="s">
        <v>3142</v>
      </c>
      <c r="I115" s="242" t="s">
        <v>3133</v>
      </c>
      <c r="J115" s="242"/>
      <c r="K115" s="254"/>
    </row>
    <row r="116" spans="2:11" s="1" customFormat="1" ht="15" customHeight="1">
      <c r="B116" s="265"/>
      <c r="C116" s="242" t="s">
        <v>56</v>
      </c>
      <c r="D116" s="242"/>
      <c r="E116" s="242"/>
      <c r="F116" s="263" t="s">
        <v>3098</v>
      </c>
      <c r="G116" s="242"/>
      <c r="H116" s="242" t="s">
        <v>3143</v>
      </c>
      <c r="I116" s="242" t="s">
        <v>3133</v>
      </c>
      <c r="J116" s="242"/>
      <c r="K116" s="254"/>
    </row>
    <row r="117" spans="2:11" s="1" customFormat="1" ht="15" customHeight="1">
      <c r="B117" s="265"/>
      <c r="C117" s="242" t="s">
        <v>65</v>
      </c>
      <c r="D117" s="242"/>
      <c r="E117" s="242"/>
      <c r="F117" s="263" t="s">
        <v>3098</v>
      </c>
      <c r="G117" s="242"/>
      <c r="H117" s="242" t="s">
        <v>3144</v>
      </c>
      <c r="I117" s="242" t="s">
        <v>3145</v>
      </c>
      <c r="J117" s="242"/>
      <c r="K117" s="254"/>
    </row>
    <row r="118" spans="2:11" s="1" customFormat="1" ht="15" customHeight="1">
      <c r="B118" s="268"/>
      <c r="C118" s="274"/>
      <c r="D118" s="274"/>
      <c r="E118" s="274"/>
      <c r="F118" s="274"/>
      <c r="G118" s="274"/>
      <c r="H118" s="274"/>
      <c r="I118" s="274"/>
      <c r="J118" s="274"/>
      <c r="K118" s="270"/>
    </row>
    <row r="119" spans="2:11" s="1" customFormat="1" ht="18.75" customHeight="1">
      <c r="B119" s="275"/>
      <c r="C119" s="276"/>
      <c r="D119" s="276"/>
      <c r="E119" s="276"/>
      <c r="F119" s="277"/>
      <c r="G119" s="276"/>
      <c r="H119" s="276"/>
      <c r="I119" s="276"/>
      <c r="J119" s="276"/>
      <c r="K119" s="275"/>
    </row>
    <row r="120" spans="2:11" s="1" customFormat="1" ht="18.75" customHeight="1">
      <c r="B120" s="249"/>
      <c r="C120" s="249"/>
      <c r="D120" s="249"/>
      <c r="E120" s="249"/>
      <c r="F120" s="249"/>
      <c r="G120" s="249"/>
      <c r="H120" s="249"/>
      <c r="I120" s="249"/>
      <c r="J120" s="249"/>
      <c r="K120" s="249"/>
    </row>
    <row r="121" spans="2:11" s="1" customFormat="1" ht="7.5" customHeight="1">
      <c r="B121" s="278"/>
      <c r="C121" s="279"/>
      <c r="D121" s="279"/>
      <c r="E121" s="279"/>
      <c r="F121" s="279"/>
      <c r="G121" s="279"/>
      <c r="H121" s="279"/>
      <c r="I121" s="279"/>
      <c r="J121" s="279"/>
      <c r="K121" s="280"/>
    </row>
    <row r="122" spans="2:11" s="1" customFormat="1" ht="45" customHeight="1">
      <c r="B122" s="281"/>
      <c r="C122" s="358" t="s">
        <v>3146</v>
      </c>
      <c r="D122" s="358"/>
      <c r="E122" s="358"/>
      <c r="F122" s="358"/>
      <c r="G122" s="358"/>
      <c r="H122" s="358"/>
      <c r="I122" s="358"/>
      <c r="J122" s="358"/>
      <c r="K122" s="282"/>
    </row>
    <row r="123" spans="2:11" s="1" customFormat="1" ht="17.25" customHeight="1">
      <c r="B123" s="283"/>
      <c r="C123" s="255" t="s">
        <v>3092</v>
      </c>
      <c r="D123" s="255"/>
      <c r="E123" s="255"/>
      <c r="F123" s="255" t="s">
        <v>3093</v>
      </c>
      <c r="G123" s="256"/>
      <c r="H123" s="255" t="s">
        <v>62</v>
      </c>
      <c r="I123" s="255" t="s">
        <v>65</v>
      </c>
      <c r="J123" s="255" t="s">
        <v>3094</v>
      </c>
      <c r="K123" s="284"/>
    </row>
    <row r="124" spans="2:11" s="1" customFormat="1" ht="17.25" customHeight="1">
      <c r="B124" s="283"/>
      <c r="C124" s="257" t="s">
        <v>3095</v>
      </c>
      <c r="D124" s="257"/>
      <c r="E124" s="257"/>
      <c r="F124" s="258" t="s">
        <v>3096</v>
      </c>
      <c r="G124" s="259"/>
      <c r="H124" s="257"/>
      <c r="I124" s="257"/>
      <c r="J124" s="257" t="s">
        <v>3097</v>
      </c>
      <c r="K124" s="284"/>
    </row>
    <row r="125" spans="2:11" s="1" customFormat="1" ht="5.25" customHeight="1">
      <c r="B125" s="285"/>
      <c r="C125" s="260"/>
      <c r="D125" s="260"/>
      <c r="E125" s="260"/>
      <c r="F125" s="260"/>
      <c r="G125" s="286"/>
      <c r="H125" s="260"/>
      <c r="I125" s="260"/>
      <c r="J125" s="260"/>
      <c r="K125" s="287"/>
    </row>
    <row r="126" spans="2:11" s="1" customFormat="1" ht="15" customHeight="1">
      <c r="B126" s="285"/>
      <c r="C126" s="242" t="s">
        <v>3101</v>
      </c>
      <c r="D126" s="262"/>
      <c r="E126" s="262"/>
      <c r="F126" s="263" t="s">
        <v>3098</v>
      </c>
      <c r="G126" s="242"/>
      <c r="H126" s="242" t="s">
        <v>3138</v>
      </c>
      <c r="I126" s="242" t="s">
        <v>3100</v>
      </c>
      <c r="J126" s="242">
        <v>120</v>
      </c>
      <c r="K126" s="288"/>
    </row>
    <row r="127" spans="2:11" s="1" customFormat="1" ht="15" customHeight="1">
      <c r="B127" s="285"/>
      <c r="C127" s="242" t="s">
        <v>3147</v>
      </c>
      <c r="D127" s="242"/>
      <c r="E127" s="242"/>
      <c r="F127" s="263" t="s">
        <v>3098</v>
      </c>
      <c r="G127" s="242"/>
      <c r="H127" s="242" t="s">
        <v>3148</v>
      </c>
      <c r="I127" s="242" t="s">
        <v>3100</v>
      </c>
      <c r="J127" s="242" t="s">
        <v>3149</v>
      </c>
      <c r="K127" s="288"/>
    </row>
    <row r="128" spans="2:11" s="1" customFormat="1" ht="15" customHeight="1">
      <c r="B128" s="285"/>
      <c r="C128" s="242" t="s">
        <v>93</v>
      </c>
      <c r="D128" s="242"/>
      <c r="E128" s="242"/>
      <c r="F128" s="263" t="s">
        <v>3098</v>
      </c>
      <c r="G128" s="242"/>
      <c r="H128" s="242" t="s">
        <v>3150</v>
      </c>
      <c r="I128" s="242" t="s">
        <v>3100</v>
      </c>
      <c r="J128" s="242" t="s">
        <v>3149</v>
      </c>
      <c r="K128" s="288"/>
    </row>
    <row r="129" spans="2:11" s="1" customFormat="1" ht="15" customHeight="1">
      <c r="B129" s="285"/>
      <c r="C129" s="242" t="s">
        <v>3109</v>
      </c>
      <c r="D129" s="242"/>
      <c r="E129" s="242"/>
      <c r="F129" s="263" t="s">
        <v>3104</v>
      </c>
      <c r="G129" s="242"/>
      <c r="H129" s="242" t="s">
        <v>3110</v>
      </c>
      <c r="I129" s="242" t="s">
        <v>3100</v>
      </c>
      <c r="J129" s="242">
        <v>15</v>
      </c>
      <c r="K129" s="288"/>
    </row>
    <row r="130" spans="2:11" s="1" customFormat="1" ht="15" customHeight="1">
      <c r="B130" s="285"/>
      <c r="C130" s="266" t="s">
        <v>3111</v>
      </c>
      <c r="D130" s="266"/>
      <c r="E130" s="266"/>
      <c r="F130" s="267" t="s">
        <v>3104</v>
      </c>
      <c r="G130" s="266"/>
      <c r="H130" s="266" t="s">
        <v>3112</v>
      </c>
      <c r="I130" s="266" t="s">
        <v>3100</v>
      </c>
      <c r="J130" s="266">
        <v>15</v>
      </c>
      <c r="K130" s="288"/>
    </row>
    <row r="131" spans="2:11" s="1" customFormat="1" ht="15" customHeight="1">
      <c r="B131" s="285"/>
      <c r="C131" s="266" t="s">
        <v>3113</v>
      </c>
      <c r="D131" s="266"/>
      <c r="E131" s="266"/>
      <c r="F131" s="267" t="s">
        <v>3104</v>
      </c>
      <c r="G131" s="266"/>
      <c r="H131" s="266" t="s">
        <v>3114</v>
      </c>
      <c r="I131" s="266" t="s">
        <v>3100</v>
      </c>
      <c r="J131" s="266">
        <v>20</v>
      </c>
      <c r="K131" s="288"/>
    </row>
    <row r="132" spans="2:11" s="1" customFormat="1" ht="15" customHeight="1">
      <c r="B132" s="285"/>
      <c r="C132" s="266" t="s">
        <v>3115</v>
      </c>
      <c r="D132" s="266"/>
      <c r="E132" s="266"/>
      <c r="F132" s="267" t="s">
        <v>3104</v>
      </c>
      <c r="G132" s="266"/>
      <c r="H132" s="266" t="s">
        <v>3116</v>
      </c>
      <c r="I132" s="266" t="s">
        <v>3100</v>
      </c>
      <c r="J132" s="266">
        <v>20</v>
      </c>
      <c r="K132" s="288"/>
    </row>
    <row r="133" spans="2:11" s="1" customFormat="1" ht="15" customHeight="1">
      <c r="B133" s="285"/>
      <c r="C133" s="242" t="s">
        <v>3103</v>
      </c>
      <c r="D133" s="242"/>
      <c r="E133" s="242"/>
      <c r="F133" s="263" t="s">
        <v>3104</v>
      </c>
      <c r="G133" s="242"/>
      <c r="H133" s="242" t="s">
        <v>3138</v>
      </c>
      <c r="I133" s="242" t="s">
        <v>3100</v>
      </c>
      <c r="J133" s="242">
        <v>50</v>
      </c>
      <c r="K133" s="288"/>
    </row>
    <row r="134" spans="2:11" s="1" customFormat="1" ht="15" customHeight="1">
      <c r="B134" s="285"/>
      <c r="C134" s="242" t="s">
        <v>3117</v>
      </c>
      <c r="D134" s="242"/>
      <c r="E134" s="242"/>
      <c r="F134" s="263" t="s">
        <v>3104</v>
      </c>
      <c r="G134" s="242"/>
      <c r="H134" s="242" t="s">
        <v>3138</v>
      </c>
      <c r="I134" s="242" t="s">
        <v>3100</v>
      </c>
      <c r="J134" s="242">
        <v>50</v>
      </c>
      <c r="K134" s="288"/>
    </row>
    <row r="135" spans="2:11" s="1" customFormat="1" ht="15" customHeight="1">
      <c r="B135" s="285"/>
      <c r="C135" s="242" t="s">
        <v>3123</v>
      </c>
      <c r="D135" s="242"/>
      <c r="E135" s="242"/>
      <c r="F135" s="263" t="s">
        <v>3104</v>
      </c>
      <c r="G135" s="242"/>
      <c r="H135" s="242" t="s">
        <v>3138</v>
      </c>
      <c r="I135" s="242" t="s">
        <v>3100</v>
      </c>
      <c r="J135" s="242">
        <v>50</v>
      </c>
      <c r="K135" s="288"/>
    </row>
    <row r="136" spans="2:11" s="1" customFormat="1" ht="15" customHeight="1">
      <c r="B136" s="285"/>
      <c r="C136" s="242" t="s">
        <v>3125</v>
      </c>
      <c r="D136" s="242"/>
      <c r="E136" s="242"/>
      <c r="F136" s="263" t="s">
        <v>3104</v>
      </c>
      <c r="G136" s="242"/>
      <c r="H136" s="242" t="s">
        <v>3138</v>
      </c>
      <c r="I136" s="242" t="s">
        <v>3100</v>
      </c>
      <c r="J136" s="242">
        <v>50</v>
      </c>
      <c r="K136" s="288"/>
    </row>
    <row r="137" spans="2:11" s="1" customFormat="1" ht="15" customHeight="1">
      <c r="B137" s="285"/>
      <c r="C137" s="242" t="s">
        <v>3126</v>
      </c>
      <c r="D137" s="242"/>
      <c r="E137" s="242"/>
      <c r="F137" s="263" t="s">
        <v>3104</v>
      </c>
      <c r="G137" s="242"/>
      <c r="H137" s="242" t="s">
        <v>3151</v>
      </c>
      <c r="I137" s="242" t="s">
        <v>3100</v>
      </c>
      <c r="J137" s="242">
        <v>255</v>
      </c>
      <c r="K137" s="288"/>
    </row>
    <row r="138" spans="2:11" s="1" customFormat="1" ht="15" customHeight="1">
      <c r="B138" s="285"/>
      <c r="C138" s="242" t="s">
        <v>3128</v>
      </c>
      <c r="D138" s="242"/>
      <c r="E138" s="242"/>
      <c r="F138" s="263" t="s">
        <v>3098</v>
      </c>
      <c r="G138" s="242"/>
      <c r="H138" s="242" t="s">
        <v>3152</v>
      </c>
      <c r="I138" s="242" t="s">
        <v>3130</v>
      </c>
      <c r="J138" s="242"/>
      <c r="K138" s="288"/>
    </row>
    <row r="139" spans="2:11" s="1" customFormat="1" ht="15" customHeight="1">
      <c r="B139" s="285"/>
      <c r="C139" s="242" t="s">
        <v>3131</v>
      </c>
      <c r="D139" s="242"/>
      <c r="E139" s="242"/>
      <c r="F139" s="263" t="s">
        <v>3098</v>
      </c>
      <c r="G139" s="242"/>
      <c r="H139" s="242" t="s">
        <v>3153</v>
      </c>
      <c r="I139" s="242" t="s">
        <v>3133</v>
      </c>
      <c r="J139" s="242"/>
      <c r="K139" s="288"/>
    </row>
    <row r="140" spans="2:11" s="1" customFormat="1" ht="15" customHeight="1">
      <c r="B140" s="285"/>
      <c r="C140" s="242" t="s">
        <v>3134</v>
      </c>
      <c r="D140" s="242"/>
      <c r="E140" s="242"/>
      <c r="F140" s="263" t="s">
        <v>3098</v>
      </c>
      <c r="G140" s="242"/>
      <c r="H140" s="242" t="s">
        <v>3134</v>
      </c>
      <c r="I140" s="242" t="s">
        <v>3133</v>
      </c>
      <c r="J140" s="242"/>
      <c r="K140" s="288"/>
    </row>
    <row r="141" spans="2:11" s="1" customFormat="1" ht="15" customHeight="1">
      <c r="B141" s="285"/>
      <c r="C141" s="242" t="s">
        <v>46</v>
      </c>
      <c r="D141" s="242"/>
      <c r="E141" s="242"/>
      <c r="F141" s="263" t="s">
        <v>3098</v>
      </c>
      <c r="G141" s="242"/>
      <c r="H141" s="242" t="s">
        <v>3154</v>
      </c>
      <c r="I141" s="242" t="s">
        <v>3133</v>
      </c>
      <c r="J141" s="242"/>
      <c r="K141" s="288"/>
    </row>
    <row r="142" spans="2:11" s="1" customFormat="1" ht="15" customHeight="1">
      <c r="B142" s="285"/>
      <c r="C142" s="242" t="s">
        <v>3155</v>
      </c>
      <c r="D142" s="242"/>
      <c r="E142" s="242"/>
      <c r="F142" s="263" t="s">
        <v>3098</v>
      </c>
      <c r="G142" s="242"/>
      <c r="H142" s="242" t="s">
        <v>3156</v>
      </c>
      <c r="I142" s="242" t="s">
        <v>3133</v>
      </c>
      <c r="J142" s="242"/>
      <c r="K142" s="288"/>
    </row>
    <row r="143" spans="2:11" s="1" customFormat="1" ht="15" customHeight="1">
      <c r="B143" s="289"/>
      <c r="C143" s="290"/>
      <c r="D143" s="290"/>
      <c r="E143" s="290"/>
      <c r="F143" s="290"/>
      <c r="G143" s="290"/>
      <c r="H143" s="290"/>
      <c r="I143" s="290"/>
      <c r="J143" s="290"/>
      <c r="K143" s="291"/>
    </row>
    <row r="144" spans="2:11" s="1" customFormat="1" ht="18.75" customHeight="1">
      <c r="B144" s="276"/>
      <c r="C144" s="276"/>
      <c r="D144" s="276"/>
      <c r="E144" s="276"/>
      <c r="F144" s="277"/>
      <c r="G144" s="276"/>
      <c r="H144" s="276"/>
      <c r="I144" s="276"/>
      <c r="J144" s="276"/>
      <c r="K144" s="276"/>
    </row>
    <row r="145" spans="2:11" s="1" customFormat="1" ht="18.75" customHeight="1"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</row>
    <row r="146" spans="2:11" s="1" customFormat="1" ht="7.5" customHeight="1">
      <c r="B146" s="250"/>
      <c r="C146" s="251"/>
      <c r="D146" s="251"/>
      <c r="E146" s="251"/>
      <c r="F146" s="251"/>
      <c r="G146" s="251"/>
      <c r="H146" s="251"/>
      <c r="I146" s="251"/>
      <c r="J146" s="251"/>
      <c r="K146" s="252"/>
    </row>
    <row r="147" spans="2:11" s="1" customFormat="1" ht="45" customHeight="1">
      <c r="B147" s="253"/>
      <c r="C147" s="360" t="s">
        <v>3157</v>
      </c>
      <c r="D147" s="360"/>
      <c r="E147" s="360"/>
      <c r="F147" s="360"/>
      <c r="G147" s="360"/>
      <c r="H147" s="360"/>
      <c r="I147" s="360"/>
      <c r="J147" s="360"/>
      <c r="K147" s="254"/>
    </row>
    <row r="148" spans="2:11" s="1" customFormat="1" ht="17.25" customHeight="1">
      <c r="B148" s="253"/>
      <c r="C148" s="255" t="s">
        <v>3092</v>
      </c>
      <c r="D148" s="255"/>
      <c r="E148" s="255"/>
      <c r="F148" s="255" t="s">
        <v>3093</v>
      </c>
      <c r="G148" s="256"/>
      <c r="H148" s="255" t="s">
        <v>62</v>
      </c>
      <c r="I148" s="255" t="s">
        <v>65</v>
      </c>
      <c r="J148" s="255" t="s">
        <v>3094</v>
      </c>
      <c r="K148" s="254"/>
    </row>
    <row r="149" spans="2:11" s="1" customFormat="1" ht="17.25" customHeight="1">
      <c r="B149" s="253"/>
      <c r="C149" s="257" t="s">
        <v>3095</v>
      </c>
      <c r="D149" s="257"/>
      <c r="E149" s="257"/>
      <c r="F149" s="258" t="s">
        <v>3096</v>
      </c>
      <c r="G149" s="259"/>
      <c r="H149" s="257"/>
      <c r="I149" s="257"/>
      <c r="J149" s="257" t="s">
        <v>3097</v>
      </c>
      <c r="K149" s="254"/>
    </row>
    <row r="150" spans="2:11" s="1" customFormat="1" ht="5.25" customHeight="1">
      <c r="B150" s="265"/>
      <c r="C150" s="260"/>
      <c r="D150" s="260"/>
      <c r="E150" s="260"/>
      <c r="F150" s="260"/>
      <c r="G150" s="261"/>
      <c r="H150" s="260"/>
      <c r="I150" s="260"/>
      <c r="J150" s="260"/>
      <c r="K150" s="288"/>
    </row>
    <row r="151" spans="2:11" s="1" customFormat="1" ht="15" customHeight="1">
      <c r="B151" s="265"/>
      <c r="C151" s="292" t="s">
        <v>3101</v>
      </c>
      <c r="D151" s="242"/>
      <c r="E151" s="242"/>
      <c r="F151" s="293" t="s">
        <v>3098</v>
      </c>
      <c r="G151" s="242"/>
      <c r="H151" s="292" t="s">
        <v>3138</v>
      </c>
      <c r="I151" s="292" t="s">
        <v>3100</v>
      </c>
      <c r="J151" s="292">
        <v>120</v>
      </c>
      <c r="K151" s="288"/>
    </row>
    <row r="152" spans="2:11" s="1" customFormat="1" ht="15" customHeight="1">
      <c r="B152" s="265"/>
      <c r="C152" s="292" t="s">
        <v>3147</v>
      </c>
      <c r="D152" s="242"/>
      <c r="E152" s="242"/>
      <c r="F152" s="293" t="s">
        <v>3098</v>
      </c>
      <c r="G152" s="242"/>
      <c r="H152" s="292" t="s">
        <v>3158</v>
      </c>
      <c r="I152" s="292" t="s">
        <v>3100</v>
      </c>
      <c r="J152" s="292" t="s">
        <v>3149</v>
      </c>
      <c r="K152" s="288"/>
    </row>
    <row r="153" spans="2:11" s="1" customFormat="1" ht="15" customHeight="1">
      <c r="B153" s="265"/>
      <c r="C153" s="292" t="s">
        <v>93</v>
      </c>
      <c r="D153" s="242"/>
      <c r="E153" s="242"/>
      <c r="F153" s="293" t="s">
        <v>3098</v>
      </c>
      <c r="G153" s="242"/>
      <c r="H153" s="292" t="s">
        <v>3159</v>
      </c>
      <c r="I153" s="292" t="s">
        <v>3100</v>
      </c>
      <c r="J153" s="292" t="s">
        <v>3149</v>
      </c>
      <c r="K153" s="288"/>
    </row>
    <row r="154" spans="2:11" s="1" customFormat="1" ht="15" customHeight="1">
      <c r="B154" s="265"/>
      <c r="C154" s="292" t="s">
        <v>3103</v>
      </c>
      <c r="D154" s="242"/>
      <c r="E154" s="242"/>
      <c r="F154" s="293" t="s">
        <v>3104</v>
      </c>
      <c r="G154" s="242"/>
      <c r="H154" s="292" t="s">
        <v>3138</v>
      </c>
      <c r="I154" s="292" t="s">
        <v>3100</v>
      </c>
      <c r="J154" s="292">
        <v>50</v>
      </c>
      <c r="K154" s="288"/>
    </row>
    <row r="155" spans="2:11" s="1" customFormat="1" ht="15" customHeight="1">
      <c r="B155" s="265"/>
      <c r="C155" s="292" t="s">
        <v>3106</v>
      </c>
      <c r="D155" s="242"/>
      <c r="E155" s="242"/>
      <c r="F155" s="293" t="s">
        <v>3098</v>
      </c>
      <c r="G155" s="242"/>
      <c r="H155" s="292" t="s">
        <v>3138</v>
      </c>
      <c r="I155" s="292" t="s">
        <v>3108</v>
      </c>
      <c r="J155" s="292"/>
      <c r="K155" s="288"/>
    </row>
    <row r="156" spans="2:11" s="1" customFormat="1" ht="15" customHeight="1">
      <c r="B156" s="265"/>
      <c r="C156" s="292" t="s">
        <v>3117</v>
      </c>
      <c r="D156" s="242"/>
      <c r="E156" s="242"/>
      <c r="F156" s="293" t="s">
        <v>3104</v>
      </c>
      <c r="G156" s="242"/>
      <c r="H156" s="292" t="s">
        <v>3138</v>
      </c>
      <c r="I156" s="292" t="s">
        <v>3100</v>
      </c>
      <c r="J156" s="292">
        <v>50</v>
      </c>
      <c r="K156" s="288"/>
    </row>
    <row r="157" spans="2:11" s="1" customFormat="1" ht="15" customHeight="1">
      <c r="B157" s="265"/>
      <c r="C157" s="292" t="s">
        <v>3125</v>
      </c>
      <c r="D157" s="242"/>
      <c r="E157" s="242"/>
      <c r="F157" s="293" t="s">
        <v>3104</v>
      </c>
      <c r="G157" s="242"/>
      <c r="H157" s="292" t="s">
        <v>3138</v>
      </c>
      <c r="I157" s="292" t="s">
        <v>3100</v>
      </c>
      <c r="J157" s="292">
        <v>50</v>
      </c>
      <c r="K157" s="288"/>
    </row>
    <row r="158" spans="2:11" s="1" customFormat="1" ht="15" customHeight="1">
      <c r="B158" s="265"/>
      <c r="C158" s="292" t="s">
        <v>3123</v>
      </c>
      <c r="D158" s="242"/>
      <c r="E158" s="242"/>
      <c r="F158" s="293" t="s">
        <v>3104</v>
      </c>
      <c r="G158" s="242"/>
      <c r="H158" s="292" t="s">
        <v>3138</v>
      </c>
      <c r="I158" s="292" t="s">
        <v>3100</v>
      </c>
      <c r="J158" s="292">
        <v>50</v>
      </c>
      <c r="K158" s="288"/>
    </row>
    <row r="159" spans="2:11" s="1" customFormat="1" ht="15" customHeight="1">
      <c r="B159" s="265"/>
      <c r="C159" s="292" t="s">
        <v>171</v>
      </c>
      <c r="D159" s="242"/>
      <c r="E159" s="242"/>
      <c r="F159" s="293" t="s">
        <v>3098</v>
      </c>
      <c r="G159" s="242"/>
      <c r="H159" s="292" t="s">
        <v>3160</v>
      </c>
      <c r="I159" s="292" t="s">
        <v>3100</v>
      </c>
      <c r="J159" s="292" t="s">
        <v>3161</v>
      </c>
      <c r="K159" s="288"/>
    </row>
    <row r="160" spans="2:11" s="1" customFormat="1" ht="15" customHeight="1">
      <c r="B160" s="265"/>
      <c r="C160" s="292" t="s">
        <v>3162</v>
      </c>
      <c r="D160" s="242"/>
      <c r="E160" s="242"/>
      <c r="F160" s="293" t="s">
        <v>3098</v>
      </c>
      <c r="G160" s="242"/>
      <c r="H160" s="292" t="s">
        <v>3163</v>
      </c>
      <c r="I160" s="292" t="s">
        <v>3133</v>
      </c>
      <c r="J160" s="292"/>
      <c r="K160" s="288"/>
    </row>
    <row r="161" spans="2:11" s="1" customFormat="1" ht="15" customHeight="1">
      <c r="B161" s="294"/>
      <c r="C161" s="274"/>
      <c r="D161" s="274"/>
      <c r="E161" s="274"/>
      <c r="F161" s="274"/>
      <c r="G161" s="274"/>
      <c r="H161" s="274"/>
      <c r="I161" s="274"/>
      <c r="J161" s="274"/>
      <c r="K161" s="295"/>
    </row>
    <row r="162" spans="2:11" s="1" customFormat="1" ht="18.75" customHeight="1">
      <c r="B162" s="276"/>
      <c r="C162" s="286"/>
      <c r="D162" s="286"/>
      <c r="E162" s="286"/>
      <c r="F162" s="296"/>
      <c r="G162" s="286"/>
      <c r="H162" s="286"/>
      <c r="I162" s="286"/>
      <c r="J162" s="286"/>
      <c r="K162" s="276"/>
    </row>
    <row r="163" spans="2:11" s="1" customFormat="1" ht="18.75" customHeight="1">
      <c r="B163" s="249"/>
      <c r="C163" s="249"/>
      <c r="D163" s="249"/>
      <c r="E163" s="249"/>
      <c r="F163" s="249"/>
      <c r="G163" s="249"/>
      <c r="H163" s="249"/>
      <c r="I163" s="249"/>
      <c r="J163" s="249"/>
      <c r="K163" s="249"/>
    </row>
    <row r="164" spans="2:11" s="1" customFormat="1" ht="7.5" customHeight="1">
      <c r="B164" s="231"/>
      <c r="C164" s="232"/>
      <c r="D164" s="232"/>
      <c r="E164" s="232"/>
      <c r="F164" s="232"/>
      <c r="G164" s="232"/>
      <c r="H164" s="232"/>
      <c r="I164" s="232"/>
      <c r="J164" s="232"/>
      <c r="K164" s="233"/>
    </row>
    <row r="165" spans="2:11" s="1" customFormat="1" ht="45" customHeight="1">
      <c r="B165" s="234"/>
      <c r="C165" s="358" t="s">
        <v>3164</v>
      </c>
      <c r="D165" s="358"/>
      <c r="E165" s="358"/>
      <c r="F165" s="358"/>
      <c r="G165" s="358"/>
      <c r="H165" s="358"/>
      <c r="I165" s="358"/>
      <c r="J165" s="358"/>
      <c r="K165" s="235"/>
    </row>
    <row r="166" spans="2:11" s="1" customFormat="1" ht="17.25" customHeight="1">
      <c r="B166" s="234"/>
      <c r="C166" s="255" t="s">
        <v>3092</v>
      </c>
      <c r="D166" s="255"/>
      <c r="E166" s="255"/>
      <c r="F166" s="255" t="s">
        <v>3093</v>
      </c>
      <c r="G166" s="297"/>
      <c r="H166" s="298" t="s">
        <v>62</v>
      </c>
      <c r="I166" s="298" t="s">
        <v>65</v>
      </c>
      <c r="J166" s="255" t="s">
        <v>3094</v>
      </c>
      <c r="K166" s="235"/>
    </row>
    <row r="167" spans="2:11" s="1" customFormat="1" ht="17.25" customHeight="1">
      <c r="B167" s="236"/>
      <c r="C167" s="257" t="s">
        <v>3095</v>
      </c>
      <c r="D167" s="257"/>
      <c r="E167" s="257"/>
      <c r="F167" s="258" t="s">
        <v>3096</v>
      </c>
      <c r="G167" s="299"/>
      <c r="H167" s="300"/>
      <c r="I167" s="300"/>
      <c r="J167" s="257" t="s">
        <v>3097</v>
      </c>
      <c r="K167" s="237"/>
    </row>
    <row r="168" spans="2:11" s="1" customFormat="1" ht="5.25" customHeight="1">
      <c r="B168" s="265"/>
      <c r="C168" s="260"/>
      <c r="D168" s="260"/>
      <c r="E168" s="260"/>
      <c r="F168" s="260"/>
      <c r="G168" s="261"/>
      <c r="H168" s="260"/>
      <c r="I168" s="260"/>
      <c r="J168" s="260"/>
      <c r="K168" s="288"/>
    </row>
    <row r="169" spans="2:11" s="1" customFormat="1" ht="15" customHeight="1">
      <c r="B169" s="265"/>
      <c r="C169" s="242" t="s">
        <v>3101</v>
      </c>
      <c r="D169" s="242"/>
      <c r="E169" s="242"/>
      <c r="F169" s="263" t="s">
        <v>3098</v>
      </c>
      <c r="G169" s="242"/>
      <c r="H169" s="242" t="s">
        <v>3138</v>
      </c>
      <c r="I169" s="242" t="s">
        <v>3100</v>
      </c>
      <c r="J169" s="242">
        <v>120</v>
      </c>
      <c r="K169" s="288"/>
    </row>
    <row r="170" spans="2:11" s="1" customFormat="1" ht="15" customHeight="1">
      <c r="B170" s="265"/>
      <c r="C170" s="242" t="s">
        <v>3147</v>
      </c>
      <c r="D170" s="242"/>
      <c r="E170" s="242"/>
      <c r="F170" s="263" t="s">
        <v>3098</v>
      </c>
      <c r="G170" s="242"/>
      <c r="H170" s="242" t="s">
        <v>3148</v>
      </c>
      <c r="I170" s="242" t="s">
        <v>3100</v>
      </c>
      <c r="J170" s="242" t="s">
        <v>3149</v>
      </c>
      <c r="K170" s="288"/>
    </row>
    <row r="171" spans="2:11" s="1" customFormat="1" ht="15" customHeight="1">
      <c r="B171" s="265"/>
      <c r="C171" s="242" t="s">
        <v>93</v>
      </c>
      <c r="D171" s="242"/>
      <c r="E171" s="242"/>
      <c r="F171" s="263" t="s">
        <v>3098</v>
      </c>
      <c r="G171" s="242"/>
      <c r="H171" s="242" t="s">
        <v>3165</v>
      </c>
      <c r="I171" s="242" t="s">
        <v>3100</v>
      </c>
      <c r="J171" s="242" t="s">
        <v>3149</v>
      </c>
      <c r="K171" s="288"/>
    </row>
    <row r="172" spans="2:11" s="1" customFormat="1" ht="15" customHeight="1">
      <c r="B172" s="265"/>
      <c r="C172" s="242" t="s">
        <v>3103</v>
      </c>
      <c r="D172" s="242"/>
      <c r="E172" s="242"/>
      <c r="F172" s="263" t="s">
        <v>3104</v>
      </c>
      <c r="G172" s="242"/>
      <c r="H172" s="242" t="s">
        <v>3165</v>
      </c>
      <c r="I172" s="242" t="s">
        <v>3100</v>
      </c>
      <c r="J172" s="242">
        <v>50</v>
      </c>
      <c r="K172" s="288"/>
    </row>
    <row r="173" spans="2:11" s="1" customFormat="1" ht="15" customHeight="1">
      <c r="B173" s="265"/>
      <c r="C173" s="242" t="s">
        <v>3106</v>
      </c>
      <c r="D173" s="242"/>
      <c r="E173" s="242"/>
      <c r="F173" s="263" t="s">
        <v>3098</v>
      </c>
      <c r="G173" s="242"/>
      <c r="H173" s="242" t="s">
        <v>3165</v>
      </c>
      <c r="I173" s="242" t="s">
        <v>3108</v>
      </c>
      <c r="J173" s="242"/>
      <c r="K173" s="288"/>
    </row>
    <row r="174" spans="2:11" s="1" customFormat="1" ht="15" customHeight="1">
      <c r="B174" s="265"/>
      <c r="C174" s="242" t="s">
        <v>3117</v>
      </c>
      <c r="D174" s="242"/>
      <c r="E174" s="242"/>
      <c r="F174" s="263" t="s">
        <v>3104</v>
      </c>
      <c r="G174" s="242"/>
      <c r="H174" s="242" t="s">
        <v>3165</v>
      </c>
      <c r="I174" s="242" t="s">
        <v>3100</v>
      </c>
      <c r="J174" s="242">
        <v>50</v>
      </c>
      <c r="K174" s="288"/>
    </row>
    <row r="175" spans="2:11" s="1" customFormat="1" ht="15" customHeight="1">
      <c r="B175" s="265"/>
      <c r="C175" s="242" t="s">
        <v>3125</v>
      </c>
      <c r="D175" s="242"/>
      <c r="E175" s="242"/>
      <c r="F175" s="263" t="s">
        <v>3104</v>
      </c>
      <c r="G175" s="242"/>
      <c r="H175" s="242" t="s">
        <v>3165</v>
      </c>
      <c r="I175" s="242" t="s">
        <v>3100</v>
      </c>
      <c r="J175" s="242">
        <v>50</v>
      </c>
      <c r="K175" s="288"/>
    </row>
    <row r="176" spans="2:11" s="1" customFormat="1" ht="15" customHeight="1">
      <c r="B176" s="265"/>
      <c r="C176" s="242" t="s">
        <v>3123</v>
      </c>
      <c r="D176" s="242"/>
      <c r="E176" s="242"/>
      <c r="F176" s="263" t="s">
        <v>3104</v>
      </c>
      <c r="G176" s="242"/>
      <c r="H176" s="242" t="s">
        <v>3165</v>
      </c>
      <c r="I176" s="242" t="s">
        <v>3100</v>
      </c>
      <c r="J176" s="242">
        <v>50</v>
      </c>
      <c r="K176" s="288"/>
    </row>
    <row r="177" spans="2:11" s="1" customFormat="1" ht="15" customHeight="1">
      <c r="B177" s="265"/>
      <c r="C177" s="242" t="s">
        <v>181</v>
      </c>
      <c r="D177" s="242"/>
      <c r="E177" s="242"/>
      <c r="F177" s="263" t="s">
        <v>3098</v>
      </c>
      <c r="G177" s="242"/>
      <c r="H177" s="242" t="s">
        <v>3166</v>
      </c>
      <c r="I177" s="242" t="s">
        <v>3167</v>
      </c>
      <c r="J177" s="242"/>
      <c r="K177" s="288"/>
    </row>
    <row r="178" spans="2:11" s="1" customFormat="1" ht="15" customHeight="1">
      <c r="B178" s="265"/>
      <c r="C178" s="242" t="s">
        <v>65</v>
      </c>
      <c r="D178" s="242"/>
      <c r="E178" s="242"/>
      <c r="F178" s="263" t="s">
        <v>3098</v>
      </c>
      <c r="G178" s="242"/>
      <c r="H178" s="242" t="s">
        <v>3168</v>
      </c>
      <c r="I178" s="242" t="s">
        <v>3169</v>
      </c>
      <c r="J178" s="242">
        <v>1</v>
      </c>
      <c r="K178" s="288"/>
    </row>
    <row r="179" spans="2:11" s="1" customFormat="1" ht="15" customHeight="1">
      <c r="B179" s="265"/>
      <c r="C179" s="242" t="s">
        <v>61</v>
      </c>
      <c r="D179" s="242"/>
      <c r="E179" s="242"/>
      <c r="F179" s="263" t="s">
        <v>3098</v>
      </c>
      <c r="G179" s="242"/>
      <c r="H179" s="242" t="s">
        <v>3170</v>
      </c>
      <c r="I179" s="242" t="s">
        <v>3100</v>
      </c>
      <c r="J179" s="242">
        <v>20</v>
      </c>
      <c r="K179" s="288"/>
    </row>
    <row r="180" spans="2:11" s="1" customFormat="1" ht="15" customHeight="1">
      <c r="B180" s="265"/>
      <c r="C180" s="242" t="s">
        <v>62</v>
      </c>
      <c r="D180" s="242"/>
      <c r="E180" s="242"/>
      <c r="F180" s="263" t="s">
        <v>3098</v>
      </c>
      <c r="G180" s="242"/>
      <c r="H180" s="242" t="s">
        <v>3171</v>
      </c>
      <c r="I180" s="242" t="s">
        <v>3100</v>
      </c>
      <c r="J180" s="242">
        <v>255</v>
      </c>
      <c r="K180" s="288"/>
    </row>
    <row r="181" spans="2:11" s="1" customFormat="1" ht="15" customHeight="1">
      <c r="B181" s="265"/>
      <c r="C181" s="242" t="s">
        <v>182</v>
      </c>
      <c r="D181" s="242"/>
      <c r="E181" s="242"/>
      <c r="F181" s="263" t="s">
        <v>3098</v>
      </c>
      <c r="G181" s="242"/>
      <c r="H181" s="242" t="s">
        <v>3062</v>
      </c>
      <c r="I181" s="242" t="s">
        <v>3100</v>
      </c>
      <c r="J181" s="242">
        <v>10</v>
      </c>
      <c r="K181" s="288"/>
    </row>
    <row r="182" spans="2:11" s="1" customFormat="1" ht="15" customHeight="1">
      <c r="B182" s="265"/>
      <c r="C182" s="242" t="s">
        <v>183</v>
      </c>
      <c r="D182" s="242"/>
      <c r="E182" s="242"/>
      <c r="F182" s="263" t="s">
        <v>3098</v>
      </c>
      <c r="G182" s="242"/>
      <c r="H182" s="242" t="s">
        <v>3172</v>
      </c>
      <c r="I182" s="242" t="s">
        <v>3133</v>
      </c>
      <c r="J182" s="242"/>
      <c r="K182" s="288"/>
    </row>
    <row r="183" spans="2:11" s="1" customFormat="1" ht="15" customHeight="1">
      <c r="B183" s="265"/>
      <c r="C183" s="242" t="s">
        <v>3173</v>
      </c>
      <c r="D183" s="242"/>
      <c r="E183" s="242"/>
      <c r="F183" s="263" t="s">
        <v>3098</v>
      </c>
      <c r="G183" s="242"/>
      <c r="H183" s="242" t="s">
        <v>3174</v>
      </c>
      <c r="I183" s="242" t="s">
        <v>3133</v>
      </c>
      <c r="J183" s="242"/>
      <c r="K183" s="288"/>
    </row>
    <row r="184" spans="2:11" s="1" customFormat="1" ht="15" customHeight="1">
      <c r="B184" s="265"/>
      <c r="C184" s="242" t="s">
        <v>3162</v>
      </c>
      <c r="D184" s="242"/>
      <c r="E184" s="242"/>
      <c r="F184" s="263" t="s">
        <v>3098</v>
      </c>
      <c r="G184" s="242"/>
      <c r="H184" s="242" t="s">
        <v>3175</v>
      </c>
      <c r="I184" s="242" t="s">
        <v>3133</v>
      </c>
      <c r="J184" s="242"/>
      <c r="K184" s="288"/>
    </row>
    <row r="185" spans="2:11" s="1" customFormat="1" ht="15" customHeight="1">
      <c r="B185" s="265"/>
      <c r="C185" s="242" t="s">
        <v>185</v>
      </c>
      <c r="D185" s="242"/>
      <c r="E185" s="242"/>
      <c r="F185" s="263" t="s">
        <v>3104</v>
      </c>
      <c r="G185" s="242"/>
      <c r="H185" s="242" t="s">
        <v>3176</v>
      </c>
      <c r="I185" s="242" t="s">
        <v>3100</v>
      </c>
      <c r="J185" s="242">
        <v>50</v>
      </c>
      <c r="K185" s="288"/>
    </row>
    <row r="186" spans="2:11" s="1" customFormat="1" ht="15" customHeight="1">
      <c r="B186" s="265"/>
      <c r="C186" s="242" t="s">
        <v>3177</v>
      </c>
      <c r="D186" s="242"/>
      <c r="E186" s="242"/>
      <c r="F186" s="263" t="s">
        <v>3104</v>
      </c>
      <c r="G186" s="242"/>
      <c r="H186" s="242" t="s">
        <v>3178</v>
      </c>
      <c r="I186" s="242" t="s">
        <v>3179</v>
      </c>
      <c r="J186" s="242"/>
      <c r="K186" s="288"/>
    </row>
    <row r="187" spans="2:11" s="1" customFormat="1" ht="15" customHeight="1">
      <c r="B187" s="265"/>
      <c r="C187" s="242" t="s">
        <v>3180</v>
      </c>
      <c r="D187" s="242"/>
      <c r="E187" s="242"/>
      <c r="F187" s="263" t="s">
        <v>3104</v>
      </c>
      <c r="G187" s="242"/>
      <c r="H187" s="242" t="s">
        <v>3181</v>
      </c>
      <c r="I187" s="242" t="s">
        <v>3179</v>
      </c>
      <c r="J187" s="242"/>
      <c r="K187" s="288"/>
    </row>
    <row r="188" spans="2:11" s="1" customFormat="1" ht="15" customHeight="1">
      <c r="B188" s="265"/>
      <c r="C188" s="242" t="s">
        <v>3182</v>
      </c>
      <c r="D188" s="242"/>
      <c r="E188" s="242"/>
      <c r="F188" s="263" t="s">
        <v>3104</v>
      </c>
      <c r="G188" s="242"/>
      <c r="H188" s="242" t="s">
        <v>3183</v>
      </c>
      <c r="I188" s="242" t="s">
        <v>3179</v>
      </c>
      <c r="J188" s="242"/>
      <c r="K188" s="288"/>
    </row>
    <row r="189" spans="2:11" s="1" customFormat="1" ht="15" customHeight="1">
      <c r="B189" s="265"/>
      <c r="C189" s="301" t="s">
        <v>3184</v>
      </c>
      <c r="D189" s="242"/>
      <c r="E189" s="242"/>
      <c r="F189" s="263" t="s">
        <v>3104</v>
      </c>
      <c r="G189" s="242"/>
      <c r="H189" s="242" t="s">
        <v>3185</v>
      </c>
      <c r="I189" s="242" t="s">
        <v>3186</v>
      </c>
      <c r="J189" s="302" t="s">
        <v>3187</v>
      </c>
      <c r="K189" s="288"/>
    </row>
    <row r="190" spans="2:11" s="1" customFormat="1" ht="15" customHeight="1">
      <c r="B190" s="265"/>
      <c r="C190" s="301" t="s">
        <v>50</v>
      </c>
      <c r="D190" s="242"/>
      <c r="E190" s="242"/>
      <c r="F190" s="263" t="s">
        <v>3098</v>
      </c>
      <c r="G190" s="242"/>
      <c r="H190" s="239" t="s">
        <v>3188</v>
      </c>
      <c r="I190" s="242" t="s">
        <v>3189</v>
      </c>
      <c r="J190" s="242"/>
      <c r="K190" s="288"/>
    </row>
    <row r="191" spans="2:11" s="1" customFormat="1" ht="15" customHeight="1">
      <c r="B191" s="265"/>
      <c r="C191" s="301" t="s">
        <v>3190</v>
      </c>
      <c r="D191" s="242"/>
      <c r="E191" s="242"/>
      <c r="F191" s="263" t="s">
        <v>3098</v>
      </c>
      <c r="G191" s="242"/>
      <c r="H191" s="242" t="s">
        <v>3191</v>
      </c>
      <c r="I191" s="242" t="s">
        <v>3133</v>
      </c>
      <c r="J191" s="242"/>
      <c r="K191" s="288"/>
    </row>
    <row r="192" spans="2:11" s="1" customFormat="1" ht="15" customHeight="1">
      <c r="B192" s="265"/>
      <c r="C192" s="301" t="s">
        <v>3192</v>
      </c>
      <c r="D192" s="242"/>
      <c r="E192" s="242"/>
      <c r="F192" s="263" t="s">
        <v>3098</v>
      </c>
      <c r="G192" s="242"/>
      <c r="H192" s="242" t="s">
        <v>3193</v>
      </c>
      <c r="I192" s="242" t="s">
        <v>3133</v>
      </c>
      <c r="J192" s="242"/>
      <c r="K192" s="288"/>
    </row>
    <row r="193" spans="2:11" s="1" customFormat="1" ht="15" customHeight="1">
      <c r="B193" s="265"/>
      <c r="C193" s="301" t="s">
        <v>3194</v>
      </c>
      <c r="D193" s="242"/>
      <c r="E193" s="242"/>
      <c r="F193" s="263" t="s">
        <v>3104</v>
      </c>
      <c r="G193" s="242"/>
      <c r="H193" s="242" t="s">
        <v>3195</v>
      </c>
      <c r="I193" s="242" t="s">
        <v>3133</v>
      </c>
      <c r="J193" s="242"/>
      <c r="K193" s="288"/>
    </row>
    <row r="194" spans="2:11" s="1" customFormat="1" ht="15" customHeight="1">
      <c r="B194" s="294"/>
      <c r="C194" s="303"/>
      <c r="D194" s="274"/>
      <c r="E194" s="274"/>
      <c r="F194" s="274"/>
      <c r="G194" s="274"/>
      <c r="H194" s="274"/>
      <c r="I194" s="274"/>
      <c r="J194" s="274"/>
      <c r="K194" s="295"/>
    </row>
    <row r="195" spans="2:11" s="1" customFormat="1" ht="18.75" customHeight="1">
      <c r="B195" s="276"/>
      <c r="C195" s="286"/>
      <c r="D195" s="286"/>
      <c r="E195" s="286"/>
      <c r="F195" s="296"/>
      <c r="G195" s="286"/>
      <c r="H195" s="286"/>
      <c r="I195" s="286"/>
      <c r="J195" s="286"/>
      <c r="K195" s="276"/>
    </row>
    <row r="196" spans="2:11" s="1" customFormat="1" ht="18.75" customHeight="1">
      <c r="B196" s="276"/>
      <c r="C196" s="286"/>
      <c r="D196" s="286"/>
      <c r="E196" s="286"/>
      <c r="F196" s="296"/>
      <c r="G196" s="286"/>
      <c r="H196" s="286"/>
      <c r="I196" s="286"/>
      <c r="J196" s="286"/>
      <c r="K196" s="276"/>
    </row>
    <row r="197" spans="2:11" s="1" customFormat="1" ht="18.75" customHeight="1">
      <c r="B197" s="249"/>
      <c r="C197" s="249"/>
      <c r="D197" s="249"/>
      <c r="E197" s="249"/>
      <c r="F197" s="249"/>
      <c r="G197" s="249"/>
      <c r="H197" s="249"/>
      <c r="I197" s="249"/>
      <c r="J197" s="249"/>
      <c r="K197" s="249"/>
    </row>
    <row r="198" spans="2:11" s="1" customFormat="1" ht="12">
      <c r="B198" s="231"/>
      <c r="C198" s="232"/>
      <c r="D198" s="232"/>
      <c r="E198" s="232"/>
      <c r="F198" s="232"/>
      <c r="G198" s="232"/>
      <c r="H198" s="232"/>
      <c r="I198" s="232"/>
      <c r="J198" s="232"/>
      <c r="K198" s="233"/>
    </row>
    <row r="199" spans="2:11" s="1" customFormat="1" ht="20.5">
      <c r="B199" s="234"/>
      <c r="C199" s="358" t="s">
        <v>3196</v>
      </c>
      <c r="D199" s="358"/>
      <c r="E199" s="358"/>
      <c r="F199" s="358"/>
      <c r="G199" s="358"/>
      <c r="H199" s="358"/>
      <c r="I199" s="358"/>
      <c r="J199" s="358"/>
      <c r="K199" s="235"/>
    </row>
    <row r="200" spans="2:11" s="1" customFormat="1" ht="25.5" customHeight="1">
      <c r="B200" s="234"/>
      <c r="C200" s="304" t="s">
        <v>3197</v>
      </c>
      <c r="D200" s="304"/>
      <c r="E200" s="304"/>
      <c r="F200" s="304" t="s">
        <v>3198</v>
      </c>
      <c r="G200" s="305"/>
      <c r="H200" s="364" t="s">
        <v>3199</v>
      </c>
      <c r="I200" s="364"/>
      <c r="J200" s="364"/>
      <c r="K200" s="235"/>
    </row>
    <row r="201" spans="2:11" s="1" customFormat="1" ht="5.25" customHeight="1">
      <c r="B201" s="265"/>
      <c r="C201" s="260"/>
      <c r="D201" s="260"/>
      <c r="E201" s="260"/>
      <c r="F201" s="260"/>
      <c r="G201" s="286"/>
      <c r="H201" s="260"/>
      <c r="I201" s="260"/>
      <c r="J201" s="260"/>
      <c r="K201" s="288"/>
    </row>
    <row r="202" spans="2:11" s="1" customFormat="1" ht="15" customHeight="1">
      <c r="B202" s="265"/>
      <c r="C202" s="242" t="s">
        <v>3189</v>
      </c>
      <c r="D202" s="242"/>
      <c r="E202" s="242"/>
      <c r="F202" s="263" t="s">
        <v>51</v>
      </c>
      <c r="G202" s="242"/>
      <c r="H202" s="363" t="s">
        <v>3200</v>
      </c>
      <c r="I202" s="363"/>
      <c r="J202" s="363"/>
      <c r="K202" s="288"/>
    </row>
    <row r="203" spans="2:11" s="1" customFormat="1" ht="15" customHeight="1">
      <c r="B203" s="265"/>
      <c r="C203" s="242"/>
      <c r="D203" s="242"/>
      <c r="E203" s="242"/>
      <c r="F203" s="263" t="s">
        <v>52</v>
      </c>
      <c r="G203" s="242"/>
      <c r="H203" s="363" t="s">
        <v>3201</v>
      </c>
      <c r="I203" s="363"/>
      <c r="J203" s="363"/>
      <c r="K203" s="288"/>
    </row>
    <row r="204" spans="2:11" s="1" customFormat="1" ht="15" customHeight="1">
      <c r="B204" s="265"/>
      <c r="C204" s="242"/>
      <c r="D204" s="242"/>
      <c r="E204" s="242"/>
      <c r="F204" s="263" t="s">
        <v>55</v>
      </c>
      <c r="G204" s="242"/>
      <c r="H204" s="363" t="s">
        <v>3202</v>
      </c>
      <c r="I204" s="363"/>
      <c r="J204" s="363"/>
      <c r="K204" s="288"/>
    </row>
    <row r="205" spans="2:11" s="1" customFormat="1" ht="15" customHeight="1">
      <c r="B205" s="265"/>
      <c r="C205" s="242"/>
      <c r="D205" s="242"/>
      <c r="E205" s="242"/>
      <c r="F205" s="263" t="s">
        <v>53</v>
      </c>
      <c r="G205" s="242"/>
      <c r="H205" s="363" t="s">
        <v>3203</v>
      </c>
      <c r="I205" s="363"/>
      <c r="J205" s="363"/>
      <c r="K205" s="288"/>
    </row>
    <row r="206" spans="2:11" s="1" customFormat="1" ht="15" customHeight="1">
      <c r="B206" s="265"/>
      <c r="C206" s="242"/>
      <c r="D206" s="242"/>
      <c r="E206" s="242"/>
      <c r="F206" s="263" t="s">
        <v>54</v>
      </c>
      <c r="G206" s="242"/>
      <c r="H206" s="363" t="s">
        <v>3204</v>
      </c>
      <c r="I206" s="363"/>
      <c r="J206" s="363"/>
      <c r="K206" s="288"/>
    </row>
    <row r="207" spans="2:11" s="1" customFormat="1" ht="15" customHeight="1">
      <c r="B207" s="265"/>
      <c r="C207" s="242"/>
      <c r="D207" s="242"/>
      <c r="E207" s="242"/>
      <c r="F207" s="263"/>
      <c r="G207" s="242"/>
      <c r="H207" s="242"/>
      <c r="I207" s="242"/>
      <c r="J207" s="242"/>
      <c r="K207" s="288"/>
    </row>
    <row r="208" spans="2:11" s="1" customFormat="1" ht="15" customHeight="1">
      <c r="B208" s="265"/>
      <c r="C208" s="242" t="s">
        <v>3145</v>
      </c>
      <c r="D208" s="242"/>
      <c r="E208" s="242"/>
      <c r="F208" s="263" t="s">
        <v>86</v>
      </c>
      <c r="G208" s="242"/>
      <c r="H208" s="363" t="s">
        <v>3205</v>
      </c>
      <c r="I208" s="363"/>
      <c r="J208" s="363"/>
      <c r="K208" s="288"/>
    </row>
    <row r="209" spans="2:11" s="1" customFormat="1" ht="15" customHeight="1">
      <c r="B209" s="265"/>
      <c r="C209" s="242"/>
      <c r="D209" s="242"/>
      <c r="E209" s="242"/>
      <c r="F209" s="263" t="s">
        <v>3041</v>
      </c>
      <c r="G209" s="242"/>
      <c r="H209" s="363" t="s">
        <v>3042</v>
      </c>
      <c r="I209" s="363"/>
      <c r="J209" s="363"/>
      <c r="K209" s="288"/>
    </row>
    <row r="210" spans="2:11" s="1" customFormat="1" ht="15" customHeight="1">
      <c r="B210" s="265"/>
      <c r="C210" s="242"/>
      <c r="D210" s="242"/>
      <c r="E210" s="242"/>
      <c r="F210" s="263" t="s">
        <v>3039</v>
      </c>
      <c r="G210" s="242"/>
      <c r="H210" s="363" t="s">
        <v>3206</v>
      </c>
      <c r="I210" s="363"/>
      <c r="J210" s="363"/>
      <c r="K210" s="288"/>
    </row>
    <row r="211" spans="2:11" s="1" customFormat="1" ht="15" customHeight="1">
      <c r="B211" s="306"/>
      <c r="C211" s="242"/>
      <c r="D211" s="242"/>
      <c r="E211" s="242"/>
      <c r="F211" s="263" t="s">
        <v>3043</v>
      </c>
      <c r="G211" s="301"/>
      <c r="H211" s="362" t="s">
        <v>3044</v>
      </c>
      <c r="I211" s="362"/>
      <c r="J211" s="362"/>
      <c r="K211" s="307"/>
    </row>
    <row r="212" spans="2:11" s="1" customFormat="1" ht="15" customHeight="1">
      <c r="B212" s="306"/>
      <c r="C212" s="242"/>
      <c r="D212" s="242"/>
      <c r="E212" s="242"/>
      <c r="F212" s="263" t="s">
        <v>3045</v>
      </c>
      <c r="G212" s="301"/>
      <c r="H212" s="362" t="s">
        <v>133</v>
      </c>
      <c r="I212" s="362"/>
      <c r="J212" s="362"/>
      <c r="K212" s="307"/>
    </row>
    <row r="213" spans="2:11" s="1" customFormat="1" ht="15" customHeight="1">
      <c r="B213" s="306"/>
      <c r="C213" s="242"/>
      <c r="D213" s="242"/>
      <c r="E213" s="242"/>
      <c r="F213" s="263"/>
      <c r="G213" s="301"/>
      <c r="H213" s="292"/>
      <c r="I213" s="292"/>
      <c r="J213" s="292"/>
      <c r="K213" s="307"/>
    </row>
    <row r="214" spans="2:11" s="1" customFormat="1" ht="15" customHeight="1">
      <c r="B214" s="306"/>
      <c r="C214" s="242" t="s">
        <v>3169</v>
      </c>
      <c r="D214" s="242"/>
      <c r="E214" s="242"/>
      <c r="F214" s="263">
        <v>1</v>
      </c>
      <c r="G214" s="301"/>
      <c r="H214" s="362" t="s">
        <v>3207</v>
      </c>
      <c r="I214" s="362"/>
      <c r="J214" s="362"/>
      <c r="K214" s="307"/>
    </row>
    <row r="215" spans="2:11" s="1" customFormat="1" ht="15" customHeight="1">
      <c r="B215" s="306"/>
      <c r="C215" s="242"/>
      <c r="D215" s="242"/>
      <c r="E215" s="242"/>
      <c r="F215" s="263">
        <v>2</v>
      </c>
      <c r="G215" s="301"/>
      <c r="H215" s="362" t="s">
        <v>3208</v>
      </c>
      <c r="I215" s="362"/>
      <c r="J215" s="362"/>
      <c r="K215" s="307"/>
    </row>
    <row r="216" spans="2:11" s="1" customFormat="1" ht="15" customHeight="1">
      <c r="B216" s="306"/>
      <c r="C216" s="242"/>
      <c r="D216" s="242"/>
      <c r="E216" s="242"/>
      <c r="F216" s="263">
        <v>3</v>
      </c>
      <c r="G216" s="301"/>
      <c r="H216" s="362" t="s">
        <v>3209</v>
      </c>
      <c r="I216" s="362"/>
      <c r="J216" s="362"/>
      <c r="K216" s="307"/>
    </row>
    <row r="217" spans="2:11" s="1" customFormat="1" ht="15" customHeight="1">
      <c r="B217" s="306"/>
      <c r="C217" s="242"/>
      <c r="D217" s="242"/>
      <c r="E217" s="242"/>
      <c r="F217" s="263">
        <v>4</v>
      </c>
      <c r="G217" s="301"/>
      <c r="H217" s="362" t="s">
        <v>3210</v>
      </c>
      <c r="I217" s="362"/>
      <c r="J217" s="362"/>
      <c r="K217" s="307"/>
    </row>
    <row r="218" spans="2:11" s="1" customFormat="1" ht="12.75" customHeight="1">
      <c r="B218" s="308"/>
      <c r="C218" s="309"/>
      <c r="D218" s="309"/>
      <c r="E218" s="309"/>
      <c r="F218" s="309"/>
      <c r="G218" s="309"/>
      <c r="H218" s="309"/>
      <c r="I218" s="309"/>
      <c r="J218" s="309"/>
      <c r="K218" s="310"/>
    </row>
  </sheetData>
  <sheetProtection algorithmName="SHA-512" hashValue="+K9LXGdWbiKdP+RrkjBpgHjoWZoM3UsZmVrFxK76uzI3B9L7PnOqr1JzKjWOYM0Mupz83M+Vo+6WwKJPwz/Mew==" saltValue="gAKKwTSPK8p8VapAEHWoFw==" spinCount="100000" sheet="1"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Rekapitulace stavby</vt:lpstr>
      <vt:lpstr>SO 01A - Hlavní a vedlejš...</vt:lpstr>
      <vt:lpstr>SO 01B - Přepojení kanali...</vt:lpstr>
      <vt:lpstr>SO 01C - Rušení kanalizač...</vt:lpstr>
      <vt:lpstr>SO 02A - Hlavní a vedlepš...</vt:lpstr>
      <vt:lpstr>SO 02B - Vodovodní přípojky</vt:lpstr>
      <vt:lpstr>SO 02C - Rušení vodovodní...</vt:lpstr>
      <vt:lpstr>SO 03 - Přeložka veřejnéh...</vt:lpstr>
      <vt:lpstr>SO 04a - Rušení a obnova ...</vt:lpstr>
      <vt:lpstr>SO 04b - Rušení a obnova ...</vt:lpstr>
      <vt:lpstr>SO 04c - Rušení a obnova ...</vt:lpstr>
      <vt:lpstr>VRN - Vedlejší rozpočtové...</vt:lpstr>
      <vt:lpstr>ON - Ostatní náklady</vt:lpstr>
      <vt:lpstr>Seznam figur</vt:lpstr>
      <vt:lpstr>Pokyny pro vyplnění</vt:lpstr>
      <vt:lpstr>'ON - Ostatní náklady'!Názvy_tisku</vt:lpstr>
      <vt:lpstr>'Rekapitulace stavby'!Názvy_tisku</vt:lpstr>
      <vt:lpstr>'Seznam figur'!Názvy_tisku</vt:lpstr>
      <vt:lpstr>'SO 01A - Hlavní a vedlejš...'!Názvy_tisku</vt:lpstr>
      <vt:lpstr>'SO 01B - Přepojení kanali...'!Názvy_tisku</vt:lpstr>
      <vt:lpstr>'SO 01C - Rušení kanalizač...'!Názvy_tisku</vt:lpstr>
      <vt:lpstr>'SO 02A - Hlavní a vedlepš...'!Názvy_tisku</vt:lpstr>
      <vt:lpstr>'SO 02B - Vodovodní přípojky'!Názvy_tisku</vt:lpstr>
      <vt:lpstr>'SO 02C - Rušení vodovodní...'!Názvy_tisku</vt:lpstr>
      <vt:lpstr>'SO 03 - Přeložka veřejnéh...'!Názvy_tisku</vt:lpstr>
      <vt:lpstr>'SO 04a - Rušení a obnova ...'!Názvy_tisku</vt:lpstr>
      <vt:lpstr>'SO 04b - Rušení a obnova ...'!Názvy_tisku</vt:lpstr>
      <vt:lpstr>'SO 04c - Rušení a obnova ...'!Názvy_tisku</vt:lpstr>
      <vt:lpstr>'VRN - Vedlejší rozpočtové...'!Názvy_tisku</vt:lpstr>
      <vt:lpstr>'ON - Ostatní náklady'!Oblast_tisku</vt:lpstr>
      <vt:lpstr>'Pokyny pro vyplnění'!Oblast_tisku</vt:lpstr>
      <vt:lpstr>'Rekapitulace stavby'!Oblast_tisku</vt:lpstr>
      <vt:lpstr>'Seznam figur'!Oblast_tisku</vt:lpstr>
      <vt:lpstr>'SO 01A - Hlavní a vedlejš...'!Oblast_tisku</vt:lpstr>
      <vt:lpstr>'SO 01B - Přepojení kanali...'!Oblast_tisku</vt:lpstr>
      <vt:lpstr>'SO 01C - Rušení kanalizač...'!Oblast_tisku</vt:lpstr>
      <vt:lpstr>'SO 02A - Hlavní a vedlepš...'!Oblast_tisku</vt:lpstr>
      <vt:lpstr>'SO 02B - Vodovodní přípojky'!Oblast_tisku</vt:lpstr>
      <vt:lpstr>'SO 02C - Rušení vodovodní...'!Oblast_tisku</vt:lpstr>
      <vt:lpstr>'SO 03 - Přeložka veřejnéh...'!Oblast_tisku</vt:lpstr>
      <vt:lpstr>'SO 04a - Rušení a obnova ...'!Oblast_tisku</vt:lpstr>
      <vt:lpstr>'SO 04b - Rušení a obnova ...'!Oblast_tisku</vt:lpstr>
      <vt:lpstr>'SO 04c - Rušení a obnova 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Chladová, Barbora</dc:creator>
  <cp:lastModifiedBy>Uzivatel</cp:lastModifiedBy>
  <cp:lastPrinted>2022-01-26T13:56:11Z</cp:lastPrinted>
  <dcterms:created xsi:type="dcterms:W3CDTF">2022-01-26T13:49:31Z</dcterms:created>
  <dcterms:modified xsi:type="dcterms:W3CDTF">2022-02-14T09:57:09Z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2022-01-26T13:55:51Z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09476cfd-c558-4bb6-93c5-265f4678c6b3</vt:lpwstr>
  </property>
  <property fmtid="{D5CDD505-2E9C-101B-9397-08002B2CF9AE}" pid="8" name="MSIP_Label_43f08ec5-d6d9-4227-8387-ccbfcb3632c4_ContentBits">
    <vt:lpwstr>0</vt:lpwstr>
  </property>
</Properties>
</file>